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5168" windowHeight="9636"/>
  </bookViews>
  <sheets>
    <sheet name="Inputs Data Chart" sheetId="1" r:id="rId1"/>
    <sheet name="old" sheetId="4" state="hidden" r:id="rId2"/>
    <sheet name="Inputs Data Chart (an)" sheetId="5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E16" i="5" l="1"/>
  <c r="D16" i="5"/>
  <c r="D17" i="5" s="1"/>
  <c r="B16" i="5"/>
  <c r="A16" i="5"/>
  <c r="A17" i="5" s="1"/>
  <c r="E15" i="5"/>
  <c r="D15" i="5"/>
  <c r="B15" i="5"/>
  <c r="A15" i="5"/>
  <c r="D13" i="5"/>
  <c r="D11" i="5"/>
  <c r="D10" i="5"/>
  <c r="A1" i="5" s="1"/>
  <c r="D10" i="1"/>
  <c r="D13" i="1"/>
  <c r="D11" i="1"/>
  <c r="E15" i="1"/>
  <c r="D17" i="4"/>
  <c r="E17" i="4" s="1"/>
  <c r="A17" i="4"/>
  <c r="B17" i="4" s="1"/>
  <c r="E16" i="4"/>
  <c r="D16" i="4"/>
  <c r="B16" i="4"/>
  <c r="A16" i="4"/>
  <c r="D14" i="4"/>
  <c r="D12" i="4"/>
  <c r="D11" i="4"/>
  <c r="A1" i="4" s="1"/>
  <c r="D15" i="1"/>
  <c r="B17" i="5" l="1"/>
  <c r="A18" i="5"/>
  <c r="E17" i="5"/>
  <c r="D18" i="5"/>
  <c r="A18" i="4"/>
  <c r="D18" i="4"/>
  <c r="A15" i="1"/>
  <c r="B15" i="1"/>
  <c r="E18" i="5" l="1"/>
  <c r="D19" i="5"/>
  <c r="B18" i="5"/>
  <c r="A19" i="5"/>
  <c r="E18" i="4"/>
  <c r="D19" i="4"/>
  <c r="B18" i="4"/>
  <c r="A19" i="4"/>
  <c r="A1" i="1"/>
  <c r="B19" i="5" l="1"/>
  <c r="A20" i="5"/>
  <c r="E19" i="5"/>
  <c r="D20" i="5"/>
  <c r="B19" i="4"/>
  <c r="A20" i="4"/>
  <c r="E19" i="4"/>
  <c r="D20" i="4"/>
  <c r="E20" i="5" l="1"/>
  <c r="D21" i="5"/>
  <c r="B20" i="5"/>
  <c r="A21" i="5"/>
  <c r="E20" i="4"/>
  <c r="D21" i="4"/>
  <c r="B20" i="4"/>
  <c r="A21" i="4"/>
  <c r="B21" i="5" l="1"/>
  <c r="A22" i="5"/>
  <c r="E21" i="5"/>
  <c r="D22" i="5"/>
  <c r="B21" i="4"/>
  <c r="A22" i="4"/>
  <c r="E21" i="4"/>
  <c r="D22" i="4"/>
  <c r="E22" i="5" l="1"/>
  <c r="D23" i="5"/>
  <c r="B22" i="5"/>
  <c r="A23" i="5"/>
  <c r="E22" i="4"/>
  <c r="D23" i="4"/>
  <c r="B22" i="4"/>
  <c r="A23" i="4"/>
  <c r="B23" i="5" l="1"/>
  <c r="A24" i="5"/>
  <c r="E23" i="5"/>
  <c r="D24" i="5"/>
  <c r="B23" i="4"/>
  <c r="A24" i="4"/>
  <c r="E23" i="4"/>
  <c r="D24" i="4"/>
  <c r="E24" i="5" l="1"/>
  <c r="D25" i="5"/>
  <c r="B24" i="5"/>
  <c r="A25" i="5"/>
  <c r="E24" i="4"/>
  <c r="D25" i="4"/>
  <c r="B24" i="4"/>
  <c r="A25" i="4"/>
  <c r="B25" i="5" l="1"/>
  <c r="A26" i="5"/>
  <c r="E25" i="5"/>
  <c r="D26" i="5"/>
  <c r="B25" i="4"/>
  <c r="A26" i="4"/>
  <c r="E25" i="4"/>
  <c r="D26" i="4"/>
  <c r="E26" i="5" l="1"/>
  <c r="D27" i="5"/>
  <c r="B26" i="5"/>
  <c r="A27" i="5"/>
  <c r="E26" i="4"/>
  <c r="D27" i="4"/>
  <c r="B26" i="4"/>
  <c r="A27" i="4"/>
  <c r="B27" i="5" l="1"/>
  <c r="A28" i="5"/>
  <c r="E27" i="5"/>
  <c r="D28" i="5"/>
  <c r="B27" i="4"/>
  <c r="A28" i="4"/>
  <c r="E27" i="4"/>
  <c r="D28" i="4"/>
  <c r="E28" i="5" l="1"/>
  <c r="D29" i="5"/>
  <c r="B28" i="5"/>
  <c r="A29" i="5"/>
  <c r="E28" i="4"/>
  <c r="D29" i="4"/>
  <c r="B28" i="4"/>
  <c r="A29" i="4"/>
  <c r="B29" i="5" l="1"/>
  <c r="A30" i="5"/>
  <c r="E29" i="5"/>
  <c r="D30" i="5"/>
  <c r="B29" i="4"/>
  <c r="A30" i="4"/>
  <c r="E29" i="4"/>
  <c r="D30" i="4"/>
  <c r="E30" i="5" l="1"/>
  <c r="D31" i="5"/>
  <c r="B30" i="5"/>
  <c r="A31" i="5"/>
  <c r="E30" i="4"/>
  <c r="D31" i="4"/>
  <c r="B30" i="4"/>
  <c r="A31" i="4"/>
  <c r="B31" i="5" l="1"/>
  <c r="A32" i="5"/>
  <c r="E31" i="5"/>
  <c r="D32" i="5"/>
  <c r="B31" i="4"/>
  <c r="A32" i="4"/>
  <c r="E31" i="4"/>
  <c r="D32" i="4"/>
  <c r="E32" i="5" l="1"/>
  <c r="D33" i="5"/>
  <c r="B32" i="5"/>
  <c r="A33" i="5"/>
  <c r="E32" i="4"/>
  <c r="D33" i="4"/>
  <c r="B32" i="4"/>
  <c r="A33" i="4"/>
  <c r="B33" i="5" l="1"/>
  <c r="A34" i="5"/>
  <c r="E33" i="5"/>
  <c r="D34" i="5"/>
  <c r="B33" i="4"/>
  <c r="A34" i="4"/>
  <c r="E33" i="4"/>
  <c r="D34" i="4"/>
  <c r="E34" i="5" l="1"/>
  <c r="D35" i="5"/>
  <c r="B34" i="5"/>
  <c r="A35" i="5"/>
  <c r="E34" i="4"/>
  <c r="D35" i="4"/>
  <c r="B34" i="4"/>
  <c r="A35" i="4"/>
  <c r="B35" i="5" l="1"/>
  <c r="A36" i="5"/>
  <c r="E35" i="5"/>
  <c r="D36" i="5"/>
  <c r="B35" i="4"/>
  <c r="A36" i="4"/>
  <c r="E35" i="4"/>
  <c r="D36" i="4"/>
  <c r="E36" i="5" l="1"/>
  <c r="D37" i="5"/>
  <c r="B36" i="5"/>
  <c r="A37" i="5"/>
  <c r="E36" i="4"/>
  <c r="D37" i="4"/>
  <c r="B36" i="4"/>
  <c r="A37" i="4"/>
  <c r="B37" i="5" l="1"/>
  <c r="A38" i="5"/>
  <c r="E37" i="5"/>
  <c r="D38" i="5"/>
  <c r="B37" i="4"/>
  <c r="A38" i="4"/>
  <c r="E37" i="4"/>
  <c r="D38" i="4"/>
  <c r="E38" i="5" l="1"/>
  <c r="D39" i="5"/>
  <c r="B38" i="5"/>
  <c r="A39" i="5"/>
  <c r="E38" i="4"/>
  <c r="D39" i="4"/>
  <c r="B38" i="4"/>
  <c r="A39" i="4"/>
  <c r="B39" i="5" l="1"/>
  <c r="A40" i="5"/>
  <c r="E39" i="5"/>
  <c r="D40" i="5"/>
  <c r="B39" i="4"/>
  <c r="A40" i="4"/>
  <c r="E39" i="4"/>
  <c r="D40" i="4"/>
  <c r="E40" i="5" l="1"/>
  <c r="D41" i="5"/>
  <c r="B40" i="5"/>
  <c r="A41" i="5"/>
  <c r="E40" i="4"/>
  <c r="D41" i="4"/>
  <c r="B40" i="4"/>
  <c r="A41" i="4"/>
  <c r="B41" i="5" l="1"/>
  <c r="A42" i="5"/>
  <c r="E41" i="5"/>
  <c r="D42" i="5"/>
  <c r="B41" i="4"/>
  <c r="A42" i="4"/>
  <c r="E41" i="4"/>
  <c r="D42" i="4"/>
  <c r="E42" i="5" l="1"/>
  <c r="D43" i="5"/>
  <c r="B42" i="5"/>
  <c r="A43" i="5"/>
  <c r="E42" i="4"/>
  <c r="D43" i="4"/>
  <c r="B42" i="4"/>
  <c r="A43" i="4"/>
  <c r="B43" i="5" l="1"/>
  <c r="A44" i="5"/>
  <c r="B44" i="5" s="1"/>
  <c r="E43" i="5"/>
  <c r="D44" i="5"/>
  <c r="E44" i="5" s="1"/>
  <c r="B43" i="4"/>
  <c r="A44" i="4"/>
  <c r="E43" i="4"/>
  <c r="D44" i="4"/>
  <c r="E44" i="4" l="1"/>
  <c r="D45" i="4"/>
  <c r="E45" i="4" s="1"/>
  <c r="B44" i="4"/>
  <c r="A45" i="4"/>
  <c r="B45" i="4" s="1"/>
</calcChain>
</file>

<file path=xl/sharedStrings.xml><?xml version="1.0" encoding="utf-8"?>
<sst xmlns="http://schemas.openxmlformats.org/spreadsheetml/2006/main" count="51" uniqueCount="17">
  <si>
    <t>Formula Inputs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</si>
  <si>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</si>
  <si>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t>g</t>
  </si>
  <si>
    <t>m</t>
  </si>
  <si>
    <t>M</t>
  </si>
  <si>
    <t>θ</t>
  </si>
  <si>
    <t>μ</t>
  </si>
  <si>
    <t>a</t>
  </si>
  <si>
    <t>Increment m</t>
  </si>
  <si>
    <t>hanging mass (kilograms)</t>
  </si>
  <si>
    <t>Mass of Block (kilograms)</t>
  </si>
  <si>
    <t>Acceleration of Block up Ramp</t>
  </si>
  <si>
    <t>Mu = Coefficient of Kinetic Friction</t>
  </si>
  <si>
    <t>Acceleration of Block down Ramp</t>
  </si>
  <si>
    <t>Theta = Angle of Ramp</t>
  </si>
  <si>
    <t>Start m (up)</t>
  </si>
  <si>
    <t>Start m (down)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</si>
</sst>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 applyAlignment="1">
      <alignment wrapText="1"/>
    </xf>
    <xf numFmtId="0" fontId="1" fillId="4" borderId="0" xfId="0" applyFont="1" applyFill="1" applyAlignment="1">
      <alignment horizontal="centerContinuous" wrapText="1"/>
    </xf>
    <xf numFmtId="0" fontId="0" fillId="0" borderId="1" xfId="0" applyFill="1" applyBorder="1"/>
    <xf numFmtId="0" fontId="3" fillId="0" borderId="1" xfId="0" applyFont="1" applyBorder="1"/>
    <xf numFmtId="0" fontId="0" fillId="0" borderId="1" xfId="0" applyBorder="1" applyAlignment="1">
      <alignment horizontal="centerContinuous" wrapText="1"/>
    </xf>
    <xf numFmtId="0" fontId="0" fillId="5" borderId="1" xfId="0" applyFill="1" applyBorder="1"/>
    <xf numFmtId="0" fontId="0" fillId="0" borderId="0" xfId="0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old!$A$1</c:f>
          <c:strCache>
            <c:ptCount val="1"/>
            <c:pt idx="0">
              <c:v>a = g*((m - M*sin(θ) - μ*M*cos(θ))/(m + M)
a = 9.8*((m - 0.45*sin(45) - 0.26*0.45*cos(45))/(m + 0.45)</c:v>
            </c:pt>
          </c:strCache>
        </c:strRef>
      </c:tx>
      <c:layout/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old!$B$16</c:f>
              <c:strCache>
                <c:ptCount val="1"/>
                <c:pt idx="0">
                  <c:v>a = F(m) = Acceleration of Block up Ramp</c:v>
                </c:pt>
              </c:strCache>
            </c:strRef>
          </c:tx>
          <c:marker>
            <c:symbol val="none"/>
          </c:marker>
          <c:xVal>
            <c:numRef>
              <c:f>old!$A$17:$A$45</c:f>
              <c:numCache>
                <c:formatCode>General</c:formatCode>
                <c:ptCount val="29"/>
                <c:pt idx="0">
                  <c:v>0.4</c:v>
                </c:pt>
                <c:pt idx="1">
                  <c:v>0.41000000000000003</c:v>
                </c:pt>
                <c:pt idx="2">
                  <c:v>0.42000000000000004</c:v>
                </c:pt>
                <c:pt idx="3">
                  <c:v>0.43000000000000005</c:v>
                </c:pt>
                <c:pt idx="4">
                  <c:v>0.44000000000000006</c:v>
                </c:pt>
                <c:pt idx="5">
                  <c:v>0.45000000000000007</c:v>
                </c:pt>
                <c:pt idx="6">
                  <c:v>0.46000000000000008</c:v>
                </c:pt>
                <c:pt idx="7">
                  <c:v>0.47000000000000008</c:v>
                </c:pt>
                <c:pt idx="8">
                  <c:v>0.48000000000000009</c:v>
                </c:pt>
                <c:pt idx="9">
                  <c:v>0.4900000000000001</c:v>
                </c:pt>
                <c:pt idx="10">
                  <c:v>0.50000000000000011</c:v>
                </c:pt>
                <c:pt idx="11">
                  <c:v>0.51000000000000012</c:v>
                </c:pt>
                <c:pt idx="12">
                  <c:v>0.52000000000000013</c:v>
                </c:pt>
                <c:pt idx="13">
                  <c:v>0.53000000000000014</c:v>
                </c:pt>
                <c:pt idx="14">
                  <c:v>0.54000000000000015</c:v>
                </c:pt>
                <c:pt idx="15">
                  <c:v>0.55000000000000016</c:v>
                </c:pt>
                <c:pt idx="16">
                  <c:v>0.56000000000000016</c:v>
                </c:pt>
                <c:pt idx="17">
                  <c:v>0.57000000000000017</c:v>
                </c:pt>
                <c:pt idx="18">
                  <c:v>0.58000000000000018</c:v>
                </c:pt>
                <c:pt idx="19">
                  <c:v>0.59000000000000019</c:v>
                </c:pt>
                <c:pt idx="20">
                  <c:v>0.6000000000000002</c:v>
                </c:pt>
                <c:pt idx="21">
                  <c:v>0.61000000000000021</c:v>
                </c:pt>
                <c:pt idx="22">
                  <c:v>0.62000000000000022</c:v>
                </c:pt>
                <c:pt idx="23">
                  <c:v>0.63000000000000023</c:v>
                </c:pt>
                <c:pt idx="24">
                  <c:v>0.64000000000000024</c:v>
                </c:pt>
                <c:pt idx="25">
                  <c:v>0.65000000000000024</c:v>
                </c:pt>
                <c:pt idx="26">
                  <c:v>0.66000000000000025</c:v>
                </c:pt>
                <c:pt idx="27">
                  <c:v>0.67000000000000026</c:v>
                </c:pt>
                <c:pt idx="28">
                  <c:v>0.68000000000000027</c:v>
                </c:pt>
              </c:numCache>
            </c:numRef>
          </c:xVal>
          <c:yVal>
            <c:numRef>
              <c:f>old!$B$17:$B$45</c:f>
              <c:numCache>
                <c:formatCode>General</c:formatCode>
                <c:ptCount val="29"/>
                <c:pt idx="0">
                  <c:v>-1.0717106283729069E-2</c:v>
                </c:pt>
                <c:pt idx="1">
                  <c:v>0.10336099960329113</c:v>
                </c:pt>
                <c:pt idx="2">
                  <c:v>0.21481662029750626</c:v>
                </c:pt>
                <c:pt idx="3">
                  <c:v>0.32373915870321651</c:v>
                </c:pt>
                <c:pt idx="4">
                  <c:v>0.43021399961666362</c:v>
                </c:pt>
                <c:pt idx="5">
                  <c:v>0.53432273295425636</c:v>
                </c:pt>
                <c:pt idx="6">
                  <c:v>0.63614336226245149</c:v>
                </c:pt>
                <c:pt idx="7">
                  <c:v>0.73575049962916395</c:v>
                </c:pt>
                <c:pt idx="8">
                  <c:v>0.83321554802024822</c:v>
                </c:pt>
                <c:pt idx="9">
                  <c:v>0.92860687197747971</c:v>
                </c:pt>
                <c:pt idx="10">
                  <c:v>1.0219899575356117</c:v>
                </c:pt>
                <c:pt idx="11">
                  <c:v>1.1134275621446157</c:v>
                </c:pt>
                <c:pt idx="12">
                  <c:v>1.2029798553183826</c:v>
                </c:pt>
                <c:pt idx="13">
                  <c:v>1.2907045506722767</c:v>
                </c:pt>
                <c:pt idx="14">
                  <c:v>1.3766570299584153</c:v>
                </c:pt>
                <c:pt idx="15">
                  <c:v>1.4608904596588315</c:v>
                </c:pt>
                <c:pt idx="16">
                  <c:v>1.5434559006523083</c:v>
                </c:pt>
                <c:pt idx="17">
                  <c:v>1.6244024114302269</c:v>
                </c:pt>
                <c:pt idx="18">
                  <c:v>1.7037771452998365</c:v>
                </c:pt>
                <c:pt idx="19">
                  <c:v>1.7816254419796458</c:v>
                </c:pt>
                <c:pt idx="20">
                  <c:v>1.8579909139607922</c:v>
                </c:pt>
                <c:pt idx="21">
                  <c:v>1.9329155279800299</c:v>
                </c:pt>
                <c:pt idx="22">
                  <c:v>2.0064396819241419</c:v>
                </c:pt>
                <c:pt idx="23">
                  <c:v>2.0786022774618815</c:v>
                </c:pt>
                <c:pt idx="24">
                  <c:v>2.1494407886778273</c:v>
                </c:pt>
                <c:pt idx="25">
                  <c:v>2.2189913269625743</c:v>
                </c:pt>
                <c:pt idx="26">
                  <c:v>2.2872887023953439</c:v>
                </c:pt>
                <c:pt idx="27">
                  <c:v>2.3543664818382428</c:v>
                </c:pt>
                <c:pt idx="28">
                  <c:v>2.420257043945869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old!$D$17:$D$45</c:f>
              <c:numCache>
                <c:formatCode>General</c:formatCode>
                <c:ptCount val="2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</c:numCache>
            </c:numRef>
          </c:xVal>
          <c:yVal>
            <c:numRef>
              <c:f>old!$E$17:$E$45</c:f>
              <c:numCache>
                <c:formatCode>General</c:formatCode>
                <c:ptCount val="29"/>
                <c:pt idx="0">
                  <c:v>-5.1279383771648419</c:v>
                </c:pt>
                <c:pt idx="1">
                  <c:v>-4.8034179776612582</c:v>
                </c:pt>
                <c:pt idx="2">
                  <c:v>-4.4927069568599549</c:v>
                </c:pt>
                <c:pt idx="3">
                  <c:v>-4.1949422285920406</c:v>
                </c:pt>
                <c:pt idx="4">
                  <c:v>-3.9093311627024065</c:v>
                </c:pt>
                <c:pt idx="5">
                  <c:v>-3.6351445394483584</c:v>
                </c:pt>
                <c:pt idx="6">
                  <c:v>-3.371710332792508</c:v>
                </c:pt>
                <c:pt idx="7">
                  <c:v>-3.118408211008036</c:v>
                </c:pt>
                <c:pt idx="8">
                  <c:v>-2.8746646598569412</c:v>
                </c:pt>
                <c:pt idx="9">
                  <c:v>-2.6399486476373686</c:v>
                </c:pt>
                <c:pt idx="10">
                  <c:v>-2.4137677631348708</c:v>
                </c:pt>
                <c:pt idx="11">
                  <c:v>-2.1956647673646055</c:v>
                </c:pt>
                <c:pt idx="12">
                  <c:v>-1.9852145082880335</c:v>
                </c:pt>
                <c:pt idx="13">
                  <c:v>-1.782021154696861</c:v>
                </c:pt>
                <c:pt idx="14">
                  <c:v>-1.5857157113969138</c:v>
                </c:pt>
                <c:pt idx="15">
                  <c:v>-1.3959537828736317</c:v>
                </c:pt>
                <c:pt idx="16">
                  <c:v>-1.2124135569248835</c:v>
                </c:pt>
                <c:pt idx="17">
                  <c:v>-1.0347939834260949</c:v>
                </c:pt>
                <c:pt idx="18">
                  <c:v>-0.86281312654631548</c:v>
                </c:pt>
                <c:pt idx="19">
                  <c:v>-0.69620667144402915</c:v>
                </c:pt>
                <c:pt idx="20">
                  <c:v>-0.53472656880642855</c:v>
                </c:pt>
                <c:pt idx="21">
                  <c:v>-0.37813980261239155</c:v>
                </c:pt>
                <c:pt idx="22">
                  <c:v>-0.2262272682450423</c:v>
                </c:pt>
                <c:pt idx="23">
                  <c:v>-7.8782749594379795E-2</c:v>
                </c:pt>
                <c:pt idx="24">
                  <c:v>6.4388014892495404E-2</c:v>
                </c:pt>
                <c:pt idx="25">
                  <c:v>0.20346818610831663</c:v>
                </c:pt>
                <c:pt idx="26">
                  <c:v>0.33863060602228412</c:v>
                </c:pt>
                <c:pt idx="27">
                  <c:v>0.47003851427197474</c:v>
                </c:pt>
                <c:pt idx="28">
                  <c:v>0.59784620585729031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33088"/>
        <c:axId val="84433664"/>
      </c:scatterChart>
      <c:valAx>
        <c:axId val="84433088"/>
        <c:scaling>
          <c:orientation val="minMax"/>
        </c:scaling>
        <c:delete val="0"/>
        <c:axPos val="b"/>
        <c:title>
          <c:tx>
            <c:strRef>
              <c:f>old!$A$16</c:f>
              <c:strCache>
                <c:ptCount val="1"/>
                <c:pt idx="0">
                  <c:v>m = hanging mass (kilograms)</c:v>
                </c:pt>
              </c:strCache>
            </c:strRef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433664"/>
        <c:crosses val="autoZero"/>
        <c:crossBetween val="midCat"/>
      </c:valAx>
      <c:valAx>
        <c:axId val="84433664"/>
        <c:scaling>
          <c:orientation val="minMax"/>
        </c:scaling>
        <c:delete val="0"/>
        <c:axPos val="l"/>
        <c:majorGridlines/>
        <c:title>
          <c:tx>
            <c:strRef>
              <c:f>old!$B$16</c:f>
              <c:strCache>
                <c:ptCount val="1"/>
                <c:pt idx="0">
                  <c:v>a = F(m) = Acceleration of Block up Ramp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84433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'Inputs Data Chart (an)'!$A$1</c:f>
          <c:strCache>
            <c:ptCount val="1"/>
            <c:pt idx="0">
              <c:v>a = g*((m - M*sin(θ) - μ*M*cos(θ))/(m + M))
a = 9.8*((m - 0.45*sin(0.7854) - 0.26*0.45*cos(0.7854))/(m + 0.45))</c:v>
            </c:pt>
          </c:strCache>
        </c:strRef>
      </c:tx>
      <c:layout/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'Inputs Data Chart (an)'!$B$15</c:f>
              <c:strCache>
                <c:ptCount val="1"/>
                <c:pt idx="0">
                  <c:v>a = F(m) = Acceleration of Block up Ramp</c:v>
                </c:pt>
              </c:strCache>
            </c:strRef>
          </c:tx>
          <c:marker>
            <c:symbol val="none"/>
          </c:marker>
          <c:xVal>
            <c:numRef>
              <c:f>'Inputs Data Chart (an)'!$A$16:$A$44</c:f>
              <c:numCache>
                <c:formatCode>General</c:formatCode>
                <c:ptCount val="29"/>
                <c:pt idx="0">
                  <c:v>0.4</c:v>
                </c:pt>
                <c:pt idx="1">
                  <c:v>0.42000000000000004</c:v>
                </c:pt>
                <c:pt idx="2">
                  <c:v>0.44000000000000006</c:v>
                </c:pt>
                <c:pt idx="3">
                  <c:v>0.46000000000000008</c:v>
                </c:pt>
                <c:pt idx="4">
                  <c:v>0.48000000000000009</c:v>
                </c:pt>
                <c:pt idx="5">
                  <c:v>0.50000000000000011</c:v>
                </c:pt>
                <c:pt idx="6">
                  <c:v>0.52000000000000013</c:v>
                </c:pt>
                <c:pt idx="7">
                  <c:v>0.54000000000000015</c:v>
                </c:pt>
                <c:pt idx="8">
                  <c:v>0.56000000000000016</c:v>
                </c:pt>
                <c:pt idx="9">
                  <c:v>0.58000000000000018</c:v>
                </c:pt>
                <c:pt idx="10">
                  <c:v>0.6000000000000002</c:v>
                </c:pt>
                <c:pt idx="11">
                  <c:v>0.62000000000000022</c:v>
                </c:pt>
                <c:pt idx="12">
                  <c:v>0.64000000000000024</c:v>
                </c:pt>
                <c:pt idx="13">
                  <c:v>0.66000000000000025</c:v>
                </c:pt>
                <c:pt idx="14">
                  <c:v>0.68000000000000027</c:v>
                </c:pt>
                <c:pt idx="15">
                  <c:v>0.70000000000000029</c:v>
                </c:pt>
                <c:pt idx="16">
                  <c:v>0.72000000000000031</c:v>
                </c:pt>
                <c:pt idx="17">
                  <c:v>0.74000000000000032</c:v>
                </c:pt>
                <c:pt idx="18">
                  <c:v>0.76000000000000034</c:v>
                </c:pt>
                <c:pt idx="19">
                  <c:v>0.78000000000000036</c:v>
                </c:pt>
                <c:pt idx="20">
                  <c:v>0.80000000000000038</c:v>
                </c:pt>
                <c:pt idx="21">
                  <c:v>0.8200000000000004</c:v>
                </c:pt>
                <c:pt idx="22">
                  <c:v>0.84000000000000041</c:v>
                </c:pt>
                <c:pt idx="23">
                  <c:v>0.86000000000000043</c:v>
                </c:pt>
                <c:pt idx="24">
                  <c:v>0.88000000000000045</c:v>
                </c:pt>
                <c:pt idx="25">
                  <c:v>0.90000000000000047</c:v>
                </c:pt>
                <c:pt idx="26">
                  <c:v>0.92000000000000048</c:v>
                </c:pt>
                <c:pt idx="27">
                  <c:v>0.9400000000000005</c:v>
                </c:pt>
                <c:pt idx="28">
                  <c:v>0.96000000000000052</c:v>
                </c:pt>
              </c:numCache>
            </c:numRef>
          </c:xVal>
          <c:yVal>
            <c:numRef>
              <c:f>'Inputs Data Chart (an)'!$B$16:$B$44</c:f>
              <c:numCache>
                <c:formatCode>General</c:formatCode>
                <c:ptCount val="29"/>
                <c:pt idx="0">
                  <c:v>-1.0717106283729069E-2</c:v>
                </c:pt>
                <c:pt idx="1">
                  <c:v>0.21481662029750626</c:v>
                </c:pt>
                <c:pt idx="2">
                  <c:v>0.43021399961666362</c:v>
                </c:pt>
                <c:pt idx="3">
                  <c:v>0.63614336226245149</c:v>
                </c:pt>
                <c:pt idx="4">
                  <c:v>0.83321554802024822</c:v>
                </c:pt>
                <c:pt idx="5">
                  <c:v>1.0219899575356117</c:v>
                </c:pt>
                <c:pt idx="6">
                  <c:v>1.2029798553183826</c:v>
                </c:pt>
                <c:pt idx="7">
                  <c:v>1.3766570299584153</c:v>
                </c:pt>
                <c:pt idx="8">
                  <c:v>1.5434559006523083</c:v>
                </c:pt>
                <c:pt idx="9">
                  <c:v>1.7037771452998365</c:v>
                </c:pt>
                <c:pt idx="10">
                  <c:v>1.8579909139607922</c:v>
                </c:pt>
                <c:pt idx="11">
                  <c:v>2.0064396819241419</c:v>
                </c:pt>
                <c:pt idx="12">
                  <c:v>2.1494407886778273</c:v>
                </c:pt>
                <c:pt idx="13">
                  <c:v>2.2872887023953439</c:v>
                </c:pt>
                <c:pt idx="14">
                  <c:v>2.420257043945869</c:v>
                </c:pt>
                <c:pt idx="15">
                  <c:v>2.5486003997033322</c:v>
                </c:pt>
                <c:pt idx="16">
                  <c:v>2.6725559484263526</c:v>
                </c:pt>
                <c:pt idx="17">
                  <c:v>2.7923449240830527</c:v>
                </c:pt>
                <c:pt idx="18">
                  <c:v>2.9081739336023409</c:v>
                </c:pt>
                <c:pt idx="19">
                  <c:v>3.0202361460640912</c:v>
                </c:pt>
                <c:pt idx="20">
                  <c:v>3.1287123677270658</c:v>
                </c:pt>
                <c:pt idx="21">
                  <c:v>3.2337720154793961</c:v>
                </c:pt>
                <c:pt idx="22">
                  <c:v>3.3355739997355296</c:v>
                </c:pt>
                <c:pt idx="23">
                  <c:v>3.4342675264571247</c:v>
                </c:pt>
                <c:pt idx="24">
                  <c:v>3.5299928268111529</c:v>
                </c:pt>
                <c:pt idx="25">
                  <c:v>3.6228818219695063</c:v>
                </c:pt>
                <c:pt idx="26">
                  <c:v>3.7130587296779805</c:v>
                </c:pt>
                <c:pt idx="27">
                  <c:v>3.800640618459592</c:v>
                </c:pt>
                <c:pt idx="28">
                  <c:v>3.8857379146516546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'Inputs Data Chart (an)'!$E$15</c:f>
              <c:strCache>
                <c:ptCount val="1"/>
                <c:pt idx="0">
                  <c:v>a = F(m) = Acceleration of Block down Ramp</c:v>
                </c:pt>
              </c:strCache>
            </c:strRef>
          </c:tx>
          <c:marker>
            <c:symbol val="none"/>
          </c:marker>
          <c:xVal>
            <c:numRef>
              <c:f>'Inputs Data Chart (an)'!$D$16:$D$44</c:f>
              <c:numCache>
                <c:formatCode>General</c:formatCode>
                <c:ptCount val="2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</c:numCache>
            </c:numRef>
          </c:xVal>
          <c:yVal>
            <c:numRef>
              <c:f>'Inputs Data Chart (an)'!$E$16:$E$44</c:f>
              <c:numCache>
                <c:formatCode>General</c:formatCode>
                <c:ptCount val="29"/>
                <c:pt idx="0">
                  <c:v>-5.1279383771648419</c:v>
                </c:pt>
                <c:pt idx="1">
                  <c:v>-4.4927069568599549</c:v>
                </c:pt>
                <c:pt idx="2">
                  <c:v>-3.9093311627024065</c:v>
                </c:pt>
                <c:pt idx="3">
                  <c:v>-3.371710332792508</c:v>
                </c:pt>
                <c:pt idx="4">
                  <c:v>-2.8746646598569412</c:v>
                </c:pt>
                <c:pt idx="5">
                  <c:v>-2.4137677631348708</c:v>
                </c:pt>
                <c:pt idx="6">
                  <c:v>-1.985214508288033</c:v>
                </c:pt>
                <c:pt idx="7">
                  <c:v>-1.5857157113969131</c:v>
                </c:pt>
                <c:pt idx="8">
                  <c:v>-1.2124135569248835</c:v>
                </c:pt>
                <c:pt idx="9">
                  <c:v>-0.86281312654631592</c:v>
                </c:pt>
                <c:pt idx="10">
                  <c:v>-0.53472656880642933</c:v>
                </c:pt>
                <c:pt idx="11">
                  <c:v>-0.22622726824504358</c:v>
                </c:pt>
                <c:pt idx="12">
                  <c:v>6.4388014892493836E-2</c:v>
                </c:pt>
                <c:pt idx="13">
                  <c:v>0.33863060602228262</c:v>
                </c:pt>
                <c:pt idx="14">
                  <c:v>0.59784620585728887</c:v>
                </c:pt>
                <c:pt idx="15">
                  <c:v>0.84323697370109474</c:v>
                </c:pt>
                <c:pt idx="16">
                  <c:v>1.0758801691893782</c:v>
                </c:pt>
                <c:pt idx="17">
                  <c:v>1.2967439623744574</c:v>
                </c:pt>
                <c:pt idx="18">
                  <c:v>1.5067009015750883</c:v>
                </c:pt>
                <c:pt idx="19">
                  <c:v>1.7065394340672551</c:v>
                </c:pt>
                <c:pt idx="20">
                  <c:v>1.8969738003244963</c:v>
                </c:pt>
                <c:pt idx="21">
                  <c:v>2.0786525635354276</c:v>
                </c:pt>
                <c:pt idx="22">
                  <c:v>2.2521659890739572</c:v>
                </c:pt>
                <c:pt idx="23">
                  <c:v>2.418052450852552</c:v>
                </c:pt>
                <c:pt idx="24">
                  <c:v>2.5768040110492714</c:v>
                </c:pt>
                <c:pt idx="25">
                  <c:v>2.7288712950271807</c:v>
                </c:pt>
                <c:pt idx="26">
                  <c:v>2.8746677631709505</c:v>
                </c:pt>
                <c:pt idx="27">
                  <c:v>3.0145734649250731</c:v>
                </c:pt>
                <c:pt idx="28">
                  <c:v>3.148938346807745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086464"/>
        <c:axId val="747151360"/>
      </c:scatterChart>
      <c:valAx>
        <c:axId val="691086464"/>
        <c:scaling>
          <c:orientation val="minMax"/>
        </c:scaling>
        <c:delete val="0"/>
        <c:axPos val="b"/>
        <c:title>
          <c:tx>
            <c:strRef>
              <c:f>'Inputs Data Chart (an)'!$A$15</c:f>
              <c:strCache>
                <c:ptCount val="1"/>
                <c:pt idx="0">
                  <c:v>m = hanging mass (kilograms)</c:v>
                </c:pt>
              </c:strCache>
            </c:strRef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47151360"/>
        <c:crosses val="autoZero"/>
        <c:crossBetween val="midCat"/>
      </c:valAx>
      <c:valAx>
        <c:axId val="747151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 = F(m)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9108646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455399</xdr:colOff>
      <xdr:row>3</xdr:row>
      <xdr:rowOff>147358</xdr:rowOff>
    </xdr:from>
    <xdr:to>
      <xdr:col>18</xdr:col>
      <xdr:colOff>278762</xdr:colOff>
      <xdr:row>35</xdr:row>
      <xdr:rowOff>151584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325235</xdr:colOff>
      <xdr:row>16</xdr:row>
      <xdr:rowOff>164623</xdr:rowOff>
    </xdr:from>
    <xdr:to>
      <xdr:col>13</xdr:col>
      <xdr:colOff>452632</xdr:colOff>
      <xdr:row>35</xdr:row>
      <xdr:rowOff>16482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44"/>
  <sheetViews>
    <sheetView tabSelected="1" zoomScaleNormal="100" workbookViewId="0">
      <selection activeCell="A16" sqref="A16"/>
    </sheetView>
  </sheetViews>
  <sheetFormatPr defaultRowHeight="14.4" x14ac:dyDescent="0.3"/>
  <cols>
    <col min="1" max="1" width="15.77734375" bestFit="1" customWidth="1"/>
    <col min="2" max="2" width="22.109375" bestFit="1" customWidth="1"/>
    <col min="3" max="3" width="33.33203125" bestFit="1" customWidth="1"/>
    <col min="4" max="4" width="16.6640625" customWidth="1"/>
    <col min="5" max="5" width="23.6640625" customWidth="1"/>
  </cols>
  <sheetData>
    <row r="1" spans="1:5" ht="28.8" x14ac:dyDescent="0.3">
      <c r="A1" s="7" t="str">
        <f>D11&amp;CHAR(10)&amp;D10</f>
        <v>a = g*((m - M*sin(θ) - μ*M*cos(θ))/(m + M))
a = 9.8*((m - 0.45*sin(0.7854) - 0.26*0.45*cos(0.7854))/(m + 0.45))</v>
      </c>
      <c r="B1" s="7"/>
      <c r="C1" s="7"/>
    </row>
    <row r="2" spans="1:5" x14ac:dyDescent="0.3">
      <c r="A2" s="4" t="s">
        <v>0</v>
      </c>
      <c r="B2" s="4"/>
      <c r="C2" s="4"/>
    </row>
    <row r="3" spans="1:5" ht="16.2" x14ac:dyDescent="0.3">
      <c r="A3" s="1" t="s">
        <v>2</v>
      </c>
      <c r="B3" s="1">
        <v>9.8000000000000007</v>
      </c>
      <c r="C3" s="1" t="s">
        <v>1</v>
      </c>
    </row>
    <row r="4" spans="1:5" x14ac:dyDescent="0.3">
      <c r="A4" s="1" t="s">
        <v>3</v>
      </c>
      <c r="B4" s="8"/>
      <c r="C4" s="1" t="s">
        <v>9</v>
      </c>
    </row>
    <row r="5" spans="1:5" x14ac:dyDescent="0.3">
      <c r="A5" s="1" t="s">
        <v>4</v>
      </c>
      <c r="B5" s="1">
        <v>0.45</v>
      </c>
      <c r="C5" s="1" t="s">
        <v>10</v>
      </c>
    </row>
    <row r="6" spans="1:5" x14ac:dyDescent="0.3">
      <c r="A6" s="6" t="s">
        <v>5</v>
      </c>
      <c r="B6" s="5">
        <v>45</v>
      </c>
      <c r="C6" s="1" t="s">
        <v>14</v>
      </c>
    </row>
    <row r="7" spans="1:5" x14ac:dyDescent="0.3">
      <c r="A7" s="6" t="s">
        <v>6</v>
      </c>
      <c r="B7" s="5">
        <v>0.26</v>
      </c>
      <c r="C7" s="1" t="s">
        <v>12</v>
      </c>
    </row>
    <row r="8" spans="1:5" x14ac:dyDescent="0.3">
      <c r="A8" s="6" t="s">
        <v>15</v>
      </c>
      <c r="B8" s="5">
        <v>0.4</v>
      </c>
      <c r="C8" s="1"/>
    </row>
    <row r="9" spans="1:5" x14ac:dyDescent="0.3">
      <c r="A9" s="6" t="s">
        <v>16</v>
      </c>
      <c r="B9" s="5">
        <v>0</v>
      </c>
      <c r="C9" s="1"/>
    </row>
    <row r="10" spans="1:5" x14ac:dyDescent="0.3">
      <c r="A10" s="6" t="s">
        <v>8</v>
      </c>
      <c r="B10" s="5">
        <v>0.02</v>
      </c>
      <c r="C10" s="1"/>
      <c r="D10" t="str">
        <f>B11&amp;" = "&amp;B3&amp;"*(("&amp;A4&amp;" - "&amp;B5&amp;"*sin("&amp;ROUND(RADIANS(B6),4)&amp;") - "&amp;B7&amp;"*"&amp;B5&amp;"*cos("&amp;ROUND(RADIANS(B6),4)&amp;"))/("&amp;A4&amp;" + "&amp;B5&amp;"))"</f>
        <v>a = 9.8*((m - 0.45*sin(0.7854) - 0.26*0.45*cos(0.7854))/(m + 0.45))</v>
      </c>
    </row>
    <row r="11" spans="1:5" x14ac:dyDescent="0.3">
      <c r="B11" s="10" t="s">
        <v>7</v>
      </c>
      <c r="C11" s="1" t="s">
        <v>11</v>
      </c>
      <c r="D11" t="str">
        <f>B11&amp;" = "&amp;A3&amp;"*(("&amp;A4&amp;" - "&amp;A5&amp;"*sin("&amp;A6&amp;") - "&amp;A7&amp;"*"&amp;A5&amp;"*cos("&amp;A6&amp;"))/("&amp;A4&amp;" + "&amp;A5&amp;"))"</f>
        <v>a = g*((m - M*sin(θ) - μ*M*cos(θ))/(m + M))</v>
      </c>
    </row>
    <row r="12" spans="1:5" ht="4.2" customHeight="1" x14ac:dyDescent="0.3">
      <c r="A12" s="9"/>
      <c r="C12" s="1"/>
    </row>
    <row r="13" spans="1:5" x14ac:dyDescent="0.3">
      <c r="C13" s="1" t="s">
        <v>13</v>
      </c>
      <c r="D13" t="str">
        <f>B11&amp;" = -"&amp;A3&amp;"*((-"&amp;A4&amp;" + "&amp;A5&amp;"*sin("&amp;A6&amp;") - "&amp;A7&amp;"*"&amp;A5&amp;"*cos("&amp;A6&amp;"))/("&amp;A4&amp;" + "&amp;A5&amp;"))"</f>
        <v>a = -g*((-m + M*sin(θ) - μ*M*cos(θ))/(m + M))</v>
      </c>
    </row>
    <row r="14" spans="1:5" ht="4.8" customHeight="1" x14ac:dyDescent="0.3"/>
    <row r="15" spans="1:5" ht="28.8" x14ac:dyDescent="0.3">
      <c r="A15" s="3" t="str">
        <f>A4&amp;" = "&amp;C4</f>
        <v>m = hanging mass (kilograms)</v>
      </c>
      <c r="B15" s="3" t="str">
        <f>B11&amp;" = F("&amp;A4&amp;") = "&amp;C11</f>
        <v>a = F(m) = Acceleration of Block up Ramp</v>
      </c>
      <c r="D15" s="3" t="str">
        <f>A4&amp;" = "&amp;C4</f>
        <v>m = hanging mass (kilograms)</v>
      </c>
      <c r="E15" s="3" t="str">
        <f>B11&amp;" = F("&amp;A4&amp;") = "&amp;C13</f>
        <v>a = F(m) = Acceleration of Block down Ramp</v>
      </c>
    </row>
    <row r="16" spans="1:5" x14ac:dyDescent="0.3">
      <c r="A16" s="1"/>
      <c r="B16" s="2"/>
      <c r="D16" s="1"/>
      <c r="E16" s="2"/>
    </row>
    <row r="17" spans="1:5" x14ac:dyDescent="0.3">
      <c r="A17" s="1"/>
      <c r="B17" s="2"/>
      <c r="D17" s="1"/>
      <c r="E17" s="2"/>
    </row>
    <row r="18" spans="1:5" x14ac:dyDescent="0.3">
      <c r="A18" s="1"/>
      <c r="B18" s="2"/>
      <c r="D18" s="1"/>
      <c r="E18" s="2"/>
    </row>
    <row r="19" spans="1:5" x14ac:dyDescent="0.3">
      <c r="A19" s="1"/>
      <c r="B19" s="2"/>
      <c r="D19" s="1"/>
      <c r="E19" s="2"/>
    </row>
    <row r="20" spans="1:5" x14ac:dyDescent="0.3">
      <c r="A20" s="1"/>
      <c r="B20" s="2"/>
      <c r="D20" s="1"/>
      <c r="E20" s="2"/>
    </row>
    <row r="21" spans="1:5" x14ac:dyDescent="0.3">
      <c r="A21" s="1"/>
      <c r="B21" s="2"/>
      <c r="D21" s="1"/>
      <c r="E21" s="2"/>
    </row>
    <row r="22" spans="1:5" x14ac:dyDescent="0.3">
      <c r="A22" s="1"/>
      <c r="B22" s="2"/>
      <c r="D22" s="1"/>
      <c r="E22" s="2"/>
    </row>
    <row r="23" spans="1:5" x14ac:dyDescent="0.3">
      <c r="A23" s="1"/>
      <c r="B23" s="2"/>
      <c r="D23" s="1"/>
      <c r="E23" s="2"/>
    </row>
    <row r="24" spans="1:5" x14ac:dyDescent="0.3">
      <c r="A24" s="1"/>
      <c r="B24" s="2"/>
      <c r="D24" s="1"/>
      <c r="E24" s="2"/>
    </row>
    <row r="25" spans="1:5" x14ac:dyDescent="0.3">
      <c r="A25" s="1"/>
      <c r="B25" s="2"/>
      <c r="D25" s="1"/>
      <c r="E25" s="2"/>
    </row>
    <row r="26" spans="1:5" x14ac:dyDescent="0.3">
      <c r="A26" s="1"/>
      <c r="B26" s="2"/>
      <c r="D26" s="1"/>
      <c r="E26" s="2"/>
    </row>
    <row r="27" spans="1:5" x14ac:dyDescent="0.3">
      <c r="A27" s="1"/>
      <c r="B27" s="2"/>
      <c r="D27" s="1"/>
      <c r="E27" s="2"/>
    </row>
    <row r="28" spans="1:5" x14ac:dyDescent="0.3">
      <c r="A28" s="1"/>
      <c r="B28" s="2"/>
      <c r="D28" s="1"/>
      <c r="E28" s="2"/>
    </row>
    <row r="29" spans="1:5" x14ac:dyDescent="0.3">
      <c r="A29" s="1"/>
      <c r="B29" s="2"/>
      <c r="D29" s="1"/>
      <c r="E29" s="2"/>
    </row>
    <row r="30" spans="1:5" x14ac:dyDescent="0.3">
      <c r="A30" s="1"/>
      <c r="B30" s="2"/>
      <c r="D30" s="1"/>
      <c r="E30" s="2"/>
    </row>
    <row r="31" spans="1:5" x14ac:dyDescent="0.3">
      <c r="A31" s="1"/>
      <c r="B31" s="2"/>
      <c r="D31" s="1"/>
      <c r="E31" s="2"/>
    </row>
    <row r="32" spans="1:5" x14ac:dyDescent="0.3">
      <c r="A32" s="1"/>
      <c r="B32" s="2"/>
      <c r="D32" s="1"/>
      <c r="E32" s="2"/>
    </row>
    <row r="33" spans="1:5" x14ac:dyDescent="0.3">
      <c r="A33" s="1"/>
      <c r="B33" s="2"/>
      <c r="D33" s="1"/>
      <c r="E33" s="2"/>
    </row>
    <row r="34" spans="1:5" x14ac:dyDescent="0.3">
      <c r="A34" s="1"/>
      <c r="B34" s="2"/>
      <c r="D34" s="1"/>
      <c r="E34" s="2"/>
    </row>
    <row r="35" spans="1:5" x14ac:dyDescent="0.3">
      <c r="A35" s="1"/>
      <c r="B35" s="2"/>
      <c r="D35" s="1"/>
      <c r="E35" s="2"/>
    </row>
    <row r="36" spans="1:5" x14ac:dyDescent="0.3">
      <c r="A36" s="1"/>
      <c r="B36" s="2"/>
      <c r="D36" s="1"/>
      <c r="E36" s="2"/>
    </row>
    <row r="37" spans="1:5" x14ac:dyDescent="0.3">
      <c r="A37" s="1"/>
      <c r="B37" s="2"/>
      <c r="D37" s="1"/>
      <c r="E37" s="2"/>
    </row>
    <row r="38" spans="1:5" x14ac:dyDescent="0.3">
      <c r="A38" s="1"/>
      <c r="B38" s="2"/>
      <c r="D38" s="1"/>
      <c r="E38" s="2"/>
    </row>
    <row r="39" spans="1:5" x14ac:dyDescent="0.3">
      <c r="A39" s="1"/>
      <c r="B39" s="2"/>
      <c r="D39" s="1"/>
      <c r="E39" s="2"/>
    </row>
    <row r="40" spans="1:5" x14ac:dyDescent="0.3">
      <c r="A40" s="1"/>
      <c r="B40" s="2"/>
      <c r="D40" s="1"/>
      <c r="E40" s="2"/>
    </row>
    <row r="41" spans="1:5" x14ac:dyDescent="0.3">
      <c r="A41" s="1"/>
      <c r="B41" s="2"/>
      <c r="D41" s="1"/>
      <c r="E41" s="2"/>
    </row>
    <row r="42" spans="1:5" x14ac:dyDescent="0.3">
      <c r="A42" s="1"/>
      <c r="B42" s="2"/>
      <c r="D42" s="1"/>
      <c r="E42" s="2"/>
    </row>
    <row r="43" spans="1:5" x14ac:dyDescent="0.3">
      <c r="A43" s="1"/>
      <c r="B43" s="2"/>
      <c r="D43" s="1"/>
      <c r="E43" s="2"/>
    </row>
    <row r="44" spans="1:5" x14ac:dyDescent="0.3">
      <c r="A44" s="1"/>
      <c r="B44" s="2"/>
      <c r="D44" s="1"/>
      <c r="E4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5"/>
  <sheetViews>
    <sheetView zoomScale="55" zoomScaleNormal="55" workbookViewId="0">
      <selection activeCell="G37" sqref="G37"/>
    </sheetView>
  </sheetViews>
  <sheetFormatPr defaultRowHeight="14.4" x14ac:dyDescent="0.3"/>
  <cols>
    <col min="1" max="2" width="13.5546875" customWidth="1"/>
    <col min="3" max="3" width="33.33203125" bestFit="1" customWidth="1"/>
    <col min="4" max="4" width="12.33203125" customWidth="1"/>
    <col min="5" max="5" width="12.44140625" customWidth="1"/>
  </cols>
  <sheetData>
    <row r="1" spans="1:5" ht="28.8" x14ac:dyDescent="0.3">
      <c r="A1" s="7" t="str">
        <f>D12&amp;CHAR(10)&amp;D11</f>
        <v>a = g*((m - M*sin(θ) - μ*M*cos(θ))/(m + M)
a = 9.8*((m - 0.45*sin(45) - 0.26*0.45*cos(45))/(m + 0.45)</v>
      </c>
      <c r="B1" s="7"/>
      <c r="C1" s="7"/>
    </row>
    <row r="3" spans="1:5" x14ac:dyDescent="0.3">
      <c r="A3" s="4" t="s">
        <v>0</v>
      </c>
      <c r="B3" s="4"/>
      <c r="C3" s="4"/>
    </row>
    <row r="4" spans="1:5" ht="16.2" x14ac:dyDescent="0.3">
      <c r="A4" s="1" t="s">
        <v>2</v>
      </c>
      <c r="B4" s="1">
        <v>9.8000000000000007</v>
      </c>
      <c r="C4" s="1" t="s">
        <v>1</v>
      </c>
    </row>
    <row r="5" spans="1:5" x14ac:dyDescent="0.3">
      <c r="A5" s="1" t="s">
        <v>3</v>
      </c>
      <c r="B5" s="8"/>
      <c r="C5" s="1" t="s">
        <v>9</v>
      </c>
    </row>
    <row r="6" spans="1:5" x14ac:dyDescent="0.3">
      <c r="A6" s="1" t="s">
        <v>4</v>
      </c>
      <c r="B6" s="1">
        <v>0.45</v>
      </c>
      <c r="C6" s="1" t="s">
        <v>10</v>
      </c>
    </row>
    <row r="7" spans="1:5" x14ac:dyDescent="0.3">
      <c r="A7" s="6" t="s">
        <v>5</v>
      </c>
      <c r="B7" s="5">
        <v>45</v>
      </c>
      <c r="C7" s="1" t="s">
        <v>14</v>
      </c>
    </row>
    <row r="8" spans="1:5" x14ac:dyDescent="0.3">
      <c r="A8" s="6" t="s">
        <v>6</v>
      </c>
      <c r="B8" s="5">
        <v>0.26</v>
      </c>
      <c r="C8" s="1" t="s">
        <v>12</v>
      </c>
    </row>
    <row r="9" spans="1:5" x14ac:dyDescent="0.3">
      <c r="A9" s="6" t="s">
        <v>15</v>
      </c>
      <c r="B9" s="5">
        <v>0.4</v>
      </c>
      <c r="C9" s="1"/>
    </row>
    <row r="10" spans="1:5" x14ac:dyDescent="0.3">
      <c r="A10" s="6" t="s">
        <v>16</v>
      </c>
      <c r="B10" s="5">
        <v>0</v>
      </c>
      <c r="C10" s="1"/>
    </row>
    <row r="11" spans="1:5" x14ac:dyDescent="0.3">
      <c r="A11" s="6" t="s">
        <v>8</v>
      </c>
      <c r="B11" s="5">
        <v>0.01</v>
      </c>
      <c r="C11" s="1"/>
      <c r="D11" t="str">
        <f>A12&amp;" = "&amp;B4&amp;"*(("&amp;A5&amp;" - "&amp;B6&amp;"*sin("&amp;B7&amp;") - "&amp;B8&amp;"*"&amp;B6&amp;"*cos("&amp;B7&amp;"))/("&amp;A5&amp;" + "&amp;B6&amp;")"</f>
        <v>a = 9.8*((m - 0.45*sin(45) - 0.26*0.45*cos(45))/(m + 0.45)</v>
      </c>
    </row>
    <row r="12" spans="1:5" x14ac:dyDescent="0.3">
      <c r="A12" s="1" t="s">
        <v>7</v>
      </c>
      <c r="B12" s="2"/>
      <c r="C12" s="1" t="s">
        <v>11</v>
      </c>
      <c r="D12" t="str">
        <f>A12&amp;" = "&amp;A4&amp;"*(("&amp;A5&amp;" - "&amp;A6&amp;"*sin("&amp;A7&amp;") - "&amp;A8&amp;"*"&amp;A6&amp;"*cos("&amp;A7&amp;"))/("&amp;A5&amp;" + "&amp;A6&amp;")"</f>
        <v>a = g*((m - M*sin(θ) - μ*M*cos(θ))/(m + M)</v>
      </c>
    </row>
    <row r="13" spans="1:5" x14ac:dyDescent="0.3">
      <c r="A13" s="9"/>
      <c r="C13" s="1"/>
    </row>
    <row r="14" spans="1:5" x14ac:dyDescent="0.3">
      <c r="C14" s="1" t="s">
        <v>13</v>
      </c>
      <c r="D14" t="str">
        <f>A12&amp;" = -"&amp;A4&amp;"*((-"&amp;A5&amp;" + "&amp;A6&amp;"*sin("&amp;A7&amp;") - "&amp;A8&amp;"*"&amp;A6&amp;"*cos("&amp;A7&amp;"))/("&amp;A5&amp;" + "&amp;A6&amp;")"</f>
        <v>a = -g*((-m + M*sin(θ) - μ*M*cos(θ))/(m + M)</v>
      </c>
    </row>
    <row r="16" spans="1:5" ht="59.25" customHeight="1" x14ac:dyDescent="0.3">
      <c r="A16" s="3" t="str">
        <f>A5&amp;" = "&amp;C5</f>
        <v>m = hanging mass (kilograms)</v>
      </c>
      <c r="B16" s="3" t="str">
        <f>A12&amp;" = F("&amp;A5&amp;") = "&amp;C12</f>
        <v>a = F(m) = Acceleration of Block up Ramp</v>
      </c>
      <c r="D16" s="3" t="str">
        <f>A5&amp;" = "&amp;C5</f>
        <v>m = hanging mass (kilograms)</v>
      </c>
      <c r="E16" s="3" t="str">
        <f>A12&amp;" = F("&amp;D5&amp;") = "&amp;C14</f>
        <v>a = F() = Acceleration of Block down Ramp</v>
      </c>
    </row>
    <row r="17" spans="1:5" x14ac:dyDescent="0.3">
      <c r="A17" s="1">
        <f>B9</f>
        <v>0.4</v>
      </c>
      <c r="B17" s="2">
        <f>$B$4*((A17-$B$6*SIN(RADIANS($B$7))-$B$8*$B$6*COS(RADIANS($B$7)))/(A17+$B$6))</f>
        <v>-1.0717106283729069E-2</v>
      </c>
      <c r="D17" s="1">
        <f>B10</f>
        <v>0</v>
      </c>
      <c r="E17" s="2">
        <f>-$B$4*((-D17+$B$6*SIN(RADIANS($B$7))-$B$8*$B$6*COS(RADIANS($B$7)))/(D17+$B$6))</f>
        <v>-5.1279383771648419</v>
      </c>
    </row>
    <row r="18" spans="1:5" x14ac:dyDescent="0.3">
      <c r="A18" s="1">
        <f>A17+$B$11</f>
        <v>0.41000000000000003</v>
      </c>
      <c r="B18" s="2">
        <f t="shared" ref="B18:B45" si="0">$B$4*((A18-$B$6*SIN(RADIANS($B$7))-$B$8*$B$6*COS(RADIANS($B$7)))/(A18+$B$6))</f>
        <v>0.10336099960329113</v>
      </c>
      <c r="D18" s="1">
        <f>D17+$B$11</f>
        <v>0.01</v>
      </c>
      <c r="E18" s="2">
        <f t="shared" ref="E18:E45" si="1">-$B$4*((-D18+$B$6*SIN(RADIANS($B$7))-$B$8*$B$6*COS(RADIANS($B$7)))/(D18+$B$6))</f>
        <v>-4.8034179776612582</v>
      </c>
    </row>
    <row r="19" spans="1:5" x14ac:dyDescent="0.3">
      <c r="A19" s="1">
        <f t="shared" ref="A19:A45" si="2">A18+$B$11</f>
        <v>0.42000000000000004</v>
      </c>
      <c r="B19" s="2">
        <f t="shared" si="0"/>
        <v>0.21481662029750626</v>
      </c>
      <c r="D19" s="1">
        <f t="shared" ref="D19:D45" si="3">D18+$B$11</f>
        <v>0.02</v>
      </c>
      <c r="E19" s="2">
        <f t="shared" si="1"/>
        <v>-4.4927069568599549</v>
      </c>
    </row>
    <row r="20" spans="1:5" x14ac:dyDescent="0.3">
      <c r="A20" s="1">
        <f t="shared" si="2"/>
        <v>0.43000000000000005</v>
      </c>
      <c r="B20" s="2">
        <f t="shared" si="0"/>
        <v>0.32373915870321651</v>
      </c>
      <c r="D20" s="1">
        <f t="shared" si="3"/>
        <v>0.03</v>
      </c>
      <c r="E20" s="2">
        <f t="shared" si="1"/>
        <v>-4.1949422285920406</v>
      </c>
    </row>
    <row r="21" spans="1:5" x14ac:dyDescent="0.3">
      <c r="A21" s="1">
        <f t="shared" si="2"/>
        <v>0.44000000000000006</v>
      </c>
      <c r="B21" s="2">
        <f t="shared" si="0"/>
        <v>0.43021399961666362</v>
      </c>
      <c r="D21" s="1">
        <f t="shared" si="3"/>
        <v>0.04</v>
      </c>
      <c r="E21" s="2">
        <f t="shared" si="1"/>
        <v>-3.9093311627024065</v>
      </c>
    </row>
    <row r="22" spans="1:5" x14ac:dyDescent="0.3">
      <c r="A22" s="1">
        <f t="shared" si="2"/>
        <v>0.45000000000000007</v>
      </c>
      <c r="B22" s="2">
        <f t="shared" si="0"/>
        <v>0.53432273295425636</v>
      </c>
      <c r="D22" s="1">
        <f t="shared" si="3"/>
        <v>0.05</v>
      </c>
      <c r="E22" s="2">
        <f t="shared" si="1"/>
        <v>-3.6351445394483584</v>
      </c>
    </row>
    <row r="23" spans="1:5" x14ac:dyDescent="0.3">
      <c r="A23" s="1">
        <f t="shared" si="2"/>
        <v>0.46000000000000008</v>
      </c>
      <c r="B23" s="2">
        <f t="shared" si="0"/>
        <v>0.63614336226245149</v>
      </c>
      <c r="D23" s="1">
        <f t="shared" si="3"/>
        <v>6.0000000000000005E-2</v>
      </c>
      <c r="E23" s="2">
        <f t="shared" si="1"/>
        <v>-3.371710332792508</v>
      </c>
    </row>
    <row r="24" spans="1:5" x14ac:dyDescent="0.3">
      <c r="A24" s="1">
        <f t="shared" si="2"/>
        <v>0.47000000000000008</v>
      </c>
      <c r="B24" s="2">
        <f t="shared" si="0"/>
        <v>0.73575049962916395</v>
      </c>
      <c r="D24" s="1">
        <f t="shared" si="3"/>
        <v>7.0000000000000007E-2</v>
      </c>
      <c r="E24" s="2">
        <f t="shared" si="1"/>
        <v>-3.118408211008036</v>
      </c>
    </row>
    <row r="25" spans="1:5" x14ac:dyDescent="0.3">
      <c r="A25" s="1">
        <f t="shared" si="2"/>
        <v>0.48000000000000009</v>
      </c>
      <c r="B25" s="2">
        <f t="shared" si="0"/>
        <v>0.83321554802024822</v>
      </c>
      <c r="D25" s="1">
        <f t="shared" si="3"/>
        <v>0.08</v>
      </c>
      <c r="E25" s="2">
        <f t="shared" si="1"/>
        <v>-2.8746646598569412</v>
      </c>
    </row>
    <row r="26" spans="1:5" x14ac:dyDescent="0.3">
      <c r="A26" s="1">
        <f t="shared" si="2"/>
        <v>0.4900000000000001</v>
      </c>
      <c r="B26" s="2">
        <f t="shared" si="0"/>
        <v>0.92860687197747971</v>
      </c>
      <c r="D26" s="1">
        <f t="shared" si="3"/>
        <v>0.09</v>
      </c>
      <c r="E26" s="2">
        <f t="shared" si="1"/>
        <v>-2.6399486476373686</v>
      </c>
    </row>
    <row r="27" spans="1:5" x14ac:dyDescent="0.3">
      <c r="A27" s="1">
        <f t="shared" si="2"/>
        <v>0.50000000000000011</v>
      </c>
      <c r="B27" s="2">
        <f t="shared" si="0"/>
        <v>1.0219899575356117</v>
      </c>
      <c r="D27" s="1">
        <f t="shared" si="3"/>
        <v>9.9999999999999992E-2</v>
      </c>
      <c r="E27" s="2">
        <f t="shared" si="1"/>
        <v>-2.4137677631348708</v>
      </c>
    </row>
    <row r="28" spans="1:5" x14ac:dyDescent="0.3">
      <c r="A28" s="1">
        <f t="shared" si="2"/>
        <v>0.51000000000000012</v>
      </c>
      <c r="B28" s="2">
        <f t="shared" si="0"/>
        <v>1.1134275621446157</v>
      </c>
      <c r="D28" s="1">
        <f t="shared" si="3"/>
        <v>0.10999999999999999</v>
      </c>
      <c r="E28" s="2">
        <f t="shared" si="1"/>
        <v>-2.1956647673646055</v>
      </c>
    </row>
    <row r="29" spans="1:5" x14ac:dyDescent="0.3">
      <c r="A29" s="1">
        <f t="shared" si="2"/>
        <v>0.52000000000000013</v>
      </c>
      <c r="B29" s="2">
        <f t="shared" si="0"/>
        <v>1.2029798553183826</v>
      </c>
      <c r="D29" s="1">
        <f t="shared" si="3"/>
        <v>0.11999999999999998</v>
      </c>
      <c r="E29" s="2">
        <f t="shared" si="1"/>
        <v>-1.9852145082880335</v>
      </c>
    </row>
    <row r="30" spans="1:5" x14ac:dyDescent="0.3">
      <c r="A30" s="1">
        <f t="shared" si="2"/>
        <v>0.53000000000000014</v>
      </c>
      <c r="B30" s="2">
        <f t="shared" si="0"/>
        <v>1.2907045506722767</v>
      </c>
      <c r="D30" s="1">
        <f t="shared" si="3"/>
        <v>0.12999999999999998</v>
      </c>
      <c r="E30" s="2">
        <f t="shared" si="1"/>
        <v>-1.782021154696861</v>
      </c>
    </row>
    <row r="31" spans="1:5" x14ac:dyDescent="0.3">
      <c r="A31" s="1">
        <f t="shared" si="2"/>
        <v>0.54000000000000015</v>
      </c>
      <c r="B31" s="2">
        <f t="shared" si="0"/>
        <v>1.3766570299584153</v>
      </c>
      <c r="D31" s="1">
        <f t="shared" si="3"/>
        <v>0.13999999999999999</v>
      </c>
      <c r="E31" s="2">
        <f t="shared" si="1"/>
        <v>-1.5857157113969138</v>
      </c>
    </row>
    <row r="32" spans="1:5" x14ac:dyDescent="0.3">
      <c r="A32" s="1">
        <f t="shared" si="2"/>
        <v>0.55000000000000016</v>
      </c>
      <c r="B32" s="2">
        <f t="shared" si="0"/>
        <v>1.4608904596588315</v>
      </c>
      <c r="D32" s="1">
        <f t="shared" si="3"/>
        <v>0.15</v>
      </c>
      <c r="E32" s="2">
        <f t="shared" si="1"/>
        <v>-1.3959537828736317</v>
      </c>
    </row>
    <row r="33" spans="1:5" x14ac:dyDescent="0.3">
      <c r="A33" s="1">
        <f t="shared" si="2"/>
        <v>0.56000000000000016</v>
      </c>
      <c r="B33" s="2">
        <f t="shared" si="0"/>
        <v>1.5434559006523083</v>
      </c>
      <c r="D33" s="1">
        <f t="shared" si="3"/>
        <v>0.16</v>
      </c>
      <c r="E33" s="2">
        <f t="shared" si="1"/>
        <v>-1.2124135569248835</v>
      </c>
    </row>
    <row r="34" spans="1:5" x14ac:dyDescent="0.3">
      <c r="A34" s="1">
        <f t="shared" si="2"/>
        <v>0.57000000000000017</v>
      </c>
      <c r="B34" s="2">
        <f t="shared" si="0"/>
        <v>1.6244024114302269</v>
      </c>
      <c r="D34" s="1">
        <f t="shared" si="3"/>
        <v>0.17</v>
      </c>
      <c r="E34" s="2">
        <f t="shared" si="1"/>
        <v>-1.0347939834260949</v>
      </c>
    </row>
    <row r="35" spans="1:5" x14ac:dyDescent="0.3">
      <c r="A35" s="1">
        <f t="shared" si="2"/>
        <v>0.58000000000000018</v>
      </c>
      <c r="B35" s="2">
        <f t="shared" si="0"/>
        <v>1.7037771452998365</v>
      </c>
      <c r="D35" s="1">
        <f t="shared" si="3"/>
        <v>0.18000000000000002</v>
      </c>
      <c r="E35" s="2">
        <f t="shared" si="1"/>
        <v>-0.86281312654631548</v>
      </c>
    </row>
    <row r="36" spans="1:5" x14ac:dyDescent="0.3">
      <c r="A36" s="1">
        <f t="shared" si="2"/>
        <v>0.59000000000000019</v>
      </c>
      <c r="B36" s="2">
        <f t="shared" si="0"/>
        <v>1.7816254419796458</v>
      </c>
      <c r="D36" s="1">
        <f t="shared" si="3"/>
        <v>0.19000000000000003</v>
      </c>
      <c r="E36" s="2">
        <f t="shared" si="1"/>
        <v>-0.69620667144402915</v>
      </c>
    </row>
    <row r="37" spans="1:5" x14ac:dyDescent="0.3">
      <c r="A37" s="1">
        <f t="shared" si="2"/>
        <v>0.6000000000000002</v>
      </c>
      <c r="B37" s="2">
        <f t="shared" si="0"/>
        <v>1.8579909139607922</v>
      </c>
      <c r="D37" s="1">
        <f t="shared" si="3"/>
        <v>0.20000000000000004</v>
      </c>
      <c r="E37" s="2">
        <f t="shared" si="1"/>
        <v>-0.53472656880642855</v>
      </c>
    </row>
    <row r="38" spans="1:5" x14ac:dyDescent="0.3">
      <c r="A38" s="1">
        <f t="shared" si="2"/>
        <v>0.61000000000000021</v>
      </c>
      <c r="B38" s="2">
        <f t="shared" si="0"/>
        <v>1.9329155279800299</v>
      </c>
      <c r="D38" s="1">
        <f t="shared" si="3"/>
        <v>0.21000000000000005</v>
      </c>
      <c r="E38" s="2">
        <f t="shared" si="1"/>
        <v>-0.37813980261239155</v>
      </c>
    </row>
    <row r="39" spans="1:5" x14ac:dyDescent="0.3">
      <c r="A39" s="1">
        <f t="shared" si="2"/>
        <v>0.62000000000000022</v>
      </c>
      <c r="B39" s="2">
        <f t="shared" si="0"/>
        <v>2.0064396819241419</v>
      </c>
      <c r="D39" s="1">
        <f t="shared" si="3"/>
        <v>0.22000000000000006</v>
      </c>
      <c r="E39" s="2">
        <f t="shared" si="1"/>
        <v>-0.2262272682450423</v>
      </c>
    </row>
    <row r="40" spans="1:5" x14ac:dyDescent="0.3">
      <c r="A40" s="1">
        <f t="shared" si="2"/>
        <v>0.63000000000000023</v>
      </c>
      <c r="B40" s="2">
        <f t="shared" si="0"/>
        <v>2.0786022774618815</v>
      </c>
      <c r="D40" s="1">
        <f t="shared" si="3"/>
        <v>0.23000000000000007</v>
      </c>
      <c r="E40" s="2">
        <f t="shared" si="1"/>
        <v>-7.8782749594379795E-2</v>
      </c>
    </row>
    <row r="41" spans="1:5" x14ac:dyDescent="0.3">
      <c r="A41" s="1">
        <f t="shared" si="2"/>
        <v>0.64000000000000024</v>
      </c>
      <c r="B41" s="2">
        <f t="shared" si="0"/>
        <v>2.1494407886778273</v>
      </c>
      <c r="D41" s="1">
        <f t="shared" si="3"/>
        <v>0.24000000000000007</v>
      </c>
      <c r="E41" s="2">
        <f t="shared" si="1"/>
        <v>6.4388014892495404E-2</v>
      </c>
    </row>
    <row r="42" spans="1:5" x14ac:dyDescent="0.3">
      <c r="A42" s="1">
        <f t="shared" si="2"/>
        <v>0.65000000000000024</v>
      </c>
      <c r="B42" s="2">
        <f t="shared" si="0"/>
        <v>2.2189913269625743</v>
      </c>
      <c r="D42" s="1">
        <f t="shared" si="3"/>
        <v>0.25000000000000006</v>
      </c>
      <c r="E42" s="2">
        <f t="shared" si="1"/>
        <v>0.20346818610831663</v>
      </c>
    </row>
    <row r="43" spans="1:5" x14ac:dyDescent="0.3">
      <c r="A43" s="1">
        <f t="shared" si="2"/>
        <v>0.66000000000000025</v>
      </c>
      <c r="B43" s="2">
        <f t="shared" si="0"/>
        <v>2.2872887023953439</v>
      </c>
      <c r="D43" s="1">
        <f t="shared" si="3"/>
        <v>0.26000000000000006</v>
      </c>
      <c r="E43" s="2">
        <f t="shared" si="1"/>
        <v>0.33863060602228412</v>
      </c>
    </row>
    <row r="44" spans="1:5" x14ac:dyDescent="0.3">
      <c r="A44" s="1">
        <f t="shared" si="2"/>
        <v>0.67000000000000026</v>
      </c>
      <c r="B44" s="2">
        <f t="shared" si="0"/>
        <v>2.3543664818382428</v>
      </c>
      <c r="D44" s="1">
        <f t="shared" si="3"/>
        <v>0.27000000000000007</v>
      </c>
      <c r="E44" s="2">
        <f t="shared" si="1"/>
        <v>0.47003851427197474</v>
      </c>
    </row>
    <row r="45" spans="1:5" x14ac:dyDescent="0.3">
      <c r="A45" s="1">
        <f t="shared" si="2"/>
        <v>0.68000000000000027</v>
      </c>
      <c r="B45" s="2">
        <f t="shared" si="0"/>
        <v>2.420257043945869</v>
      </c>
      <c r="D45" s="1">
        <f t="shared" si="3"/>
        <v>0.28000000000000008</v>
      </c>
      <c r="E45" s="2">
        <f t="shared" si="1"/>
        <v>0.59784620585729031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4"/>
  <sheetViews>
    <sheetView zoomScale="70" zoomScaleNormal="70" workbookViewId="0">
      <selection activeCell="C30" sqref="C30"/>
    </sheetView>
  </sheetViews>
  <sheetFormatPr defaultRowHeight="14.4" x14ac:dyDescent="0.3"/>
  <cols>
    <col min="1" max="1" width="15.77734375" bestFit="1" customWidth="1"/>
    <col min="2" max="2" width="22.109375" bestFit="1" customWidth="1"/>
    <col min="3" max="3" width="33.33203125" bestFit="1" customWidth="1"/>
    <col min="4" max="4" width="16.6640625" customWidth="1"/>
    <col min="5" max="5" width="23.6640625" customWidth="1"/>
  </cols>
  <sheetData>
    <row r="1" spans="1:5" ht="28.8" x14ac:dyDescent="0.3">
      <c r="A1" s="7" t="str">
        <f>D11&amp;CHAR(10)&amp;D10</f>
        <v>a = g*((m - M*sin(θ) - μ*M*cos(θ))/(m + M))
a = 9.8*((m - 0.45*sin(0.7854) - 0.26*0.45*cos(0.7854))/(m + 0.45))</v>
      </c>
      <c r="B1" s="7"/>
      <c r="C1" s="7"/>
    </row>
    <row r="2" spans="1:5" x14ac:dyDescent="0.3">
      <c r="A2" s="4" t="s">
        <v>0</v>
      </c>
      <c r="B2" s="4"/>
      <c r="C2" s="4"/>
    </row>
    <row r="3" spans="1:5" ht="16.2" x14ac:dyDescent="0.3">
      <c r="A3" s="1" t="s">
        <v>2</v>
      </c>
      <c r="B3" s="1">
        <v>9.8000000000000007</v>
      </c>
      <c r="C3" s="1" t="s">
        <v>1</v>
      </c>
    </row>
    <row r="4" spans="1:5" x14ac:dyDescent="0.3">
      <c r="A4" s="1" t="s">
        <v>3</v>
      </c>
      <c r="B4" s="8"/>
      <c r="C4" s="1" t="s">
        <v>9</v>
      </c>
    </row>
    <row r="5" spans="1:5" x14ac:dyDescent="0.3">
      <c r="A5" s="1" t="s">
        <v>4</v>
      </c>
      <c r="B5" s="1">
        <v>0.45</v>
      </c>
      <c r="C5" s="1" t="s">
        <v>10</v>
      </c>
    </row>
    <row r="6" spans="1:5" x14ac:dyDescent="0.3">
      <c r="A6" s="6" t="s">
        <v>5</v>
      </c>
      <c r="B6" s="5">
        <v>45</v>
      </c>
      <c r="C6" s="1" t="s">
        <v>14</v>
      </c>
    </row>
    <row r="7" spans="1:5" x14ac:dyDescent="0.3">
      <c r="A7" s="6" t="s">
        <v>6</v>
      </c>
      <c r="B7" s="5">
        <v>0.26</v>
      </c>
      <c r="C7" s="1" t="s">
        <v>12</v>
      </c>
    </row>
    <row r="8" spans="1:5" x14ac:dyDescent="0.3">
      <c r="A8" s="6" t="s">
        <v>15</v>
      </c>
      <c r="B8" s="5">
        <v>0.4</v>
      </c>
      <c r="C8" s="1"/>
    </row>
    <row r="9" spans="1:5" x14ac:dyDescent="0.3">
      <c r="A9" s="6" t="s">
        <v>16</v>
      </c>
      <c r="B9" s="5">
        <v>0</v>
      </c>
      <c r="C9" s="1"/>
    </row>
    <row r="10" spans="1:5" x14ac:dyDescent="0.3">
      <c r="A10" s="6" t="s">
        <v>8</v>
      </c>
      <c r="B10" s="5">
        <v>0.02</v>
      </c>
      <c r="C10" s="1"/>
      <c r="D10" t="str">
        <f>B11&amp;" = "&amp;B3&amp;"*(("&amp;A4&amp;" - "&amp;B5&amp;"*sin("&amp;ROUND(RADIANS(B6),4)&amp;") - "&amp;B7&amp;"*"&amp;B5&amp;"*cos("&amp;ROUND(RADIANS(B6),4)&amp;"))/("&amp;A4&amp;" + "&amp;B5&amp;"))"</f>
        <v>a = 9.8*((m - 0.45*sin(0.7854) - 0.26*0.45*cos(0.7854))/(m + 0.45))</v>
      </c>
    </row>
    <row r="11" spans="1:5" x14ac:dyDescent="0.3">
      <c r="B11" s="10" t="s">
        <v>7</v>
      </c>
      <c r="C11" s="1" t="s">
        <v>11</v>
      </c>
      <c r="D11" t="str">
        <f>B11&amp;" = "&amp;A3&amp;"*(("&amp;A4&amp;" - "&amp;A5&amp;"*sin("&amp;A6&amp;") - "&amp;A7&amp;"*"&amp;A5&amp;"*cos("&amp;A6&amp;"))/("&amp;A4&amp;" + "&amp;A5&amp;"))"</f>
        <v>a = g*((m - M*sin(θ) - μ*M*cos(θ))/(m + M))</v>
      </c>
    </row>
    <row r="12" spans="1:5" ht="4.2" customHeight="1" x14ac:dyDescent="0.3">
      <c r="A12" s="9"/>
      <c r="C12" s="1"/>
    </row>
    <row r="13" spans="1:5" x14ac:dyDescent="0.3">
      <c r="C13" s="1" t="s">
        <v>13</v>
      </c>
      <c r="D13" t="str">
        <f>B11&amp;" = -"&amp;A3&amp;"*((-"&amp;A4&amp;" + "&amp;A5&amp;"*sin("&amp;A6&amp;") - "&amp;A7&amp;"*"&amp;A5&amp;"*cos("&amp;A6&amp;"))/("&amp;A4&amp;" + "&amp;A5&amp;"))"</f>
        <v>a = -g*((-m + M*sin(θ) - μ*M*cos(θ))/(m + M))</v>
      </c>
    </row>
    <row r="14" spans="1:5" ht="4.8" customHeight="1" x14ac:dyDescent="0.3"/>
    <row r="15" spans="1:5" ht="28.8" x14ac:dyDescent="0.3">
      <c r="A15" s="3" t="str">
        <f>A4&amp;" = "&amp;C4</f>
        <v>m = hanging mass (kilograms)</v>
      </c>
      <c r="B15" s="3" t="str">
        <f>B11&amp;" = F("&amp;A4&amp;") = "&amp;C11</f>
        <v>a = F(m) = Acceleration of Block up Ramp</v>
      </c>
      <c r="D15" s="3" t="str">
        <f>A4&amp;" = "&amp;C4</f>
        <v>m = hanging mass (kilograms)</v>
      </c>
      <c r="E15" s="3" t="str">
        <f>B11&amp;" = F("&amp;A4&amp;") = "&amp;C13</f>
        <v>a = F(m) = Acceleration of Block down Ramp</v>
      </c>
    </row>
    <row r="16" spans="1:5" x14ac:dyDescent="0.3">
      <c r="A16" s="1">
        <f>B8</f>
        <v>0.4</v>
      </c>
      <c r="B16" s="2">
        <f>$B$3*((A16-$B$5*SIN(RADIANS($B$6))-$B$7*$B$5*COS(RADIANS($B$6)))/(A16+$B$5))</f>
        <v>-1.0717106283729069E-2</v>
      </c>
      <c r="D16" s="1">
        <f>B9</f>
        <v>0</v>
      </c>
      <c r="E16" s="2">
        <f>-$B$3*((-D16+$B$5*SIN(RADIANS($B$6))-$B$7*$B$5*COS(RADIANS($B$6)))/(D16+$B$5))</f>
        <v>-5.1279383771648419</v>
      </c>
    </row>
    <row r="17" spans="1:5" x14ac:dyDescent="0.3">
      <c r="A17" s="1">
        <f>A16+$B$10</f>
        <v>0.42000000000000004</v>
      </c>
      <c r="B17" s="2">
        <f t="shared" ref="B17:B44" si="0">$B$3*((A17-$B$5*SIN(RADIANS($B$6))-$B$7*$B$5*COS(RADIANS($B$6)))/(A17+$B$5))</f>
        <v>0.21481662029750626</v>
      </c>
      <c r="D17" s="1">
        <f>D16+$B$10</f>
        <v>0.02</v>
      </c>
      <c r="E17" s="2">
        <f t="shared" ref="E17:E44" si="1">-$B$3*((-D17+$B$5*SIN(RADIANS($B$6))-$B$7*$B$5*COS(RADIANS($B$6)))/(D17+$B$5))</f>
        <v>-4.4927069568599549</v>
      </c>
    </row>
    <row r="18" spans="1:5" x14ac:dyDescent="0.3">
      <c r="A18" s="1">
        <f t="shared" ref="A18:A44" si="2">A17+$B$10</f>
        <v>0.44000000000000006</v>
      </c>
      <c r="B18" s="2">
        <f t="shared" si="0"/>
        <v>0.43021399961666362</v>
      </c>
      <c r="D18" s="1">
        <f t="shared" ref="D18:D44" si="3">D17+$B$10</f>
        <v>0.04</v>
      </c>
      <c r="E18" s="2">
        <f t="shared" si="1"/>
        <v>-3.9093311627024065</v>
      </c>
    </row>
    <row r="19" spans="1:5" x14ac:dyDescent="0.3">
      <c r="A19" s="1">
        <f t="shared" si="2"/>
        <v>0.46000000000000008</v>
      </c>
      <c r="B19" s="2">
        <f t="shared" si="0"/>
        <v>0.63614336226245149</v>
      </c>
      <c r="D19" s="1">
        <f t="shared" si="3"/>
        <v>0.06</v>
      </c>
      <c r="E19" s="2">
        <f t="shared" si="1"/>
        <v>-3.371710332792508</v>
      </c>
    </row>
    <row r="20" spans="1:5" x14ac:dyDescent="0.3">
      <c r="A20" s="1">
        <f t="shared" si="2"/>
        <v>0.48000000000000009</v>
      </c>
      <c r="B20" s="2">
        <f t="shared" si="0"/>
        <v>0.83321554802024822</v>
      </c>
      <c r="D20" s="1">
        <f t="shared" si="3"/>
        <v>0.08</v>
      </c>
      <c r="E20" s="2">
        <f t="shared" si="1"/>
        <v>-2.8746646598569412</v>
      </c>
    </row>
    <row r="21" spans="1:5" x14ac:dyDescent="0.3">
      <c r="A21" s="1">
        <f t="shared" si="2"/>
        <v>0.50000000000000011</v>
      </c>
      <c r="B21" s="2">
        <f t="shared" si="0"/>
        <v>1.0219899575356117</v>
      </c>
      <c r="D21" s="1">
        <f t="shared" si="3"/>
        <v>0.1</v>
      </c>
      <c r="E21" s="2">
        <f t="shared" si="1"/>
        <v>-2.4137677631348708</v>
      </c>
    </row>
    <row r="22" spans="1:5" x14ac:dyDescent="0.3">
      <c r="A22" s="1">
        <f t="shared" si="2"/>
        <v>0.52000000000000013</v>
      </c>
      <c r="B22" s="2">
        <f t="shared" si="0"/>
        <v>1.2029798553183826</v>
      </c>
      <c r="D22" s="1">
        <f t="shared" si="3"/>
        <v>0.12000000000000001</v>
      </c>
      <c r="E22" s="2">
        <f t="shared" si="1"/>
        <v>-1.985214508288033</v>
      </c>
    </row>
    <row r="23" spans="1:5" x14ac:dyDescent="0.3">
      <c r="A23" s="1">
        <f t="shared" si="2"/>
        <v>0.54000000000000015</v>
      </c>
      <c r="B23" s="2">
        <f t="shared" si="0"/>
        <v>1.3766570299584153</v>
      </c>
      <c r="D23" s="1">
        <f t="shared" si="3"/>
        <v>0.14000000000000001</v>
      </c>
      <c r="E23" s="2">
        <f t="shared" si="1"/>
        <v>-1.5857157113969131</v>
      </c>
    </row>
    <row r="24" spans="1:5" x14ac:dyDescent="0.3">
      <c r="A24" s="1">
        <f t="shared" si="2"/>
        <v>0.56000000000000016</v>
      </c>
      <c r="B24" s="2">
        <f t="shared" si="0"/>
        <v>1.5434559006523083</v>
      </c>
      <c r="D24" s="1">
        <f t="shared" si="3"/>
        <v>0.16</v>
      </c>
      <c r="E24" s="2">
        <f t="shared" si="1"/>
        <v>-1.2124135569248835</v>
      </c>
    </row>
    <row r="25" spans="1:5" x14ac:dyDescent="0.3">
      <c r="A25" s="1">
        <f t="shared" si="2"/>
        <v>0.58000000000000018</v>
      </c>
      <c r="B25" s="2">
        <f t="shared" si="0"/>
        <v>1.7037771452998365</v>
      </c>
      <c r="D25" s="1">
        <f t="shared" si="3"/>
        <v>0.18</v>
      </c>
      <c r="E25" s="2">
        <f t="shared" si="1"/>
        <v>-0.86281312654631592</v>
      </c>
    </row>
    <row r="26" spans="1:5" x14ac:dyDescent="0.3">
      <c r="A26" s="1">
        <f t="shared" si="2"/>
        <v>0.6000000000000002</v>
      </c>
      <c r="B26" s="2">
        <f t="shared" si="0"/>
        <v>1.8579909139607922</v>
      </c>
      <c r="D26" s="1">
        <f t="shared" si="3"/>
        <v>0.19999999999999998</v>
      </c>
      <c r="E26" s="2">
        <f t="shared" si="1"/>
        <v>-0.53472656880642933</v>
      </c>
    </row>
    <row r="27" spans="1:5" x14ac:dyDescent="0.3">
      <c r="A27" s="1">
        <f t="shared" si="2"/>
        <v>0.62000000000000022</v>
      </c>
      <c r="B27" s="2">
        <f t="shared" si="0"/>
        <v>2.0064396819241419</v>
      </c>
      <c r="D27" s="1">
        <f t="shared" si="3"/>
        <v>0.21999999999999997</v>
      </c>
      <c r="E27" s="2">
        <f t="shared" si="1"/>
        <v>-0.22622726824504358</v>
      </c>
    </row>
    <row r="28" spans="1:5" x14ac:dyDescent="0.3">
      <c r="A28" s="1">
        <f t="shared" si="2"/>
        <v>0.64000000000000024</v>
      </c>
      <c r="B28" s="2">
        <f t="shared" si="0"/>
        <v>2.1494407886778273</v>
      </c>
      <c r="D28" s="1">
        <f t="shared" si="3"/>
        <v>0.23999999999999996</v>
      </c>
      <c r="E28" s="2">
        <f t="shared" si="1"/>
        <v>6.4388014892493836E-2</v>
      </c>
    </row>
    <row r="29" spans="1:5" x14ac:dyDescent="0.3">
      <c r="A29" s="1">
        <f t="shared" si="2"/>
        <v>0.66000000000000025</v>
      </c>
      <c r="B29" s="2">
        <f t="shared" si="0"/>
        <v>2.2872887023953439</v>
      </c>
      <c r="D29" s="1">
        <f t="shared" si="3"/>
        <v>0.25999999999999995</v>
      </c>
      <c r="E29" s="2">
        <f t="shared" si="1"/>
        <v>0.33863060602228262</v>
      </c>
    </row>
    <row r="30" spans="1:5" x14ac:dyDescent="0.3">
      <c r="A30" s="1">
        <f t="shared" si="2"/>
        <v>0.68000000000000027</v>
      </c>
      <c r="B30" s="2">
        <f t="shared" si="0"/>
        <v>2.420257043945869</v>
      </c>
      <c r="D30" s="1">
        <f t="shared" si="3"/>
        <v>0.27999999999999997</v>
      </c>
      <c r="E30" s="2">
        <f t="shared" si="1"/>
        <v>0.59784620585728887</v>
      </c>
    </row>
    <row r="31" spans="1:5" x14ac:dyDescent="0.3">
      <c r="A31" s="1">
        <f t="shared" si="2"/>
        <v>0.70000000000000029</v>
      </c>
      <c r="B31" s="2">
        <f t="shared" si="0"/>
        <v>2.5486003997033322</v>
      </c>
      <c r="D31" s="1">
        <f t="shared" si="3"/>
        <v>0.3</v>
      </c>
      <c r="E31" s="2">
        <f t="shared" si="1"/>
        <v>0.84323697370109474</v>
      </c>
    </row>
    <row r="32" spans="1:5" x14ac:dyDescent="0.3">
      <c r="A32" s="1">
        <f t="shared" si="2"/>
        <v>0.72000000000000031</v>
      </c>
      <c r="B32" s="2">
        <f t="shared" si="0"/>
        <v>2.6725559484263526</v>
      </c>
      <c r="D32" s="1">
        <f t="shared" si="3"/>
        <v>0.32</v>
      </c>
      <c r="E32" s="2">
        <f t="shared" si="1"/>
        <v>1.0758801691893782</v>
      </c>
    </row>
    <row r="33" spans="1:5" x14ac:dyDescent="0.3">
      <c r="A33" s="1">
        <f t="shared" si="2"/>
        <v>0.74000000000000032</v>
      </c>
      <c r="B33" s="2">
        <f t="shared" si="0"/>
        <v>2.7923449240830527</v>
      </c>
      <c r="D33" s="1">
        <f t="shared" si="3"/>
        <v>0.34</v>
      </c>
      <c r="E33" s="2">
        <f t="shared" si="1"/>
        <v>1.2967439623744574</v>
      </c>
    </row>
    <row r="34" spans="1:5" x14ac:dyDescent="0.3">
      <c r="A34" s="1">
        <f t="shared" si="2"/>
        <v>0.76000000000000034</v>
      </c>
      <c r="B34" s="2">
        <f t="shared" si="0"/>
        <v>2.9081739336023409</v>
      </c>
      <c r="D34" s="1">
        <f t="shared" si="3"/>
        <v>0.36000000000000004</v>
      </c>
      <c r="E34" s="2">
        <f t="shared" si="1"/>
        <v>1.5067009015750883</v>
      </c>
    </row>
    <row r="35" spans="1:5" x14ac:dyDescent="0.3">
      <c r="A35" s="1">
        <f t="shared" si="2"/>
        <v>0.78000000000000036</v>
      </c>
      <c r="B35" s="2">
        <f t="shared" si="0"/>
        <v>3.0202361460640912</v>
      </c>
      <c r="D35" s="1">
        <f t="shared" si="3"/>
        <v>0.38000000000000006</v>
      </c>
      <c r="E35" s="2">
        <f t="shared" si="1"/>
        <v>1.7065394340672551</v>
      </c>
    </row>
    <row r="36" spans="1:5" x14ac:dyDescent="0.3">
      <c r="A36" s="1">
        <f t="shared" si="2"/>
        <v>0.80000000000000038</v>
      </c>
      <c r="B36" s="2">
        <f t="shared" si="0"/>
        <v>3.1287123677270658</v>
      </c>
      <c r="D36" s="1">
        <f t="shared" si="3"/>
        <v>0.40000000000000008</v>
      </c>
      <c r="E36" s="2">
        <f t="shared" si="1"/>
        <v>1.8969738003244963</v>
      </c>
    </row>
    <row r="37" spans="1:5" x14ac:dyDescent="0.3">
      <c r="A37" s="1">
        <f t="shared" si="2"/>
        <v>0.8200000000000004</v>
      </c>
      <c r="B37" s="2">
        <f t="shared" si="0"/>
        <v>3.2337720154793961</v>
      </c>
      <c r="D37" s="1">
        <f t="shared" si="3"/>
        <v>0.4200000000000001</v>
      </c>
      <c r="E37" s="2">
        <f t="shared" si="1"/>
        <v>2.0786525635354276</v>
      </c>
    </row>
    <row r="38" spans="1:5" x14ac:dyDescent="0.3">
      <c r="A38" s="1">
        <f t="shared" si="2"/>
        <v>0.84000000000000041</v>
      </c>
      <c r="B38" s="2">
        <f t="shared" si="0"/>
        <v>3.3355739997355296</v>
      </c>
      <c r="D38" s="1">
        <f t="shared" si="3"/>
        <v>0.44000000000000011</v>
      </c>
      <c r="E38" s="2">
        <f t="shared" si="1"/>
        <v>2.2521659890739572</v>
      </c>
    </row>
    <row r="39" spans="1:5" x14ac:dyDescent="0.3">
      <c r="A39" s="1">
        <f t="shared" si="2"/>
        <v>0.86000000000000043</v>
      </c>
      <c r="B39" s="2">
        <f t="shared" si="0"/>
        <v>3.4342675264571247</v>
      </c>
      <c r="D39" s="1">
        <f t="shared" si="3"/>
        <v>0.46000000000000013</v>
      </c>
      <c r="E39" s="2">
        <f t="shared" si="1"/>
        <v>2.418052450852552</v>
      </c>
    </row>
    <row r="40" spans="1:5" x14ac:dyDescent="0.3">
      <c r="A40" s="1">
        <f t="shared" si="2"/>
        <v>0.88000000000000045</v>
      </c>
      <c r="B40" s="2">
        <f t="shared" si="0"/>
        <v>3.5299928268111529</v>
      </c>
      <c r="D40" s="1">
        <f t="shared" si="3"/>
        <v>0.48000000000000015</v>
      </c>
      <c r="E40" s="2">
        <f t="shared" si="1"/>
        <v>2.5768040110492714</v>
      </c>
    </row>
    <row r="41" spans="1:5" x14ac:dyDescent="0.3">
      <c r="A41" s="1">
        <f t="shared" si="2"/>
        <v>0.90000000000000047</v>
      </c>
      <c r="B41" s="2">
        <f t="shared" si="0"/>
        <v>3.6228818219695063</v>
      </c>
      <c r="D41" s="1">
        <f t="shared" si="3"/>
        <v>0.50000000000000011</v>
      </c>
      <c r="E41" s="2">
        <f t="shared" si="1"/>
        <v>2.7288712950271807</v>
      </c>
    </row>
    <row r="42" spans="1:5" x14ac:dyDescent="0.3">
      <c r="A42" s="1">
        <f t="shared" si="2"/>
        <v>0.92000000000000048</v>
      </c>
      <c r="B42" s="2">
        <f t="shared" si="0"/>
        <v>3.7130587296779805</v>
      </c>
      <c r="D42" s="1">
        <f t="shared" si="3"/>
        <v>0.52000000000000013</v>
      </c>
      <c r="E42" s="2">
        <f t="shared" si="1"/>
        <v>2.8746677631709505</v>
      </c>
    </row>
    <row r="43" spans="1:5" x14ac:dyDescent="0.3">
      <c r="A43" s="1">
        <f t="shared" si="2"/>
        <v>0.9400000000000005</v>
      </c>
      <c r="B43" s="2">
        <f t="shared" si="0"/>
        <v>3.800640618459592</v>
      </c>
      <c r="D43" s="1">
        <f t="shared" si="3"/>
        <v>0.54000000000000015</v>
      </c>
      <c r="E43" s="2">
        <f t="shared" si="1"/>
        <v>3.0145734649250731</v>
      </c>
    </row>
    <row r="44" spans="1:5" x14ac:dyDescent="0.3">
      <c r="A44" s="1">
        <f t="shared" si="2"/>
        <v>0.96000000000000052</v>
      </c>
      <c r="B44" s="2">
        <f t="shared" si="0"/>
        <v>3.8857379146516546</v>
      </c>
      <c r="D44" s="1">
        <f t="shared" si="3"/>
        <v>0.56000000000000016</v>
      </c>
      <c r="E44" s="2">
        <f t="shared" si="1"/>
        <v>3.148938346807745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Inputs Data Chart</vt:lpstr>
      <vt:lpstr>old</vt:lpstr>
      <vt:lpstr>Inputs Data Chart (an)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2010-11-09T15:20:11Z</dcterms:created>
  <dcterms:modified xsi:type="dcterms:W3CDTF">2010-11-16T20:23:36Z</dcterms:modified>
</cp:coreProperties>
</file>