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96" yWindow="96" windowWidth="8448" windowHeight="3288" tabRatio="680"/>
  </bookViews>
  <sheets>
    <sheet name="(640)" sheetId="1" r:id="rId1"/>
    <sheet name="(640an)" sheetId="15" r:id="rId2"/>
    <sheet name="(641)" sheetId="5" r:id="rId3"/>
    <sheet name="(641an)" sheetId="13" r:id="rId4"/>
    <sheet name="Chart1an" sheetId="8" r:id="rId5"/>
    <sheet name="Chart2an" sheetId="10" r:id="rId6"/>
    <sheet name="PT(1an)" sheetId="9" r:id="rId7"/>
    <sheet name="(642)" sheetId="4" r:id="rId8"/>
    <sheet name="(642an)" sheetId="12" r:id="rId9"/>
    <sheet name="(643)" sheetId="6" r:id="rId10"/>
    <sheet name="(643an)" sheetId="11" r:id="rId11"/>
  </sheets>
  <definedNames>
    <definedName name="_xlnm._FilterDatabase" localSheetId="7" hidden="1">'(642)'!$B$1:$B$14</definedName>
    <definedName name="_xlnm._FilterDatabase" localSheetId="8" hidden="1">'(642an)'!$B$1:$B$16</definedName>
    <definedName name="_xlnm.Extract" localSheetId="7">'(642)'!$E$1</definedName>
    <definedName name="_xlnm.Extract" localSheetId="8">'(642an)'!$E$1</definedName>
  </definedNames>
  <calcPr calcId="144525"/>
  <pivotCaches>
    <pivotCache cacheId="24" r:id="rId12"/>
    <pivotCache cacheId="28" r:id="rId13"/>
  </pivotCaches>
</workbook>
</file>

<file path=xl/calcChain.xml><?xml version="1.0" encoding="utf-8"?>
<calcChain xmlns="http://schemas.openxmlformats.org/spreadsheetml/2006/main">
  <c r="B5" i="1" l="1"/>
  <c r="A21" i="15"/>
  <c r="G8" i="15"/>
  <c r="G7" i="15"/>
  <c r="G6" i="15"/>
  <c r="G5" i="15"/>
  <c r="A6" i="15"/>
  <c r="G4" i="15"/>
  <c r="B5" i="15"/>
  <c r="A59" i="15" s="1"/>
  <c r="G3" i="15"/>
  <c r="G2" i="15"/>
  <c r="G4" i="1"/>
  <c r="G5" i="1"/>
  <c r="G6" i="1"/>
  <c r="G7" i="1"/>
  <c r="G8" i="1"/>
  <c r="G9" i="1"/>
  <c r="G3" i="1"/>
  <c r="H7" i="12"/>
  <c r="G7" i="12"/>
  <c r="F7" i="12"/>
  <c r="H6" i="12"/>
  <c r="G6" i="12"/>
  <c r="F6" i="12"/>
  <c r="H5" i="12"/>
  <c r="G5" i="12"/>
  <c r="F5" i="12"/>
  <c r="H4" i="12"/>
  <c r="G4" i="12"/>
  <c r="F4" i="12"/>
  <c r="H3" i="12"/>
  <c r="G3" i="12"/>
  <c r="F3" i="12"/>
  <c r="H2" i="12"/>
  <c r="G2" i="12"/>
  <c r="F2" i="12"/>
  <c r="E9" i="11"/>
  <c r="E8" i="11"/>
  <c r="E7" i="11"/>
  <c r="E6" i="11"/>
  <c r="E5" i="11"/>
  <c r="E4" i="11"/>
  <c r="E3" i="11"/>
  <c r="E2" i="11"/>
  <c r="E1" i="11"/>
  <c r="A22" i="15" l="1"/>
  <c r="A23" i="15" s="1"/>
  <c r="A24" i="15" s="1"/>
  <c r="A25" i="15" s="1"/>
  <c r="A26" i="15" s="1"/>
  <c r="A27" i="15" s="1"/>
  <c r="A28" i="15"/>
  <c r="A30" i="15"/>
  <c r="A32" i="15"/>
  <c r="A34" i="15"/>
  <c r="A36" i="15"/>
  <c r="A38" i="15"/>
  <c r="A40" i="15"/>
  <c r="A42" i="15"/>
  <c r="A44" i="15"/>
  <c r="A46" i="15"/>
  <c r="A48" i="15"/>
  <c r="A50" i="15"/>
  <c r="A52" i="15"/>
  <c r="A54" i="15"/>
  <c r="A56" i="15"/>
  <c r="A58" i="15"/>
  <c r="A60" i="15"/>
  <c r="A29" i="15"/>
  <c r="A31" i="15"/>
  <c r="A33" i="15"/>
  <c r="A35" i="15"/>
  <c r="A37" i="15"/>
  <c r="A39" i="15"/>
  <c r="A41" i="15"/>
  <c r="A43" i="15"/>
  <c r="A45" i="15"/>
  <c r="A47" i="15"/>
  <c r="A49" i="15"/>
  <c r="A51" i="15"/>
  <c r="A53" i="15"/>
  <c r="A55" i="15"/>
  <c r="A57" i="15"/>
  <c r="A21" i="1"/>
  <c r="A6" i="1"/>
  <c r="A60" i="1"/>
  <c r="B6" i="15"/>
  <c r="B7" i="15" l="1"/>
  <c r="A35" i="1"/>
  <c r="A37" i="1"/>
  <c r="A39" i="1"/>
  <c r="A41" i="1"/>
  <c r="A43" i="1"/>
  <c r="A45" i="1"/>
  <c r="A47" i="1"/>
  <c r="A49" i="1"/>
  <c r="A51" i="1"/>
  <c r="A53" i="1"/>
  <c r="A55" i="1"/>
  <c r="A57" i="1"/>
  <c r="A59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/>
  <c r="A36" i="1"/>
  <c r="A38" i="1"/>
  <c r="A40" i="1"/>
  <c r="A42" i="1"/>
  <c r="A44" i="1"/>
  <c r="A46" i="1"/>
  <c r="A48" i="1"/>
  <c r="A50" i="1"/>
  <c r="A52" i="1"/>
  <c r="A54" i="1"/>
  <c r="A56" i="1"/>
  <c r="A58" i="1"/>
</calcChain>
</file>

<file path=xl/sharedStrings.xml><?xml version="1.0" encoding="utf-8"?>
<sst xmlns="http://schemas.openxmlformats.org/spreadsheetml/2006/main" count="1041" uniqueCount="111">
  <si>
    <t>Start Month</t>
  </si>
  <si>
    <t>End of Month</t>
  </si>
  <si>
    <t>Select Days</t>
  </si>
  <si>
    <t>MWF</t>
  </si>
  <si>
    <t>Legal Holidays</t>
  </si>
  <si>
    <t>Total Pages</t>
  </si>
  <si>
    <t>Start Week</t>
  </si>
  <si>
    <t>End of Week</t>
  </si>
  <si>
    <t>Pages per day</t>
  </si>
  <si>
    <t>Lookup Table</t>
  </si>
  <si>
    <t>MW</t>
  </si>
  <si>
    <t>MTWThF</t>
  </si>
  <si>
    <t>Days</t>
  </si>
  <si>
    <t>Date</t>
  </si>
  <si>
    <t>Payee</t>
  </si>
  <si>
    <t>Amount</t>
  </si>
  <si>
    <t>Comments</t>
  </si>
  <si>
    <t>Power</t>
  </si>
  <si>
    <t>low</t>
  </si>
  <si>
    <t>Cable</t>
  </si>
  <si>
    <t>Rent</t>
  </si>
  <si>
    <t>n</t>
  </si>
  <si>
    <t>Nat. Gas</t>
  </si>
  <si>
    <t>Food</t>
  </si>
  <si>
    <t>Water</t>
  </si>
  <si>
    <t>Product</t>
  </si>
  <si>
    <t>Region</t>
  </si>
  <si>
    <t>SalesRep</t>
  </si>
  <si>
    <t>Customer</t>
  </si>
  <si>
    <t>Units</t>
  </si>
  <si>
    <t>Sales</t>
  </si>
  <si>
    <t>COGS</t>
  </si>
  <si>
    <t>Quad</t>
  </si>
  <si>
    <t>East</t>
  </si>
  <si>
    <t>Sioux</t>
  </si>
  <si>
    <t>AA</t>
  </si>
  <si>
    <t>Bellen</t>
  </si>
  <si>
    <t>South</t>
  </si>
  <si>
    <t>Gault</t>
  </si>
  <si>
    <t>KBTB</t>
  </si>
  <si>
    <t>West</t>
  </si>
  <si>
    <t>Pham</t>
  </si>
  <si>
    <t>AST</t>
  </si>
  <si>
    <t>SFWK</t>
  </si>
  <si>
    <t>Sunshine</t>
  </si>
  <si>
    <t>FM</t>
  </si>
  <si>
    <t>Carlota</t>
  </si>
  <si>
    <t>MidWest</t>
  </si>
  <si>
    <t>Chin</t>
  </si>
  <si>
    <t>Sunset</t>
  </si>
  <si>
    <t>WSD</t>
  </si>
  <si>
    <t>PCC</t>
  </si>
  <si>
    <t>BBT</t>
  </si>
  <si>
    <t>TTT</t>
  </si>
  <si>
    <t>Franks</t>
  </si>
  <si>
    <t>ET</t>
  </si>
  <si>
    <t>ITTW</t>
  </si>
  <si>
    <t>PSA</t>
  </si>
  <si>
    <t>Smith</t>
  </si>
  <si>
    <t>QT</t>
  </si>
  <si>
    <t>KPSA</t>
  </si>
  <si>
    <t>HHH</t>
  </si>
  <si>
    <t>T</t>
  </si>
  <si>
    <t>WT</t>
  </si>
  <si>
    <t>HII</t>
  </si>
  <si>
    <t>EPP</t>
  </si>
  <si>
    <t>TRU</t>
  </si>
  <si>
    <t>DFR</t>
  </si>
  <si>
    <t>MBG</t>
  </si>
  <si>
    <t>ITW</t>
  </si>
  <si>
    <t>PLOT</t>
  </si>
  <si>
    <t>JAQ</t>
  </si>
  <si>
    <t>YTR</t>
  </si>
  <si>
    <t>DFGH</t>
  </si>
  <si>
    <t>MNGD</t>
  </si>
  <si>
    <t>FRED</t>
  </si>
  <si>
    <t>ZAT</t>
  </si>
  <si>
    <t>LOP</t>
  </si>
  <si>
    <t>see this video for how to change Default Chart:</t>
  </si>
  <si>
    <t>Both of these work when a single cell in a PivotTable is selected</t>
  </si>
  <si>
    <t xml:space="preserve">YTL Excel #128: Set Default Chart </t>
  </si>
  <si>
    <t>Criteria</t>
  </si>
  <si>
    <t>Row Labels</t>
  </si>
  <si>
    <t>Grand Total</t>
  </si>
  <si>
    <t>Apr</t>
  </si>
  <si>
    <t>May</t>
  </si>
  <si>
    <t>Jun</t>
  </si>
  <si>
    <t>Column Labels</t>
  </si>
  <si>
    <t>Sum of Amount</t>
  </si>
  <si>
    <t>Payee/Date</t>
  </si>
  <si>
    <t>Sum of Units</t>
  </si>
  <si>
    <t>WEEKDAY</t>
  </si>
  <si>
    <t>For more about the IF function, see this video:</t>
  </si>
  <si>
    <t>Excel Magic Trick 452: IF Function Formula 16 Examples</t>
  </si>
  <si>
    <t>Keyboard shortcut for Format Cells = Ctrl + 1</t>
  </si>
  <si>
    <t>Custom Number format to show just month = mmm</t>
  </si>
  <si>
    <t>Use the Ampersand (Shift + 7) to join date criteria to comparative operator in the SUNMIFS function argument Criteria1 etc…</t>
  </si>
  <si>
    <t>SUMIFS function adds when then are 1 or more criteria</t>
  </si>
  <si>
    <t>EOMONTH function finds the end of the month from a date. 0 is for this month, 1 is for next month and -1 is for last month</t>
  </si>
  <si>
    <t>Keyboard shortcut for Create Pivot Table is Alt + N + V + T</t>
  </si>
  <si>
    <t>Notes:</t>
  </si>
  <si>
    <t>Put Comparative operator (like &lt;= or &gt;= in double quotes before joining it to the cell reference in the SUNMIFS function argument Criteria1 etc…</t>
  </si>
  <si>
    <t>Grouping dates in pivot Table can be done by right-clicking date and pointing to Group</t>
  </si>
  <si>
    <t>Alt + F1 creates default chart on worksheet</t>
  </si>
  <si>
    <t>F11 creates default chart as new worksheet</t>
  </si>
  <si>
    <t>For more about array formulas, see this playlist:</t>
  </si>
  <si>
    <t>For more about the VLOOKUP and CHOOSE function, see this playlist:</t>
  </si>
  <si>
    <t>http://www.youtube.com/view_play_list?p=007E7E9CA63304D3</t>
  </si>
  <si>
    <t>http://www.youtube.com/view_play_list?p=C7521C502A5C0EB1</t>
  </si>
  <si>
    <t>Keyboard shortcut for General Number Format = Ctrl + Shift + ~</t>
  </si>
  <si>
    <t>Keyboard shortcut for Data Validation = Alt + D +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</si>
</sst>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ddd\,\ m/d/yy"/>
    <numFmt numFmtId="165" formatCode="m/d/yy"/>
    <numFmt numFmtId="171" formatCode="m/d/yy;@"/>
    <numFmt numFmtId="173" formatCode="mmm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Border="1"/>
    <xf numFmtId="164" fontId="0" fillId="0" borderId="1" xfId="0" applyNumberFormat="1" applyBorder="1"/>
    <xf numFmtId="0" fontId="0" fillId="3" borderId="1" xfId="0" applyNumberFormat="1" applyFill="1" applyBorder="1"/>
    <xf numFmtId="0" fontId="0" fillId="3" borderId="2" xfId="0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0" fillId="0" borderId="0" xfId="0" applyBorder="1"/>
    <xf numFmtId="0" fontId="2" fillId="0" borderId="1" xfId="0" applyFont="1" applyBorder="1"/>
    <xf numFmtId="0" fontId="4" fillId="4" borderId="1" xfId="0" applyFont="1" applyFill="1" applyBorder="1"/>
    <xf numFmtId="165" fontId="0" fillId="0" borderId="1" xfId="0" applyNumberFormat="1" applyBorder="1"/>
    <xf numFmtId="8" fontId="0" fillId="0" borderId="1" xfId="0" applyNumberFormat="1" applyBorder="1"/>
    <xf numFmtId="0" fontId="0" fillId="5" borderId="3" xfId="0" applyFill="1" applyBorder="1"/>
    <xf numFmtId="0" fontId="0" fillId="5" borderId="4" xfId="0" applyFill="1" applyBorder="1"/>
    <xf numFmtId="0" fontId="0" fillId="5" borderId="2" xfId="0" applyFill="1" applyBorder="1"/>
    <xf numFmtId="0" fontId="5" fillId="0" borderId="0" xfId="1"/>
    <xf numFmtId="0" fontId="0" fillId="3" borderId="1" xfId="0" applyFill="1" applyBorder="1"/>
    <xf numFmtId="0" fontId="2" fillId="0" borderId="1" xfId="0" applyFont="1" applyFill="1" applyBorder="1"/>
    <xf numFmtId="171" fontId="0" fillId="0" borderId="1" xfId="0" applyNumberFormat="1" applyBorder="1"/>
    <xf numFmtId="173" fontId="0" fillId="0" borderId="1" xfId="0" applyNumberFormat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71" fontId="0" fillId="0" borderId="0" xfId="0" applyNumberFormat="1"/>
    <xf numFmtId="171" fontId="0" fillId="0" borderId="2" xfId="0" applyNumberFormat="1" applyBorder="1"/>
    <xf numFmtId="0" fontId="0" fillId="0" borderId="3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71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3" fillId="2" borderId="1" xfId="0" applyFont="1" applyFill="1" applyBorder="1"/>
    <xf numFmtId="0" fontId="2" fillId="0" borderId="0" xfId="0" applyFont="1"/>
    <xf numFmtId="0" fontId="6" fillId="5" borderId="3" xfId="0" applyFont="1" applyFill="1" applyBorder="1"/>
    <xf numFmtId="0" fontId="7" fillId="5" borderId="4" xfId="0" applyFont="1" applyFill="1" applyBorder="1"/>
    <xf numFmtId="0" fontId="7" fillId="5" borderId="2" xfId="0" applyFont="1" applyFill="1" applyBorder="1"/>
    <xf numFmtId="0" fontId="6" fillId="5" borderId="1" xfId="0" applyFont="1" applyFill="1" applyBorder="1"/>
  </cellXfs>
  <cellStyles count="2">
    <cellStyle name="Hyperlink" xfId="1" builtinId="8"/>
    <cellStyle name="Normal" xfId="0" builtinId="0"/>
  </cellStyles>
  <dxfs count="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1" formatCode="m/d/yy;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9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'(641an)'!$K$1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numRef>
              <c:f>'(641an)'!$J$2:$J$6</c:f>
              <c:numCache>
                <c:formatCode>m/d/yy</c:formatCode>
                <c:ptCount val="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</c:numCache>
            </c:numRef>
          </c:cat>
          <c:val>
            <c:numRef>
              <c:f>'(641an)'!$K$2:$K$6</c:f>
              <c:numCache>
                <c:formatCode>"$"#,##0.00_);[Red]\("$"#,##0.00\)</c:formatCode>
                <c:ptCount val="5"/>
                <c:pt idx="0">
                  <c:v>432</c:v>
                </c:pt>
                <c:pt idx="1">
                  <c:v>240</c:v>
                </c:pt>
                <c:pt idx="2">
                  <c:v>722</c:v>
                </c:pt>
                <c:pt idx="3">
                  <c:v>609</c:v>
                </c:pt>
                <c:pt idx="4">
                  <c:v>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50336"/>
        <c:axId val="133285568"/>
      </c:barChart>
      <c:dateAx>
        <c:axId val="70395033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133285568"/>
        <c:crosses val="autoZero"/>
        <c:auto val="1"/>
        <c:lblOffset val="100"/>
        <c:baseTimeUnit val="days"/>
      </c:dateAx>
      <c:valAx>
        <c:axId val="13328556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7039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'(641)'!$K$1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numRef>
              <c:f>'(641)'!$J$2:$J$6</c:f>
              <c:numCache>
                <c:formatCode>m/d/yy</c:formatCode>
                <c:ptCount val="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</c:numCache>
            </c:numRef>
          </c:cat>
          <c:val>
            <c:numRef>
              <c:f>'(641)'!$K$2:$K$6</c:f>
              <c:numCache>
                <c:formatCode>"$"#,##0.00_);[Red]\("$"#,##0.00\)</c:formatCode>
                <c:ptCount val="5"/>
                <c:pt idx="0">
                  <c:v>432</c:v>
                </c:pt>
                <c:pt idx="1">
                  <c:v>240</c:v>
                </c:pt>
                <c:pt idx="2">
                  <c:v>722</c:v>
                </c:pt>
                <c:pt idx="3">
                  <c:v>609</c:v>
                </c:pt>
                <c:pt idx="4">
                  <c:v>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60288"/>
        <c:axId val="80337664"/>
      </c:barChart>
      <c:dateAx>
        <c:axId val="4846028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80337664"/>
        <c:crosses val="autoZero"/>
        <c:auto val="1"/>
        <c:lblOffset val="100"/>
        <c:baseTimeUnit val="days"/>
      </c:dateAx>
      <c:valAx>
        <c:axId val="80337664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48460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[EMT640-643.xlsx]PT(1an)!PivotTable3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'PT(1an)'!$B$3:$B$4</c:f>
              <c:strCache>
                <c:ptCount val="1"/>
                <c:pt idx="0">
                  <c:v>East</c:v>
                </c:pt>
              </c:strCache>
            </c:strRef>
          </c:tx>
          <c:invertIfNegative val="0"/>
          <c:cat>
            <c:strRef>
              <c:f>'PT(1an)'!$A$5:$A$10</c:f>
              <c:strCache>
                <c:ptCount val="5"/>
                <c:pt idx="0">
                  <c:v>Bellen</c:v>
                </c:pt>
                <c:pt idx="1">
                  <c:v>Carlota</c:v>
                </c:pt>
                <c:pt idx="2">
                  <c:v>Quad</c:v>
                </c:pt>
                <c:pt idx="3">
                  <c:v>Sunset</c:v>
                </c:pt>
                <c:pt idx="4">
                  <c:v>Sunshine</c:v>
                </c:pt>
              </c:strCache>
            </c:strRef>
          </c:cat>
          <c:val>
            <c:numRef>
              <c:f>'PT(1an)'!$B$5:$B$10</c:f>
              <c:numCache>
                <c:formatCode>General</c:formatCode>
                <c:ptCount val="5"/>
                <c:pt idx="0">
                  <c:v>205</c:v>
                </c:pt>
                <c:pt idx="1">
                  <c:v>233</c:v>
                </c:pt>
                <c:pt idx="2">
                  <c:v>325</c:v>
                </c:pt>
                <c:pt idx="3">
                  <c:v>155</c:v>
                </c:pt>
                <c:pt idx="4">
                  <c:v>158</c:v>
                </c:pt>
              </c:numCache>
            </c:numRef>
          </c:val>
        </c:ser>
        <c:ser>
          <c:idx val="1"/>
          <c:order val="1"/>
          <c:tx>
            <c:strRef>
              <c:f>'PT(1an)'!$C$3:$C$4</c:f>
              <c:strCache>
                <c:ptCount val="1"/>
                <c:pt idx="0">
                  <c:v>MidWest</c:v>
                </c:pt>
              </c:strCache>
            </c:strRef>
          </c:tx>
          <c:invertIfNegative val="0"/>
          <c:cat>
            <c:strRef>
              <c:f>'PT(1an)'!$A$5:$A$10</c:f>
              <c:strCache>
                <c:ptCount val="5"/>
                <c:pt idx="0">
                  <c:v>Bellen</c:v>
                </c:pt>
                <c:pt idx="1">
                  <c:v>Carlota</c:v>
                </c:pt>
                <c:pt idx="2">
                  <c:v>Quad</c:v>
                </c:pt>
                <c:pt idx="3">
                  <c:v>Sunset</c:v>
                </c:pt>
                <c:pt idx="4">
                  <c:v>Sunshine</c:v>
                </c:pt>
              </c:strCache>
            </c:strRef>
          </c:cat>
          <c:val>
            <c:numRef>
              <c:f>'PT(1an)'!$C$5:$C$10</c:f>
              <c:numCache>
                <c:formatCode>General</c:formatCode>
                <c:ptCount val="5"/>
                <c:pt idx="0">
                  <c:v>197</c:v>
                </c:pt>
                <c:pt idx="1">
                  <c:v>45</c:v>
                </c:pt>
                <c:pt idx="2">
                  <c:v>130</c:v>
                </c:pt>
                <c:pt idx="3">
                  <c:v>70</c:v>
                </c:pt>
                <c:pt idx="4">
                  <c:v>281</c:v>
                </c:pt>
              </c:numCache>
            </c:numRef>
          </c:val>
        </c:ser>
        <c:ser>
          <c:idx val="2"/>
          <c:order val="2"/>
          <c:tx>
            <c:strRef>
              <c:f>'PT(1an)'!$D$3:$D$4</c:f>
              <c:strCache>
                <c:ptCount val="1"/>
                <c:pt idx="0">
                  <c:v>South</c:v>
                </c:pt>
              </c:strCache>
            </c:strRef>
          </c:tx>
          <c:invertIfNegative val="0"/>
          <c:cat>
            <c:strRef>
              <c:f>'PT(1an)'!$A$5:$A$10</c:f>
              <c:strCache>
                <c:ptCount val="5"/>
                <c:pt idx="0">
                  <c:v>Bellen</c:v>
                </c:pt>
                <c:pt idx="1">
                  <c:v>Carlota</c:v>
                </c:pt>
                <c:pt idx="2">
                  <c:v>Quad</c:v>
                </c:pt>
                <c:pt idx="3">
                  <c:v>Sunset</c:v>
                </c:pt>
                <c:pt idx="4">
                  <c:v>Sunshine</c:v>
                </c:pt>
              </c:strCache>
            </c:strRef>
          </c:cat>
          <c:val>
            <c:numRef>
              <c:f>'PT(1an)'!$D$5:$D$10</c:f>
              <c:numCache>
                <c:formatCode>General</c:formatCode>
                <c:ptCount val="5"/>
                <c:pt idx="0">
                  <c:v>143</c:v>
                </c:pt>
                <c:pt idx="1">
                  <c:v>211</c:v>
                </c:pt>
                <c:pt idx="2">
                  <c:v>154</c:v>
                </c:pt>
                <c:pt idx="3">
                  <c:v>184</c:v>
                </c:pt>
                <c:pt idx="4">
                  <c:v>199</c:v>
                </c:pt>
              </c:numCache>
            </c:numRef>
          </c:val>
        </c:ser>
        <c:ser>
          <c:idx val="3"/>
          <c:order val="3"/>
          <c:tx>
            <c:strRef>
              <c:f>'PT(1an)'!$E$3:$E$4</c:f>
              <c:strCache>
                <c:ptCount val="1"/>
                <c:pt idx="0">
                  <c:v>West</c:v>
                </c:pt>
              </c:strCache>
            </c:strRef>
          </c:tx>
          <c:invertIfNegative val="0"/>
          <c:cat>
            <c:strRef>
              <c:f>'PT(1an)'!$A$5:$A$10</c:f>
              <c:strCache>
                <c:ptCount val="5"/>
                <c:pt idx="0">
                  <c:v>Bellen</c:v>
                </c:pt>
                <c:pt idx="1">
                  <c:v>Carlota</c:v>
                </c:pt>
                <c:pt idx="2">
                  <c:v>Quad</c:v>
                </c:pt>
                <c:pt idx="3">
                  <c:v>Sunset</c:v>
                </c:pt>
                <c:pt idx="4">
                  <c:v>Sunshine</c:v>
                </c:pt>
              </c:strCache>
            </c:strRef>
          </c:cat>
          <c:val>
            <c:numRef>
              <c:f>'PT(1an)'!$E$5:$E$10</c:f>
              <c:numCache>
                <c:formatCode>General</c:formatCode>
                <c:ptCount val="5"/>
                <c:pt idx="0">
                  <c:v>201</c:v>
                </c:pt>
                <c:pt idx="1">
                  <c:v>103</c:v>
                </c:pt>
                <c:pt idx="2">
                  <c:v>304</c:v>
                </c:pt>
                <c:pt idx="3">
                  <c:v>176</c:v>
                </c:pt>
                <c:pt idx="4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69888"/>
        <c:axId val="126050880"/>
      </c:barChart>
      <c:catAx>
        <c:axId val="8086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050880"/>
        <c:crosses val="autoZero"/>
        <c:auto val="1"/>
        <c:lblAlgn val="ctr"/>
        <c:lblOffset val="100"/>
        <c:noMultiLvlLbl val="0"/>
      </c:catAx>
      <c:valAx>
        <c:axId val="12605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69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[EMT640-643.xlsx]PT(1an)!PivotTable3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'PT(1an)'!$B$3:$B$4</c:f>
              <c:strCache>
                <c:ptCount val="1"/>
                <c:pt idx="0">
                  <c:v>East</c:v>
                </c:pt>
              </c:strCache>
            </c:strRef>
          </c:tx>
          <c:invertIfNegative val="0"/>
          <c:cat>
            <c:strRef>
              <c:f>'PT(1an)'!$A$5:$A$10</c:f>
              <c:strCache>
                <c:ptCount val="5"/>
                <c:pt idx="0">
                  <c:v>Bellen</c:v>
                </c:pt>
                <c:pt idx="1">
                  <c:v>Carlota</c:v>
                </c:pt>
                <c:pt idx="2">
                  <c:v>Quad</c:v>
                </c:pt>
                <c:pt idx="3">
                  <c:v>Sunset</c:v>
                </c:pt>
                <c:pt idx="4">
                  <c:v>Sunshine</c:v>
                </c:pt>
              </c:strCache>
            </c:strRef>
          </c:cat>
          <c:val>
            <c:numRef>
              <c:f>'PT(1an)'!$B$5:$B$10</c:f>
              <c:numCache>
                <c:formatCode>General</c:formatCode>
                <c:ptCount val="5"/>
                <c:pt idx="0">
                  <c:v>205</c:v>
                </c:pt>
                <c:pt idx="1">
                  <c:v>233</c:v>
                </c:pt>
                <c:pt idx="2">
                  <c:v>325</c:v>
                </c:pt>
                <c:pt idx="3">
                  <c:v>155</c:v>
                </c:pt>
                <c:pt idx="4">
                  <c:v>158</c:v>
                </c:pt>
              </c:numCache>
            </c:numRef>
          </c:val>
        </c:ser>
        <c:ser>
          <c:idx val="1"/>
          <c:order val="1"/>
          <c:tx>
            <c:strRef>
              <c:f>'PT(1an)'!$C$3:$C$4</c:f>
              <c:strCache>
                <c:ptCount val="1"/>
                <c:pt idx="0">
                  <c:v>MidWest</c:v>
                </c:pt>
              </c:strCache>
            </c:strRef>
          </c:tx>
          <c:invertIfNegative val="0"/>
          <c:cat>
            <c:strRef>
              <c:f>'PT(1an)'!$A$5:$A$10</c:f>
              <c:strCache>
                <c:ptCount val="5"/>
                <c:pt idx="0">
                  <c:v>Bellen</c:v>
                </c:pt>
                <c:pt idx="1">
                  <c:v>Carlota</c:v>
                </c:pt>
                <c:pt idx="2">
                  <c:v>Quad</c:v>
                </c:pt>
                <c:pt idx="3">
                  <c:v>Sunset</c:v>
                </c:pt>
                <c:pt idx="4">
                  <c:v>Sunshine</c:v>
                </c:pt>
              </c:strCache>
            </c:strRef>
          </c:cat>
          <c:val>
            <c:numRef>
              <c:f>'PT(1an)'!$C$5:$C$10</c:f>
              <c:numCache>
                <c:formatCode>General</c:formatCode>
                <c:ptCount val="5"/>
                <c:pt idx="0">
                  <c:v>197</c:v>
                </c:pt>
                <c:pt idx="1">
                  <c:v>45</c:v>
                </c:pt>
                <c:pt idx="2">
                  <c:v>130</c:v>
                </c:pt>
                <c:pt idx="3">
                  <c:v>70</c:v>
                </c:pt>
                <c:pt idx="4">
                  <c:v>281</c:v>
                </c:pt>
              </c:numCache>
            </c:numRef>
          </c:val>
        </c:ser>
        <c:ser>
          <c:idx val="2"/>
          <c:order val="2"/>
          <c:tx>
            <c:strRef>
              <c:f>'PT(1an)'!$D$3:$D$4</c:f>
              <c:strCache>
                <c:ptCount val="1"/>
                <c:pt idx="0">
                  <c:v>South</c:v>
                </c:pt>
              </c:strCache>
            </c:strRef>
          </c:tx>
          <c:invertIfNegative val="0"/>
          <c:cat>
            <c:strRef>
              <c:f>'PT(1an)'!$A$5:$A$10</c:f>
              <c:strCache>
                <c:ptCount val="5"/>
                <c:pt idx="0">
                  <c:v>Bellen</c:v>
                </c:pt>
                <c:pt idx="1">
                  <c:v>Carlota</c:v>
                </c:pt>
                <c:pt idx="2">
                  <c:v>Quad</c:v>
                </c:pt>
                <c:pt idx="3">
                  <c:v>Sunset</c:v>
                </c:pt>
                <c:pt idx="4">
                  <c:v>Sunshine</c:v>
                </c:pt>
              </c:strCache>
            </c:strRef>
          </c:cat>
          <c:val>
            <c:numRef>
              <c:f>'PT(1an)'!$D$5:$D$10</c:f>
              <c:numCache>
                <c:formatCode>General</c:formatCode>
                <c:ptCount val="5"/>
                <c:pt idx="0">
                  <c:v>143</c:v>
                </c:pt>
                <c:pt idx="1">
                  <c:v>211</c:v>
                </c:pt>
                <c:pt idx="2">
                  <c:v>154</c:v>
                </c:pt>
                <c:pt idx="3">
                  <c:v>184</c:v>
                </c:pt>
                <c:pt idx="4">
                  <c:v>199</c:v>
                </c:pt>
              </c:numCache>
            </c:numRef>
          </c:val>
        </c:ser>
        <c:ser>
          <c:idx val="3"/>
          <c:order val="3"/>
          <c:tx>
            <c:strRef>
              <c:f>'PT(1an)'!$E$3:$E$4</c:f>
              <c:strCache>
                <c:ptCount val="1"/>
                <c:pt idx="0">
                  <c:v>West</c:v>
                </c:pt>
              </c:strCache>
            </c:strRef>
          </c:tx>
          <c:invertIfNegative val="0"/>
          <c:cat>
            <c:strRef>
              <c:f>'PT(1an)'!$A$5:$A$10</c:f>
              <c:strCache>
                <c:ptCount val="5"/>
                <c:pt idx="0">
                  <c:v>Bellen</c:v>
                </c:pt>
                <c:pt idx="1">
                  <c:v>Carlota</c:v>
                </c:pt>
                <c:pt idx="2">
                  <c:v>Quad</c:v>
                </c:pt>
                <c:pt idx="3">
                  <c:v>Sunset</c:v>
                </c:pt>
                <c:pt idx="4">
                  <c:v>Sunshine</c:v>
                </c:pt>
              </c:strCache>
            </c:strRef>
          </c:cat>
          <c:val>
            <c:numRef>
              <c:f>'PT(1an)'!$E$5:$E$10</c:f>
              <c:numCache>
                <c:formatCode>General</c:formatCode>
                <c:ptCount val="5"/>
                <c:pt idx="0">
                  <c:v>201</c:v>
                </c:pt>
                <c:pt idx="1">
                  <c:v>103</c:v>
                </c:pt>
                <c:pt idx="2">
                  <c:v>304</c:v>
                </c:pt>
                <c:pt idx="3">
                  <c:v>176</c:v>
                </c:pt>
                <c:pt idx="4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59040"/>
        <c:axId val="669541504"/>
      </c:barChart>
      <c:catAx>
        <c:axId val="13275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669541504"/>
        <c:crosses val="autoZero"/>
        <c:auto val="1"/>
        <c:lblAlgn val="ctr"/>
        <c:lblOffset val="100"/>
        <c:noMultiLvlLbl val="0"/>
      </c:catAx>
      <c:valAx>
        <c:axId val="66954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5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130810</xdr:colOff>
      <xdr:row>1</xdr:row>
      <xdr:rowOff>121920</xdr:rowOff>
    </xdr:from>
    <xdr:to>
      <xdr:col>15</xdr:col>
      <xdr:colOff>194310</xdr:colOff>
      <xdr:row>9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610870</xdr:colOff>
      <xdr:row>1</xdr:row>
      <xdr:rowOff>99060</xdr:rowOff>
    </xdr:from>
    <xdr:to>
      <xdr:col>6</xdr:col>
      <xdr:colOff>548640</xdr:colOff>
      <xdr:row>11</xdr:row>
      <xdr:rowOff>125730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MT640-64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Girvin" refreshedDate="40365.497907638892" createdVersion="4" refreshedVersion="4" minRefreshableVersion="3" recordCount="15">
  <cacheSource type="worksheet">
    <worksheetSource ref="A1:C16" sheet="(642)" r:id="rId2"/>
  </cacheSource>
  <cacheFields count="4">
    <cacheField name="Date" numFmtId="171">
      <sharedItems containsSemiMixedTypes="0" containsNonDate="0" containsDate="1" containsString="0" minDate="2010-04-01T00:00:00" maxDate="2010-06-28T00:00:00" count="15">
        <d v="2010-04-15T00:00:00"/>
        <d v="2010-04-22T00:00:00"/>
        <d v="2010-05-05T00:00:00"/>
        <d v="2010-05-22T00:00:00"/>
        <d v="2010-06-15T00:00:00"/>
        <d v="2010-06-27T00:00:00"/>
        <d v="2010-06-22T00:00:00"/>
        <d v="2010-04-28T00:00:00"/>
        <d v="2010-04-12T00:00:00"/>
        <d v="2010-04-30T00:00:00"/>
        <d v="2010-05-15T00:00:00"/>
        <d v="2010-05-10T00:00:00"/>
        <d v="2010-04-01T00:00:00"/>
        <d v="2010-04-05T00:00:00"/>
        <d v="2010-06-05T00:00:00"/>
      </sharedItems>
      <fieldGroup par="3" base="0">
        <rangePr groupBy="months" startDate="2010-04-01T00:00:00" endDate="2010-06-28T00:00:00"/>
        <groupItems count="14">
          <s v="&lt;4/1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28/2010"/>
        </groupItems>
      </fieldGroup>
    </cacheField>
    <cacheField name="Payee" numFmtId="0">
      <sharedItems count="6">
        <s v="Power"/>
        <s v="Cable"/>
        <s v="Rent"/>
        <s v="Nat. Gas"/>
        <s v="Food"/>
        <s v="Water"/>
      </sharedItems>
    </cacheField>
    <cacheField name="Amount" numFmtId="0">
      <sharedItems containsSemiMixedTypes="0" containsString="0" containsNumber="1" containsInteger="1" minValue="35" maxValue="900"/>
    </cacheField>
    <cacheField name="Years" numFmtId="0" databaseField="0">
      <fieldGroup base="0">
        <rangePr groupBy="years" startDate="2010-04-01T00:00:00" endDate="2010-06-28T00:00:00"/>
        <groupItems count="3">
          <s v="&lt;4/1/2010"/>
          <s v="2010"/>
          <s v="&gt;6/28/201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ael Girvin" refreshedDate="40365.49977303241" createdVersion="4" refreshedVersion="4" minRefreshableVersion="3" recordCount="105">
  <cacheSource type="worksheet">
    <worksheetSource ref="A1:H106" sheet="(641)"/>
  </cacheSource>
  <cacheFields count="8">
    <cacheField name="Date" numFmtId="165">
      <sharedItems containsSemiMixedTypes="0" containsNonDate="0" containsDate="1" containsString="0" minDate="2011-01-01T00:00:00" maxDate="2011-01-31T00:00:00"/>
    </cacheField>
    <cacheField name="Product" numFmtId="0">
      <sharedItems count="5">
        <s v="Quad"/>
        <s v="Bellen"/>
        <s v="Sunshine"/>
        <s v="Carlota"/>
        <s v="Sunset"/>
      </sharedItems>
    </cacheField>
    <cacheField name="Region" numFmtId="0">
      <sharedItems count="4">
        <s v="East"/>
        <s v="South"/>
        <s v="West"/>
        <s v="MidWest"/>
      </sharedItems>
    </cacheField>
    <cacheField name="SalesRep" numFmtId="0">
      <sharedItems/>
    </cacheField>
    <cacheField name="Customer" numFmtId="0">
      <sharedItems/>
    </cacheField>
    <cacheField name="Units" numFmtId="0">
      <sharedItems containsSemiMixedTypes="0" containsString="0" containsNumber="1" containsInteger="1" minValue="6" maxValue="65"/>
    </cacheField>
    <cacheField name="Sales" numFmtId="8">
      <sharedItems containsSemiMixedTypes="0" containsString="0" containsNumber="1" containsInteger="1" minValue="114" maxValue="5000"/>
    </cacheField>
    <cacheField name="COGS" numFmtId="8">
      <sharedItems containsSemiMixedTypes="0" containsString="0" containsNumber="1" minValue="48" maxValue="94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150"/>
  </r>
  <r>
    <x v="1"/>
    <x v="1"/>
    <n v="85"/>
  </r>
  <r>
    <x v="2"/>
    <x v="2"/>
    <n v="900"/>
  </r>
  <r>
    <x v="3"/>
    <x v="3"/>
    <n v="75"/>
  </r>
  <r>
    <x v="4"/>
    <x v="4"/>
    <n v="200"/>
  </r>
  <r>
    <x v="5"/>
    <x v="5"/>
    <n v="35"/>
  </r>
  <r>
    <x v="6"/>
    <x v="4"/>
    <n v="125"/>
  </r>
  <r>
    <x v="7"/>
    <x v="0"/>
    <n v="90"/>
  </r>
  <r>
    <x v="8"/>
    <x v="4"/>
    <n v="175"/>
  </r>
  <r>
    <x v="9"/>
    <x v="4"/>
    <n v="145"/>
  </r>
  <r>
    <x v="10"/>
    <x v="4"/>
    <n v="230"/>
  </r>
  <r>
    <x v="11"/>
    <x v="4"/>
    <n v="45"/>
  </r>
  <r>
    <x v="12"/>
    <x v="5"/>
    <n v="55"/>
  </r>
  <r>
    <x v="13"/>
    <x v="2"/>
    <n v="900"/>
  </r>
  <r>
    <x v="14"/>
    <x v="2"/>
    <n v="9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5">
  <r>
    <d v="2011-01-01T00:00:00"/>
    <x v="0"/>
    <x v="0"/>
    <s v="Sioux"/>
    <s v="AA"/>
    <n v="16"/>
    <n v="432"/>
    <n v="232"/>
  </r>
  <r>
    <d v="2011-01-02T00:00:00"/>
    <x v="1"/>
    <x v="1"/>
    <s v="Gault"/>
    <s v="KBTB"/>
    <n v="24"/>
    <n v="528"/>
    <n v="240"/>
  </r>
  <r>
    <d v="2011-01-02T00:00:00"/>
    <x v="0"/>
    <x v="2"/>
    <s v="Pham"/>
    <s v="AST"/>
    <n v="30"/>
    <n v="810"/>
    <n v="435"/>
  </r>
  <r>
    <d v="2011-01-02T00:00:00"/>
    <x v="1"/>
    <x v="2"/>
    <s v="Pham"/>
    <s v="SFWK"/>
    <n v="19"/>
    <n v="418"/>
    <n v="190"/>
  </r>
  <r>
    <d v="2011-01-03T00:00:00"/>
    <x v="2"/>
    <x v="0"/>
    <s v="Pham"/>
    <s v="FM"/>
    <n v="38"/>
    <n v="722"/>
    <n v="304"/>
  </r>
  <r>
    <d v="2011-01-03T00:00:00"/>
    <x v="3"/>
    <x v="3"/>
    <s v="Chin"/>
    <s v="FM"/>
    <n v="20"/>
    <n v="460"/>
    <n v="220"/>
  </r>
  <r>
    <d v="2011-01-03T00:00:00"/>
    <x v="4"/>
    <x v="1"/>
    <s v="Pham"/>
    <s v="WSD"/>
    <n v="23"/>
    <n v="483"/>
    <n v="212.75"/>
  </r>
  <r>
    <d v="2011-01-03T00:00:00"/>
    <x v="2"/>
    <x v="1"/>
    <s v="Sioux"/>
    <s v="PCC"/>
    <n v="6"/>
    <n v="114"/>
    <n v="48"/>
  </r>
  <r>
    <d v="2011-01-04T00:00:00"/>
    <x v="4"/>
    <x v="3"/>
    <s v="Sioux"/>
    <s v="BBT"/>
    <n v="29"/>
    <n v="609"/>
    <n v="268.25"/>
  </r>
  <r>
    <d v="2011-01-05T00:00:00"/>
    <x v="4"/>
    <x v="1"/>
    <s v="Pham"/>
    <s v="TTT"/>
    <n v="57"/>
    <n v="1197"/>
    <n v="527.25"/>
  </r>
  <r>
    <d v="2011-01-05T00:00:00"/>
    <x v="2"/>
    <x v="2"/>
    <s v="Franks"/>
    <s v="ET"/>
    <n v="12"/>
    <n v="228"/>
    <n v="96"/>
  </r>
  <r>
    <d v="2011-01-05T00:00:00"/>
    <x v="3"/>
    <x v="2"/>
    <s v="Franks"/>
    <s v="ITTW"/>
    <n v="60"/>
    <n v="1380"/>
    <n v="660"/>
  </r>
  <r>
    <d v="2011-01-06T00:00:00"/>
    <x v="2"/>
    <x v="0"/>
    <s v="Franks"/>
    <s v="PSA"/>
    <n v="54"/>
    <n v="1026"/>
    <n v="432"/>
  </r>
  <r>
    <d v="2011-01-06T00:00:00"/>
    <x v="2"/>
    <x v="1"/>
    <s v="Smith"/>
    <s v="QT"/>
    <n v="40"/>
    <n v="760"/>
    <n v="320"/>
  </r>
  <r>
    <d v="2011-01-06T00:00:00"/>
    <x v="3"/>
    <x v="2"/>
    <s v="Sioux"/>
    <s v="KPSA"/>
    <n v="18"/>
    <n v="414"/>
    <n v="198"/>
  </r>
  <r>
    <d v="2011-01-06T00:00:00"/>
    <x v="0"/>
    <x v="2"/>
    <s v="Sioux"/>
    <s v="PCC"/>
    <n v="64"/>
    <n v="1728"/>
    <n v="928"/>
  </r>
  <r>
    <d v="2011-01-07T00:00:00"/>
    <x v="3"/>
    <x v="3"/>
    <s v="Franks"/>
    <s v="HHH"/>
    <n v="12"/>
    <n v="276"/>
    <n v="132"/>
  </r>
  <r>
    <d v="2011-01-07T00:00:00"/>
    <x v="4"/>
    <x v="3"/>
    <s v="Sioux"/>
    <s v="PCC"/>
    <n v="22"/>
    <n v="462"/>
    <n v="203.5"/>
  </r>
  <r>
    <d v="2011-01-07T00:00:00"/>
    <x v="4"/>
    <x v="2"/>
    <s v="Pham"/>
    <s v="T"/>
    <n v="61"/>
    <n v="1281"/>
    <n v="564.25"/>
  </r>
  <r>
    <d v="2011-01-07T00:00:00"/>
    <x v="4"/>
    <x v="2"/>
    <s v="Pham"/>
    <s v="WT"/>
    <n v="53"/>
    <n v="1113"/>
    <n v="490.25"/>
  </r>
  <r>
    <d v="2011-01-07T00:00:00"/>
    <x v="1"/>
    <x v="2"/>
    <s v="Smith"/>
    <s v="T"/>
    <n v="27"/>
    <n v="594"/>
    <n v="270"/>
  </r>
  <r>
    <d v="2011-01-08T00:00:00"/>
    <x v="0"/>
    <x v="2"/>
    <s v="Chin"/>
    <s v="HII"/>
    <n v="16"/>
    <n v="432"/>
    <n v="232"/>
  </r>
  <r>
    <d v="2011-01-09T00:00:00"/>
    <x v="3"/>
    <x v="0"/>
    <s v="Franks"/>
    <s v="WSD"/>
    <n v="38"/>
    <n v="874"/>
    <n v="418"/>
  </r>
  <r>
    <d v="2011-01-09T00:00:00"/>
    <x v="1"/>
    <x v="0"/>
    <s v="Pham"/>
    <s v="EPP"/>
    <n v="40"/>
    <n v="880"/>
    <n v="400"/>
  </r>
  <r>
    <d v="2011-01-09T00:00:00"/>
    <x v="2"/>
    <x v="0"/>
    <s v="Smith"/>
    <s v="PCC"/>
    <n v="42"/>
    <n v="798"/>
    <n v="336"/>
  </r>
  <r>
    <d v="2011-01-09T00:00:00"/>
    <x v="1"/>
    <x v="1"/>
    <s v="Chin"/>
    <s v="WSD"/>
    <n v="26"/>
    <n v="572"/>
    <n v="260"/>
  </r>
  <r>
    <d v="2011-01-09T00:00:00"/>
    <x v="1"/>
    <x v="1"/>
    <s v="Sioux"/>
    <s v="QT"/>
    <n v="15"/>
    <n v="330"/>
    <n v="150"/>
  </r>
  <r>
    <d v="2011-01-10T00:00:00"/>
    <x v="4"/>
    <x v="0"/>
    <s v="Gault"/>
    <s v="TRU"/>
    <n v="27"/>
    <n v="567"/>
    <n v="249.75"/>
  </r>
  <r>
    <d v="2011-01-10T00:00:00"/>
    <x v="3"/>
    <x v="0"/>
    <s v="Pham"/>
    <s v="AA"/>
    <n v="63"/>
    <n v="1449"/>
    <n v="693"/>
  </r>
  <r>
    <d v="2011-01-10T00:00:00"/>
    <x v="0"/>
    <x v="0"/>
    <s v="Smith"/>
    <s v="DFR"/>
    <n v="17"/>
    <n v="459"/>
    <n v="246.5"/>
  </r>
  <r>
    <d v="2011-01-10T00:00:00"/>
    <x v="4"/>
    <x v="0"/>
    <s v="Smith"/>
    <s v="MBG"/>
    <n v="17"/>
    <n v="357"/>
    <n v="157.25"/>
  </r>
  <r>
    <d v="2011-01-10T00:00:00"/>
    <x v="1"/>
    <x v="3"/>
    <s v="Gault"/>
    <s v="FM"/>
    <n v="7"/>
    <n v="154"/>
    <n v="70"/>
  </r>
  <r>
    <d v="2011-01-10T00:00:00"/>
    <x v="2"/>
    <x v="3"/>
    <s v="Smith"/>
    <s v="TTT"/>
    <n v="8"/>
    <n v="152"/>
    <n v="64"/>
  </r>
  <r>
    <d v="2011-01-10T00:00:00"/>
    <x v="2"/>
    <x v="1"/>
    <s v="Chin"/>
    <s v="TRU"/>
    <n v="30"/>
    <n v="570"/>
    <n v="240"/>
  </r>
  <r>
    <d v="2011-01-10T00:00:00"/>
    <x v="4"/>
    <x v="1"/>
    <s v="Sioux"/>
    <s v="MBG"/>
    <n v="47"/>
    <n v="987"/>
    <n v="434.75"/>
  </r>
  <r>
    <d v="2011-01-10T00:00:00"/>
    <x v="0"/>
    <x v="2"/>
    <s v="Smith"/>
    <s v="KBTB"/>
    <n v="65"/>
    <n v="1755"/>
    <n v="942.5"/>
  </r>
  <r>
    <d v="2011-01-11T00:00:00"/>
    <x v="0"/>
    <x v="0"/>
    <s v="Franks"/>
    <s v="ITW"/>
    <n v="14"/>
    <n v="378"/>
    <n v="203"/>
  </r>
  <r>
    <d v="2011-01-11T00:00:00"/>
    <x v="0"/>
    <x v="0"/>
    <s v="Smith"/>
    <s v="BBT"/>
    <n v="49"/>
    <n v="1323"/>
    <n v="710.5"/>
  </r>
  <r>
    <d v="2011-01-12T00:00:00"/>
    <x v="4"/>
    <x v="3"/>
    <s v="Gault"/>
    <s v="ITW"/>
    <n v="19"/>
    <n v="399"/>
    <n v="175.75"/>
  </r>
  <r>
    <d v="2011-01-12T00:00:00"/>
    <x v="1"/>
    <x v="1"/>
    <s v="Chin"/>
    <s v="WT"/>
    <n v="7"/>
    <n v="154"/>
    <n v="70"/>
  </r>
  <r>
    <d v="2011-01-13T00:00:00"/>
    <x v="1"/>
    <x v="3"/>
    <s v="Pham"/>
    <s v="PLOT"/>
    <n v="57"/>
    <n v="1254"/>
    <n v="570"/>
  </r>
  <r>
    <d v="2011-01-13T00:00:00"/>
    <x v="2"/>
    <x v="3"/>
    <s v="Pham"/>
    <s v="PSA"/>
    <n v="33"/>
    <n v="627"/>
    <n v="264"/>
  </r>
  <r>
    <d v="2011-01-13T00:00:00"/>
    <x v="1"/>
    <x v="3"/>
    <s v="Pham"/>
    <s v="PSA"/>
    <n v="40"/>
    <n v="880"/>
    <n v="400"/>
  </r>
  <r>
    <d v="2011-01-13T00:00:00"/>
    <x v="3"/>
    <x v="1"/>
    <s v="Smith"/>
    <s v="FM"/>
    <n v="52"/>
    <n v="1196"/>
    <n v="572"/>
  </r>
  <r>
    <d v="2011-01-14T00:00:00"/>
    <x v="3"/>
    <x v="0"/>
    <s v="Franks"/>
    <s v="JAQ"/>
    <n v="34"/>
    <n v="782"/>
    <n v="374"/>
  </r>
  <r>
    <d v="2011-01-15T00:00:00"/>
    <x v="4"/>
    <x v="0"/>
    <s v="Gault"/>
    <s v="AST"/>
    <n v="63"/>
    <n v="1323"/>
    <n v="582.75"/>
  </r>
  <r>
    <d v="2011-01-15T00:00:00"/>
    <x v="2"/>
    <x v="3"/>
    <s v="Chin"/>
    <s v="YTR"/>
    <n v="11"/>
    <n v="209"/>
    <n v="88"/>
  </r>
  <r>
    <d v="2011-01-16T00:00:00"/>
    <x v="1"/>
    <x v="3"/>
    <s v="Sioux"/>
    <s v="YTR"/>
    <n v="56"/>
    <n v="1232"/>
    <n v="560"/>
  </r>
  <r>
    <d v="2011-01-16T00:00:00"/>
    <x v="3"/>
    <x v="1"/>
    <s v="Smith"/>
    <s v="QT"/>
    <n v="31"/>
    <n v="713"/>
    <n v="341"/>
  </r>
  <r>
    <d v="2011-01-17T00:00:00"/>
    <x v="0"/>
    <x v="0"/>
    <s v="Franks"/>
    <s v="HII"/>
    <n v="62"/>
    <n v="1674"/>
    <n v="899"/>
  </r>
  <r>
    <d v="2011-01-17T00:00:00"/>
    <x v="0"/>
    <x v="0"/>
    <s v="Gault"/>
    <s v="SFWK"/>
    <n v="43"/>
    <n v="1161"/>
    <n v="623.5"/>
  </r>
  <r>
    <d v="2011-01-17T00:00:00"/>
    <x v="3"/>
    <x v="0"/>
    <s v="Sioux"/>
    <s v="PCC"/>
    <n v="39"/>
    <n v="897"/>
    <n v="429"/>
  </r>
  <r>
    <d v="2011-01-17T00:00:00"/>
    <x v="0"/>
    <x v="3"/>
    <s v="Chin"/>
    <s v="EPP"/>
    <n v="61"/>
    <n v="1647"/>
    <n v="884.5"/>
  </r>
  <r>
    <d v="2011-01-17T00:00:00"/>
    <x v="2"/>
    <x v="3"/>
    <s v="Franks"/>
    <s v="HHH"/>
    <n v="59"/>
    <n v="1121"/>
    <n v="472"/>
  </r>
  <r>
    <d v="2011-01-17T00:00:00"/>
    <x v="1"/>
    <x v="3"/>
    <s v="Smith"/>
    <s v="PCC"/>
    <n v="16"/>
    <n v="352"/>
    <n v="160"/>
  </r>
  <r>
    <d v="2011-01-17T00:00:00"/>
    <x v="0"/>
    <x v="2"/>
    <s v="Chin"/>
    <s v="PCC"/>
    <n v="10"/>
    <n v="270"/>
    <n v="145"/>
  </r>
  <r>
    <d v="2011-01-18T00:00:00"/>
    <x v="2"/>
    <x v="0"/>
    <s v="Franks"/>
    <s v="AA"/>
    <n v="24"/>
    <n v="456"/>
    <n v="192"/>
  </r>
  <r>
    <d v="2011-01-18T00:00:00"/>
    <x v="1"/>
    <x v="0"/>
    <s v="Franks"/>
    <s v="DFGH"/>
    <n v="20"/>
    <n v="440"/>
    <n v="200"/>
  </r>
  <r>
    <d v="2011-01-18T00:00:00"/>
    <x v="4"/>
    <x v="0"/>
    <s v="Gault"/>
    <s v="MNGD"/>
    <n v="12"/>
    <n v="252"/>
    <n v="111"/>
  </r>
  <r>
    <d v="2011-01-18T00:00:00"/>
    <x v="1"/>
    <x v="0"/>
    <s v="Pham"/>
    <s v="DFR"/>
    <n v="59"/>
    <n v="1298"/>
    <n v="590"/>
  </r>
  <r>
    <d v="2011-01-18T00:00:00"/>
    <x v="2"/>
    <x v="3"/>
    <s v="Chin"/>
    <s v="PCC"/>
    <n v="62"/>
    <n v="1178"/>
    <n v="496"/>
  </r>
  <r>
    <d v="2011-01-18T00:00:00"/>
    <x v="0"/>
    <x v="3"/>
    <s v="Smith"/>
    <s v="PLOT"/>
    <n v="17"/>
    <n v="459"/>
    <n v="246.5"/>
  </r>
  <r>
    <d v="2011-01-18T00:00:00"/>
    <x v="3"/>
    <x v="1"/>
    <s v="Smith"/>
    <s v="YTR"/>
    <n v="53"/>
    <n v="1219"/>
    <n v="583"/>
  </r>
  <r>
    <d v="2011-01-18T00:00:00"/>
    <x v="2"/>
    <x v="2"/>
    <s v="Sioux"/>
    <s v="AST"/>
    <n v="8"/>
    <n v="152"/>
    <n v="64"/>
  </r>
  <r>
    <d v="2011-01-19T00:00:00"/>
    <x v="1"/>
    <x v="1"/>
    <s v="Sioux"/>
    <s v="T"/>
    <n v="35"/>
    <n v="770"/>
    <n v="350"/>
  </r>
  <r>
    <d v="2011-01-20T00:00:00"/>
    <x v="3"/>
    <x v="0"/>
    <s v="Chin"/>
    <s v="ET"/>
    <n v="59"/>
    <n v="1357"/>
    <n v="649"/>
  </r>
  <r>
    <d v="2011-01-20T00:00:00"/>
    <x v="1"/>
    <x v="0"/>
    <s v="Gault"/>
    <s v="PSA"/>
    <n v="10"/>
    <n v="220"/>
    <n v="100"/>
  </r>
  <r>
    <d v="2011-01-20T00:00:00"/>
    <x v="2"/>
    <x v="2"/>
    <s v="Sioux"/>
    <s v="YTR"/>
    <n v="58"/>
    <n v="1102"/>
    <n v="464"/>
  </r>
  <r>
    <d v="2011-01-21T00:00:00"/>
    <x v="0"/>
    <x v="0"/>
    <s v="Chin"/>
    <s v="FM"/>
    <n v="58"/>
    <n v="1566"/>
    <n v="841"/>
  </r>
  <r>
    <d v="2011-01-21T00:00:00"/>
    <x v="2"/>
    <x v="3"/>
    <s v="Pham"/>
    <s v="DFR"/>
    <n v="23"/>
    <n v="437"/>
    <n v="184"/>
  </r>
  <r>
    <d v="2011-01-21T00:00:00"/>
    <x v="2"/>
    <x v="3"/>
    <s v="Smith"/>
    <s v="QT"/>
    <n v="64"/>
    <n v="1216"/>
    <n v="512"/>
  </r>
  <r>
    <d v="2011-01-21T00:00:00"/>
    <x v="4"/>
    <x v="1"/>
    <s v="Pham"/>
    <s v="HHH"/>
    <n v="13"/>
    <n v="273"/>
    <n v="120.25"/>
  </r>
  <r>
    <d v="2011-01-21T00:00:00"/>
    <x v="1"/>
    <x v="1"/>
    <s v="Smith"/>
    <s v="TRU"/>
    <n v="11"/>
    <n v="242"/>
    <n v="110"/>
  </r>
  <r>
    <d v="2011-01-21T00:00:00"/>
    <x v="0"/>
    <x v="2"/>
    <s v="Gault"/>
    <s v="ITW"/>
    <n v="56"/>
    <n v="1512"/>
    <n v="812"/>
  </r>
  <r>
    <d v="2011-01-22T00:00:00"/>
    <x v="0"/>
    <x v="1"/>
    <s v="Franks"/>
    <s v="FM"/>
    <n v="29"/>
    <n v="783"/>
    <n v="420.5"/>
  </r>
  <r>
    <d v="2011-01-22T00:00:00"/>
    <x v="3"/>
    <x v="1"/>
    <s v="Smith"/>
    <s v="KBTB"/>
    <n v="29"/>
    <n v="667"/>
    <n v="319"/>
  </r>
  <r>
    <d v="2011-01-22T00:00:00"/>
    <x v="1"/>
    <x v="2"/>
    <s v="Pham"/>
    <s v="AST"/>
    <n v="53"/>
    <n v="1166"/>
    <n v="530"/>
  </r>
  <r>
    <d v="2011-01-22T00:00:00"/>
    <x v="1"/>
    <x v="2"/>
    <s v="Sioux"/>
    <s v="YTR"/>
    <n v="35"/>
    <n v="770"/>
    <n v="350"/>
  </r>
  <r>
    <d v="2011-01-22T00:00:00"/>
    <x v="1"/>
    <x v="2"/>
    <s v="Smith"/>
    <s v="WT"/>
    <n v="6"/>
    <n v="132"/>
    <n v="60"/>
  </r>
  <r>
    <d v="2011-01-23T00:00:00"/>
    <x v="0"/>
    <x v="0"/>
    <s v="Franks"/>
    <s v="PCC"/>
    <n v="44"/>
    <n v="1188"/>
    <n v="638"/>
  </r>
  <r>
    <d v="2011-01-23T00:00:00"/>
    <x v="1"/>
    <x v="0"/>
    <s v="Gault"/>
    <s v="DFGH"/>
    <n v="9"/>
    <n v="198"/>
    <n v="90"/>
  </r>
  <r>
    <d v="2011-01-23T00:00:00"/>
    <x v="0"/>
    <x v="0"/>
    <s v="Pham"/>
    <s v="WT"/>
    <n v="22"/>
    <n v="594"/>
    <n v="319"/>
  </r>
  <r>
    <d v="2011-01-23T00:00:00"/>
    <x v="2"/>
    <x v="1"/>
    <s v="Chin"/>
    <s v="T"/>
    <n v="49"/>
    <n v="931"/>
    <n v="392"/>
  </r>
  <r>
    <d v="2011-01-24T00:00:00"/>
    <x v="3"/>
    <x v="3"/>
    <s v="Franks"/>
    <s v="BBT"/>
    <n v="13"/>
    <n v="299"/>
    <n v="143"/>
  </r>
  <r>
    <d v="2011-01-24T00:00:00"/>
    <x v="0"/>
    <x v="2"/>
    <s v="Gault"/>
    <s v="HII"/>
    <n v="63"/>
    <n v="1701"/>
    <n v="913.5"/>
  </r>
  <r>
    <d v="2011-01-25T00:00:00"/>
    <x v="2"/>
    <x v="3"/>
    <s v="Franks"/>
    <s v="JAQ"/>
    <n v="21"/>
    <n v="399"/>
    <n v="168"/>
  </r>
  <r>
    <d v="2011-01-26T00:00:00"/>
    <x v="1"/>
    <x v="0"/>
    <s v="Chin"/>
    <s v="KPSA"/>
    <n v="17"/>
    <n v="374"/>
    <n v="170"/>
  </r>
  <r>
    <d v="2011-01-26T00:00:00"/>
    <x v="1"/>
    <x v="3"/>
    <s v="Gault"/>
    <s v="PSA"/>
    <n v="21"/>
    <n v="462"/>
    <n v="210"/>
  </r>
  <r>
    <d v="2011-01-26T00:00:00"/>
    <x v="4"/>
    <x v="1"/>
    <s v="Sioux"/>
    <s v="DFGH"/>
    <n v="44"/>
    <n v="924"/>
    <n v="407"/>
  </r>
  <r>
    <d v="2011-01-26T00:00:00"/>
    <x v="1"/>
    <x v="2"/>
    <s v="Pham"/>
    <s v="FRED"/>
    <n v="61"/>
    <n v="5000"/>
    <n v="610"/>
  </r>
  <r>
    <d v="2011-01-27T00:00:00"/>
    <x v="3"/>
    <x v="2"/>
    <s v="Gault"/>
    <s v="QT"/>
    <n v="10"/>
    <n v="230"/>
    <n v="110"/>
  </r>
  <r>
    <d v="2011-01-28T00:00:00"/>
    <x v="4"/>
    <x v="0"/>
    <s v="Smith"/>
    <s v="ZAT"/>
    <n v="36"/>
    <n v="756"/>
    <n v="333"/>
  </r>
  <r>
    <d v="2011-01-28T00:00:00"/>
    <x v="0"/>
    <x v="3"/>
    <s v="Smith"/>
    <s v="YTR"/>
    <n v="42"/>
    <n v="1134"/>
    <n v="609"/>
  </r>
  <r>
    <d v="2011-01-28T00:00:00"/>
    <x v="3"/>
    <x v="1"/>
    <s v="Franks"/>
    <s v="MNGD"/>
    <n v="46"/>
    <n v="1058"/>
    <n v="506"/>
  </r>
  <r>
    <d v="2011-01-28T00:00:00"/>
    <x v="0"/>
    <x v="1"/>
    <s v="Franks"/>
    <s v="YTR"/>
    <n v="44"/>
    <n v="1188"/>
    <n v="638"/>
  </r>
  <r>
    <d v="2011-01-28T00:00:00"/>
    <x v="0"/>
    <x v="1"/>
    <s v="Gault"/>
    <s v="KBTB"/>
    <n v="56"/>
    <n v="1512"/>
    <n v="812"/>
  </r>
  <r>
    <d v="2011-01-28T00:00:00"/>
    <x v="1"/>
    <x v="1"/>
    <s v="Sioux"/>
    <s v="QT"/>
    <n v="25"/>
    <n v="550"/>
    <n v="250"/>
  </r>
  <r>
    <d v="2011-01-28T00:00:00"/>
    <x v="2"/>
    <x v="1"/>
    <s v="Smith"/>
    <s v="FRED"/>
    <n v="51"/>
    <n v="969"/>
    <n v="408"/>
  </r>
  <r>
    <d v="2011-01-28T00:00:00"/>
    <x v="4"/>
    <x v="2"/>
    <s v="Chin"/>
    <s v="FM"/>
    <n v="62"/>
    <n v="1302"/>
    <n v="573.5"/>
  </r>
  <r>
    <d v="2011-01-28T00:00:00"/>
    <x v="3"/>
    <x v="2"/>
    <s v="Smith"/>
    <s v="LOP"/>
    <n v="15"/>
    <n v="345"/>
    <n v="165"/>
  </r>
  <r>
    <d v="2011-01-29T00:00:00"/>
    <x v="1"/>
    <x v="0"/>
    <s v="Chin"/>
    <s v="AST"/>
    <n v="50"/>
    <n v="1100"/>
    <n v="500"/>
  </r>
  <r>
    <d v="2011-01-29T00:00:00"/>
    <x v="0"/>
    <x v="3"/>
    <s v="Gault"/>
    <s v="PLOT"/>
    <n v="10"/>
    <n v="270"/>
    <n v="145"/>
  </r>
  <r>
    <d v="2011-01-30T00:00:00"/>
    <x v="2"/>
    <x v="1"/>
    <s v="Sioux"/>
    <s v="TTT"/>
    <n v="23"/>
    <n v="437"/>
    <n v="184"/>
  </r>
  <r>
    <d v="2011-01-30T00:00:00"/>
    <x v="0"/>
    <x v="1"/>
    <s v="Sioux"/>
    <s v="TTT"/>
    <n v="25"/>
    <n v="675"/>
    <n v="362.5"/>
  </r>
  <r>
    <d v="2011-01-30T00:00:00"/>
    <x v="2"/>
    <x v="2"/>
    <s v="Gault"/>
    <s v="DFR"/>
    <n v="49"/>
    <n v="931"/>
    <n v="3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F10" firstHeaderRow="1" firstDataRow="2" firstDataCol="1"/>
  <pivotFields count="8">
    <pivotField numFmtId="165"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dataField="1" showAll="0"/>
    <pivotField numFmtId="8" showAll="0"/>
    <pivotField numFmtId="8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Units" fld="5" baseField="0" baseItem="0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E10:H17" firstHeaderRow="1" firstDataRow="2" firstDataCol="1"/>
  <pivotFields count="4">
    <pivotField axis="axisCol" compact="0" numFmtId="171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  <pivotField compact="0" outline="0" showAll="0" defaultSubtotal="0">
      <items count="3">
        <item x="1"/>
        <item x="2"/>
        <item x="0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0"/>
  </colFields>
  <colItems count="3">
    <i>
      <x v="4"/>
    </i>
    <i>
      <x v="5"/>
    </i>
    <i>
      <x v="6"/>
    </i>
  </colItems>
  <dataFields count="1">
    <dataField name="Sum of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24" displayName="Table24" ref="A1:C16" totalsRowShown="0" headerRowDxfId="6" headerRowBorderDxfId="4" tableBorderDxfId="5" totalsRowBorderDxfId="3">
  <autoFilter ref="A1:C16"/>
  <tableColumns count="3">
    <tableColumn id="1" name="Date" dataDxfId="2"/>
    <tableColumn id="2" name="Payee" dataDxfId="1"/>
    <tableColumn id="3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tube.com/view_play_list?p=C7521C502A5C0EB1" TargetMode="External"/><Relationship Id="rId1" Type="http://schemas.openxmlformats.org/officeDocument/2006/relationships/hyperlink" Target="http://www.youtube.com/view_play_list?p=007E7E9CA63304D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tube.com/view_play_list?p=C7521C502A5C0EB1" TargetMode="External"/><Relationship Id="rId1" Type="http://schemas.openxmlformats.org/officeDocument/2006/relationships/hyperlink" Target="http://www.youtube.com/view_play_list?p=007E7E9CA63304D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IfyAkxPy-H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youtube.com/watch?v=IfyAkxPy-H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nzph9tXO2d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nzph9tXO2d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60"/>
  <sheetViews>
    <sheetView tabSelected="1" workbookViewId="0">
      <selection activeCell="B6" sqref="B6"/>
    </sheetView>
  </sheetViews>
  <sheetFormatPr defaultRowHeight="14.4" x14ac:dyDescent="0.3"/>
  <cols>
    <col min="1" max="1" width="17.44140625" customWidth="1"/>
    <col min="2" max="2" width="12.88671875" bestFit="1" customWidth="1"/>
    <col min="3" max="3" width="1.6640625" customWidth="1"/>
    <col min="4" max="4" width="12.5546875" bestFit="1" customWidth="1"/>
    <col min="5" max="5" width="2.109375" customWidth="1"/>
    <col min="6" max="6" width="7.5546875" bestFit="1" customWidth="1"/>
    <col min="7" max="7" width="9.33203125" bestFit="1" customWidth="1"/>
  </cols>
  <sheetData>
    <row r="1" spans="1:15" x14ac:dyDescent="0.3">
      <c r="A1" s="1" t="s">
        <v>0</v>
      </c>
      <c r="B1" s="2" t="s">
        <v>1</v>
      </c>
      <c r="D1" s="2"/>
      <c r="F1" s="2"/>
      <c r="G1" s="2"/>
      <c r="I1" s="39" t="s">
        <v>105</v>
      </c>
      <c r="J1" s="39"/>
      <c r="K1" s="39"/>
      <c r="L1" s="39"/>
      <c r="M1" s="42"/>
    </row>
    <row r="2" spans="1:15" x14ac:dyDescent="0.3">
      <c r="A2" s="1" t="s">
        <v>2</v>
      </c>
      <c r="B2" s="3" t="s">
        <v>11</v>
      </c>
      <c r="D2" s="6" t="s">
        <v>4</v>
      </c>
      <c r="F2" s="23" t="s">
        <v>13</v>
      </c>
      <c r="G2" s="3" t="s">
        <v>91</v>
      </c>
      <c r="I2" s="20" t="s">
        <v>107</v>
      </c>
    </row>
    <row r="3" spans="1:15" x14ac:dyDescent="0.3">
      <c r="A3" s="4" t="s">
        <v>5</v>
      </c>
      <c r="B3" s="5">
        <v>255</v>
      </c>
      <c r="D3" s="7">
        <v>40357</v>
      </c>
      <c r="F3" s="23">
        <v>40357</v>
      </c>
      <c r="G3" s="3">
        <f>WEEKDAY(F3)</f>
        <v>2</v>
      </c>
      <c r="I3" s="39" t="s">
        <v>106</v>
      </c>
      <c r="J3" s="39"/>
      <c r="K3" s="39"/>
      <c r="L3" s="39"/>
      <c r="M3" s="39"/>
      <c r="N3" s="39"/>
      <c r="O3" s="42"/>
    </row>
    <row r="4" spans="1:15" x14ac:dyDescent="0.3">
      <c r="A4" s="1" t="s">
        <v>6</v>
      </c>
      <c r="B4" s="7">
        <v>40357</v>
      </c>
      <c r="D4" s="7"/>
      <c r="F4" s="23">
        <v>40358</v>
      </c>
      <c r="G4" s="3">
        <f t="shared" ref="G4:G9" si="0">WEEKDAY(F4)</f>
        <v>3</v>
      </c>
      <c r="I4" s="20" t="s">
        <v>108</v>
      </c>
    </row>
    <row r="5" spans="1:15" x14ac:dyDescent="0.3">
      <c r="A5" s="1" t="s">
        <v>7</v>
      </c>
      <c r="B5" s="7">
        <f>B4+6</f>
        <v>40363</v>
      </c>
      <c r="D5" s="7"/>
      <c r="F5" s="23">
        <v>40359</v>
      </c>
      <c r="G5" s="3">
        <f t="shared" si="0"/>
        <v>4</v>
      </c>
      <c r="I5" s="39" t="s">
        <v>109</v>
      </c>
      <c r="J5" s="39"/>
      <c r="K5" s="39"/>
      <c r="L5" s="39"/>
      <c r="M5" s="39"/>
      <c r="N5" s="42"/>
    </row>
    <row r="6" spans="1:15" ht="28.8" x14ac:dyDescent="0.3">
      <c r="A6" s="1" t="str">
        <f>"Total Days - Classes only "&amp;B2</f>
        <v>Total Days - Classes only MTWThF</v>
      </c>
      <c r="B6" s="8"/>
      <c r="F6" s="23">
        <v>40360</v>
      </c>
      <c r="G6" s="3">
        <f t="shared" si="0"/>
        <v>5</v>
      </c>
      <c r="I6" s="39" t="s">
        <v>110</v>
      </c>
      <c r="J6" s="39"/>
      <c r="K6" s="39"/>
      <c r="L6" s="39"/>
      <c r="M6" s="39"/>
      <c r="N6" s="42"/>
    </row>
    <row r="7" spans="1:15" x14ac:dyDescent="0.3">
      <c r="A7" s="4" t="s">
        <v>8</v>
      </c>
      <c r="B7" s="9"/>
      <c r="F7" s="23">
        <v>40361</v>
      </c>
      <c r="G7" s="3">
        <f t="shared" si="0"/>
        <v>6</v>
      </c>
    </row>
    <row r="8" spans="1:15" x14ac:dyDescent="0.3">
      <c r="F8" s="23">
        <v>40362</v>
      </c>
      <c r="G8" s="3">
        <f t="shared" si="0"/>
        <v>7</v>
      </c>
    </row>
    <row r="9" spans="1:15" x14ac:dyDescent="0.3">
      <c r="A9" s="10" t="s">
        <v>9</v>
      </c>
      <c r="B9" s="11"/>
      <c r="F9" s="23">
        <v>40363</v>
      </c>
      <c r="G9" s="3">
        <f t="shared" si="0"/>
        <v>1</v>
      </c>
    </row>
    <row r="10" spans="1:15" x14ac:dyDescent="0.3">
      <c r="A10" s="3" t="s">
        <v>10</v>
      </c>
      <c r="B10" s="3">
        <v>1</v>
      </c>
    </row>
    <row r="11" spans="1:15" x14ac:dyDescent="0.3">
      <c r="A11" s="3" t="s">
        <v>3</v>
      </c>
      <c r="B11" s="3">
        <v>2</v>
      </c>
    </row>
    <row r="12" spans="1:15" x14ac:dyDescent="0.3">
      <c r="A12" s="3" t="s">
        <v>11</v>
      </c>
      <c r="B12" s="3">
        <v>3</v>
      </c>
    </row>
    <row r="13" spans="1:15" x14ac:dyDescent="0.3">
      <c r="A13" s="12"/>
      <c r="B13" s="12"/>
    </row>
    <row r="14" spans="1:15" x14ac:dyDescent="0.3">
      <c r="A14" s="12"/>
      <c r="B14" s="12"/>
    </row>
    <row r="15" spans="1:15" x14ac:dyDescent="0.3">
      <c r="A15" s="12"/>
      <c r="B15" s="12"/>
    </row>
    <row r="16" spans="1:15" x14ac:dyDescent="0.3">
      <c r="A16" s="12"/>
      <c r="B16" s="12"/>
    </row>
    <row r="17" spans="1:2" x14ac:dyDescent="0.3">
      <c r="A17" s="12"/>
      <c r="B17" s="12"/>
    </row>
    <row r="18" spans="1:2" x14ac:dyDescent="0.3">
      <c r="A18" s="12"/>
      <c r="B18" s="12"/>
    </row>
    <row r="20" spans="1:2" x14ac:dyDescent="0.3">
      <c r="A20" s="2" t="s">
        <v>12</v>
      </c>
    </row>
    <row r="21" spans="1:2" x14ac:dyDescent="0.3">
      <c r="A21" s="7">
        <f>B4</f>
        <v>40357</v>
      </c>
    </row>
    <row r="22" spans="1:2" x14ac:dyDescent="0.3">
      <c r="A22" s="7">
        <f>IF(ROWS(A$22:A22)&gt;$B$5-$B$4,"",A21+1)</f>
        <v>40358</v>
      </c>
    </row>
    <row r="23" spans="1:2" x14ac:dyDescent="0.3">
      <c r="A23" s="7">
        <f>IF(ROWS(A$22:A23)&gt;$B$5-$B$4,"",A22+1)</f>
        <v>40359</v>
      </c>
    </row>
    <row r="24" spans="1:2" x14ac:dyDescent="0.3">
      <c r="A24" s="7">
        <f>IF(ROWS(A$22:A24)&gt;$B$5-$B$4,"",A23+1)</f>
        <v>40360</v>
      </c>
    </row>
    <row r="25" spans="1:2" x14ac:dyDescent="0.3">
      <c r="A25" s="7">
        <f>IF(ROWS(A$22:A25)&gt;$B$5-$B$4,"",A24+1)</f>
        <v>40361</v>
      </c>
    </row>
    <row r="26" spans="1:2" x14ac:dyDescent="0.3">
      <c r="A26" s="7">
        <f>IF(ROWS(A$22:A26)&gt;$B$5-$B$4,"",A25+1)</f>
        <v>40362</v>
      </c>
    </row>
    <row r="27" spans="1:2" x14ac:dyDescent="0.3">
      <c r="A27" s="7">
        <f>IF(ROWS(A$22:A27)&gt;$B$5-$B$4,"",A26+1)</f>
        <v>40363</v>
      </c>
    </row>
    <row r="28" spans="1:2" x14ac:dyDescent="0.3">
      <c r="A28" s="7" t="str">
        <f>IF(ROWS(A$22:A28)&gt;$B$5-$B$4,"",A27+1)</f>
        <v/>
      </c>
    </row>
    <row r="29" spans="1:2" x14ac:dyDescent="0.3">
      <c r="A29" s="7" t="str">
        <f>IF(ROWS(A$22:A29)&gt;$B$5-$B$4,"",A28+1)</f>
        <v/>
      </c>
    </row>
    <row r="30" spans="1:2" x14ac:dyDescent="0.3">
      <c r="A30" s="7" t="str">
        <f>IF(ROWS(A$22:A30)&gt;$B$5-$B$4,"",A29+1)</f>
        <v/>
      </c>
    </row>
    <row r="31" spans="1:2" x14ac:dyDescent="0.3">
      <c r="A31" s="7" t="str">
        <f>IF(ROWS(A$22:A31)&gt;$B$5-$B$4,"",A30+1)</f>
        <v/>
      </c>
    </row>
    <row r="32" spans="1:2" x14ac:dyDescent="0.3">
      <c r="A32" s="7" t="str">
        <f>IF(ROWS(A$22:A32)&gt;$B$5-$B$4,"",A31+1)</f>
        <v/>
      </c>
    </row>
    <row r="33" spans="1:1" x14ac:dyDescent="0.3">
      <c r="A33" s="7" t="str">
        <f>IF(ROWS(A$22:A33)&gt;$B$5-$B$4,"",A32+1)</f>
        <v/>
      </c>
    </row>
    <row r="34" spans="1:1" x14ac:dyDescent="0.3">
      <c r="A34" s="7" t="str">
        <f>IF(ROWS(A$22:A34)&gt;$B$5-$B$4,"",A33+1)</f>
        <v/>
      </c>
    </row>
    <row r="35" spans="1:1" x14ac:dyDescent="0.3">
      <c r="A35" s="7" t="str">
        <f>IF(ROWS(A$22:A35)&gt;$B$5-$B$4,"",A34+1)</f>
        <v/>
      </c>
    </row>
    <row r="36" spans="1:1" x14ac:dyDescent="0.3">
      <c r="A36" s="7" t="str">
        <f>IF(ROWS(A$22:A36)&gt;$B$5-$B$4,"",A35+1)</f>
        <v/>
      </c>
    </row>
    <row r="37" spans="1:1" x14ac:dyDescent="0.3">
      <c r="A37" s="7" t="str">
        <f>IF(ROWS(A$22:A37)&gt;$B$5-$B$4,"",A36+1)</f>
        <v/>
      </c>
    </row>
    <row r="38" spans="1:1" x14ac:dyDescent="0.3">
      <c r="A38" s="7" t="str">
        <f>IF(ROWS(A$22:A38)&gt;$B$5-$B$4,"",A37+1)</f>
        <v/>
      </c>
    </row>
    <row r="39" spans="1:1" x14ac:dyDescent="0.3">
      <c r="A39" s="7" t="str">
        <f>IF(ROWS(A$22:A39)&gt;$B$5-$B$4,"",A38+1)</f>
        <v/>
      </c>
    </row>
    <row r="40" spans="1:1" x14ac:dyDescent="0.3">
      <c r="A40" s="7" t="str">
        <f>IF(ROWS(A$22:A40)&gt;$B$5-$B$4,"",A39+1)</f>
        <v/>
      </c>
    </row>
    <row r="41" spans="1:1" x14ac:dyDescent="0.3">
      <c r="A41" s="7" t="str">
        <f>IF(ROWS(A$22:A41)&gt;$B$5-$B$4,"",A40+1)</f>
        <v/>
      </c>
    </row>
    <row r="42" spans="1:1" x14ac:dyDescent="0.3">
      <c r="A42" s="7" t="str">
        <f>IF(ROWS(A$22:A42)&gt;$B$5-$B$4,"",A41+1)</f>
        <v/>
      </c>
    </row>
    <row r="43" spans="1:1" x14ac:dyDescent="0.3">
      <c r="A43" s="7" t="str">
        <f>IF(ROWS(A$22:A43)&gt;$B$5-$B$4,"",A42+1)</f>
        <v/>
      </c>
    </row>
    <row r="44" spans="1:1" x14ac:dyDescent="0.3">
      <c r="A44" s="7" t="str">
        <f>IF(ROWS(A$22:A44)&gt;$B$5-$B$4,"",A43+1)</f>
        <v/>
      </c>
    </row>
    <row r="45" spans="1:1" x14ac:dyDescent="0.3">
      <c r="A45" s="7" t="str">
        <f>IF(ROWS(A$22:A45)&gt;$B$5-$B$4,"",A44+1)</f>
        <v/>
      </c>
    </row>
    <row r="46" spans="1:1" x14ac:dyDescent="0.3">
      <c r="A46" s="7" t="str">
        <f>IF(ROWS(A$22:A46)&gt;$B$5-$B$4,"",A45+1)</f>
        <v/>
      </c>
    </row>
    <row r="47" spans="1:1" x14ac:dyDescent="0.3">
      <c r="A47" s="7" t="str">
        <f>IF(ROWS(A$22:A47)&gt;$B$5-$B$4,"",A46+1)</f>
        <v/>
      </c>
    </row>
    <row r="48" spans="1:1" x14ac:dyDescent="0.3">
      <c r="A48" s="7" t="str">
        <f>IF(ROWS(A$22:A48)&gt;$B$5-$B$4,"",A47+1)</f>
        <v/>
      </c>
    </row>
    <row r="49" spans="1:1" x14ac:dyDescent="0.3">
      <c r="A49" s="7" t="str">
        <f>IF(ROWS(A$22:A49)&gt;$B$5-$B$4,"",A48+1)</f>
        <v/>
      </c>
    </row>
    <row r="50" spans="1:1" x14ac:dyDescent="0.3">
      <c r="A50" s="7" t="str">
        <f>IF(ROWS(A$22:A50)&gt;$B$5-$B$4,"",A49+1)</f>
        <v/>
      </c>
    </row>
    <row r="51" spans="1:1" x14ac:dyDescent="0.3">
      <c r="A51" s="7" t="str">
        <f>IF(ROWS(A$22:A51)&gt;$B$5-$B$4,"",A50+1)</f>
        <v/>
      </c>
    </row>
    <row r="52" spans="1:1" x14ac:dyDescent="0.3">
      <c r="A52" s="7" t="str">
        <f>IF(ROWS(A$22:A52)&gt;$B$5-$B$4,"",A51+1)</f>
        <v/>
      </c>
    </row>
    <row r="53" spans="1:1" x14ac:dyDescent="0.3">
      <c r="A53" s="7" t="str">
        <f>IF(ROWS(A$22:A53)&gt;$B$5-$B$4,"",A52+1)</f>
        <v/>
      </c>
    </row>
    <row r="54" spans="1:1" x14ac:dyDescent="0.3">
      <c r="A54" s="7" t="str">
        <f>IF(ROWS(A$22:A54)&gt;$B$5-$B$4,"",A53+1)</f>
        <v/>
      </c>
    </row>
    <row r="55" spans="1:1" x14ac:dyDescent="0.3">
      <c r="A55" s="7" t="str">
        <f>IF(ROWS(A$22:A55)&gt;$B$5-$B$4,"",A54+1)</f>
        <v/>
      </c>
    </row>
    <row r="56" spans="1:1" x14ac:dyDescent="0.3">
      <c r="A56" s="7" t="str">
        <f>IF(ROWS(A$22:A56)&gt;$B$5-$B$4,"",A55+1)</f>
        <v/>
      </c>
    </row>
    <row r="57" spans="1:1" x14ac:dyDescent="0.3">
      <c r="A57" s="7" t="str">
        <f>IF(ROWS(A$22:A57)&gt;$B$5-$B$4,"",A56+1)</f>
        <v/>
      </c>
    </row>
    <row r="58" spans="1:1" x14ac:dyDescent="0.3">
      <c r="A58" s="7" t="str">
        <f>IF(ROWS(A$22:A58)&gt;$B$5-$B$4,"",A57+1)</f>
        <v/>
      </c>
    </row>
    <row r="59" spans="1:1" x14ac:dyDescent="0.3">
      <c r="A59" s="7" t="str">
        <f>IF(ROWS(A$22:A59)&gt;$B$5-$B$4,"",A58+1)</f>
        <v/>
      </c>
    </row>
    <row r="60" spans="1:1" x14ac:dyDescent="0.3">
      <c r="A60" s="7" t="str">
        <f>IF(ROWS(A$22:A60)&gt;$B$5-$B$4,"",A59+1)</f>
        <v/>
      </c>
    </row>
  </sheetData>
  <dataValidations count="1">
    <dataValidation type="date" allowBlank="1" showInputMessage="1" showErrorMessage="1" errorTitle="Enter Days in Week" error="Enter Days in Week" sqref="D3:D5">
      <formula1>B4</formula1>
      <formula2>B5</formula2>
    </dataValidation>
  </dataValidations>
  <hyperlinks>
    <hyperlink ref="I2" r:id="rId1"/>
    <hyperlink ref="I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0"/>
  <sheetViews>
    <sheetView workbookViewId="0">
      <selection activeCell="B7" sqref="B7"/>
    </sheetView>
  </sheetViews>
  <sheetFormatPr defaultRowHeight="14.4" x14ac:dyDescent="0.3"/>
  <cols>
    <col min="1" max="1" width="17.44140625" customWidth="1"/>
    <col min="2" max="2" width="12.88671875" bestFit="1" customWidth="1"/>
    <col min="3" max="3" width="1.6640625" customWidth="1"/>
    <col min="4" max="4" width="13.6640625" bestFit="1" customWidth="1"/>
    <col min="5" max="5" width="3.21875" customWidth="1"/>
    <col min="6" max="6" width="7.5546875" bestFit="1" customWidth="1"/>
    <col min="7" max="7" width="9.33203125" bestFit="1" customWidth="1"/>
  </cols>
  <sheetData>
    <row r="1" spans="1:15" x14ac:dyDescent="0.3">
      <c r="A1" s="1" t="s">
        <v>0</v>
      </c>
      <c r="B1" s="2" t="s">
        <v>1</v>
      </c>
      <c r="D1" s="2" t="s">
        <v>4</v>
      </c>
      <c r="F1" s="2" t="s">
        <v>13</v>
      </c>
      <c r="G1" s="2" t="s">
        <v>91</v>
      </c>
      <c r="I1" s="39" t="s">
        <v>105</v>
      </c>
      <c r="J1" s="40"/>
      <c r="K1" s="40"/>
      <c r="L1" s="40"/>
      <c r="M1" s="40"/>
      <c r="N1" s="40"/>
      <c r="O1" s="41"/>
    </row>
    <row r="2" spans="1:15" x14ac:dyDescent="0.3">
      <c r="A2" s="1" t="s">
        <v>2</v>
      </c>
      <c r="B2" s="3" t="s">
        <v>11</v>
      </c>
      <c r="D2" s="6">
        <v>40357</v>
      </c>
      <c r="F2" s="23">
        <v>40357</v>
      </c>
      <c r="G2" s="3">
        <f>WEEKDAY(F2)</f>
        <v>2</v>
      </c>
      <c r="I2" s="20" t="s">
        <v>107</v>
      </c>
    </row>
    <row r="3" spans="1:15" x14ac:dyDescent="0.3">
      <c r="A3" s="4" t="s">
        <v>5</v>
      </c>
      <c r="B3" s="5">
        <v>255</v>
      </c>
      <c r="D3" s="3"/>
      <c r="F3" s="23">
        <v>40358</v>
      </c>
      <c r="G3" s="3">
        <f t="shared" ref="G3:G8" si="0">WEEKDAY(F3)</f>
        <v>3</v>
      </c>
      <c r="I3" s="39" t="s">
        <v>106</v>
      </c>
      <c r="J3" s="40"/>
      <c r="K3" s="40"/>
      <c r="L3" s="40"/>
      <c r="M3" s="40"/>
      <c r="N3" s="40"/>
      <c r="O3" s="41"/>
    </row>
    <row r="4" spans="1:15" x14ac:dyDescent="0.3">
      <c r="A4" s="1" t="s">
        <v>6</v>
      </c>
      <c r="B4" s="7">
        <v>40357</v>
      </c>
      <c r="D4" s="3"/>
      <c r="F4" s="23">
        <v>40359</v>
      </c>
      <c r="G4" s="3">
        <f t="shared" si="0"/>
        <v>4</v>
      </c>
      <c r="I4" s="20" t="s">
        <v>108</v>
      </c>
    </row>
    <row r="5" spans="1:15" x14ac:dyDescent="0.3">
      <c r="A5" s="1" t="s">
        <v>7</v>
      </c>
      <c r="B5" s="7">
        <f>B4+6</f>
        <v>40363</v>
      </c>
      <c r="D5" s="3"/>
      <c r="F5" s="23">
        <v>40360</v>
      </c>
      <c r="G5" s="3">
        <f t="shared" si="0"/>
        <v>5</v>
      </c>
      <c r="I5" s="39" t="s">
        <v>109</v>
      </c>
      <c r="J5" s="39"/>
      <c r="K5" s="39"/>
      <c r="L5" s="39"/>
      <c r="M5" s="39"/>
      <c r="N5" s="42"/>
    </row>
    <row r="6" spans="1:15" ht="28.8" x14ac:dyDescent="0.3">
      <c r="A6" s="1" t="str">
        <f>"Total Days - Classes only "&amp;B2</f>
        <v>Total Days - Classes only MTWThF</v>
      </c>
      <c r="B6" s="8">
        <f ca="1">SUMPRODUCT(--(WEEKDAY(ROW(INDIRECT(B4&amp;":"&amp;B5)))=CHOOSE(VLOOKUP(B2,A10:B12,2,0),{2,4},{2,4,6},{2,3,4,5,6})))-COUNT(D2:D5)</f>
        <v>4</v>
      </c>
      <c r="F6" s="23">
        <v>40361</v>
      </c>
      <c r="G6" s="3">
        <f t="shared" si="0"/>
        <v>6</v>
      </c>
      <c r="I6" s="39" t="s">
        <v>110</v>
      </c>
      <c r="J6" s="39"/>
      <c r="K6" s="39"/>
      <c r="L6" s="39"/>
      <c r="M6" s="39"/>
      <c r="N6" s="42"/>
    </row>
    <row r="7" spans="1:15" x14ac:dyDescent="0.3">
      <c r="A7" s="4" t="s">
        <v>8</v>
      </c>
      <c r="B7" s="9">
        <f ca="1">B3/B6</f>
        <v>63.75</v>
      </c>
      <c r="F7" s="23">
        <v>40362</v>
      </c>
      <c r="G7" s="3">
        <f t="shared" si="0"/>
        <v>7</v>
      </c>
    </row>
    <row r="8" spans="1:15" x14ac:dyDescent="0.3">
      <c r="F8" s="23">
        <v>40363</v>
      </c>
      <c r="G8" s="3">
        <f t="shared" si="0"/>
        <v>1</v>
      </c>
    </row>
    <row r="9" spans="1:15" x14ac:dyDescent="0.3">
      <c r="A9" s="10" t="s">
        <v>9</v>
      </c>
      <c r="B9" s="11"/>
    </row>
    <row r="10" spans="1:15" x14ac:dyDescent="0.3">
      <c r="A10" s="3" t="s">
        <v>10</v>
      </c>
      <c r="B10" s="3">
        <v>1</v>
      </c>
    </row>
    <row r="11" spans="1:15" x14ac:dyDescent="0.3">
      <c r="A11" s="3" t="s">
        <v>3</v>
      </c>
      <c r="B11" s="3">
        <v>2</v>
      </c>
    </row>
    <row r="12" spans="1:15" x14ac:dyDescent="0.3">
      <c r="A12" s="3" t="s">
        <v>11</v>
      </c>
      <c r="B12" s="3">
        <v>3</v>
      </c>
    </row>
    <row r="13" spans="1:15" x14ac:dyDescent="0.3">
      <c r="A13" s="12"/>
      <c r="B13" s="12"/>
    </row>
    <row r="14" spans="1:15" x14ac:dyDescent="0.3">
      <c r="A14" s="12"/>
      <c r="B14" s="12"/>
    </row>
    <row r="15" spans="1:15" x14ac:dyDescent="0.3">
      <c r="A15" s="12"/>
      <c r="B15" s="12"/>
    </row>
    <row r="16" spans="1:15" x14ac:dyDescent="0.3">
      <c r="A16" s="12"/>
      <c r="B16" s="12"/>
    </row>
    <row r="17" spans="1:2" x14ac:dyDescent="0.3">
      <c r="A17" s="12"/>
      <c r="B17" s="12"/>
    </row>
    <row r="18" spans="1:2" x14ac:dyDescent="0.3">
      <c r="A18" s="12"/>
      <c r="B18" s="12"/>
    </row>
    <row r="20" spans="1:2" x14ac:dyDescent="0.3">
      <c r="A20" s="2" t="s">
        <v>12</v>
      </c>
    </row>
    <row r="21" spans="1:2" x14ac:dyDescent="0.3">
      <c r="A21" s="7">
        <f>B4</f>
        <v>40357</v>
      </c>
    </row>
    <row r="22" spans="1:2" x14ac:dyDescent="0.3">
      <c r="A22" s="7">
        <f>IF(ROWS(A$22:A22)&gt;$B$5-$B$4,"",A21+1)</f>
        <v>40358</v>
      </c>
    </row>
    <row r="23" spans="1:2" x14ac:dyDescent="0.3">
      <c r="A23" s="7">
        <f>IF(ROWS(A$22:A23)&gt;$B$5-$B$4,"",A22+1)</f>
        <v>40359</v>
      </c>
    </row>
    <row r="24" spans="1:2" x14ac:dyDescent="0.3">
      <c r="A24" s="7">
        <f>IF(ROWS(A$22:A24)&gt;$B$5-$B$4,"",A23+1)</f>
        <v>40360</v>
      </c>
    </row>
    <row r="25" spans="1:2" x14ac:dyDescent="0.3">
      <c r="A25" s="7">
        <f>IF(ROWS(A$22:A25)&gt;$B$5-$B$4,"",A24+1)</f>
        <v>40361</v>
      </c>
    </row>
    <row r="26" spans="1:2" x14ac:dyDescent="0.3">
      <c r="A26" s="7">
        <f>IF(ROWS(A$22:A26)&gt;$B$5-$B$4,"",A25+1)</f>
        <v>40362</v>
      </c>
    </row>
    <row r="27" spans="1:2" x14ac:dyDescent="0.3">
      <c r="A27" s="7">
        <f>IF(ROWS(A$22:A27)&gt;$B$5-$B$4,"",A26+1)</f>
        <v>40363</v>
      </c>
    </row>
    <row r="28" spans="1:2" x14ac:dyDescent="0.3">
      <c r="A28" s="7" t="str">
        <f>IF(ROWS(A$22:A28)&gt;$B$5-$B$4,"",A27+1)</f>
        <v/>
      </c>
    </row>
    <row r="29" spans="1:2" x14ac:dyDescent="0.3">
      <c r="A29" s="7" t="str">
        <f>IF(ROWS(A$22:A29)&gt;$B$5-$B$4,"",A28+1)</f>
        <v/>
      </c>
    </row>
    <row r="30" spans="1:2" x14ac:dyDescent="0.3">
      <c r="A30" s="7" t="str">
        <f>IF(ROWS(A$22:A30)&gt;$B$5-$B$4,"",A29+1)</f>
        <v/>
      </c>
    </row>
    <row r="31" spans="1:2" x14ac:dyDescent="0.3">
      <c r="A31" s="7" t="str">
        <f>IF(ROWS(A$22:A31)&gt;$B$5-$B$4,"",A30+1)</f>
        <v/>
      </c>
    </row>
    <row r="32" spans="1:2" x14ac:dyDescent="0.3">
      <c r="A32" s="7" t="str">
        <f>IF(ROWS(A$22:A32)&gt;$B$5-$B$4,"",A31+1)</f>
        <v/>
      </c>
    </row>
    <row r="33" spans="1:1" x14ac:dyDescent="0.3">
      <c r="A33" s="7" t="str">
        <f>IF(ROWS(A$22:A33)&gt;$B$5-$B$4,"",A32+1)</f>
        <v/>
      </c>
    </row>
    <row r="34" spans="1:1" x14ac:dyDescent="0.3">
      <c r="A34" s="7" t="str">
        <f>IF(ROWS(A$22:A34)&gt;$B$5-$B$4,"",A33+1)</f>
        <v/>
      </c>
    </row>
    <row r="35" spans="1:1" x14ac:dyDescent="0.3">
      <c r="A35" s="7" t="str">
        <f>IF(ROWS(A$22:A35)&gt;$B$5-$B$4,"",A34+1)</f>
        <v/>
      </c>
    </row>
    <row r="36" spans="1:1" x14ac:dyDescent="0.3">
      <c r="A36" s="7" t="str">
        <f>IF(ROWS(A$22:A36)&gt;$B$5-$B$4,"",A35+1)</f>
        <v/>
      </c>
    </row>
    <row r="37" spans="1:1" x14ac:dyDescent="0.3">
      <c r="A37" s="7" t="str">
        <f>IF(ROWS(A$22:A37)&gt;$B$5-$B$4,"",A36+1)</f>
        <v/>
      </c>
    </row>
    <row r="38" spans="1:1" x14ac:dyDescent="0.3">
      <c r="A38" s="7" t="str">
        <f>IF(ROWS(A$22:A38)&gt;$B$5-$B$4,"",A37+1)</f>
        <v/>
      </c>
    </row>
    <row r="39" spans="1:1" x14ac:dyDescent="0.3">
      <c r="A39" s="7" t="str">
        <f>IF(ROWS(A$22:A39)&gt;$B$5-$B$4,"",A38+1)</f>
        <v/>
      </c>
    </row>
    <row r="40" spans="1:1" x14ac:dyDescent="0.3">
      <c r="A40" s="7" t="str">
        <f>IF(ROWS(A$22:A40)&gt;$B$5-$B$4,"",A39+1)</f>
        <v/>
      </c>
    </row>
    <row r="41" spans="1:1" x14ac:dyDescent="0.3">
      <c r="A41" s="7" t="str">
        <f>IF(ROWS(A$22:A41)&gt;$B$5-$B$4,"",A40+1)</f>
        <v/>
      </c>
    </row>
    <row r="42" spans="1:1" x14ac:dyDescent="0.3">
      <c r="A42" s="7" t="str">
        <f>IF(ROWS(A$22:A42)&gt;$B$5-$B$4,"",A41+1)</f>
        <v/>
      </c>
    </row>
    <row r="43" spans="1:1" x14ac:dyDescent="0.3">
      <c r="A43" s="7" t="str">
        <f>IF(ROWS(A$22:A43)&gt;$B$5-$B$4,"",A42+1)</f>
        <v/>
      </c>
    </row>
    <row r="44" spans="1:1" x14ac:dyDescent="0.3">
      <c r="A44" s="7" t="str">
        <f>IF(ROWS(A$22:A44)&gt;$B$5-$B$4,"",A43+1)</f>
        <v/>
      </c>
    </row>
    <row r="45" spans="1:1" x14ac:dyDescent="0.3">
      <c r="A45" s="7" t="str">
        <f>IF(ROWS(A$22:A45)&gt;$B$5-$B$4,"",A44+1)</f>
        <v/>
      </c>
    </row>
    <row r="46" spans="1:1" x14ac:dyDescent="0.3">
      <c r="A46" s="7" t="str">
        <f>IF(ROWS(A$22:A46)&gt;$B$5-$B$4,"",A45+1)</f>
        <v/>
      </c>
    </row>
    <row r="47" spans="1:1" x14ac:dyDescent="0.3">
      <c r="A47" s="7" t="str">
        <f>IF(ROWS(A$22:A47)&gt;$B$5-$B$4,"",A46+1)</f>
        <v/>
      </c>
    </row>
    <row r="48" spans="1:1" x14ac:dyDescent="0.3">
      <c r="A48" s="7" t="str">
        <f>IF(ROWS(A$22:A48)&gt;$B$5-$B$4,"",A47+1)</f>
        <v/>
      </c>
    </row>
    <row r="49" spans="1:1" x14ac:dyDescent="0.3">
      <c r="A49" s="7" t="str">
        <f>IF(ROWS(A$22:A49)&gt;$B$5-$B$4,"",A48+1)</f>
        <v/>
      </c>
    </row>
    <row r="50" spans="1:1" x14ac:dyDescent="0.3">
      <c r="A50" s="7" t="str">
        <f>IF(ROWS(A$22:A50)&gt;$B$5-$B$4,"",A49+1)</f>
        <v/>
      </c>
    </row>
    <row r="51" spans="1:1" x14ac:dyDescent="0.3">
      <c r="A51" s="7" t="str">
        <f>IF(ROWS(A$22:A51)&gt;$B$5-$B$4,"",A50+1)</f>
        <v/>
      </c>
    </row>
    <row r="52" spans="1:1" x14ac:dyDescent="0.3">
      <c r="A52" s="7" t="str">
        <f>IF(ROWS(A$22:A52)&gt;$B$5-$B$4,"",A51+1)</f>
        <v/>
      </c>
    </row>
    <row r="53" spans="1:1" x14ac:dyDescent="0.3">
      <c r="A53" s="7" t="str">
        <f>IF(ROWS(A$22:A53)&gt;$B$5-$B$4,"",A52+1)</f>
        <v/>
      </c>
    </row>
    <row r="54" spans="1:1" x14ac:dyDescent="0.3">
      <c r="A54" s="7" t="str">
        <f>IF(ROWS(A$22:A54)&gt;$B$5-$B$4,"",A53+1)</f>
        <v/>
      </c>
    </row>
    <row r="55" spans="1:1" x14ac:dyDescent="0.3">
      <c r="A55" s="7" t="str">
        <f>IF(ROWS(A$22:A55)&gt;$B$5-$B$4,"",A54+1)</f>
        <v/>
      </c>
    </row>
    <row r="56" spans="1:1" x14ac:dyDescent="0.3">
      <c r="A56" s="7" t="str">
        <f>IF(ROWS(A$22:A56)&gt;$B$5-$B$4,"",A55+1)</f>
        <v/>
      </c>
    </row>
    <row r="57" spans="1:1" x14ac:dyDescent="0.3">
      <c r="A57" s="7" t="str">
        <f>IF(ROWS(A$22:A57)&gt;$B$5-$B$4,"",A56+1)</f>
        <v/>
      </c>
    </row>
    <row r="58" spans="1:1" x14ac:dyDescent="0.3">
      <c r="A58" s="7" t="str">
        <f>IF(ROWS(A$22:A58)&gt;$B$5-$B$4,"",A57+1)</f>
        <v/>
      </c>
    </row>
    <row r="59" spans="1:1" x14ac:dyDescent="0.3">
      <c r="A59" s="7" t="str">
        <f>IF(ROWS(A$22:A59)&gt;$B$5-$B$4,"",A58+1)</f>
        <v/>
      </c>
    </row>
    <row r="60" spans="1:1" x14ac:dyDescent="0.3">
      <c r="A60" s="7" t="str">
        <f>IF(ROWS(A$22:A60)&gt;$B$5-$B$4,"",A59+1)</f>
        <v/>
      </c>
    </row>
  </sheetData>
  <dataValidations count="2">
    <dataValidation type="list" allowBlank="1" showInputMessage="1" showErrorMessage="1" sqref="B2">
      <formula1>$A$10:$A$12</formula1>
    </dataValidation>
    <dataValidation type="date" allowBlank="1" showInputMessage="1" showErrorMessage="1" errorTitle="Holiday must be within week" error="Holiday must be within week" sqref="D2:D5">
      <formula1>B4</formula1>
      <formula2>B5</formula2>
    </dataValidation>
  </dataValidations>
  <hyperlinks>
    <hyperlink ref="I2" r:id="rId1"/>
    <hyperlink ref="I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06"/>
  <sheetViews>
    <sheetView zoomScale="85" zoomScaleNormal="85" workbookViewId="0">
      <selection activeCell="A12" sqref="A12"/>
    </sheetView>
  </sheetViews>
  <sheetFormatPr defaultRowHeight="14.4" x14ac:dyDescent="0.3"/>
  <cols>
    <col min="7" max="7" width="9.88671875" bestFit="1" customWidth="1"/>
    <col min="9" max="9" width="3" customWidth="1"/>
  </cols>
  <sheetData>
    <row r="1" spans="1:15" x14ac:dyDescent="0.3">
      <c r="A1" s="14" t="s">
        <v>13</v>
      </c>
      <c r="B1" s="14" t="s">
        <v>25</v>
      </c>
      <c r="C1" s="14" t="s">
        <v>26</v>
      </c>
      <c r="D1" s="14" t="s">
        <v>27</v>
      </c>
      <c r="E1" s="14" t="s">
        <v>28</v>
      </c>
      <c r="F1" s="14" t="s">
        <v>29</v>
      </c>
      <c r="G1" s="14" t="s">
        <v>30</v>
      </c>
      <c r="H1" s="14" t="s">
        <v>31</v>
      </c>
      <c r="J1" s="14" t="s">
        <v>13</v>
      </c>
      <c r="K1" s="14" t="s">
        <v>30</v>
      </c>
    </row>
    <row r="2" spans="1:15" x14ac:dyDescent="0.3">
      <c r="A2" s="15">
        <v>40544</v>
      </c>
      <c r="B2" s="3" t="s">
        <v>32</v>
      </c>
      <c r="C2" s="3" t="s">
        <v>33</v>
      </c>
      <c r="D2" s="3" t="s">
        <v>34</v>
      </c>
      <c r="E2" s="3" t="s">
        <v>35</v>
      </c>
      <c r="F2" s="3">
        <v>16</v>
      </c>
      <c r="G2" s="16">
        <v>432</v>
      </c>
      <c r="H2" s="16">
        <v>232</v>
      </c>
      <c r="J2" s="15">
        <v>40544</v>
      </c>
      <c r="K2" s="16">
        <v>432</v>
      </c>
    </row>
    <row r="3" spans="1:15" x14ac:dyDescent="0.3">
      <c r="A3" s="15">
        <v>40545</v>
      </c>
      <c r="B3" s="3" t="s">
        <v>36</v>
      </c>
      <c r="C3" s="3" t="s">
        <v>37</v>
      </c>
      <c r="D3" s="3" t="s">
        <v>38</v>
      </c>
      <c r="E3" s="3" t="s">
        <v>39</v>
      </c>
      <c r="F3" s="3">
        <v>24</v>
      </c>
      <c r="G3" s="16">
        <v>528</v>
      </c>
      <c r="H3" s="16">
        <v>240</v>
      </c>
      <c r="J3" s="15">
        <v>40545</v>
      </c>
      <c r="K3" s="16">
        <v>240</v>
      </c>
    </row>
    <row r="4" spans="1:15" x14ac:dyDescent="0.3">
      <c r="A4" s="15">
        <v>40545</v>
      </c>
      <c r="B4" s="3" t="s">
        <v>32</v>
      </c>
      <c r="C4" s="3" t="s">
        <v>40</v>
      </c>
      <c r="D4" s="3" t="s">
        <v>41</v>
      </c>
      <c r="E4" s="3" t="s">
        <v>42</v>
      </c>
      <c r="F4" s="3">
        <v>30</v>
      </c>
      <c r="G4" s="16">
        <v>810</v>
      </c>
      <c r="H4" s="16">
        <v>435</v>
      </c>
      <c r="J4" s="15">
        <v>40546</v>
      </c>
      <c r="K4" s="16">
        <v>722</v>
      </c>
    </row>
    <row r="5" spans="1:15" x14ac:dyDescent="0.3">
      <c r="A5" s="15">
        <v>40545</v>
      </c>
      <c r="B5" s="3" t="s">
        <v>36</v>
      </c>
      <c r="C5" s="3" t="s">
        <v>40</v>
      </c>
      <c r="D5" s="3" t="s">
        <v>41</v>
      </c>
      <c r="E5" s="3" t="s">
        <v>43</v>
      </c>
      <c r="F5" s="3">
        <v>19</v>
      </c>
      <c r="G5" s="16">
        <v>418</v>
      </c>
      <c r="H5" s="16">
        <v>190</v>
      </c>
      <c r="J5" s="15">
        <v>40547</v>
      </c>
      <c r="K5" s="16">
        <v>609</v>
      </c>
    </row>
    <row r="6" spans="1:15" x14ac:dyDescent="0.3">
      <c r="A6" s="15">
        <v>40546</v>
      </c>
      <c r="B6" s="3" t="s">
        <v>44</v>
      </c>
      <c r="C6" s="3" t="s">
        <v>33</v>
      </c>
      <c r="D6" s="3" t="s">
        <v>41</v>
      </c>
      <c r="E6" s="3" t="s">
        <v>45</v>
      </c>
      <c r="F6" s="3">
        <v>38</v>
      </c>
      <c r="G6" s="16">
        <v>722</v>
      </c>
      <c r="H6" s="16">
        <v>304</v>
      </c>
      <c r="J6" s="15">
        <v>40548</v>
      </c>
      <c r="K6" s="16">
        <v>228</v>
      </c>
    </row>
    <row r="7" spans="1:15" x14ac:dyDescent="0.3">
      <c r="A7" s="15">
        <v>40546</v>
      </c>
      <c r="B7" s="3" t="s">
        <v>46</v>
      </c>
      <c r="C7" s="3" t="s">
        <v>47</v>
      </c>
      <c r="D7" s="3" t="s">
        <v>48</v>
      </c>
      <c r="E7" s="3" t="s">
        <v>45</v>
      </c>
      <c r="F7" s="3">
        <v>20</v>
      </c>
      <c r="G7" s="16">
        <v>460</v>
      </c>
      <c r="H7" s="16">
        <v>220</v>
      </c>
    </row>
    <row r="8" spans="1:15" x14ac:dyDescent="0.3">
      <c r="A8" s="15">
        <v>40546</v>
      </c>
      <c r="B8" s="3" t="s">
        <v>49</v>
      </c>
      <c r="C8" s="3" t="s">
        <v>37</v>
      </c>
      <c r="D8" s="3" t="s">
        <v>41</v>
      </c>
      <c r="E8" s="3" t="s">
        <v>50</v>
      </c>
      <c r="F8" s="3">
        <v>23</v>
      </c>
      <c r="G8" s="16">
        <v>483</v>
      </c>
      <c r="H8" s="16">
        <v>212.75</v>
      </c>
    </row>
    <row r="9" spans="1:15" x14ac:dyDescent="0.3">
      <c r="A9" s="15">
        <v>40546</v>
      </c>
      <c r="B9" s="3" t="s">
        <v>44</v>
      </c>
      <c r="C9" s="3" t="s">
        <v>37</v>
      </c>
      <c r="D9" s="3" t="s">
        <v>34</v>
      </c>
      <c r="E9" s="3" t="s">
        <v>51</v>
      </c>
      <c r="F9" s="3">
        <v>6</v>
      </c>
      <c r="G9" s="16">
        <v>114</v>
      </c>
      <c r="H9" s="16">
        <v>48</v>
      </c>
      <c r="J9" s="17" t="s">
        <v>103</v>
      </c>
      <c r="K9" s="18"/>
      <c r="L9" s="18"/>
      <c r="M9" s="18"/>
      <c r="N9" s="18"/>
      <c r="O9" s="19"/>
    </row>
    <row r="10" spans="1:15" x14ac:dyDescent="0.3">
      <c r="A10" s="15">
        <v>40547</v>
      </c>
      <c r="B10" s="3" t="s">
        <v>49</v>
      </c>
      <c r="C10" s="3" t="s">
        <v>47</v>
      </c>
      <c r="D10" s="3" t="s">
        <v>34</v>
      </c>
      <c r="E10" s="3" t="s">
        <v>52</v>
      </c>
      <c r="F10" s="3">
        <v>29</v>
      </c>
      <c r="G10" s="16">
        <v>609</v>
      </c>
      <c r="H10" s="16">
        <v>268.25</v>
      </c>
      <c r="J10" s="17" t="s">
        <v>104</v>
      </c>
      <c r="K10" s="18"/>
      <c r="L10" s="18"/>
      <c r="M10" s="18"/>
      <c r="N10" s="18"/>
      <c r="O10" s="19"/>
    </row>
    <row r="11" spans="1:15" x14ac:dyDescent="0.3">
      <c r="A11" s="15">
        <v>40548</v>
      </c>
      <c r="B11" s="3" t="s">
        <v>49</v>
      </c>
      <c r="C11" s="3" t="s">
        <v>37</v>
      </c>
      <c r="D11" s="3" t="s">
        <v>41</v>
      </c>
      <c r="E11" s="3" t="s">
        <v>53</v>
      </c>
      <c r="F11" s="3">
        <v>57</v>
      </c>
      <c r="G11" s="16">
        <v>1197</v>
      </c>
      <c r="H11" s="16">
        <v>527.25</v>
      </c>
      <c r="J11" s="17" t="s">
        <v>79</v>
      </c>
      <c r="K11" s="18"/>
      <c r="L11" s="18"/>
      <c r="M11" s="18"/>
      <c r="N11" s="18"/>
      <c r="O11" s="19"/>
    </row>
    <row r="12" spans="1:15" x14ac:dyDescent="0.3">
      <c r="A12" s="15">
        <v>40548</v>
      </c>
      <c r="B12" s="3" t="s">
        <v>44</v>
      </c>
      <c r="C12" s="3" t="s">
        <v>40</v>
      </c>
      <c r="D12" s="3" t="s">
        <v>54</v>
      </c>
      <c r="E12" s="3" t="s">
        <v>55</v>
      </c>
      <c r="F12" s="3">
        <v>12</v>
      </c>
      <c r="G12" s="16">
        <v>228</v>
      </c>
      <c r="H12" s="16">
        <v>96</v>
      </c>
      <c r="J12" s="17" t="s">
        <v>78</v>
      </c>
      <c r="K12" s="18"/>
      <c r="L12" s="18"/>
      <c r="M12" s="18"/>
      <c r="N12" s="18"/>
      <c r="O12" s="19"/>
    </row>
    <row r="13" spans="1:15" x14ac:dyDescent="0.3">
      <c r="A13" s="15">
        <v>40548</v>
      </c>
      <c r="B13" s="3" t="s">
        <v>46</v>
      </c>
      <c r="C13" s="3" t="s">
        <v>40</v>
      </c>
      <c r="D13" s="3" t="s">
        <v>54</v>
      </c>
      <c r="E13" s="3" t="s">
        <v>56</v>
      </c>
      <c r="F13" s="3">
        <v>60</v>
      </c>
      <c r="G13" s="16">
        <v>1380</v>
      </c>
      <c r="H13" s="16">
        <v>660</v>
      </c>
      <c r="J13" s="20" t="s">
        <v>80</v>
      </c>
    </row>
    <row r="14" spans="1:15" x14ac:dyDescent="0.3">
      <c r="A14" s="15">
        <v>40549</v>
      </c>
      <c r="B14" s="3" t="s">
        <v>44</v>
      </c>
      <c r="C14" s="3" t="s">
        <v>33</v>
      </c>
      <c r="D14" s="3" t="s">
        <v>54</v>
      </c>
      <c r="E14" s="3" t="s">
        <v>57</v>
      </c>
      <c r="F14" s="3">
        <v>54</v>
      </c>
      <c r="G14" s="16">
        <v>1026</v>
      </c>
      <c r="H14" s="16">
        <v>432</v>
      </c>
    </row>
    <row r="15" spans="1:15" x14ac:dyDescent="0.3">
      <c r="A15" s="15">
        <v>40549</v>
      </c>
      <c r="B15" s="3" t="s">
        <v>44</v>
      </c>
      <c r="C15" s="3" t="s">
        <v>37</v>
      </c>
      <c r="D15" s="3" t="s">
        <v>58</v>
      </c>
      <c r="E15" s="3" t="s">
        <v>59</v>
      </c>
      <c r="F15" s="3">
        <v>40</v>
      </c>
      <c r="G15" s="16">
        <v>760</v>
      </c>
      <c r="H15" s="16">
        <v>320</v>
      </c>
    </row>
    <row r="16" spans="1:15" x14ac:dyDescent="0.3">
      <c r="A16" s="15">
        <v>40549</v>
      </c>
      <c r="B16" s="3" t="s">
        <v>46</v>
      </c>
      <c r="C16" s="3" t="s">
        <v>40</v>
      </c>
      <c r="D16" s="3" t="s">
        <v>34</v>
      </c>
      <c r="E16" s="3" t="s">
        <v>60</v>
      </c>
      <c r="F16" s="3">
        <v>18</v>
      </c>
      <c r="G16" s="16">
        <v>414</v>
      </c>
      <c r="H16" s="16">
        <v>198</v>
      </c>
    </row>
    <row r="17" spans="1:8" x14ac:dyDescent="0.3">
      <c r="A17" s="15">
        <v>40549</v>
      </c>
      <c r="B17" s="3" t="s">
        <v>32</v>
      </c>
      <c r="C17" s="3" t="s">
        <v>40</v>
      </c>
      <c r="D17" s="3" t="s">
        <v>34</v>
      </c>
      <c r="E17" s="3" t="s">
        <v>51</v>
      </c>
      <c r="F17" s="3">
        <v>64</v>
      </c>
      <c r="G17" s="16">
        <v>1728</v>
      </c>
      <c r="H17" s="16">
        <v>928</v>
      </c>
    </row>
    <row r="18" spans="1:8" x14ac:dyDescent="0.3">
      <c r="A18" s="15">
        <v>40550</v>
      </c>
      <c r="B18" s="3" t="s">
        <v>46</v>
      </c>
      <c r="C18" s="3" t="s">
        <v>47</v>
      </c>
      <c r="D18" s="3" t="s">
        <v>54</v>
      </c>
      <c r="E18" s="3" t="s">
        <v>61</v>
      </c>
      <c r="F18" s="3">
        <v>12</v>
      </c>
      <c r="G18" s="16">
        <v>276</v>
      </c>
      <c r="H18" s="16">
        <v>132</v>
      </c>
    </row>
    <row r="19" spans="1:8" x14ac:dyDescent="0.3">
      <c r="A19" s="15">
        <v>40550</v>
      </c>
      <c r="B19" s="3" t="s">
        <v>49</v>
      </c>
      <c r="C19" s="3" t="s">
        <v>47</v>
      </c>
      <c r="D19" s="3" t="s">
        <v>34</v>
      </c>
      <c r="E19" s="3" t="s">
        <v>51</v>
      </c>
      <c r="F19" s="3">
        <v>22</v>
      </c>
      <c r="G19" s="16">
        <v>462</v>
      </c>
      <c r="H19" s="16">
        <v>203.5</v>
      </c>
    </row>
    <row r="20" spans="1:8" x14ac:dyDescent="0.3">
      <c r="A20" s="15">
        <v>40550</v>
      </c>
      <c r="B20" s="3" t="s">
        <v>49</v>
      </c>
      <c r="C20" s="3" t="s">
        <v>40</v>
      </c>
      <c r="D20" s="3" t="s">
        <v>41</v>
      </c>
      <c r="E20" s="3" t="s">
        <v>62</v>
      </c>
      <c r="F20" s="3">
        <v>61</v>
      </c>
      <c r="G20" s="16">
        <v>1281</v>
      </c>
      <c r="H20" s="16">
        <v>564.25</v>
      </c>
    </row>
    <row r="21" spans="1:8" x14ac:dyDescent="0.3">
      <c r="A21" s="15">
        <v>40550</v>
      </c>
      <c r="B21" s="3" t="s">
        <v>49</v>
      </c>
      <c r="C21" s="3" t="s">
        <v>40</v>
      </c>
      <c r="D21" s="3" t="s">
        <v>41</v>
      </c>
      <c r="E21" s="3" t="s">
        <v>63</v>
      </c>
      <c r="F21" s="3">
        <v>53</v>
      </c>
      <c r="G21" s="16">
        <v>1113</v>
      </c>
      <c r="H21" s="16">
        <v>490.25</v>
      </c>
    </row>
    <row r="22" spans="1:8" x14ac:dyDescent="0.3">
      <c r="A22" s="15">
        <v>40550</v>
      </c>
      <c r="B22" s="3" t="s">
        <v>36</v>
      </c>
      <c r="C22" s="3" t="s">
        <v>40</v>
      </c>
      <c r="D22" s="3" t="s">
        <v>58</v>
      </c>
      <c r="E22" s="3" t="s">
        <v>62</v>
      </c>
      <c r="F22" s="3">
        <v>27</v>
      </c>
      <c r="G22" s="16">
        <v>594</v>
      </c>
      <c r="H22" s="16">
        <v>270</v>
      </c>
    </row>
    <row r="23" spans="1:8" x14ac:dyDescent="0.3">
      <c r="A23" s="15">
        <v>40551</v>
      </c>
      <c r="B23" s="3" t="s">
        <v>32</v>
      </c>
      <c r="C23" s="3" t="s">
        <v>40</v>
      </c>
      <c r="D23" s="3" t="s">
        <v>48</v>
      </c>
      <c r="E23" s="3" t="s">
        <v>64</v>
      </c>
      <c r="F23" s="3">
        <v>16</v>
      </c>
      <c r="G23" s="16">
        <v>432</v>
      </c>
      <c r="H23" s="16">
        <v>232</v>
      </c>
    </row>
    <row r="24" spans="1:8" x14ac:dyDescent="0.3">
      <c r="A24" s="15">
        <v>40552</v>
      </c>
      <c r="B24" s="3" t="s">
        <v>46</v>
      </c>
      <c r="C24" s="3" t="s">
        <v>33</v>
      </c>
      <c r="D24" s="3" t="s">
        <v>54</v>
      </c>
      <c r="E24" s="3" t="s">
        <v>50</v>
      </c>
      <c r="F24" s="3">
        <v>38</v>
      </c>
      <c r="G24" s="16">
        <v>874</v>
      </c>
      <c r="H24" s="16">
        <v>418</v>
      </c>
    </row>
    <row r="25" spans="1:8" x14ac:dyDescent="0.3">
      <c r="A25" s="15">
        <v>40552</v>
      </c>
      <c r="B25" s="3" t="s">
        <v>36</v>
      </c>
      <c r="C25" s="3" t="s">
        <v>33</v>
      </c>
      <c r="D25" s="3" t="s">
        <v>41</v>
      </c>
      <c r="E25" s="3" t="s">
        <v>65</v>
      </c>
      <c r="F25" s="3">
        <v>40</v>
      </c>
      <c r="G25" s="16">
        <v>880</v>
      </c>
      <c r="H25" s="16">
        <v>400</v>
      </c>
    </row>
    <row r="26" spans="1:8" x14ac:dyDescent="0.3">
      <c r="A26" s="15">
        <v>40552</v>
      </c>
      <c r="B26" s="3" t="s">
        <v>44</v>
      </c>
      <c r="C26" s="3" t="s">
        <v>33</v>
      </c>
      <c r="D26" s="3" t="s">
        <v>58</v>
      </c>
      <c r="E26" s="3" t="s">
        <v>51</v>
      </c>
      <c r="F26" s="3">
        <v>42</v>
      </c>
      <c r="G26" s="16">
        <v>798</v>
      </c>
      <c r="H26" s="16">
        <v>336</v>
      </c>
    </row>
    <row r="27" spans="1:8" x14ac:dyDescent="0.3">
      <c r="A27" s="15">
        <v>40552</v>
      </c>
      <c r="B27" s="3" t="s">
        <v>36</v>
      </c>
      <c r="C27" s="3" t="s">
        <v>37</v>
      </c>
      <c r="D27" s="3" t="s">
        <v>48</v>
      </c>
      <c r="E27" s="3" t="s">
        <v>50</v>
      </c>
      <c r="F27" s="3">
        <v>26</v>
      </c>
      <c r="G27" s="16">
        <v>572</v>
      </c>
      <c r="H27" s="16">
        <v>260</v>
      </c>
    </row>
    <row r="28" spans="1:8" x14ac:dyDescent="0.3">
      <c r="A28" s="15">
        <v>40552</v>
      </c>
      <c r="B28" s="3" t="s">
        <v>36</v>
      </c>
      <c r="C28" s="3" t="s">
        <v>37</v>
      </c>
      <c r="D28" s="3" t="s">
        <v>34</v>
      </c>
      <c r="E28" s="3" t="s">
        <v>59</v>
      </c>
      <c r="F28" s="3">
        <v>15</v>
      </c>
      <c r="G28" s="16">
        <v>330</v>
      </c>
      <c r="H28" s="16">
        <v>150</v>
      </c>
    </row>
    <row r="29" spans="1:8" x14ac:dyDescent="0.3">
      <c r="A29" s="15">
        <v>40553</v>
      </c>
      <c r="B29" s="3" t="s">
        <v>49</v>
      </c>
      <c r="C29" s="3" t="s">
        <v>33</v>
      </c>
      <c r="D29" s="3" t="s">
        <v>38</v>
      </c>
      <c r="E29" s="3" t="s">
        <v>66</v>
      </c>
      <c r="F29" s="3">
        <v>27</v>
      </c>
      <c r="G29" s="16">
        <v>567</v>
      </c>
      <c r="H29" s="16">
        <v>249.75</v>
      </c>
    </row>
    <row r="30" spans="1:8" x14ac:dyDescent="0.3">
      <c r="A30" s="15">
        <v>40553</v>
      </c>
      <c r="B30" s="3" t="s">
        <v>46</v>
      </c>
      <c r="C30" s="3" t="s">
        <v>33</v>
      </c>
      <c r="D30" s="3" t="s">
        <v>41</v>
      </c>
      <c r="E30" s="3" t="s">
        <v>35</v>
      </c>
      <c r="F30" s="3">
        <v>63</v>
      </c>
      <c r="G30" s="16">
        <v>1449</v>
      </c>
      <c r="H30" s="16">
        <v>693</v>
      </c>
    </row>
    <row r="31" spans="1:8" x14ac:dyDescent="0.3">
      <c r="A31" s="15">
        <v>40553</v>
      </c>
      <c r="B31" s="3" t="s">
        <v>32</v>
      </c>
      <c r="C31" s="3" t="s">
        <v>33</v>
      </c>
      <c r="D31" s="3" t="s">
        <v>58</v>
      </c>
      <c r="E31" s="3" t="s">
        <v>67</v>
      </c>
      <c r="F31" s="3">
        <v>17</v>
      </c>
      <c r="G31" s="16">
        <v>459</v>
      </c>
      <c r="H31" s="16">
        <v>246.5</v>
      </c>
    </row>
    <row r="32" spans="1:8" x14ac:dyDescent="0.3">
      <c r="A32" s="15">
        <v>40553</v>
      </c>
      <c r="B32" s="3" t="s">
        <v>49</v>
      </c>
      <c r="C32" s="3" t="s">
        <v>33</v>
      </c>
      <c r="D32" s="3" t="s">
        <v>58</v>
      </c>
      <c r="E32" s="3" t="s">
        <v>68</v>
      </c>
      <c r="F32" s="3">
        <v>17</v>
      </c>
      <c r="G32" s="16">
        <v>357</v>
      </c>
      <c r="H32" s="16">
        <v>157.25</v>
      </c>
    </row>
    <row r="33" spans="1:8" x14ac:dyDescent="0.3">
      <c r="A33" s="15">
        <v>40553</v>
      </c>
      <c r="B33" s="3" t="s">
        <v>36</v>
      </c>
      <c r="C33" s="3" t="s">
        <v>47</v>
      </c>
      <c r="D33" s="3" t="s">
        <v>38</v>
      </c>
      <c r="E33" s="3" t="s">
        <v>45</v>
      </c>
      <c r="F33" s="3">
        <v>7</v>
      </c>
      <c r="G33" s="16">
        <v>154</v>
      </c>
      <c r="H33" s="16">
        <v>70</v>
      </c>
    </row>
    <row r="34" spans="1:8" x14ac:dyDescent="0.3">
      <c r="A34" s="15">
        <v>40553</v>
      </c>
      <c r="B34" s="3" t="s">
        <v>44</v>
      </c>
      <c r="C34" s="3" t="s">
        <v>47</v>
      </c>
      <c r="D34" s="3" t="s">
        <v>58</v>
      </c>
      <c r="E34" s="3" t="s">
        <v>53</v>
      </c>
      <c r="F34" s="3">
        <v>8</v>
      </c>
      <c r="G34" s="16">
        <v>152</v>
      </c>
      <c r="H34" s="16">
        <v>64</v>
      </c>
    </row>
    <row r="35" spans="1:8" x14ac:dyDescent="0.3">
      <c r="A35" s="15">
        <v>40553</v>
      </c>
      <c r="B35" s="3" t="s">
        <v>44</v>
      </c>
      <c r="C35" s="3" t="s">
        <v>37</v>
      </c>
      <c r="D35" s="3" t="s">
        <v>48</v>
      </c>
      <c r="E35" s="3" t="s">
        <v>66</v>
      </c>
      <c r="F35" s="3">
        <v>30</v>
      </c>
      <c r="G35" s="16">
        <v>570</v>
      </c>
      <c r="H35" s="16">
        <v>240</v>
      </c>
    </row>
    <row r="36" spans="1:8" x14ac:dyDescent="0.3">
      <c r="A36" s="15">
        <v>40553</v>
      </c>
      <c r="B36" s="3" t="s">
        <v>49</v>
      </c>
      <c r="C36" s="3" t="s">
        <v>37</v>
      </c>
      <c r="D36" s="3" t="s">
        <v>34</v>
      </c>
      <c r="E36" s="3" t="s">
        <v>68</v>
      </c>
      <c r="F36" s="3">
        <v>47</v>
      </c>
      <c r="G36" s="16">
        <v>987</v>
      </c>
      <c r="H36" s="16">
        <v>434.75</v>
      </c>
    </row>
    <row r="37" spans="1:8" x14ac:dyDescent="0.3">
      <c r="A37" s="15">
        <v>40553</v>
      </c>
      <c r="B37" s="3" t="s">
        <v>32</v>
      </c>
      <c r="C37" s="3" t="s">
        <v>40</v>
      </c>
      <c r="D37" s="3" t="s">
        <v>58</v>
      </c>
      <c r="E37" s="3" t="s">
        <v>39</v>
      </c>
      <c r="F37" s="3">
        <v>65</v>
      </c>
      <c r="G37" s="16">
        <v>1755</v>
      </c>
      <c r="H37" s="16">
        <v>942.5</v>
      </c>
    </row>
    <row r="38" spans="1:8" x14ac:dyDescent="0.3">
      <c r="A38" s="15">
        <v>40554</v>
      </c>
      <c r="B38" s="3" t="s">
        <v>32</v>
      </c>
      <c r="C38" s="3" t="s">
        <v>33</v>
      </c>
      <c r="D38" s="3" t="s">
        <v>54</v>
      </c>
      <c r="E38" s="3" t="s">
        <v>69</v>
      </c>
      <c r="F38" s="3">
        <v>14</v>
      </c>
      <c r="G38" s="16">
        <v>378</v>
      </c>
      <c r="H38" s="16">
        <v>203</v>
      </c>
    </row>
    <row r="39" spans="1:8" x14ac:dyDescent="0.3">
      <c r="A39" s="15">
        <v>40554</v>
      </c>
      <c r="B39" s="3" t="s">
        <v>32</v>
      </c>
      <c r="C39" s="3" t="s">
        <v>33</v>
      </c>
      <c r="D39" s="3" t="s">
        <v>58</v>
      </c>
      <c r="E39" s="3" t="s">
        <v>52</v>
      </c>
      <c r="F39" s="3">
        <v>49</v>
      </c>
      <c r="G39" s="16">
        <v>1323</v>
      </c>
      <c r="H39" s="16">
        <v>710.5</v>
      </c>
    </row>
    <row r="40" spans="1:8" x14ac:dyDescent="0.3">
      <c r="A40" s="15">
        <v>40555</v>
      </c>
      <c r="B40" s="3" t="s">
        <v>49</v>
      </c>
      <c r="C40" s="3" t="s">
        <v>47</v>
      </c>
      <c r="D40" s="3" t="s">
        <v>38</v>
      </c>
      <c r="E40" s="3" t="s">
        <v>69</v>
      </c>
      <c r="F40" s="3">
        <v>19</v>
      </c>
      <c r="G40" s="16">
        <v>399</v>
      </c>
      <c r="H40" s="16">
        <v>175.75</v>
      </c>
    </row>
    <row r="41" spans="1:8" x14ac:dyDescent="0.3">
      <c r="A41" s="15">
        <v>40555</v>
      </c>
      <c r="B41" s="3" t="s">
        <v>36</v>
      </c>
      <c r="C41" s="3" t="s">
        <v>37</v>
      </c>
      <c r="D41" s="3" t="s">
        <v>48</v>
      </c>
      <c r="E41" s="3" t="s">
        <v>63</v>
      </c>
      <c r="F41" s="3">
        <v>7</v>
      </c>
      <c r="G41" s="16">
        <v>154</v>
      </c>
      <c r="H41" s="16">
        <v>70</v>
      </c>
    </row>
    <row r="42" spans="1:8" x14ac:dyDescent="0.3">
      <c r="A42" s="15">
        <v>40556</v>
      </c>
      <c r="B42" s="3" t="s">
        <v>36</v>
      </c>
      <c r="C42" s="3" t="s">
        <v>47</v>
      </c>
      <c r="D42" s="3" t="s">
        <v>41</v>
      </c>
      <c r="E42" s="3" t="s">
        <v>70</v>
      </c>
      <c r="F42" s="3">
        <v>57</v>
      </c>
      <c r="G42" s="16">
        <v>1254</v>
      </c>
      <c r="H42" s="16">
        <v>570</v>
      </c>
    </row>
    <row r="43" spans="1:8" x14ac:dyDescent="0.3">
      <c r="A43" s="15">
        <v>40556</v>
      </c>
      <c r="B43" s="3" t="s">
        <v>44</v>
      </c>
      <c r="C43" s="3" t="s">
        <v>47</v>
      </c>
      <c r="D43" s="3" t="s">
        <v>41</v>
      </c>
      <c r="E43" s="3" t="s">
        <v>57</v>
      </c>
      <c r="F43" s="3">
        <v>33</v>
      </c>
      <c r="G43" s="16">
        <v>627</v>
      </c>
      <c r="H43" s="16">
        <v>264</v>
      </c>
    </row>
    <row r="44" spans="1:8" x14ac:dyDescent="0.3">
      <c r="A44" s="15">
        <v>40556</v>
      </c>
      <c r="B44" s="3" t="s">
        <v>36</v>
      </c>
      <c r="C44" s="3" t="s">
        <v>47</v>
      </c>
      <c r="D44" s="3" t="s">
        <v>41</v>
      </c>
      <c r="E44" s="3" t="s">
        <v>57</v>
      </c>
      <c r="F44" s="3">
        <v>40</v>
      </c>
      <c r="G44" s="16">
        <v>880</v>
      </c>
      <c r="H44" s="16">
        <v>400</v>
      </c>
    </row>
    <row r="45" spans="1:8" x14ac:dyDescent="0.3">
      <c r="A45" s="15">
        <v>40556</v>
      </c>
      <c r="B45" s="3" t="s">
        <v>46</v>
      </c>
      <c r="C45" s="3" t="s">
        <v>37</v>
      </c>
      <c r="D45" s="3" t="s">
        <v>58</v>
      </c>
      <c r="E45" s="3" t="s">
        <v>45</v>
      </c>
      <c r="F45" s="3">
        <v>52</v>
      </c>
      <c r="G45" s="16">
        <v>1196</v>
      </c>
      <c r="H45" s="16">
        <v>572</v>
      </c>
    </row>
    <row r="46" spans="1:8" x14ac:dyDescent="0.3">
      <c r="A46" s="15">
        <v>40557</v>
      </c>
      <c r="B46" s="3" t="s">
        <v>46</v>
      </c>
      <c r="C46" s="3" t="s">
        <v>33</v>
      </c>
      <c r="D46" s="3" t="s">
        <v>54</v>
      </c>
      <c r="E46" s="3" t="s">
        <v>71</v>
      </c>
      <c r="F46" s="3">
        <v>34</v>
      </c>
      <c r="G46" s="16">
        <v>782</v>
      </c>
      <c r="H46" s="16">
        <v>374</v>
      </c>
    </row>
    <row r="47" spans="1:8" x14ac:dyDescent="0.3">
      <c r="A47" s="15">
        <v>40558</v>
      </c>
      <c r="B47" s="3" t="s">
        <v>49</v>
      </c>
      <c r="C47" s="3" t="s">
        <v>33</v>
      </c>
      <c r="D47" s="3" t="s">
        <v>38</v>
      </c>
      <c r="E47" s="3" t="s">
        <v>42</v>
      </c>
      <c r="F47" s="3">
        <v>63</v>
      </c>
      <c r="G47" s="16">
        <v>1323</v>
      </c>
      <c r="H47" s="16">
        <v>582.75</v>
      </c>
    </row>
    <row r="48" spans="1:8" x14ac:dyDescent="0.3">
      <c r="A48" s="15">
        <v>40558</v>
      </c>
      <c r="B48" s="3" t="s">
        <v>44</v>
      </c>
      <c r="C48" s="3" t="s">
        <v>47</v>
      </c>
      <c r="D48" s="3" t="s">
        <v>48</v>
      </c>
      <c r="E48" s="3" t="s">
        <v>72</v>
      </c>
      <c r="F48" s="3">
        <v>11</v>
      </c>
      <c r="G48" s="16">
        <v>209</v>
      </c>
      <c r="H48" s="16">
        <v>88</v>
      </c>
    </row>
    <row r="49" spans="1:8" x14ac:dyDescent="0.3">
      <c r="A49" s="15">
        <v>40559</v>
      </c>
      <c r="B49" s="3" t="s">
        <v>36</v>
      </c>
      <c r="C49" s="3" t="s">
        <v>47</v>
      </c>
      <c r="D49" s="3" t="s">
        <v>34</v>
      </c>
      <c r="E49" s="3" t="s">
        <v>72</v>
      </c>
      <c r="F49" s="3">
        <v>56</v>
      </c>
      <c r="G49" s="16">
        <v>1232</v>
      </c>
      <c r="H49" s="16">
        <v>560</v>
      </c>
    </row>
    <row r="50" spans="1:8" x14ac:dyDescent="0.3">
      <c r="A50" s="15">
        <v>40559</v>
      </c>
      <c r="B50" s="3" t="s">
        <v>46</v>
      </c>
      <c r="C50" s="3" t="s">
        <v>37</v>
      </c>
      <c r="D50" s="3" t="s">
        <v>58</v>
      </c>
      <c r="E50" s="3" t="s">
        <v>59</v>
      </c>
      <c r="F50" s="3">
        <v>31</v>
      </c>
      <c r="G50" s="16">
        <v>713</v>
      </c>
      <c r="H50" s="16">
        <v>341</v>
      </c>
    </row>
    <row r="51" spans="1:8" x14ac:dyDescent="0.3">
      <c r="A51" s="15">
        <v>40560</v>
      </c>
      <c r="B51" s="3" t="s">
        <v>32</v>
      </c>
      <c r="C51" s="3" t="s">
        <v>33</v>
      </c>
      <c r="D51" s="3" t="s">
        <v>54</v>
      </c>
      <c r="E51" s="3" t="s">
        <v>64</v>
      </c>
      <c r="F51" s="3">
        <v>62</v>
      </c>
      <c r="G51" s="16">
        <v>1674</v>
      </c>
      <c r="H51" s="16">
        <v>899</v>
      </c>
    </row>
    <row r="52" spans="1:8" x14ac:dyDescent="0.3">
      <c r="A52" s="15">
        <v>40560</v>
      </c>
      <c r="B52" s="3" t="s">
        <v>32</v>
      </c>
      <c r="C52" s="3" t="s">
        <v>33</v>
      </c>
      <c r="D52" s="3" t="s">
        <v>38</v>
      </c>
      <c r="E52" s="3" t="s">
        <v>43</v>
      </c>
      <c r="F52" s="3">
        <v>43</v>
      </c>
      <c r="G52" s="16">
        <v>1161</v>
      </c>
      <c r="H52" s="16">
        <v>623.5</v>
      </c>
    </row>
    <row r="53" spans="1:8" x14ac:dyDescent="0.3">
      <c r="A53" s="15">
        <v>40560</v>
      </c>
      <c r="B53" s="3" t="s">
        <v>46</v>
      </c>
      <c r="C53" s="3" t="s">
        <v>33</v>
      </c>
      <c r="D53" s="3" t="s">
        <v>34</v>
      </c>
      <c r="E53" s="3" t="s">
        <v>51</v>
      </c>
      <c r="F53" s="3">
        <v>39</v>
      </c>
      <c r="G53" s="16">
        <v>897</v>
      </c>
      <c r="H53" s="16">
        <v>429</v>
      </c>
    </row>
    <row r="54" spans="1:8" x14ac:dyDescent="0.3">
      <c r="A54" s="15">
        <v>40560</v>
      </c>
      <c r="B54" s="3" t="s">
        <v>32</v>
      </c>
      <c r="C54" s="3" t="s">
        <v>47</v>
      </c>
      <c r="D54" s="3" t="s">
        <v>48</v>
      </c>
      <c r="E54" s="3" t="s">
        <v>65</v>
      </c>
      <c r="F54" s="3">
        <v>61</v>
      </c>
      <c r="G54" s="16">
        <v>1647</v>
      </c>
      <c r="H54" s="16">
        <v>884.5</v>
      </c>
    </row>
    <row r="55" spans="1:8" x14ac:dyDescent="0.3">
      <c r="A55" s="15">
        <v>40560</v>
      </c>
      <c r="B55" s="3" t="s">
        <v>44</v>
      </c>
      <c r="C55" s="3" t="s">
        <v>47</v>
      </c>
      <c r="D55" s="3" t="s">
        <v>54</v>
      </c>
      <c r="E55" s="3" t="s">
        <v>61</v>
      </c>
      <c r="F55" s="3">
        <v>59</v>
      </c>
      <c r="G55" s="16">
        <v>1121</v>
      </c>
      <c r="H55" s="16">
        <v>472</v>
      </c>
    </row>
    <row r="56" spans="1:8" x14ac:dyDescent="0.3">
      <c r="A56" s="15">
        <v>40560</v>
      </c>
      <c r="B56" s="3" t="s">
        <v>36</v>
      </c>
      <c r="C56" s="3" t="s">
        <v>47</v>
      </c>
      <c r="D56" s="3" t="s">
        <v>58</v>
      </c>
      <c r="E56" s="3" t="s">
        <v>51</v>
      </c>
      <c r="F56" s="3">
        <v>16</v>
      </c>
      <c r="G56" s="16">
        <v>352</v>
      </c>
      <c r="H56" s="16">
        <v>160</v>
      </c>
    </row>
    <row r="57" spans="1:8" x14ac:dyDescent="0.3">
      <c r="A57" s="15">
        <v>40560</v>
      </c>
      <c r="B57" s="3" t="s">
        <v>32</v>
      </c>
      <c r="C57" s="3" t="s">
        <v>40</v>
      </c>
      <c r="D57" s="3" t="s">
        <v>48</v>
      </c>
      <c r="E57" s="3" t="s">
        <v>51</v>
      </c>
      <c r="F57" s="3">
        <v>10</v>
      </c>
      <c r="G57" s="16">
        <v>270</v>
      </c>
      <c r="H57" s="16">
        <v>145</v>
      </c>
    </row>
    <row r="58" spans="1:8" x14ac:dyDescent="0.3">
      <c r="A58" s="15">
        <v>40561</v>
      </c>
      <c r="B58" s="3" t="s">
        <v>44</v>
      </c>
      <c r="C58" s="3" t="s">
        <v>33</v>
      </c>
      <c r="D58" s="3" t="s">
        <v>54</v>
      </c>
      <c r="E58" s="3" t="s">
        <v>35</v>
      </c>
      <c r="F58" s="3">
        <v>24</v>
      </c>
      <c r="G58" s="16">
        <v>456</v>
      </c>
      <c r="H58" s="16">
        <v>192</v>
      </c>
    </row>
    <row r="59" spans="1:8" x14ac:dyDescent="0.3">
      <c r="A59" s="15">
        <v>40561</v>
      </c>
      <c r="B59" s="3" t="s">
        <v>36</v>
      </c>
      <c r="C59" s="3" t="s">
        <v>33</v>
      </c>
      <c r="D59" s="3" t="s">
        <v>54</v>
      </c>
      <c r="E59" s="3" t="s">
        <v>73</v>
      </c>
      <c r="F59" s="3">
        <v>20</v>
      </c>
      <c r="G59" s="16">
        <v>440</v>
      </c>
      <c r="H59" s="16">
        <v>200</v>
      </c>
    </row>
    <row r="60" spans="1:8" x14ac:dyDescent="0.3">
      <c r="A60" s="15">
        <v>40561</v>
      </c>
      <c r="B60" s="3" t="s">
        <v>49</v>
      </c>
      <c r="C60" s="3" t="s">
        <v>33</v>
      </c>
      <c r="D60" s="3" t="s">
        <v>38</v>
      </c>
      <c r="E60" s="3" t="s">
        <v>74</v>
      </c>
      <c r="F60" s="3">
        <v>12</v>
      </c>
      <c r="G60" s="16">
        <v>252</v>
      </c>
      <c r="H60" s="16">
        <v>111</v>
      </c>
    </row>
    <row r="61" spans="1:8" x14ac:dyDescent="0.3">
      <c r="A61" s="15">
        <v>40561</v>
      </c>
      <c r="B61" s="3" t="s">
        <v>36</v>
      </c>
      <c r="C61" s="3" t="s">
        <v>33</v>
      </c>
      <c r="D61" s="3" t="s">
        <v>41</v>
      </c>
      <c r="E61" s="3" t="s">
        <v>67</v>
      </c>
      <c r="F61" s="3">
        <v>59</v>
      </c>
      <c r="G61" s="16">
        <v>1298</v>
      </c>
      <c r="H61" s="16">
        <v>590</v>
      </c>
    </row>
    <row r="62" spans="1:8" x14ac:dyDescent="0.3">
      <c r="A62" s="15">
        <v>40561</v>
      </c>
      <c r="B62" s="3" t="s">
        <v>44</v>
      </c>
      <c r="C62" s="3" t="s">
        <v>47</v>
      </c>
      <c r="D62" s="3" t="s">
        <v>48</v>
      </c>
      <c r="E62" s="3" t="s">
        <v>51</v>
      </c>
      <c r="F62" s="3">
        <v>62</v>
      </c>
      <c r="G62" s="16">
        <v>1178</v>
      </c>
      <c r="H62" s="16">
        <v>496</v>
      </c>
    </row>
    <row r="63" spans="1:8" x14ac:dyDescent="0.3">
      <c r="A63" s="15">
        <v>40561</v>
      </c>
      <c r="B63" s="3" t="s">
        <v>32</v>
      </c>
      <c r="C63" s="3" t="s">
        <v>47</v>
      </c>
      <c r="D63" s="3" t="s">
        <v>58</v>
      </c>
      <c r="E63" s="3" t="s">
        <v>70</v>
      </c>
      <c r="F63" s="3">
        <v>17</v>
      </c>
      <c r="G63" s="16">
        <v>459</v>
      </c>
      <c r="H63" s="16">
        <v>246.5</v>
      </c>
    </row>
    <row r="64" spans="1:8" x14ac:dyDescent="0.3">
      <c r="A64" s="15">
        <v>40561</v>
      </c>
      <c r="B64" s="3" t="s">
        <v>46</v>
      </c>
      <c r="C64" s="3" t="s">
        <v>37</v>
      </c>
      <c r="D64" s="3" t="s">
        <v>58</v>
      </c>
      <c r="E64" s="3" t="s">
        <v>72</v>
      </c>
      <c r="F64" s="3">
        <v>53</v>
      </c>
      <c r="G64" s="16">
        <v>1219</v>
      </c>
      <c r="H64" s="16">
        <v>583</v>
      </c>
    </row>
    <row r="65" spans="1:8" x14ac:dyDescent="0.3">
      <c r="A65" s="15">
        <v>40561</v>
      </c>
      <c r="B65" s="3" t="s">
        <v>44</v>
      </c>
      <c r="C65" s="3" t="s">
        <v>40</v>
      </c>
      <c r="D65" s="3" t="s">
        <v>34</v>
      </c>
      <c r="E65" s="3" t="s">
        <v>42</v>
      </c>
      <c r="F65" s="3">
        <v>8</v>
      </c>
      <c r="G65" s="16">
        <v>152</v>
      </c>
      <c r="H65" s="16">
        <v>64</v>
      </c>
    </row>
    <row r="66" spans="1:8" x14ac:dyDescent="0.3">
      <c r="A66" s="15">
        <v>40562</v>
      </c>
      <c r="B66" s="3" t="s">
        <v>36</v>
      </c>
      <c r="C66" s="3" t="s">
        <v>37</v>
      </c>
      <c r="D66" s="3" t="s">
        <v>34</v>
      </c>
      <c r="E66" s="3" t="s">
        <v>62</v>
      </c>
      <c r="F66" s="3">
        <v>35</v>
      </c>
      <c r="G66" s="16">
        <v>770</v>
      </c>
      <c r="H66" s="16">
        <v>350</v>
      </c>
    </row>
    <row r="67" spans="1:8" x14ac:dyDescent="0.3">
      <c r="A67" s="15">
        <v>40563</v>
      </c>
      <c r="B67" s="3" t="s">
        <v>46</v>
      </c>
      <c r="C67" s="3" t="s">
        <v>33</v>
      </c>
      <c r="D67" s="3" t="s">
        <v>48</v>
      </c>
      <c r="E67" s="3" t="s">
        <v>55</v>
      </c>
      <c r="F67" s="3">
        <v>59</v>
      </c>
      <c r="G67" s="16">
        <v>1357</v>
      </c>
      <c r="H67" s="16">
        <v>649</v>
      </c>
    </row>
    <row r="68" spans="1:8" x14ac:dyDescent="0.3">
      <c r="A68" s="15">
        <v>40563</v>
      </c>
      <c r="B68" s="3" t="s">
        <v>36</v>
      </c>
      <c r="C68" s="3" t="s">
        <v>33</v>
      </c>
      <c r="D68" s="3" t="s">
        <v>38</v>
      </c>
      <c r="E68" s="3" t="s">
        <v>57</v>
      </c>
      <c r="F68" s="3">
        <v>10</v>
      </c>
      <c r="G68" s="16">
        <v>220</v>
      </c>
      <c r="H68" s="16">
        <v>100</v>
      </c>
    </row>
    <row r="69" spans="1:8" x14ac:dyDescent="0.3">
      <c r="A69" s="15">
        <v>40563</v>
      </c>
      <c r="B69" s="3" t="s">
        <v>44</v>
      </c>
      <c r="C69" s="3" t="s">
        <v>40</v>
      </c>
      <c r="D69" s="3" t="s">
        <v>34</v>
      </c>
      <c r="E69" s="3" t="s">
        <v>72</v>
      </c>
      <c r="F69" s="3">
        <v>58</v>
      </c>
      <c r="G69" s="16">
        <v>1102</v>
      </c>
      <c r="H69" s="16">
        <v>464</v>
      </c>
    </row>
    <row r="70" spans="1:8" x14ac:dyDescent="0.3">
      <c r="A70" s="15">
        <v>40564</v>
      </c>
      <c r="B70" s="3" t="s">
        <v>32</v>
      </c>
      <c r="C70" s="3" t="s">
        <v>33</v>
      </c>
      <c r="D70" s="3" t="s">
        <v>48</v>
      </c>
      <c r="E70" s="3" t="s">
        <v>45</v>
      </c>
      <c r="F70" s="3">
        <v>58</v>
      </c>
      <c r="G70" s="16">
        <v>1566</v>
      </c>
      <c r="H70" s="16">
        <v>841</v>
      </c>
    </row>
    <row r="71" spans="1:8" x14ac:dyDescent="0.3">
      <c r="A71" s="15">
        <v>40564</v>
      </c>
      <c r="B71" s="3" t="s">
        <v>44</v>
      </c>
      <c r="C71" s="3" t="s">
        <v>47</v>
      </c>
      <c r="D71" s="3" t="s">
        <v>41</v>
      </c>
      <c r="E71" s="3" t="s">
        <v>67</v>
      </c>
      <c r="F71" s="3">
        <v>23</v>
      </c>
      <c r="G71" s="16">
        <v>437</v>
      </c>
      <c r="H71" s="16">
        <v>184</v>
      </c>
    </row>
    <row r="72" spans="1:8" x14ac:dyDescent="0.3">
      <c r="A72" s="15">
        <v>40564</v>
      </c>
      <c r="B72" s="3" t="s">
        <v>44</v>
      </c>
      <c r="C72" s="3" t="s">
        <v>47</v>
      </c>
      <c r="D72" s="3" t="s">
        <v>58</v>
      </c>
      <c r="E72" s="3" t="s">
        <v>59</v>
      </c>
      <c r="F72" s="3">
        <v>64</v>
      </c>
      <c r="G72" s="16">
        <v>1216</v>
      </c>
      <c r="H72" s="16">
        <v>512</v>
      </c>
    </row>
    <row r="73" spans="1:8" x14ac:dyDescent="0.3">
      <c r="A73" s="15">
        <v>40564</v>
      </c>
      <c r="B73" s="3" t="s">
        <v>49</v>
      </c>
      <c r="C73" s="3" t="s">
        <v>37</v>
      </c>
      <c r="D73" s="3" t="s">
        <v>41</v>
      </c>
      <c r="E73" s="3" t="s">
        <v>61</v>
      </c>
      <c r="F73" s="3">
        <v>13</v>
      </c>
      <c r="G73" s="16">
        <v>273</v>
      </c>
      <c r="H73" s="16">
        <v>120.25</v>
      </c>
    </row>
    <row r="74" spans="1:8" x14ac:dyDescent="0.3">
      <c r="A74" s="15">
        <v>40564</v>
      </c>
      <c r="B74" s="3" t="s">
        <v>36</v>
      </c>
      <c r="C74" s="3" t="s">
        <v>37</v>
      </c>
      <c r="D74" s="3" t="s">
        <v>58</v>
      </c>
      <c r="E74" s="3" t="s">
        <v>66</v>
      </c>
      <c r="F74" s="3">
        <v>11</v>
      </c>
      <c r="G74" s="16">
        <v>242</v>
      </c>
      <c r="H74" s="16">
        <v>110</v>
      </c>
    </row>
    <row r="75" spans="1:8" x14ac:dyDescent="0.3">
      <c r="A75" s="15">
        <v>40564</v>
      </c>
      <c r="B75" s="3" t="s">
        <v>32</v>
      </c>
      <c r="C75" s="3" t="s">
        <v>40</v>
      </c>
      <c r="D75" s="3" t="s">
        <v>38</v>
      </c>
      <c r="E75" s="3" t="s">
        <v>69</v>
      </c>
      <c r="F75" s="3">
        <v>56</v>
      </c>
      <c r="G75" s="16">
        <v>1512</v>
      </c>
      <c r="H75" s="16">
        <v>812</v>
      </c>
    </row>
    <row r="76" spans="1:8" x14ac:dyDescent="0.3">
      <c r="A76" s="15">
        <v>40565</v>
      </c>
      <c r="B76" s="3" t="s">
        <v>32</v>
      </c>
      <c r="C76" s="3" t="s">
        <v>37</v>
      </c>
      <c r="D76" s="3" t="s">
        <v>54</v>
      </c>
      <c r="E76" s="3" t="s">
        <v>45</v>
      </c>
      <c r="F76" s="3">
        <v>29</v>
      </c>
      <c r="G76" s="16">
        <v>783</v>
      </c>
      <c r="H76" s="16">
        <v>420.5</v>
      </c>
    </row>
    <row r="77" spans="1:8" x14ac:dyDescent="0.3">
      <c r="A77" s="15">
        <v>40565</v>
      </c>
      <c r="B77" s="3" t="s">
        <v>46</v>
      </c>
      <c r="C77" s="3" t="s">
        <v>37</v>
      </c>
      <c r="D77" s="3" t="s">
        <v>58</v>
      </c>
      <c r="E77" s="3" t="s">
        <v>39</v>
      </c>
      <c r="F77" s="3">
        <v>29</v>
      </c>
      <c r="G77" s="16">
        <v>667</v>
      </c>
      <c r="H77" s="16">
        <v>319</v>
      </c>
    </row>
    <row r="78" spans="1:8" x14ac:dyDescent="0.3">
      <c r="A78" s="15">
        <v>40565</v>
      </c>
      <c r="B78" s="3" t="s">
        <v>36</v>
      </c>
      <c r="C78" s="3" t="s">
        <v>40</v>
      </c>
      <c r="D78" s="3" t="s">
        <v>41</v>
      </c>
      <c r="E78" s="3" t="s">
        <v>42</v>
      </c>
      <c r="F78" s="3">
        <v>53</v>
      </c>
      <c r="G78" s="16">
        <v>1166</v>
      </c>
      <c r="H78" s="16">
        <v>530</v>
      </c>
    </row>
    <row r="79" spans="1:8" x14ac:dyDescent="0.3">
      <c r="A79" s="15">
        <v>40565</v>
      </c>
      <c r="B79" s="3" t="s">
        <v>36</v>
      </c>
      <c r="C79" s="3" t="s">
        <v>40</v>
      </c>
      <c r="D79" s="3" t="s">
        <v>34</v>
      </c>
      <c r="E79" s="3" t="s">
        <v>72</v>
      </c>
      <c r="F79" s="3">
        <v>35</v>
      </c>
      <c r="G79" s="16">
        <v>770</v>
      </c>
      <c r="H79" s="16">
        <v>350</v>
      </c>
    </row>
    <row r="80" spans="1:8" x14ac:dyDescent="0.3">
      <c r="A80" s="15">
        <v>40565</v>
      </c>
      <c r="B80" s="3" t="s">
        <v>36</v>
      </c>
      <c r="C80" s="3" t="s">
        <v>40</v>
      </c>
      <c r="D80" s="3" t="s">
        <v>58</v>
      </c>
      <c r="E80" s="3" t="s">
        <v>63</v>
      </c>
      <c r="F80" s="3">
        <v>6</v>
      </c>
      <c r="G80" s="16">
        <v>132</v>
      </c>
      <c r="H80" s="16">
        <v>60</v>
      </c>
    </row>
    <row r="81" spans="1:8" x14ac:dyDescent="0.3">
      <c r="A81" s="15">
        <v>40566</v>
      </c>
      <c r="B81" s="3" t="s">
        <v>32</v>
      </c>
      <c r="C81" s="3" t="s">
        <v>33</v>
      </c>
      <c r="D81" s="3" t="s">
        <v>54</v>
      </c>
      <c r="E81" s="3" t="s">
        <v>51</v>
      </c>
      <c r="F81" s="3">
        <v>44</v>
      </c>
      <c r="G81" s="16">
        <v>1188</v>
      </c>
      <c r="H81" s="16">
        <v>638</v>
      </c>
    </row>
    <row r="82" spans="1:8" x14ac:dyDescent="0.3">
      <c r="A82" s="15">
        <v>40566</v>
      </c>
      <c r="B82" s="3" t="s">
        <v>36</v>
      </c>
      <c r="C82" s="3" t="s">
        <v>33</v>
      </c>
      <c r="D82" s="3" t="s">
        <v>38</v>
      </c>
      <c r="E82" s="3" t="s">
        <v>73</v>
      </c>
      <c r="F82" s="3">
        <v>9</v>
      </c>
      <c r="G82" s="16">
        <v>198</v>
      </c>
      <c r="H82" s="16">
        <v>90</v>
      </c>
    </row>
    <row r="83" spans="1:8" x14ac:dyDescent="0.3">
      <c r="A83" s="15">
        <v>40566</v>
      </c>
      <c r="B83" s="3" t="s">
        <v>32</v>
      </c>
      <c r="C83" s="3" t="s">
        <v>33</v>
      </c>
      <c r="D83" s="3" t="s">
        <v>41</v>
      </c>
      <c r="E83" s="3" t="s">
        <v>63</v>
      </c>
      <c r="F83" s="3">
        <v>22</v>
      </c>
      <c r="G83" s="16">
        <v>594</v>
      </c>
      <c r="H83" s="16">
        <v>319</v>
      </c>
    </row>
    <row r="84" spans="1:8" x14ac:dyDescent="0.3">
      <c r="A84" s="15">
        <v>40566</v>
      </c>
      <c r="B84" s="3" t="s">
        <v>44</v>
      </c>
      <c r="C84" s="3" t="s">
        <v>37</v>
      </c>
      <c r="D84" s="3" t="s">
        <v>48</v>
      </c>
      <c r="E84" s="3" t="s">
        <v>62</v>
      </c>
      <c r="F84" s="3">
        <v>49</v>
      </c>
      <c r="G84" s="16">
        <v>931</v>
      </c>
      <c r="H84" s="16">
        <v>392</v>
      </c>
    </row>
    <row r="85" spans="1:8" x14ac:dyDescent="0.3">
      <c r="A85" s="15">
        <v>40567</v>
      </c>
      <c r="B85" s="3" t="s">
        <v>46</v>
      </c>
      <c r="C85" s="3" t="s">
        <v>47</v>
      </c>
      <c r="D85" s="3" t="s">
        <v>54</v>
      </c>
      <c r="E85" s="3" t="s">
        <v>52</v>
      </c>
      <c r="F85" s="3">
        <v>13</v>
      </c>
      <c r="G85" s="16">
        <v>299</v>
      </c>
      <c r="H85" s="16">
        <v>143</v>
      </c>
    </row>
    <row r="86" spans="1:8" x14ac:dyDescent="0.3">
      <c r="A86" s="15">
        <v>40567</v>
      </c>
      <c r="B86" s="3" t="s">
        <v>32</v>
      </c>
      <c r="C86" s="3" t="s">
        <v>40</v>
      </c>
      <c r="D86" s="3" t="s">
        <v>38</v>
      </c>
      <c r="E86" s="3" t="s">
        <v>64</v>
      </c>
      <c r="F86" s="3">
        <v>63</v>
      </c>
      <c r="G86" s="16">
        <v>1701</v>
      </c>
      <c r="H86" s="16">
        <v>913.5</v>
      </c>
    </row>
    <row r="87" spans="1:8" x14ac:dyDescent="0.3">
      <c r="A87" s="15">
        <v>40568</v>
      </c>
      <c r="B87" s="3" t="s">
        <v>44</v>
      </c>
      <c r="C87" s="3" t="s">
        <v>47</v>
      </c>
      <c r="D87" s="3" t="s">
        <v>54</v>
      </c>
      <c r="E87" s="3" t="s">
        <v>71</v>
      </c>
      <c r="F87" s="3">
        <v>21</v>
      </c>
      <c r="G87" s="16">
        <v>399</v>
      </c>
      <c r="H87" s="16">
        <v>168</v>
      </c>
    </row>
    <row r="88" spans="1:8" x14ac:dyDescent="0.3">
      <c r="A88" s="15">
        <v>40569</v>
      </c>
      <c r="B88" s="3" t="s">
        <v>36</v>
      </c>
      <c r="C88" s="3" t="s">
        <v>33</v>
      </c>
      <c r="D88" s="3" t="s">
        <v>48</v>
      </c>
      <c r="E88" s="3" t="s">
        <v>60</v>
      </c>
      <c r="F88" s="3">
        <v>17</v>
      </c>
      <c r="G88" s="16">
        <v>374</v>
      </c>
      <c r="H88" s="16">
        <v>170</v>
      </c>
    </row>
    <row r="89" spans="1:8" x14ac:dyDescent="0.3">
      <c r="A89" s="15">
        <v>40569</v>
      </c>
      <c r="B89" s="3" t="s">
        <v>36</v>
      </c>
      <c r="C89" s="3" t="s">
        <v>47</v>
      </c>
      <c r="D89" s="3" t="s">
        <v>38</v>
      </c>
      <c r="E89" s="3" t="s">
        <v>57</v>
      </c>
      <c r="F89" s="3">
        <v>21</v>
      </c>
      <c r="G89" s="16">
        <v>462</v>
      </c>
      <c r="H89" s="16">
        <v>210</v>
      </c>
    </row>
    <row r="90" spans="1:8" x14ac:dyDescent="0.3">
      <c r="A90" s="15">
        <v>40569</v>
      </c>
      <c r="B90" s="3" t="s">
        <v>49</v>
      </c>
      <c r="C90" s="3" t="s">
        <v>37</v>
      </c>
      <c r="D90" s="3" t="s">
        <v>34</v>
      </c>
      <c r="E90" s="3" t="s">
        <v>73</v>
      </c>
      <c r="F90" s="3">
        <v>44</v>
      </c>
      <c r="G90" s="16">
        <v>924</v>
      </c>
      <c r="H90" s="16">
        <v>407</v>
      </c>
    </row>
    <row r="91" spans="1:8" x14ac:dyDescent="0.3">
      <c r="A91" s="15">
        <v>40569</v>
      </c>
      <c r="B91" s="3" t="s">
        <v>36</v>
      </c>
      <c r="C91" s="3" t="s">
        <v>40</v>
      </c>
      <c r="D91" s="3" t="s">
        <v>41</v>
      </c>
      <c r="E91" s="3" t="s">
        <v>75</v>
      </c>
      <c r="F91" s="3">
        <v>61</v>
      </c>
      <c r="G91" s="16">
        <v>5000</v>
      </c>
      <c r="H91" s="16">
        <v>610</v>
      </c>
    </row>
    <row r="92" spans="1:8" x14ac:dyDescent="0.3">
      <c r="A92" s="15">
        <v>40570</v>
      </c>
      <c r="B92" s="3" t="s">
        <v>46</v>
      </c>
      <c r="C92" s="3" t="s">
        <v>40</v>
      </c>
      <c r="D92" s="3" t="s">
        <v>38</v>
      </c>
      <c r="E92" s="3" t="s">
        <v>59</v>
      </c>
      <c r="F92" s="3">
        <v>10</v>
      </c>
      <c r="G92" s="16">
        <v>230</v>
      </c>
      <c r="H92" s="16">
        <v>110</v>
      </c>
    </row>
    <row r="93" spans="1:8" x14ac:dyDescent="0.3">
      <c r="A93" s="15">
        <v>40571</v>
      </c>
      <c r="B93" s="3" t="s">
        <v>49</v>
      </c>
      <c r="C93" s="3" t="s">
        <v>33</v>
      </c>
      <c r="D93" s="3" t="s">
        <v>58</v>
      </c>
      <c r="E93" s="3" t="s">
        <v>76</v>
      </c>
      <c r="F93" s="3">
        <v>36</v>
      </c>
      <c r="G93" s="16">
        <v>756</v>
      </c>
      <c r="H93" s="16">
        <v>333</v>
      </c>
    </row>
    <row r="94" spans="1:8" x14ac:dyDescent="0.3">
      <c r="A94" s="15">
        <v>40571</v>
      </c>
      <c r="B94" s="3" t="s">
        <v>32</v>
      </c>
      <c r="C94" s="3" t="s">
        <v>47</v>
      </c>
      <c r="D94" s="3" t="s">
        <v>58</v>
      </c>
      <c r="E94" s="3" t="s">
        <v>72</v>
      </c>
      <c r="F94" s="3">
        <v>42</v>
      </c>
      <c r="G94" s="16">
        <v>1134</v>
      </c>
      <c r="H94" s="16">
        <v>609</v>
      </c>
    </row>
    <row r="95" spans="1:8" x14ac:dyDescent="0.3">
      <c r="A95" s="15">
        <v>40571</v>
      </c>
      <c r="B95" s="3" t="s">
        <v>46</v>
      </c>
      <c r="C95" s="3" t="s">
        <v>37</v>
      </c>
      <c r="D95" s="3" t="s">
        <v>54</v>
      </c>
      <c r="E95" s="3" t="s">
        <v>74</v>
      </c>
      <c r="F95" s="3">
        <v>46</v>
      </c>
      <c r="G95" s="16">
        <v>1058</v>
      </c>
      <c r="H95" s="16">
        <v>506</v>
      </c>
    </row>
    <row r="96" spans="1:8" x14ac:dyDescent="0.3">
      <c r="A96" s="15">
        <v>40571</v>
      </c>
      <c r="B96" s="3" t="s">
        <v>32</v>
      </c>
      <c r="C96" s="3" t="s">
        <v>37</v>
      </c>
      <c r="D96" s="3" t="s">
        <v>54</v>
      </c>
      <c r="E96" s="3" t="s">
        <v>72</v>
      </c>
      <c r="F96" s="3">
        <v>44</v>
      </c>
      <c r="G96" s="16">
        <v>1188</v>
      </c>
      <c r="H96" s="16">
        <v>638</v>
      </c>
    </row>
    <row r="97" spans="1:8" x14ac:dyDescent="0.3">
      <c r="A97" s="15">
        <v>40571</v>
      </c>
      <c r="B97" s="3" t="s">
        <v>32</v>
      </c>
      <c r="C97" s="3" t="s">
        <v>37</v>
      </c>
      <c r="D97" s="3" t="s">
        <v>38</v>
      </c>
      <c r="E97" s="3" t="s">
        <v>39</v>
      </c>
      <c r="F97" s="3">
        <v>56</v>
      </c>
      <c r="G97" s="16">
        <v>1512</v>
      </c>
      <c r="H97" s="16">
        <v>812</v>
      </c>
    </row>
    <row r="98" spans="1:8" x14ac:dyDescent="0.3">
      <c r="A98" s="15">
        <v>40571</v>
      </c>
      <c r="B98" s="3" t="s">
        <v>36</v>
      </c>
      <c r="C98" s="3" t="s">
        <v>37</v>
      </c>
      <c r="D98" s="3" t="s">
        <v>34</v>
      </c>
      <c r="E98" s="3" t="s">
        <v>59</v>
      </c>
      <c r="F98" s="3">
        <v>25</v>
      </c>
      <c r="G98" s="16">
        <v>550</v>
      </c>
      <c r="H98" s="16">
        <v>250</v>
      </c>
    </row>
    <row r="99" spans="1:8" x14ac:dyDescent="0.3">
      <c r="A99" s="15">
        <v>40571</v>
      </c>
      <c r="B99" s="3" t="s">
        <v>44</v>
      </c>
      <c r="C99" s="3" t="s">
        <v>37</v>
      </c>
      <c r="D99" s="3" t="s">
        <v>58</v>
      </c>
      <c r="E99" s="3" t="s">
        <v>75</v>
      </c>
      <c r="F99" s="3">
        <v>51</v>
      </c>
      <c r="G99" s="16">
        <v>969</v>
      </c>
      <c r="H99" s="16">
        <v>408</v>
      </c>
    </row>
    <row r="100" spans="1:8" x14ac:dyDescent="0.3">
      <c r="A100" s="15">
        <v>40571</v>
      </c>
      <c r="B100" s="3" t="s">
        <v>49</v>
      </c>
      <c r="C100" s="3" t="s">
        <v>40</v>
      </c>
      <c r="D100" s="3" t="s">
        <v>48</v>
      </c>
      <c r="E100" s="3" t="s">
        <v>45</v>
      </c>
      <c r="F100" s="3">
        <v>62</v>
      </c>
      <c r="G100" s="16">
        <v>1302</v>
      </c>
      <c r="H100" s="16">
        <v>573.5</v>
      </c>
    </row>
    <row r="101" spans="1:8" x14ac:dyDescent="0.3">
      <c r="A101" s="15">
        <v>40571</v>
      </c>
      <c r="B101" s="3" t="s">
        <v>46</v>
      </c>
      <c r="C101" s="3" t="s">
        <v>40</v>
      </c>
      <c r="D101" s="3" t="s">
        <v>58</v>
      </c>
      <c r="E101" s="3" t="s">
        <v>77</v>
      </c>
      <c r="F101" s="3">
        <v>15</v>
      </c>
      <c r="G101" s="16">
        <v>345</v>
      </c>
      <c r="H101" s="16">
        <v>165</v>
      </c>
    </row>
    <row r="102" spans="1:8" x14ac:dyDescent="0.3">
      <c r="A102" s="15">
        <v>40572</v>
      </c>
      <c r="B102" s="3" t="s">
        <v>36</v>
      </c>
      <c r="C102" s="3" t="s">
        <v>33</v>
      </c>
      <c r="D102" s="3" t="s">
        <v>48</v>
      </c>
      <c r="E102" s="3" t="s">
        <v>42</v>
      </c>
      <c r="F102" s="3">
        <v>50</v>
      </c>
      <c r="G102" s="16">
        <v>1100</v>
      </c>
      <c r="H102" s="16">
        <v>500</v>
      </c>
    </row>
    <row r="103" spans="1:8" x14ac:dyDescent="0.3">
      <c r="A103" s="15">
        <v>40572</v>
      </c>
      <c r="B103" s="3" t="s">
        <v>32</v>
      </c>
      <c r="C103" s="3" t="s">
        <v>47</v>
      </c>
      <c r="D103" s="3" t="s">
        <v>38</v>
      </c>
      <c r="E103" s="3" t="s">
        <v>70</v>
      </c>
      <c r="F103" s="3">
        <v>10</v>
      </c>
      <c r="G103" s="16">
        <v>270</v>
      </c>
      <c r="H103" s="16">
        <v>145</v>
      </c>
    </row>
    <row r="104" spans="1:8" x14ac:dyDescent="0.3">
      <c r="A104" s="15">
        <v>40573</v>
      </c>
      <c r="B104" s="3" t="s">
        <v>44</v>
      </c>
      <c r="C104" s="3" t="s">
        <v>37</v>
      </c>
      <c r="D104" s="3" t="s">
        <v>34</v>
      </c>
      <c r="E104" s="3" t="s">
        <v>53</v>
      </c>
      <c r="F104" s="3">
        <v>23</v>
      </c>
      <c r="G104" s="16">
        <v>437</v>
      </c>
      <c r="H104" s="16">
        <v>184</v>
      </c>
    </row>
    <row r="105" spans="1:8" x14ac:dyDescent="0.3">
      <c r="A105" s="15">
        <v>40573</v>
      </c>
      <c r="B105" s="3" t="s">
        <v>32</v>
      </c>
      <c r="C105" s="3" t="s">
        <v>37</v>
      </c>
      <c r="D105" s="3" t="s">
        <v>34</v>
      </c>
      <c r="E105" s="3" t="s">
        <v>53</v>
      </c>
      <c r="F105" s="3">
        <v>25</v>
      </c>
      <c r="G105" s="16">
        <v>675</v>
      </c>
      <c r="H105" s="16">
        <v>362.5</v>
      </c>
    </row>
    <row r="106" spans="1:8" x14ac:dyDescent="0.3">
      <c r="A106" s="15">
        <v>40573</v>
      </c>
      <c r="B106" s="3" t="s">
        <v>44</v>
      </c>
      <c r="C106" s="3" t="s">
        <v>40</v>
      </c>
      <c r="D106" s="3" t="s">
        <v>38</v>
      </c>
      <c r="E106" s="3" t="s">
        <v>67</v>
      </c>
      <c r="F106" s="3">
        <v>49</v>
      </c>
      <c r="G106" s="16">
        <v>931</v>
      </c>
      <c r="H106" s="16">
        <v>392</v>
      </c>
    </row>
  </sheetData>
  <hyperlinks>
    <hyperlink ref="J1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6"/>
  <sheetViews>
    <sheetView zoomScale="85" zoomScaleNormal="85" workbookViewId="0">
      <selection activeCell="A12" sqref="A12"/>
    </sheetView>
  </sheetViews>
  <sheetFormatPr defaultRowHeight="14.4" x14ac:dyDescent="0.3"/>
  <cols>
    <col min="7" max="7" width="9.5546875" bestFit="1" customWidth="1"/>
    <col min="9" max="9" width="3" customWidth="1"/>
  </cols>
  <sheetData>
    <row r="1" spans="1:15" x14ac:dyDescent="0.3">
      <c r="A1" s="14" t="s">
        <v>13</v>
      </c>
      <c r="B1" s="14" t="s">
        <v>25</v>
      </c>
      <c r="C1" s="14" t="s">
        <v>26</v>
      </c>
      <c r="D1" s="14" t="s">
        <v>27</v>
      </c>
      <c r="E1" s="14" t="s">
        <v>28</v>
      </c>
      <c r="F1" s="14" t="s">
        <v>29</v>
      </c>
      <c r="G1" s="14" t="s">
        <v>30</v>
      </c>
      <c r="H1" s="14" t="s">
        <v>31</v>
      </c>
      <c r="J1" s="14" t="s">
        <v>13</v>
      </c>
      <c r="K1" s="14" t="s">
        <v>30</v>
      </c>
    </row>
    <row r="2" spans="1:15" x14ac:dyDescent="0.3">
      <c r="A2" s="15">
        <v>40544</v>
      </c>
      <c r="B2" s="3" t="s">
        <v>32</v>
      </c>
      <c r="C2" s="3" t="s">
        <v>33</v>
      </c>
      <c r="D2" s="3" t="s">
        <v>34</v>
      </c>
      <c r="E2" s="3" t="s">
        <v>35</v>
      </c>
      <c r="F2" s="3">
        <v>16</v>
      </c>
      <c r="G2" s="16">
        <v>432</v>
      </c>
      <c r="H2" s="16">
        <v>232</v>
      </c>
      <c r="J2" s="15">
        <v>40544</v>
      </c>
      <c r="K2" s="16">
        <v>432</v>
      </c>
    </row>
    <row r="3" spans="1:15" x14ac:dyDescent="0.3">
      <c r="A3" s="15">
        <v>40545</v>
      </c>
      <c r="B3" s="3" t="s">
        <v>36</v>
      </c>
      <c r="C3" s="3" t="s">
        <v>37</v>
      </c>
      <c r="D3" s="3" t="s">
        <v>38</v>
      </c>
      <c r="E3" s="3" t="s">
        <v>39</v>
      </c>
      <c r="F3" s="3">
        <v>24</v>
      </c>
      <c r="G3" s="16">
        <v>528</v>
      </c>
      <c r="H3" s="16">
        <v>240</v>
      </c>
      <c r="J3" s="15">
        <v>40545</v>
      </c>
      <c r="K3" s="16">
        <v>240</v>
      </c>
    </row>
    <row r="4" spans="1:15" x14ac:dyDescent="0.3">
      <c r="A4" s="15">
        <v>40545</v>
      </c>
      <c r="B4" s="3" t="s">
        <v>32</v>
      </c>
      <c r="C4" s="3" t="s">
        <v>40</v>
      </c>
      <c r="D4" s="3" t="s">
        <v>41</v>
      </c>
      <c r="E4" s="3" t="s">
        <v>42</v>
      </c>
      <c r="F4" s="3">
        <v>30</v>
      </c>
      <c r="G4" s="16">
        <v>810</v>
      </c>
      <c r="H4" s="16">
        <v>435</v>
      </c>
      <c r="J4" s="15">
        <v>40546</v>
      </c>
      <c r="K4" s="16">
        <v>722</v>
      </c>
    </row>
    <row r="5" spans="1:15" x14ac:dyDescent="0.3">
      <c r="A5" s="15">
        <v>40545</v>
      </c>
      <c r="B5" s="3" t="s">
        <v>36</v>
      </c>
      <c r="C5" s="3" t="s">
        <v>40</v>
      </c>
      <c r="D5" s="3" t="s">
        <v>41</v>
      </c>
      <c r="E5" s="3" t="s">
        <v>43</v>
      </c>
      <c r="F5" s="3">
        <v>19</v>
      </c>
      <c r="G5" s="16">
        <v>418</v>
      </c>
      <c r="H5" s="16">
        <v>190</v>
      </c>
      <c r="J5" s="15">
        <v>40547</v>
      </c>
      <c r="K5" s="16">
        <v>609</v>
      </c>
    </row>
    <row r="6" spans="1:15" x14ac:dyDescent="0.3">
      <c r="A6" s="15">
        <v>40546</v>
      </c>
      <c r="B6" s="3" t="s">
        <v>44</v>
      </c>
      <c r="C6" s="3" t="s">
        <v>33</v>
      </c>
      <c r="D6" s="3" t="s">
        <v>41</v>
      </c>
      <c r="E6" s="3" t="s">
        <v>45</v>
      </c>
      <c r="F6" s="3">
        <v>38</v>
      </c>
      <c r="G6" s="16">
        <v>722</v>
      </c>
      <c r="H6" s="16">
        <v>304</v>
      </c>
      <c r="J6" s="15">
        <v>40548</v>
      </c>
      <c r="K6" s="16">
        <v>228</v>
      </c>
    </row>
    <row r="7" spans="1:15" x14ac:dyDescent="0.3">
      <c r="A7" s="15">
        <v>40546</v>
      </c>
      <c r="B7" s="3" t="s">
        <v>46</v>
      </c>
      <c r="C7" s="3" t="s">
        <v>47</v>
      </c>
      <c r="D7" s="3" t="s">
        <v>48</v>
      </c>
      <c r="E7" s="3" t="s">
        <v>45</v>
      </c>
      <c r="F7" s="3">
        <v>20</v>
      </c>
      <c r="G7" s="16">
        <v>460</v>
      </c>
      <c r="H7" s="16">
        <v>220</v>
      </c>
    </row>
    <row r="8" spans="1:15" x14ac:dyDescent="0.3">
      <c r="A8" s="15">
        <v>40546</v>
      </c>
      <c r="B8" s="3" t="s">
        <v>49</v>
      </c>
      <c r="C8" s="3" t="s">
        <v>37</v>
      </c>
      <c r="D8" s="3" t="s">
        <v>41</v>
      </c>
      <c r="E8" s="3" t="s">
        <v>50</v>
      </c>
      <c r="F8" s="3">
        <v>23</v>
      </c>
      <c r="G8" s="16">
        <v>483</v>
      </c>
      <c r="H8" s="16">
        <v>212.75</v>
      </c>
    </row>
    <row r="9" spans="1:15" x14ac:dyDescent="0.3">
      <c r="A9" s="15">
        <v>40546</v>
      </c>
      <c r="B9" s="3" t="s">
        <v>44</v>
      </c>
      <c r="C9" s="3" t="s">
        <v>37</v>
      </c>
      <c r="D9" s="3" t="s">
        <v>34</v>
      </c>
      <c r="E9" s="3" t="s">
        <v>51</v>
      </c>
      <c r="F9" s="3">
        <v>6</v>
      </c>
      <c r="G9" s="16">
        <v>114</v>
      </c>
      <c r="H9" s="16">
        <v>48</v>
      </c>
      <c r="J9" s="17" t="s">
        <v>103</v>
      </c>
      <c r="K9" s="18"/>
      <c r="L9" s="18"/>
      <c r="M9" s="18"/>
      <c r="N9" s="18"/>
      <c r="O9" s="19"/>
    </row>
    <row r="10" spans="1:15" x14ac:dyDescent="0.3">
      <c r="A10" s="15">
        <v>40547</v>
      </c>
      <c r="B10" s="3" t="s">
        <v>49</v>
      </c>
      <c r="C10" s="3" t="s">
        <v>47</v>
      </c>
      <c r="D10" s="3" t="s">
        <v>34</v>
      </c>
      <c r="E10" s="3" t="s">
        <v>52</v>
      </c>
      <c r="F10" s="3">
        <v>29</v>
      </c>
      <c r="G10" s="16">
        <v>609</v>
      </c>
      <c r="H10" s="16">
        <v>268.25</v>
      </c>
      <c r="J10" s="17" t="s">
        <v>104</v>
      </c>
      <c r="K10" s="18"/>
      <c r="L10" s="18"/>
      <c r="M10" s="18"/>
      <c r="N10" s="18"/>
      <c r="O10" s="19"/>
    </row>
    <row r="11" spans="1:15" x14ac:dyDescent="0.3">
      <c r="A11" s="15">
        <v>40548</v>
      </c>
      <c r="B11" s="3" t="s">
        <v>49</v>
      </c>
      <c r="C11" s="3" t="s">
        <v>37</v>
      </c>
      <c r="D11" s="3" t="s">
        <v>41</v>
      </c>
      <c r="E11" s="3" t="s">
        <v>53</v>
      </c>
      <c r="F11" s="3">
        <v>57</v>
      </c>
      <c r="G11" s="16">
        <v>1197</v>
      </c>
      <c r="H11" s="16">
        <v>527.25</v>
      </c>
      <c r="J11" s="17" t="s">
        <v>79</v>
      </c>
      <c r="K11" s="18"/>
      <c r="L11" s="18"/>
      <c r="M11" s="18"/>
      <c r="N11" s="18"/>
      <c r="O11" s="19"/>
    </row>
    <row r="12" spans="1:15" x14ac:dyDescent="0.3">
      <c r="A12" s="15">
        <v>40548</v>
      </c>
      <c r="B12" s="3" t="s">
        <v>44</v>
      </c>
      <c r="C12" s="3" t="s">
        <v>40</v>
      </c>
      <c r="D12" s="3" t="s">
        <v>54</v>
      </c>
      <c r="E12" s="3" t="s">
        <v>55</v>
      </c>
      <c r="F12" s="3">
        <v>12</v>
      </c>
      <c r="G12" s="16">
        <v>228</v>
      </c>
      <c r="H12" s="16">
        <v>96</v>
      </c>
      <c r="J12" s="17" t="s">
        <v>78</v>
      </c>
      <c r="K12" s="18"/>
      <c r="L12" s="18"/>
      <c r="M12" s="18"/>
      <c r="N12" s="18"/>
      <c r="O12" s="19"/>
    </row>
    <row r="13" spans="1:15" x14ac:dyDescent="0.3">
      <c r="A13" s="15">
        <v>40548</v>
      </c>
      <c r="B13" s="3" t="s">
        <v>46</v>
      </c>
      <c r="C13" s="3" t="s">
        <v>40</v>
      </c>
      <c r="D13" s="3" t="s">
        <v>54</v>
      </c>
      <c r="E13" s="3" t="s">
        <v>56</v>
      </c>
      <c r="F13" s="3">
        <v>60</v>
      </c>
      <c r="G13" s="16">
        <v>1380</v>
      </c>
      <c r="H13" s="16">
        <v>660</v>
      </c>
      <c r="J13" s="20" t="s">
        <v>80</v>
      </c>
    </row>
    <row r="14" spans="1:15" x14ac:dyDescent="0.3">
      <c r="A14" s="15">
        <v>40549</v>
      </c>
      <c r="B14" s="3" t="s">
        <v>44</v>
      </c>
      <c r="C14" s="3" t="s">
        <v>33</v>
      </c>
      <c r="D14" s="3" t="s">
        <v>54</v>
      </c>
      <c r="E14" s="3" t="s">
        <v>57</v>
      </c>
      <c r="F14" s="3">
        <v>54</v>
      </c>
      <c r="G14" s="16">
        <v>1026</v>
      </c>
      <c r="H14" s="16">
        <v>432</v>
      </c>
    </row>
    <row r="15" spans="1:15" x14ac:dyDescent="0.3">
      <c r="A15" s="15">
        <v>40549</v>
      </c>
      <c r="B15" s="3" t="s">
        <v>44</v>
      </c>
      <c r="C15" s="3" t="s">
        <v>37</v>
      </c>
      <c r="D15" s="3" t="s">
        <v>58</v>
      </c>
      <c r="E15" s="3" t="s">
        <v>59</v>
      </c>
      <c r="F15" s="3">
        <v>40</v>
      </c>
      <c r="G15" s="16">
        <v>760</v>
      </c>
      <c r="H15" s="16">
        <v>320</v>
      </c>
    </row>
    <row r="16" spans="1:15" x14ac:dyDescent="0.3">
      <c r="A16" s="15">
        <v>40549</v>
      </c>
      <c r="B16" s="3" t="s">
        <v>46</v>
      </c>
      <c r="C16" s="3" t="s">
        <v>40</v>
      </c>
      <c r="D16" s="3" t="s">
        <v>34</v>
      </c>
      <c r="E16" s="3" t="s">
        <v>60</v>
      </c>
      <c r="F16" s="3">
        <v>18</v>
      </c>
      <c r="G16" s="16">
        <v>414</v>
      </c>
      <c r="H16" s="16">
        <v>198</v>
      </c>
    </row>
    <row r="17" spans="1:8" x14ac:dyDescent="0.3">
      <c r="A17" s="15">
        <v>40549</v>
      </c>
      <c r="B17" s="3" t="s">
        <v>32</v>
      </c>
      <c r="C17" s="3" t="s">
        <v>40</v>
      </c>
      <c r="D17" s="3" t="s">
        <v>34</v>
      </c>
      <c r="E17" s="3" t="s">
        <v>51</v>
      </c>
      <c r="F17" s="3">
        <v>64</v>
      </c>
      <c r="G17" s="16">
        <v>1728</v>
      </c>
      <c r="H17" s="16">
        <v>928</v>
      </c>
    </row>
    <row r="18" spans="1:8" x14ac:dyDescent="0.3">
      <c r="A18" s="15">
        <v>40550</v>
      </c>
      <c r="B18" s="3" t="s">
        <v>46</v>
      </c>
      <c r="C18" s="3" t="s">
        <v>47</v>
      </c>
      <c r="D18" s="3" t="s">
        <v>54</v>
      </c>
      <c r="E18" s="3" t="s">
        <v>61</v>
      </c>
      <c r="F18" s="3">
        <v>12</v>
      </c>
      <c r="G18" s="16">
        <v>276</v>
      </c>
      <c r="H18" s="16">
        <v>132</v>
      </c>
    </row>
    <row r="19" spans="1:8" x14ac:dyDescent="0.3">
      <c r="A19" s="15">
        <v>40550</v>
      </c>
      <c r="B19" s="3" t="s">
        <v>49</v>
      </c>
      <c r="C19" s="3" t="s">
        <v>47</v>
      </c>
      <c r="D19" s="3" t="s">
        <v>34</v>
      </c>
      <c r="E19" s="3" t="s">
        <v>51</v>
      </c>
      <c r="F19" s="3">
        <v>22</v>
      </c>
      <c r="G19" s="16">
        <v>462</v>
      </c>
      <c r="H19" s="16">
        <v>203.5</v>
      </c>
    </row>
    <row r="20" spans="1:8" x14ac:dyDescent="0.3">
      <c r="A20" s="15">
        <v>40550</v>
      </c>
      <c r="B20" s="3" t="s">
        <v>49</v>
      </c>
      <c r="C20" s="3" t="s">
        <v>40</v>
      </c>
      <c r="D20" s="3" t="s">
        <v>41</v>
      </c>
      <c r="E20" s="3" t="s">
        <v>62</v>
      </c>
      <c r="F20" s="3">
        <v>61</v>
      </c>
      <c r="G20" s="16">
        <v>1281</v>
      </c>
      <c r="H20" s="16">
        <v>564.25</v>
      </c>
    </row>
    <row r="21" spans="1:8" x14ac:dyDescent="0.3">
      <c r="A21" s="15">
        <v>40550</v>
      </c>
      <c r="B21" s="3" t="s">
        <v>49</v>
      </c>
      <c r="C21" s="3" t="s">
        <v>40</v>
      </c>
      <c r="D21" s="3" t="s">
        <v>41</v>
      </c>
      <c r="E21" s="3" t="s">
        <v>63</v>
      </c>
      <c r="F21" s="3">
        <v>53</v>
      </c>
      <c r="G21" s="16">
        <v>1113</v>
      </c>
      <c r="H21" s="16">
        <v>490.25</v>
      </c>
    </row>
    <row r="22" spans="1:8" x14ac:dyDescent="0.3">
      <c r="A22" s="15">
        <v>40550</v>
      </c>
      <c r="B22" s="3" t="s">
        <v>36</v>
      </c>
      <c r="C22" s="3" t="s">
        <v>40</v>
      </c>
      <c r="D22" s="3" t="s">
        <v>58</v>
      </c>
      <c r="E22" s="3" t="s">
        <v>62</v>
      </c>
      <c r="F22" s="3">
        <v>27</v>
      </c>
      <c r="G22" s="16">
        <v>594</v>
      </c>
      <c r="H22" s="16">
        <v>270</v>
      </c>
    </row>
    <row r="23" spans="1:8" x14ac:dyDescent="0.3">
      <c r="A23" s="15">
        <v>40551</v>
      </c>
      <c r="B23" s="3" t="s">
        <v>32</v>
      </c>
      <c r="C23" s="3" t="s">
        <v>40</v>
      </c>
      <c r="D23" s="3" t="s">
        <v>48</v>
      </c>
      <c r="E23" s="3" t="s">
        <v>64</v>
      </c>
      <c r="F23" s="3">
        <v>16</v>
      </c>
      <c r="G23" s="16">
        <v>432</v>
      </c>
      <c r="H23" s="16">
        <v>232</v>
      </c>
    </row>
    <row r="24" spans="1:8" x14ac:dyDescent="0.3">
      <c r="A24" s="15">
        <v>40552</v>
      </c>
      <c r="B24" s="3" t="s">
        <v>46</v>
      </c>
      <c r="C24" s="3" t="s">
        <v>33</v>
      </c>
      <c r="D24" s="3" t="s">
        <v>54</v>
      </c>
      <c r="E24" s="3" t="s">
        <v>50</v>
      </c>
      <c r="F24" s="3">
        <v>38</v>
      </c>
      <c r="G24" s="16">
        <v>874</v>
      </c>
      <c r="H24" s="16">
        <v>418</v>
      </c>
    </row>
    <row r="25" spans="1:8" x14ac:dyDescent="0.3">
      <c r="A25" s="15">
        <v>40552</v>
      </c>
      <c r="B25" s="3" t="s">
        <v>36</v>
      </c>
      <c r="C25" s="3" t="s">
        <v>33</v>
      </c>
      <c r="D25" s="3" t="s">
        <v>41</v>
      </c>
      <c r="E25" s="3" t="s">
        <v>65</v>
      </c>
      <c r="F25" s="3">
        <v>40</v>
      </c>
      <c r="G25" s="16">
        <v>880</v>
      </c>
      <c r="H25" s="16">
        <v>400</v>
      </c>
    </row>
    <row r="26" spans="1:8" x14ac:dyDescent="0.3">
      <c r="A26" s="15">
        <v>40552</v>
      </c>
      <c r="B26" s="3" t="s">
        <v>44</v>
      </c>
      <c r="C26" s="3" t="s">
        <v>33</v>
      </c>
      <c r="D26" s="3" t="s">
        <v>58</v>
      </c>
      <c r="E26" s="3" t="s">
        <v>51</v>
      </c>
      <c r="F26" s="3">
        <v>42</v>
      </c>
      <c r="G26" s="16">
        <v>798</v>
      </c>
      <c r="H26" s="16">
        <v>336</v>
      </c>
    </row>
    <row r="27" spans="1:8" x14ac:dyDescent="0.3">
      <c r="A27" s="15">
        <v>40552</v>
      </c>
      <c r="B27" s="3" t="s">
        <v>36</v>
      </c>
      <c r="C27" s="3" t="s">
        <v>37</v>
      </c>
      <c r="D27" s="3" t="s">
        <v>48</v>
      </c>
      <c r="E27" s="3" t="s">
        <v>50</v>
      </c>
      <c r="F27" s="3">
        <v>26</v>
      </c>
      <c r="G27" s="16">
        <v>572</v>
      </c>
      <c r="H27" s="16">
        <v>260</v>
      </c>
    </row>
    <row r="28" spans="1:8" x14ac:dyDescent="0.3">
      <c r="A28" s="15">
        <v>40552</v>
      </c>
      <c r="B28" s="3" t="s">
        <v>36</v>
      </c>
      <c r="C28" s="3" t="s">
        <v>37</v>
      </c>
      <c r="D28" s="3" t="s">
        <v>34</v>
      </c>
      <c r="E28" s="3" t="s">
        <v>59</v>
      </c>
      <c r="F28" s="3">
        <v>15</v>
      </c>
      <c r="G28" s="16">
        <v>330</v>
      </c>
      <c r="H28" s="16">
        <v>150</v>
      </c>
    </row>
    <row r="29" spans="1:8" x14ac:dyDescent="0.3">
      <c r="A29" s="15">
        <v>40553</v>
      </c>
      <c r="B29" s="3" t="s">
        <v>49</v>
      </c>
      <c r="C29" s="3" t="s">
        <v>33</v>
      </c>
      <c r="D29" s="3" t="s">
        <v>38</v>
      </c>
      <c r="E29" s="3" t="s">
        <v>66</v>
      </c>
      <c r="F29" s="3">
        <v>27</v>
      </c>
      <c r="G29" s="16">
        <v>567</v>
      </c>
      <c r="H29" s="16">
        <v>249.75</v>
      </c>
    </row>
    <row r="30" spans="1:8" x14ac:dyDescent="0.3">
      <c r="A30" s="15">
        <v>40553</v>
      </c>
      <c r="B30" s="3" t="s">
        <v>46</v>
      </c>
      <c r="C30" s="3" t="s">
        <v>33</v>
      </c>
      <c r="D30" s="3" t="s">
        <v>41</v>
      </c>
      <c r="E30" s="3" t="s">
        <v>35</v>
      </c>
      <c r="F30" s="3">
        <v>63</v>
      </c>
      <c r="G30" s="16">
        <v>1449</v>
      </c>
      <c r="H30" s="16">
        <v>693</v>
      </c>
    </row>
    <row r="31" spans="1:8" x14ac:dyDescent="0.3">
      <c r="A31" s="15">
        <v>40553</v>
      </c>
      <c r="B31" s="3" t="s">
        <v>32</v>
      </c>
      <c r="C31" s="3" t="s">
        <v>33</v>
      </c>
      <c r="D31" s="3" t="s">
        <v>58</v>
      </c>
      <c r="E31" s="3" t="s">
        <v>67</v>
      </c>
      <c r="F31" s="3">
        <v>17</v>
      </c>
      <c r="G31" s="16">
        <v>459</v>
      </c>
      <c r="H31" s="16">
        <v>246.5</v>
      </c>
    </row>
    <row r="32" spans="1:8" x14ac:dyDescent="0.3">
      <c r="A32" s="15">
        <v>40553</v>
      </c>
      <c r="B32" s="3" t="s">
        <v>49</v>
      </c>
      <c r="C32" s="3" t="s">
        <v>33</v>
      </c>
      <c r="D32" s="3" t="s">
        <v>58</v>
      </c>
      <c r="E32" s="3" t="s">
        <v>68</v>
      </c>
      <c r="F32" s="3">
        <v>17</v>
      </c>
      <c r="G32" s="16">
        <v>357</v>
      </c>
      <c r="H32" s="16">
        <v>157.25</v>
      </c>
    </row>
    <row r="33" spans="1:8" x14ac:dyDescent="0.3">
      <c r="A33" s="15">
        <v>40553</v>
      </c>
      <c r="B33" s="3" t="s">
        <v>36</v>
      </c>
      <c r="C33" s="3" t="s">
        <v>47</v>
      </c>
      <c r="D33" s="3" t="s">
        <v>38</v>
      </c>
      <c r="E33" s="3" t="s">
        <v>45</v>
      </c>
      <c r="F33" s="3">
        <v>7</v>
      </c>
      <c r="G33" s="16">
        <v>154</v>
      </c>
      <c r="H33" s="16">
        <v>70</v>
      </c>
    </row>
    <row r="34" spans="1:8" x14ac:dyDescent="0.3">
      <c r="A34" s="15">
        <v>40553</v>
      </c>
      <c r="B34" s="3" t="s">
        <v>44</v>
      </c>
      <c r="C34" s="3" t="s">
        <v>47</v>
      </c>
      <c r="D34" s="3" t="s">
        <v>58</v>
      </c>
      <c r="E34" s="3" t="s">
        <v>53</v>
      </c>
      <c r="F34" s="3">
        <v>8</v>
      </c>
      <c r="G34" s="16">
        <v>152</v>
      </c>
      <c r="H34" s="16">
        <v>64</v>
      </c>
    </row>
    <row r="35" spans="1:8" x14ac:dyDescent="0.3">
      <c r="A35" s="15">
        <v>40553</v>
      </c>
      <c r="B35" s="3" t="s">
        <v>44</v>
      </c>
      <c r="C35" s="3" t="s">
        <v>37</v>
      </c>
      <c r="D35" s="3" t="s">
        <v>48</v>
      </c>
      <c r="E35" s="3" t="s">
        <v>66</v>
      </c>
      <c r="F35" s="3">
        <v>30</v>
      </c>
      <c r="G35" s="16">
        <v>570</v>
      </c>
      <c r="H35" s="16">
        <v>240</v>
      </c>
    </row>
    <row r="36" spans="1:8" x14ac:dyDescent="0.3">
      <c r="A36" s="15">
        <v>40553</v>
      </c>
      <c r="B36" s="3" t="s">
        <v>49</v>
      </c>
      <c r="C36" s="3" t="s">
        <v>37</v>
      </c>
      <c r="D36" s="3" t="s">
        <v>34</v>
      </c>
      <c r="E36" s="3" t="s">
        <v>68</v>
      </c>
      <c r="F36" s="3">
        <v>47</v>
      </c>
      <c r="G36" s="16">
        <v>987</v>
      </c>
      <c r="H36" s="16">
        <v>434.75</v>
      </c>
    </row>
    <row r="37" spans="1:8" x14ac:dyDescent="0.3">
      <c r="A37" s="15">
        <v>40553</v>
      </c>
      <c r="B37" s="3" t="s">
        <v>32</v>
      </c>
      <c r="C37" s="3" t="s">
        <v>40</v>
      </c>
      <c r="D37" s="3" t="s">
        <v>58</v>
      </c>
      <c r="E37" s="3" t="s">
        <v>39</v>
      </c>
      <c r="F37" s="3">
        <v>65</v>
      </c>
      <c r="G37" s="16">
        <v>1755</v>
      </c>
      <c r="H37" s="16">
        <v>942.5</v>
      </c>
    </row>
    <row r="38" spans="1:8" x14ac:dyDescent="0.3">
      <c r="A38" s="15">
        <v>40554</v>
      </c>
      <c r="B38" s="3" t="s">
        <v>32</v>
      </c>
      <c r="C38" s="3" t="s">
        <v>33</v>
      </c>
      <c r="D38" s="3" t="s">
        <v>54</v>
      </c>
      <c r="E38" s="3" t="s">
        <v>69</v>
      </c>
      <c r="F38" s="3">
        <v>14</v>
      </c>
      <c r="G38" s="16">
        <v>378</v>
      </c>
      <c r="H38" s="16">
        <v>203</v>
      </c>
    </row>
    <row r="39" spans="1:8" x14ac:dyDescent="0.3">
      <c r="A39" s="15">
        <v>40554</v>
      </c>
      <c r="B39" s="3" t="s">
        <v>32</v>
      </c>
      <c r="C39" s="3" t="s">
        <v>33</v>
      </c>
      <c r="D39" s="3" t="s">
        <v>58</v>
      </c>
      <c r="E39" s="3" t="s">
        <v>52</v>
      </c>
      <c r="F39" s="3">
        <v>49</v>
      </c>
      <c r="G39" s="16">
        <v>1323</v>
      </c>
      <c r="H39" s="16">
        <v>710.5</v>
      </c>
    </row>
    <row r="40" spans="1:8" x14ac:dyDescent="0.3">
      <c r="A40" s="15">
        <v>40555</v>
      </c>
      <c r="B40" s="3" t="s">
        <v>49</v>
      </c>
      <c r="C40" s="3" t="s">
        <v>47</v>
      </c>
      <c r="D40" s="3" t="s">
        <v>38</v>
      </c>
      <c r="E40" s="3" t="s">
        <v>69</v>
      </c>
      <c r="F40" s="3">
        <v>19</v>
      </c>
      <c r="G40" s="16">
        <v>399</v>
      </c>
      <c r="H40" s="16">
        <v>175.75</v>
      </c>
    </row>
    <row r="41" spans="1:8" x14ac:dyDescent="0.3">
      <c r="A41" s="15">
        <v>40555</v>
      </c>
      <c r="B41" s="3" t="s">
        <v>36</v>
      </c>
      <c r="C41" s="3" t="s">
        <v>37</v>
      </c>
      <c r="D41" s="3" t="s">
        <v>48</v>
      </c>
      <c r="E41" s="3" t="s">
        <v>63</v>
      </c>
      <c r="F41" s="3">
        <v>7</v>
      </c>
      <c r="G41" s="16">
        <v>154</v>
      </c>
      <c r="H41" s="16">
        <v>70</v>
      </c>
    </row>
    <row r="42" spans="1:8" x14ac:dyDescent="0.3">
      <c r="A42" s="15">
        <v>40556</v>
      </c>
      <c r="B42" s="3" t="s">
        <v>36</v>
      </c>
      <c r="C42" s="3" t="s">
        <v>47</v>
      </c>
      <c r="D42" s="3" t="s">
        <v>41</v>
      </c>
      <c r="E42" s="3" t="s">
        <v>70</v>
      </c>
      <c r="F42" s="3">
        <v>57</v>
      </c>
      <c r="G42" s="16">
        <v>1254</v>
      </c>
      <c r="H42" s="16">
        <v>570</v>
      </c>
    </row>
    <row r="43" spans="1:8" x14ac:dyDescent="0.3">
      <c r="A43" s="15">
        <v>40556</v>
      </c>
      <c r="B43" s="3" t="s">
        <v>44</v>
      </c>
      <c r="C43" s="3" t="s">
        <v>47</v>
      </c>
      <c r="D43" s="3" t="s">
        <v>41</v>
      </c>
      <c r="E43" s="3" t="s">
        <v>57</v>
      </c>
      <c r="F43" s="3">
        <v>33</v>
      </c>
      <c r="G43" s="16">
        <v>627</v>
      </c>
      <c r="H43" s="16">
        <v>264</v>
      </c>
    </row>
    <row r="44" spans="1:8" x14ac:dyDescent="0.3">
      <c r="A44" s="15">
        <v>40556</v>
      </c>
      <c r="B44" s="3" t="s">
        <v>36</v>
      </c>
      <c r="C44" s="3" t="s">
        <v>47</v>
      </c>
      <c r="D44" s="3" t="s">
        <v>41</v>
      </c>
      <c r="E44" s="3" t="s">
        <v>57</v>
      </c>
      <c r="F44" s="3">
        <v>40</v>
      </c>
      <c r="G44" s="16">
        <v>880</v>
      </c>
      <c r="H44" s="16">
        <v>400</v>
      </c>
    </row>
    <row r="45" spans="1:8" x14ac:dyDescent="0.3">
      <c r="A45" s="15">
        <v>40556</v>
      </c>
      <c r="B45" s="3" t="s">
        <v>46</v>
      </c>
      <c r="C45" s="3" t="s">
        <v>37</v>
      </c>
      <c r="D45" s="3" t="s">
        <v>58</v>
      </c>
      <c r="E45" s="3" t="s">
        <v>45</v>
      </c>
      <c r="F45" s="3">
        <v>52</v>
      </c>
      <c r="G45" s="16">
        <v>1196</v>
      </c>
      <c r="H45" s="16">
        <v>572</v>
      </c>
    </row>
    <row r="46" spans="1:8" x14ac:dyDescent="0.3">
      <c r="A46" s="15">
        <v>40557</v>
      </c>
      <c r="B46" s="3" t="s">
        <v>46</v>
      </c>
      <c r="C46" s="3" t="s">
        <v>33</v>
      </c>
      <c r="D46" s="3" t="s">
        <v>54</v>
      </c>
      <c r="E46" s="3" t="s">
        <v>71</v>
      </c>
      <c r="F46" s="3">
        <v>34</v>
      </c>
      <c r="G46" s="16">
        <v>782</v>
      </c>
      <c r="H46" s="16">
        <v>374</v>
      </c>
    </row>
    <row r="47" spans="1:8" x14ac:dyDescent="0.3">
      <c r="A47" s="15">
        <v>40558</v>
      </c>
      <c r="B47" s="3" t="s">
        <v>49</v>
      </c>
      <c r="C47" s="3" t="s">
        <v>33</v>
      </c>
      <c r="D47" s="3" t="s">
        <v>38</v>
      </c>
      <c r="E47" s="3" t="s">
        <v>42</v>
      </c>
      <c r="F47" s="3">
        <v>63</v>
      </c>
      <c r="G47" s="16">
        <v>1323</v>
      </c>
      <c r="H47" s="16">
        <v>582.75</v>
      </c>
    </row>
    <row r="48" spans="1:8" x14ac:dyDescent="0.3">
      <c r="A48" s="15">
        <v>40558</v>
      </c>
      <c r="B48" s="3" t="s">
        <v>44</v>
      </c>
      <c r="C48" s="3" t="s">
        <v>47</v>
      </c>
      <c r="D48" s="3" t="s">
        <v>48</v>
      </c>
      <c r="E48" s="3" t="s">
        <v>72</v>
      </c>
      <c r="F48" s="3">
        <v>11</v>
      </c>
      <c r="G48" s="16">
        <v>209</v>
      </c>
      <c r="H48" s="16">
        <v>88</v>
      </c>
    </row>
    <row r="49" spans="1:8" x14ac:dyDescent="0.3">
      <c r="A49" s="15">
        <v>40559</v>
      </c>
      <c r="B49" s="3" t="s">
        <v>36</v>
      </c>
      <c r="C49" s="3" t="s">
        <v>47</v>
      </c>
      <c r="D49" s="3" t="s">
        <v>34</v>
      </c>
      <c r="E49" s="3" t="s">
        <v>72</v>
      </c>
      <c r="F49" s="3">
        <v>56</v>
      </c>
      <c r="G49" s="16">
        <v>1232</v>
      </c>
      <c r="H49" s="16">
        <v>560</v>
      </c>
    </row>
    <row r="50" spans="1:8" x14ac:dyDescent="0.3">
      <c r="A50" s="15">
        <v>40559</v>
      </c>
      <c r="B50" s="3" t="s">
        <v>46</v>
      </c>
      <c r="C50" s="3" t="s">
        <v>37</v>
      </c>
      <c r="D50" s="3" t="s">
        <v>58</v>
      </c>
      <c r="E50" s="3" t="s">
        <v>59</v>
      </c>
      <c r="F50" s="3">
        <v>31</v>
      </c>
      <c r="G50" s="16">
        <v>713</v>
      </c>
      <c r="H50" s="16">
        <v>341</v>
      </c>
    </row>
    <row r="51" spans="1:8" x14ac:dyDescent="0.3">
      <c r="A51" s="15">
        <v>40560</v>
      </c>
      <c r="B51" s="3" t="s">
        <v>32</v>
      </c>
      <c r="C51" s="3" t="s">
        <v>33</v>
      </c>
      <c r="D51" s="3" t="s">
        <v>54</v>
      </c>
      <c r="E51" s="3" t="s">
        <v>64</v>
      </c>
      <c r="F51" s="3">
        <v>62</v>
      </c>
      <c r="G51" s="16">
        <v>1674</v>
      </c>
      <c r="H51" s="16">
        <v>899</v>
      </c>
    </row>
    <row r="52" spans="1:8" x14ac:dyDescent="0.3">
      <c r="A52" s="15">
        <v>40560</v>
      </c>
      <c r="B52" s="3" t="s">
        <v>32</v>
      </c>
      <c r="C52" s="3" t="s">
        <v>33</v>
      </c>
      <c r="D52" s="3" t="s">
        <v>38</v>
      </c>
      <c r="E52" s="3" t="s">
        <v>43</v>
      </c>
      <c r="F52" s="3">
        <v>43</v>
      </c>
      <c r="G52" s="16">
        <v>1161</v>
      </c>
      <c r="H52" s="16">
        <v>623.5</v>
      </c>
    </row>
    <row r="53" spans="1:8" x14ac:dyDescent="0.3">
      <c r="A53" s="15">
        <v>40560</v>
      </c>
      <c r="B53" s="3" t="s">
        <v>46</v>
      </c>
      <c r="C53" s="3" t="s">
        <v>33</v>
      </c>
      <c r="D53" s="3" t="s">
        <v>34</v>
      </c>
      <c r="E53" s="3" t="s">
        <v>51</v>
      </c>
      <c r="F53" s="3">
        <v>39</v>
      </c>
      <c r="G53" s="16">
        <v>897</v>
      </c>
      <c r="H53" s="16">
        <v>429</v>
      </c>
    </row>
    <row r="54" spans="1:8" x14ac:dyDescent="0.3">
      <c r="A54" s="15">
        <v>40560</v>
      </c>
      <c r="B54" s="3" t="s">
        <v>32</v>
      </c>
      <c r="C54" s="3" t="s">
        <v>47</v>
      </c>
      <c r="D54" s="3" t="s">
        <v>48</v>
      </c>
      <c r="E54" s="3" t="s">
        <v>65</v>
      </c>
      <c r="F54" s="3">
        <v>61</v>
      </c>
      <c r="G54" s="16">
        <v>1647</v>
      </c>
      <c r="H54" s="16">
        <v>884.5</v>
      </c>
    </row>
    <row r="55" spans="1:8" x14ac:dyDescent="0.3">
      <c r="A55" s="15">
        <v>40560</v>
      </c>
      <c r="B55" s="3" t="s">
        <v>44</v>
      </c>
      <c r="C55" s="3" t="s">
        <v>47</v>
      </c>
      <c r="D55" s="3" t="s">
        <v>54</v>
      </c>
      <c r="E55" s="3" t="s">
        <v>61</v>
      </c>
      <c r="F55" s="3">
        <v>59</v>
      </c>
      <c r="G55" s="16">
        <v>1121</v>
      </c>
      <c r="H55" s="16">
        <v>472</v>
      </c>
    </row>
    <row r="56" spans="1:8" x14ac:dyDescent="0.3">
      <c r="A56" s="15">
        <v>40560</v>
      </c>
      <c r="B56" s="3" t="s">
        <v>36</v>
      </c>
      <c r="C56" s="3" t="s">
        <v>47</v>
      </c>
      <c r="D56" s="3" t="s">
        <v>58</v>
      </c>
      <c r="E56" s="3" t="s">
        <v>51</v>
      </c>
      <c r="F56" s="3">
        <v>16</v>
      </c>
      <c r="G56" s="16">
        <v>352</v>
      </c>
      <c r="H56" s="16">
        <v>160</v>
      </c>
    </row>
    <row r="57" spans="1:8" x14ac:dyDescent="0.3">
      <c r="A57" s="15">
        <v>40560</v>
      </c>
      <c r="B57" s="3" t="s">
        <v>32</v>
      </c>
      <c r="C57" s="3" t="s">
        <v>40</v>
      </c>
      <c r="D57" s="3" t="s">
        <v>48</v>
      </c>
      <c r="E57" s="3" t="s">
        <v>51</v>
      </c>
      <c r="F57" s="3">
        <v>10</v>
      </c>
      <c r="G57" s="16">
        <v>270</v>
      </c>
      <c r="H57" s="16">
        <v>145</v>
      </c>
    </row>
    <row r="58" spans="1:8" x14ac:dyDescent="0.3">
      <c r="A58" s="15">
        <v>40561</v>
      </c>
      <c r="B58" s="3" t="s">
        <v>44</v>
      </c>
      <c r="C58" s="3" t="s">
        <v>33</v>
      </c>
      <c r="D58" s="3" t="s">
        <v>54</v>
      </c>
      <c r="E58" s="3" t="s">
        <v>35</v>
      </c>
      <c r="F58" s="3">
        <v>24</v>
      </c>
      <c r="G58" s="16">
        <v>456</v>
      </c>
      <c r="H58" s="16">
        <v>192</v>
      </c>
    </row>
    <row r="59" spans="1:8" x14ac:dyDescent="0.3">
      <c r="A59" s="15">
        <v>40561</v>
      </c>
      <c r="B59" s="3" t="s">
        <v>36</v>
      </c>
      <c r="C59" s="3" t="s">
        <v>33</v>
      </c>
      <c r="D59" s="3" t="s">
        <v>54</v>
      </c>
      <c r="E59" s="3" t="s">
        <v>73</v>
      </c>
      <c r="F59" s="3">
        <v>20</v>
      </c>
      <c r="G59" s="16">
        <v>440</v>
      </c>
      <c r="H59" s="16">
        <v>200</v>
      </c>
    </row>
    <row r="60" spans="1:8" x14ac:dyDescent="0.3">
      <c r="A60" s="15">
        <v>40561</v>
      </c>
      <c r="B60" s="3" t="s">
        <v>49</v>
      </c>
      <c r="C60" s="3" t="s">
        <v>33</v>
      </c>
      <c r="D60" s="3" t="s">
        <v>38</v>
      </c>
      <c r="E60" s="3" t="s">
        <v>74</v>
      </c>
      <c r="F60" s="3">
        <v>12</v>
      </c>
      <c r="G60" s="16">
        <v>252</v>
      </c>
      <c r="H60" s="16">
        <v>111</v>
      </c>
    </row>
    <row r="61" spans="1:8" x14ac:dyDescent="0.3">
      <c r="A61" s="15">
        <v>40561</v>
      </c>
      <c r="B61" s="3" t="s">
        <v>36</v>
      </c>
      <c r="C61" s="3" t="s">
        <v>33</v>
      </c>
      <c r="D61" s="3" t="s">
        <v>41</v>
      </c>
      <c r="E61" s="3" t="s">
        <v>67</v>
      </c>
      <c r="F61" s="3">
        <v>59</v>
      </c>
      <c r="G61" s="16">
        <v>1298</v>
      </c>
      <c r="H61" s="16">
        <v>590</v>
      </c>
    </row>
    <row r="62" spans="1:8" x14ac:dyDescent="0.3">
      <c r="A62" s="15">
        <v>40561</v>
      </c>
      <c r="B62" s="3" t="s">
        <v>44</v>
      </c>
      <c r="C62" s="3" t="s">
        <v>47</v>
      </c>
      <c r="D62" s="3" t="s">
        <v>48</v>
      </c>
      <c r="E62" s="3" t="s">
        <v>51</v>
      </c>
      <c r="F62" s="3">
        <v>62</v>
      </c>
      <c r="G62" s="16">
        <v>1178</v>
      </c>
      <c r="H62" s="16">
        <v>496</v>
      </c>
    </row>
    <row r="63" spans="1:8" x14ac:dyDescent="0.3">
      <c r="A63" s="15">
        <v>40561</v>
      </c>
      <c r="B63" s="3" t="s">
        <v>32</v>
      </c>
      <c r="C63" s="3" t="s">
        <v>47</v>
      </c>
      <c r="D63" s="3" t="s">
        <v>58</v>
      </c>
      <c r="E63" s="3" t="s">
        <v>70</v>
      </c>
      <c r="F63" s="3">
        <v>17</v>
      </c>
      <c r="G63" s="16">
        <v>459</v>
      </c>
      <c r="H63" s="16">
        <v>246.5</v>
      </c>
    </row>
    <row r="64" spans="1:8" x14ac:dyDescent="0.3">
      <c r="A64" s="15">
        <v>40561</v>
      </c>
      <c r="B64" s="3" t="s">
        <v>46</v>
      </c>
      <c r="C64" s="3" t="s">
        <v>37</v>
      </c>
      <c r="D64" s="3" t="s">
        <v>58</v>
      </c>
      <c r="E64" s="3" t="s">
        <v>72</v>
      </c>
      <c r="F64" s="3">
        <v>53</v>
      </c>
      <c r="G64" s="16">
        <v>1219</v>
      </c>
      <c r="H64" s="16">
        <v>583</v>
      </c>
    </row>
    <row r="65" spans="1:8" x14ac:dyDescent="0.3">
      <c r="A65" s="15">
        <v>40561</v>
      </c>
      <c r="B65" s="3" t="s">
        <v>44</v>
      </c>
      <c r="C65" s="3" t="s">
        <v>40</v>
      </c>
      <c r="D65" s="3" t="s">
        <v>34</v>
      </c>
      <c r="E65" s="3" t="s">
        <v>42</v>
      </c>
      <c r="F65" s="3">
        <v>8</v>
      </c>
      <c r="G65" s="16">
        <v>152</v>
      </c>
      <c r="H65" s="16">
        <v>64</v>
      </c>
    </row>
    <row r="66" spans="1:8" x14ac:dyDescent="0.3">
      <c r="A66" s="15">
        <v>40562</v>
      </c>
      <c r="B66" s="3" t="s">
        <v>36</v>
      </c>
      <c r="C66" s="3" t="s">
        <v>37</v>
      </c>
      <c r="D66" s="3" t="s">
        <v>34</v>
      </c>
      <c r="E66" s="3" t="s">
        <v>62</v>
      </c>
      <c r="F66" s="3">
        <v>35</v>
      </c>
      <c r="G66" s="16">
        <v>770</v>
      </c>
      <c r="H66" s="16">
        <v>350</v>
      </c>
    </row>
    <row r="67" spans="1:8" x14ac:dyDescent="0.3">
      <c r="A67" s="15">
        <v>40563</v>
      </c>
      <c r="B67" s="3" t="s">
        <v>46</v>
      </c>
      <c r="C67" s="3" t="s">
        <v>33</v>
      </c>
      <c r="D67" s="3" t="s">
        <v>48</v>
      </c>
      <c r="E67" s="3" t="s">
        <v>55</v>
      </c>
      <c r="F67" s="3">
        <v>59</v>
      </c>
      <c r="G67" s="16">
        <v>1357</v>
      </c>
      <c r="H67" s="16">
        <v>649</v>
      </c>
    </row>
    <row r="68" spans="1:8" x14ac:dyDescent="0.3">
      <c r="A68" s="15">
        <v>40563</v>
      </c>
      <c r="B68" s="3" t="s">
        <v>36</v>
      </c>
      <c r="C68" s="3" t="s">
        <v>33</v>
      </c>
      <c r="D68" s="3" t="s">
        <v>38</v>
      </c>
      <c r="E68" s="3" t="s">
        <v>57</v>
      </c>
      <c r="F68" s="3">
        <v>10</v>
      </c>
      <c r="G68" s="16">
        <v>220</v>
      </c>
      <c r="H68" s="16">
        <v>100</v>
      </c>
    </row>
    <row r="69" spans="1:8" x14ac:dyDescent="0.3">
      <c r="A69" s="15">
        <v>40563</v>
      </c>
      <c r="B69" s="3" t="s">
        <v>44</v>
      </c>
      <c r="C69" s="3" t="s">
        <v>40</v>
      </c>
      <c r="D69" s="3" t="s">
        <v>34</v>
      </c>
      <c r="E69" s="3" t="s">
        <v>72</v>
      </c>
      <c r="F69" s="3">
        <v>58</v>
      </c>
      <c r="G69" s="16">
        <v>1102</v>
      </c>
      <c r="H69" s="16">
        <v>464</v>
      </c>
    </row>
    <row r="70" spans="1:8" x14ac:dyDescent="0.3">
      <c r="A70" s="15">
        <v>40564</v>
      </c>
      <c r="B70" s="3" t="s">
        <v>32</v>
      </c>
      <c r="C70" s="3" t="s">
        <v>33</v>
      </c>
      <c r="D70" s="3" t="s">
        <v>48</v>
      </c>
      <c r="E70" s="3" t="s">
        <v>45</v>
      </c>
      <c r="F70" s="3">
        <v>58</v>
      </c>
      <c r="G70" s="16">
        <v>1566</v>
      </c>
      <c r="H70" s="16">
        <v>841</v>
      </c>
    </row>
    <row r="71" spans="1:8" x14ac:dyDescent="0.3">
      <c r="A71" s="15">
        <v>40564</v>
      </c>
      <c r="B71" s="3" t="s">
        <v>44</v>
      </c>
      <c r="C71" s="3" t="s">
        <v>47</v>
      </c>
      <c r="D71" s="3" t="s">
        <v>41</v>
      </c>
      <c r="E71" s="3" t="s">
        <v>67</v>
      </c>
      <c r="F71" s="3">
        <v>23</v>
      </c>
      <c r="G71" s="16">
        <v>437</v>
      </c>
      <c r="H71" s="16">
        <v>184</v>
      </c>
    </row>
    <row r="72" spans="1:8" x14ac:dyDescent="0.3">
      <c r="A72" s="15">
        <v>40564</v>
      </c>
      <c r="B72" s="3" t="s">
        <v>44</v>
      </c>
      <c r="C72" s="3" t="s">
        <v>47</v>
      </c>
      <c r="D72" s="3" t="s">
        <v>58</v>
      </c>
      <c r="E72" s="3" t="s">
        <v>59</v>
      </c>
      <c r="F72" s="3">
        <v>64</v>
      </c>
      <c r="G72" s="16">
        <v>1216</v>
      </c>
      <c r="H72" s="16">
        <v>512</v>
      </c>
    </row>
    <row r="73" spans="1:8" x14ac:dyDescent="0.3">
      <c r="A73" s="15">
        <v>40564</v>
      </c>
      <c r="B73" s="3" t="s">
        <v>49</v>
      </c>
      <c r="C73" s="3" t="s">
        <v>37</v>
      </c>
      <c r="D73" s="3" t="s">
        <v>41</v>
      </c>
      <c r="E73" s="3" t="s">
        <v>61</v>
      </c>
      <c r="F73" s="3">
        <v>13</v>
      </c>
      <c r="G73" s="16">
        <v>273</v>
      </c>
      <c r="H73" s="16">
        <v>120.25</v>
      </c>
    </row>
    <row r="74" spans="1:8" x14ac:dyDescent="0.3">
      <c r="A74" s="15">
        <v>40564</v>
      </c>
      <c r="B74" s="3" t="s">
        <v>36</v>
      </c>
      <c r="C74" s="3" t="s">
        <v>37</v>
      </c>
      <c r="D74" s="3" t="s">
        <v>58</v>
      </c>
      <c r="E74" s="3" t="s">
        <v>66</v>
      </c>
      <c r="F74" s="3">
        <v>11</v>
      </c>
      <c r="G74" s="16">
        <v>242</v>
      </c>
      <c r="H74" s="16">
        <v>110</v>
      </c>
    </row>
    <row r="75" spans="1:8" x14ac:dyDescent="0.3">
      <c r="A75" s="15">
        <v>40564</v>
      </c>
      <c r="B75" s="3" t="s">
        <v>32</v>
      </c>
      <c r="C75" s="3" t="s">
        <v>40</v>
      </c>
      <c r="D75" s="3" t="s">
        <v>38</v>
      </c>
      <c r="E75" s="3" t="s">
        <v>69</v>
      </c>
      <c r="F75" s="3">
        <v>56</v>
      </c>
      <c r="G75" s="16">
        <v>1512</v>
      </c>
      <c r="H75" s="16">
        <v>812</v>
      </c>
    </row>
    <row r="76" spans="1:8" x14ac:dyDescent="0.3">
      <c r="A76" s="15">
        <v>40565</v>
      </c>
      <c r="B76" s="3" t="s">
        <v>32</v>
      </c>
      <c r="C76" s="3" t="s">
        <v>37</v>
      </c>
      <c r="D76" s="3" t="s">
        <v>54</v>
      </c>
      <c r="E76" s="3" t="s">
        <v>45</v>
      </c>
      <c r="F76" s="3">
        <v>29</v>
      </c>
      <c r="G76" s="16">
        <v>783</v>
      </c>
      <c r="H76" s="16">
        <v>420.5</v>
      </c>
    </row>
    <row r="77" spans="1:8" x14ac:dyDescent="0.3">
      <c r="A77" s="15">
        <v>40565</v>
      </c>
      <c r="B77" s="3" t="s">
        <v>46</v>
      </c>
      <c r="C77" s="3" t="s">
        <v>37</v>
      </c>
      <c r="D77" s="3" t="s">
        <v>58</v>
      </c>
      <c r="E77" s="3" t="s">
        <v>39</v>
      </c>
      <c r="F77" s="3">
        <v>29</v>
      </c>
      <c r="G77" s="16">
        <v>667</v>
      </c>
      <c r="H77" s="16">
        <v>319</v>
      </c>
    </row>
    <row r="78" spans="1:8" x14ac:dyDescent="0.3">
      <c r="A78" s="15">
        <v>40565</v>
      </c>
      <c r="B78" s="3" t="s">
        <v>36</v>
      </c>
      <c r="C78" s="3" t="s">
        <v>40</v>
      </c>
      <c r="D78" s="3" t="s">
        <v>41</v>
      </c>
      <c r="E78" s="3" t="s">
        <v>42</v>
      </c>
      <c r="F78" s="3">
        <v>53</v>
      </c>
      <c r="G78" s="16">
        <v>1166</v>
      </c>
      <c r="H78" s="16">
        <v>530</v>
      </c>
    </row>
    <row r="79" spans="1:8" x14ac:dyDescent="0.3">
      <c r="A79" s="15">
        <v>40565</v>
      </c>
      <c r="B79" s="3" t="s">
        <v>36</v>
      </c>
      <c r="C79" s="3" t="s">
        <v>40</v>
      </c>
      <c r="D79" s="3" t="s">
        <v>34</v>
      </c>
      <c r="E79" s="3" t="s">
        <v>72</v>
      </c>
      <c r="F79" s="3">
        <v>35</v>
      </c>
      <c r="G79" s="16">
        <v>770</v>
      </c>
      <c r="H79" s="16">
        <v>350</v>
      </c>
    </row>
    <row r="80" spans="1:8" x14ac:dyDescent="0.3">
      <c r="A80" s="15">
        <v>40565</v>
      </c>
      <c r="B80" s="3" t="s">
        <v>36</v>
      </c>
      <c r="C80" s="3" t="s">
        <v>40</v>
      </c>
      <c r="D80" s="3" t="s">
        <v>58</v>
      </c>
      <c r="E80" s="3" t="s">
        <v>63</v>
      </c>
      <c r="F80" s="3">
        <v>6</v>
      </c>
      <c r="G80" s="16">
        <v>132</v>
      </c>
      <c r="H80" s="16">
        <v>60</v>
      </c>
    </row>
    <row r="81" spans="1:8" x14ac:dyDescent="0.3">
      <c r="A81" s="15">
        <v>40566</v>
      </c>
      <c r="B81" s="3" t="s">
        <v>32</v>
      </c>
      <c r="C81" s="3" t="s">
        <v>33</v>
      </c>
      <c r="D81" s="3" t="s">
        <v>54</v>
      </c>
      <c r="E81" s="3" t="s">
        <v>51</v>
      </c>
      <c r="F81" s="3">
        <v>44</v>
      </c>
      <c r="G81" s="16">
        <v>1188</v>
      </c>
      <c r="H81" s="16">
        <v>638</v>
      </c>
    </row>
    <row r="82" spans="1:8" x14ac:dyDescent="0.3">
      <c r="A82" s="15">
        <v>40566</v>
      </c>
      <c r="B82" s="3" t="s">
        <v>36</v>
      </c>
      <c r="C82" s="3" t="s">
        <v>33</v>
      </c>
      <c r="D82" s="3" t="s">
        <v>38</v>
      </c>
      <c r="E82" s="3" t="s">
        <v>73</v>
      </c>
      <c r="F82" s="3">
        <v>9</v>
      </c>
      <c r="G82" s="16">
        <v>198</v>
      </c>
      <c r="H82" s="16">
        <v>90</v>
      </c>
    </row>
    <row r="83" spans="1:8" x14ac:dyDescent="0.3">
      <c r="A83" s="15">
        <v>40566</v>
      </c>
      <c r="B83" s="3" t="s">
        <v>32</v>
      </c>
      <c r="C83" s="3" t="s">
        <v>33</v>
      </c>
      <c r="D83" s="3" t="s">
        <v>41</v>
      </c>
      <c r="E83" s="3" t="s">
        <v>63</v>
      </c>
      <c r="F83" s="3">
        <v>22</v>
      </c>
      <c r="G83" s="16">
        <v>594</v>
      </c>
      <c r="H83" s="16">
        <v>319</v>
      </c>
    </row>
    <row r="84" spans="1:8" x14ac:dyDescent="0.3">
      <c r="A84" s="15">
        <v>40566</v>
      </c>
      <c r="B84" s="3" t="s">
        <v>44</v>
      </c>
      <c r="C84" s="3" t="s">
        <v>37</v>
      </c>
      <c r="D84" s="3" t="s">
        <v>48</v>
      </c>
      <c r="E84" s="3" t="s">
        <v>62</v>
      </c>
      <c r="F84" s="3">
        <v>49</v>
      </c>
      <c r="G84" s="16">
        <v>931</v>
      </c>
      <c r="H84" s="16">
        <v>392</v>
      </c>
    </row>
    <row r="85" spans="1:8" x14ac:dyDescent="0.3">
      <c r="A85" s="15">
        <v>40567</v>
      </c>
      <c r="B85" s="3" t="s">
        <v>46</v>
      </c>
      <c r="C85" s="3" t="s">
        <v>47</v>
      </c>
      <c r="D85" s="3" t="s">
        <v>54</v>
      </c>
      <c r="E85" s="3" t="s">
        <v>52</v>
      </c>
      <c r="F85" s="3">
        <v>13</v>
      </c>
      <c r="G85" s="16">
        <v>299</v>
      </c>
      <c r="H85" s="16">
        <v>143</v>
      </c>
    </row>
    <row r="86" spans="1:8" x14ac:dyDescent="0.3">
      <c r="A86" s="15">
        <v>40567</v>
      </c>
      <c r="B86" s="3" t="s">
        <v>32</v>
      </c>
      <c r="C86" s="3" t="s">
        <v>40</v>
      </c>
      <c r="D86" s="3" t="s">
        <v>38</v>
      </c>
      <c r="E86" s="3" t="s">
        <v>64</v>
      </c>
      <c r="F86" s="3">
        <v>63</v>
      </c>
      <c r="G86" s="16">
        <v>1701</v>
      </c>
      <c r="H86" s="16">
        <v>913.5</v>
      </c>
    </row>
    <row r="87" spans="1:8" x14ac:dyDescent="0.3">
      <c r="A87" s="15">
        <v>40568</v>
      </c>
      <c r="B87" s="3" t="s">
        <v>44</v>
      </c>
      <c r="C87" s="3" t="s">
        <v>47</v>
      </c>
      <c r="D87" s="3" t="s">
        <v>54</v>
      </c>
      <c r="E87" s="3" t="s">
        <v>71</v>
      </c>
      <c r="F87" s="3">
        <v>21</v>
      </c>
      <c r="G87" s="16">
        <v>399</v>
      </c>
      <c r="H87" s="16">
        <v>168</v>
      </c>
    </row>
    <row r="88" spans="1:8" x14ac:dyDescent="0.3">
      <c r="A88" s="15">
        <v>40569</v>
      </c>
      <c r="B88" s="3" t="s">
        <v>36</v>
      </c>
      <c r="C88" s="3" t="s">
        <v>33</v>
      </c>
      <c r="D88" s="3" t="s">
        <v>48</v>
      </c>
      <c r="E88" s="3" t="s">
        <v>60</v>
      </c>
      <c r="F88" s="3">
        <v>17</v>
      </c>
      <c r="G88" s="16">
        <v>374</v>
      </c>
      <c r="H88" s="16">
        <v>170</v>
      </c>
    </row>
    <row r="89" spans="1:8" x14ac:dyDescent="0.3">
      <c r="A89" s="15">
        <v>40569</v>
      </c>
      <c r="B89" s="3" t="s">
        <v>36</v>
      </c>
      <c r="C89" s="3" t="s">
        <v>47</v>
      </c>
      <c r="D89" s="3" t="s">
        <v>38</v>
      </c>
      <c r="E89" s="3" t="s">
        <v>57</v>
      </c>
      <c r="F89" s="3">
        <v>21</v>
      </c>
      <c r="G89" s="16">
        <v>462</v>
      </c>
      <c r="H89" s="16">
        <v>210</v>
      </c>
    </row>
    <row r="90" spans="1:8" x14ac:dyDescent="0.3">
      <c r="A90" s="15">
        <v>40569</v>
      </c>
      <c r="B90" s="3" t="s">
        <v>49</v>
      </c>
      <c r="C90" s="3" t="s">
        <v>37</v>
      </c>
      <c r="D90" s="3" t="s">
        <v>34</v>
      </c>
      <c r="E90" s="3" t="s">
        <v>73</v>
      </c>
      <c r="F90" s="3">
        <v>44</v>
      </c>
      <c r="G90" s="16">
        <v>924</v>
      </c>
      <c r="H90" s="16">
        <v>407</v>
      </c>
    </row>
    <row r="91" spans="1:8" x14ac:dyDescent="0.3">
      <c r="A91" s="15">
        <v>40569</v>
      </c>
      <c r="B91" s="3" t="s">
        <v>36</v>
      </c>
      <c r="C91" s="3" t="s">
        <v>40</v>
      </c>
      <c r="D91" s="3" t="s">
        <v>41</v>
      </c>
      <c r="E91" s="3" t="s">
        <v>75</v>
      </c>
      <c r="F91" s="3">
        <v>61</v>
      </c>
      <c r="G91" s="16">
        <v>5000</v>
      </c>
      <c r="H91" s="16">
        <v>610</v>
      </c>
    </row>
    <row r="92" spans="1:8" x14ac:dyDescent="0.3">
      <c r="A92" s="15">
        <v>40570</v>
      </c>
      <c r="B92" s="3" t="s">
        <v>46</v>
      </c>
      <c r="C92" s="3" t="s">
        <v>40</v>
      </c>
      <c r="D92" s="3" t="s">
        <v>38</v>
      </c>
      <c r="E92" s="3" t="s">
        <v>59</v>
      </c>
      <c r="F92" s="3">
        <v>10</v>
      </c>
      <c r="G92" s="16">
        <v>230</v>
      </c>
      <c r="H92" s="16">
        <v>110</v>
      </c>
    </row>
    <row r="93" spans="1:8" x14ac:dyDescent="0.3">
      <c r="A93" s="15">
        <v>40571</v>
      </c>
      <c r="B93" s="3" t="s">
        <v>49</v>
      </c>
      <c r="C93" s="3" t="s">
        <v>33</v>
      </c>
      <c r="D93" s="3" t="s">
        <v>58</v>
      </c>
      <c r="E93" s="3" t="s">
        <v>76</v>
      </c>
      <c r="F93" s="3">
        <v>36</v>
      </c>
      <c r="G93" s="16">
        <v>756</v>
      </c>
      <c r="H93" s="16">
        <v>333</v>
      </c>
    </row>
    <row r="94" spans="1:8" x14ac:dyDescent="0.3">
      <c r="A94" s="15">
        <v>40571</v>
      </c>
      <c r="B94" s="3" t="s">
        <v>32</v>
      </c>
      <c r="C94" s="3" t="s">
        <v>47</v>
      </c>
      <c r="D94" s="3" t="s">
        <v>58</v>
      </c>
      <c r="E94" s="3" t="s">
        <v>72</v>
      </c>
      <c r="F94" s="3">
        <v>42</v>
      </c>
      <c r="G94" s="16">
        <v>1134</v>
      </c>
      <c r="H94" s="16">
        <v>609</v>
      </c>
    </row>
    <row r="95" spans="1:8" x14ac:dyDescent="0.3">
      <c r="A95" s="15">
        <v>40571</v>
      </c>
      <c r="B95" s="3" t="s">
        <v>46</v>
      </c>
      <c r="C95" s="3" t="s">
        <v>37</v>
      </c>
      <c r="D95" s="3" t="s">
        <v>54</v>
      </c>
      <c r="E95" s="3" t="s">
        <v>74</v>
      </c>
      <c r="F95" s="3">
        <v>46</v>
      </c>
      <c r="G95" s="16">
        <v>1058</v>
      </c>
      <c r="H95" s="16">
        <v>506</v>
      </c>
    </row>
    <row r="96" spans="1:8" x14ac:dyDescent="0.3">
      <c r="A96" s="15">
        <v>40571</v>
      </c>
      <c r="B96" s="3" t="s">
        <v>32</v>
      </c>
      <c r="C96" s="3" t="s">
        <v>37</v>
      </c>
      <c r="D96" s="3" t="s">
        <v>54</v>
      </c>
      <c r="E96" s="3" t="s">
        <v>72</v>
      </c>
      <c r="F96" s="3">
        <v>44</v>
      </c>
      <c r="G96" s="16">
        <v>1188</v>
      </c>
      <c r="H96" s="16">
        <v>638</v>
      </c>
    </row>
    <row r="97" spans="1:8" x14ac:dyDescent="0.3">
      <c r="A97" s="15">
        <v>40571</v>
      </c>
      <c r="B97" s="3" t="s">
        <v>32</v>
      </c>
      <c r="C97" s="3" t="s">
        <v>37</v>
      </c>
      <c r="D97" s="3" t="s">
        <v>38</v>
      </c>
      <c r="E97" s="3" t="s">
        <v>39</v>
      </c>
      <c r="F97" s="3">
        <v>56</v>
      </c>
      <c r="G97" s="16">
        <v>1512</v>
      </c>
      <c r="H97" s="16">
        <v>812</v>
      </c>
    </row>
    <row r="98" spans="1:8" x14ac:dyDescent="0.3">
      <c r="A98" s="15">
        <v>40571</v>
      </c>
      <c r="B98" s="3" t="s">
        <v>36</v>
      </c>
      <c r="C98" s="3" t="s">
        <v>37</v>
      </c>
      <c r="D98" s="3" t="s">
        <v>34</v>
      </c>
      <c r="E98" s="3" t="s">
        <v>59</v>
      </c>
      <c r="F98" s="3">
        <v>25</v>
      </c>
      <c r="G98" s="16">
        <v>550</v>
      </c>
      <c r="H98" s="16">
        <v>250</v>
      </c>
    </row>
    <row r="99" spans="1:8" x14ac:dyDescent="0.3">
      <c r="A99" s="15">
        <v>40571</v>
      </c>
      <c r="B99" s="3" t="s">
        <v>44</v>
      </c>
      <c r="C99" s="3" t="s">
        <v>37</v>
      </c>
      <c r="D99" s="3" t="s">
        <v>58</v>
      </c>
      <c r="E99" s="3" t="s">
        <v>75</v>
      </c>
      <c r="F99" s="3">
        <v>51</v>
      </c>
      <c r="G99" s="16">
        <v>969</v>
      </c>
      <c r="H99" s="16">
        <v>408</v>
      </c>
    </row>
    <row r="100" spans="1:8" x14ac:dyDescent="0.3">
      <c r="A100" s="15">
        <v>40571</v>
      </c>
      <c r="B100" s="3" t="s">
        <v>49</v>
      </c>
      <c r="C100" s="3" t="s">
        <v>40</v>
      </c>
      <c r="D100" s="3" t="s">
        <v>48</v>
      </c>
      <c r="E100" s="3" t="s">
        <v>45</v>
      </c>
      <c r="F100" s="3">
        <v>62</v>
      </c>
      <c r="G100" s="16">
        <v>1302</v>
      </c>
      <c r="H100" s="16">
        <v>573.5</v>
      </c>
    </row>
    <row r="101" spans="1:8" x14ac:dyDescent="0.3">
      <c r="A101" s="15">
        <v>40571</v>
      </c>
      <c r="B101" s="3" t="s">
        <v>46</v>
      </c>
      <c r="C101" s="3" t="s">
        <v>40</v>
      </c>
      <c r="D101" s="3" t="s">
        <v>58</v>
      </c>
      <c r="E101" s="3" t="s">
        <v>77</v>
      </c>
      <c r="F101" s="3">
        <v>15</v>
      </c>
      <c r="G101" s="16">
        <v>345</v>
      </c>
      <c r="H101" s="16">
        <v>165</v>
      </c>
    </row>
    <row r="102" spans="1:8" x14ac:dyDescent="0.3">
      <c r="A102" s="15">
        <v>40572</v>
      </c>
      <c r="B102" s="3" t="s">
        <v>36</v>
      </c>
      <c r="C102" s="3" t="s">
        <v>33</v>
      </c>
      <c r="D102" s="3" t="s">
        <v>48</v>
      </c>
      <c r="E102" s="3" t="s">
        <v>42</v>
      </c>
      <c r="F102" s="3">
        <v>50</v>
      </c>
      <c r="G102" s="16">
        <v>1100</v>
      </c>
      <c r="H102" s="16">
        <v>500</v>
      </c>
    </row>
    <row r="103" spans="1:8" x14ac:dyDescent="0.3">
      <c r="A103" s="15">
        <v>40572</v>
      </c>
      <c r="B103" s="3" t="s">
        <v>32</v>
      </c>
      <c r="C103" s="3" t="s">
        <v>47</v>
      </c>
      <c r="D103" s="3" t="s">
        <v>38</v>
      </c>
      <c r="E103" s="3" t="s">
        <v>70</v>
      </c>
      <c r="F103" s="3">
        <v>10</v>
      </c>
      <c r="G103" s="16">
        <v>270</v>
      </c>
      <c r="H103" s="16">
        <v>145</v>
      </c>
    </row>
    <row r="104" spans="1:8" x14ac:dyDescent="0.3">
      <c r="A104" s="15">
        <v>40573</v>
      </c>
      <c r="B104" s="3" t="s">
        <v>44</v>
      </c>
      <c r="C104" s="3" t="s">
        <v>37</v>
      </c>
      <c r="D104" s="3" t="s">
        <v>34</v>
      </c>
      <c r="E104" s="3" t="s">
        <v>53</v>
      </c>
      <c r="F104" s="3">
        <v>23</v>
      </c>
      <c r="G104" s="16">
        <v>437</v>
      </c>
      <c r="H104" s="16">
        <v>184</v>
      </c>
    </row>
    <row r="105" spans="1:8" x14ac:dyDescent="0.3">
      <c r="A105" s="15">
        <v>40573</v>
      </c>
      <c r="B105" s="3" t="s">
        <v>32</v>
      </c>
      <c r="C105" s="3" t="s">
        <v>37</v>
      </c>
      <c r="D105" s="3" t="s">
        <v>34</v>
      </c>
      <c r="E105" s="3" t="s">
        <v>53</v>
      </c>
      <c r="F105" s="3">
        <v>25</v>
      </c>
      <c r="G105" s="16">
        <v>675</v>
      </c>
      <c r="H105" s="16">
        <v>362.5</v>
      </c>
    </row>
    <row r="106" spans="1:8" x14ac:dyDescent="0.3">
      <c r="A106" s="15">
        <v>40573</v>
      </c>
      <c r="B106" s="3" t="s">
        <v>44</v>
      </c>
      <c r="C106" s="3" t="s">
        <v>40</v>
      </c>
      <c r="D106" s="3" t="s">
        <v>38</v>
      </c>
      <c r="E106" s="3" t="s">
        <v>67</v>
      </c>
      <c r="F106" s="3">
        <v>49</v>
      </c>
      <c r="G106" s="16">
        <v>931</v>
      </c>
      <c r="H106" s="16">
        <v>392</v>
      </c>
    </row>
  </sheetData>
  <hyperlinks>
    <hyperlink ref="J13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10"/>
  <sheetViews>
    <sheetView workbookViewId="0">
      <selection activeCell="A12" sqref="A12"/>
    </sheetView>
  </sheetViews>
  <sheetFormatPr defaultRowHeight="14.4" x14ac:dyDescent="0.3"/>
  <cols>
    <col min="1" max="1" width="12.44140625" bestFit="1" customWidth="1"/>
    <col min="2" max="2" width="15.44140625" bestFit="1" customWidth="1"/>
    <col min="3" max="3" width="8.5546875" customWidth="1"/>
    <col min="4" max="4" width="6" customWidth="1"/>
    <col min="5" max="5" width="5.21875" customWidth="1"/>
    <col min="6" max="6" width="10.77734375" bestFit="1" customWidth="1"/>
  </cols>
  <sheetData>
    <row r="3" spans="1:6" x14ac:dyDescent="0.3">
      <c r="A3" s="25" t="s">
        <v>90</v>
      </c>
      <c r="B3" s="25" t="s">
        <v>87</v>
      </c>
    </row>
    <row r="4" spans="1:6" x14ac:dyDescent="0.3">
      <c r="A4" s="25" t="s">
        <v>82</v>
      </c>
      <c r="B4" t="s">
        <v>33</v>
      </c>
      <c r="C4" t="s">
        <v>47</v>
      </c>
      <c r="D4" t="s">
        <v>37</v>
      </c>
      <c r="E4" t="s">
        <v>40</v>
      </c>
      <c r="F4" t="s">
        <v>83</v>
      </c>
    </row>
    <row r="5" spans="1:6" x14ac:dyDescent="0.3">
      <c r="A5" s="27" t="s">
        <v>36</v>
      </c>
      <c r="B5" s="26">
        <v>205</v>
      </c>
      <c r="C5" s="26">
        <v>197</v>
      </c>
      <c r="D5" s="26">
        <v>143</v>
      </c>
      <c r="E5" s="26">
        <v>201</v>
      </c>
      <c r="F5" s="26">
        <v>746</v>
      </c>
    </row>
    <row r="6" spans="1:6" x14ac:dyDescent="0.3">
      <c r="A6" s="27" t="s">
        <v>46</v>
      </c>
      <c r="B6" s="26">
        <v>233</v>
      </c>
      <c r="C6" s="26">
        <v>45</v>
      </c>
      <c r="D6" s="26">
        <v>211</v>
      </c>
      <c r="E6" s="26">
        <v>103</v>
      </c>
      <c r="F6" s="26">
        <v>592</v>
      </c>
    </row>
    <row r="7" spans="1:6" x14ac:dyDescent="0.3">
      <c r="A7" s="27" t="s">
        <v>32</v>
      </c>
      <c r="B7" s="26">
        <v>325</v>
      </c>
      <c r="C7" s="26">
        <v>130</v>
      </c>
      <c r="D7" s="26">
        <v>154</v>
      </c>
      <c r="E7" s="26">
        <v>304</v>
      </c>
      <c r="F7" s="26">
        <v>913</v>
      </c>
    </row>
    <row r="8" spans="1:6" x14ac:dyDescent="0.3">
      <c r="A8" s="27" t="s">
        <v>49</v>
      </c>
      <c r="B8" s="26">
        <v>155</v>
      </c>
      <c r="C8" s="26">
        <v>70</v>
      </c>
      <c r="D8" s="26">
        <v>184</v>
      </c>
      <c r="E8" s="26">
        <v>176</v>
      </c>
      <c r="F8" s="26">
        <v>585</v>
      </c>
    </row>
    <row r="9" spans="1:6" x14ac:dyDescent="0.3">
      <c r="A9" s="27" t="s">
        <v>44</v>
      </c>
      <c r="B9" s="26">
        <v>158</v>
      </c>
      <c r="C9" s="26">
        <v>281</v>
      </c>
      <c r="D9" s="26">
        <v>199</v>
      </c>
      <c r="E9" s="26">
        <v>127</v>
      </c>
      <c r="F9" s="26">
        <v>765</v>
      </c>
    </row>
    <row r="10" spans="1:6" x14ac:dyDescent="0.3">
      <c r="A10" s="27" t="s">
        <v>83</v>
      </c>
      <c r="B10" s="26">
        <v>1076</v>
      </c>
      <c r="C10" s="26">
        <v>723</v>
      </c>
      <c r="D10" s="26">
        <v>891</v>
      </c>
      <c r="E10" s="26">
        <v>911</v>
      </c>
      <c r="F10" s="26">
        <v>3601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14"/>
  <sheetViews>
    <sheetView zoomScaleNormal="100" workbookViewId="0">
      <selection activeCell="A12" sqref="A12"/>
    </sheetView>
  </sheetViews>
  <sheetFormatPr defaultRowHeight="14.4" x14ac:dyDescent="0.3"/>
  <cols>
    <col min="1" max="1" width="7.5546875" bestFit="1" customWidth="1"/>
    <col min="2" max="2" width="8" bestFit="1" customWidth="1"/>
    <col min="3" max="3" width="9.6640625" customWidth="1"/>
    <col min="4" max="4" width="2.44140625" customWidth="1"/>
    <col min="5" max="5" width="14.44140625" bestFit="1" customWidth="1"/>
    <col min="6" max="6" width="7" customWidth="1"/>
    <col min="7" max="7" width="4.77734375" bestFit="1" customWidth="1"/>
    <col min="8" max="9" width="4" customWidth="1"/>
    <col min="10" max="10" width="10.77734375" customWidth="1"/>
    <col min="11" max="11" width="6.109375" customWidth="1"/>
    <col min="12" max="12" width="10.77734375" bestFit="1" customWidth="1"/>
  </cols>
  <sheetData>
    <row r="1" spans="1:24" x14ac:dyDescent="0.3">
      <c r="A1" s="37" t="s">
        <v>13</v>
      </c>
      <c r="B1" s="37" t="s">
        <v>14</v>
      </c>
      <c r="C1" s="37" t="s">
        <v>15</v>
      </c>
      <c r="K1" s="38" t="s">
        <v>100</v>
      </c>
      <c r="L1" s="17" t="s">
        <v>94</v>
      </c>
      <c r="M1" s="18"/>
      <c r="N1" s="18"/>
      <c r="O1" s="18"/>
      <c r="P1" s="18"/>
      <c r="Q1" s="18"/>
      <c r="R1" s="18"/>
      <c r="S1" s="19"/>
    </row>
    <row r="2" spans="1:24" x14ac:dyDescent="0.3">
      <c r="A2" s="23">
        <v>40283</v>
      </c>
      <c r="B2" s="3" t="s">
        <v>17</v>
      </c>
      <c r="C2" s="3">
        <v>150</v>
      </c>
      <c r="L2" s="17" t="s">
        <v>95</v>
      </c>
      <c r="M2" s="18"/>
      <c r="N2" s="18"/>
      <c r="O2" s="18"/>
      <c r="P2" s="18"/>
      <c r="Q2" s="18"/>
      <c r="R2" s="18"/>
      <c r="S2" s="19"/>
    </row>
    <row r="3" spans="1:24" x14ac:dyDescent="0.3">
      <c r="A3" s="23">
        <v>40290</v>
      </c>
      <c r="B3" s="3" t="s">
        <v>19</v>
      </c>
      <c r="C3" s="3">
        <v>85</v>
      </c>
      <c r="L3" s="17" t="s">
        <v>96</v>
      </c>
      <c r="M3" s="18"/>
      <c r="N3" s="18"/>
      <c r="O3" s="18"/>
      <c r="P3" s="18"/>
      <c r="Q3" s="18"/>
      <c r="R3" s="18"/>
      <c r="S3" s="19"/>
      <c r="T3" s="17"/>
      <c r="U3" s="18"/>
      <c r="V3" s="18"/>
      <c r="W3" s="18"/>
    </row>
    <row r="4" spans="1:24" x14ac:dyDescent="0.3">
      <c r="A4" s="23">
        <v>40303</v>
      </c>
      <c r="B4" s="3" t="s">
        <v>20</v>
      </c>
      <c r="C4" s="3">
        <v>900</v>
      </c>
      <c r="L4" s="17" t="s">
        <v>101</v>
      </c>
      <c r="M4" s="18"/>
      <c r="N4" s="18"/>
      <c r="O4" s="18"/>
      <c r="P4" s="18"/>
      <c r="Q4" s="18"/>
      <c r="R4" s="18"/>
      <c r="S4" s="19"/>
      <c r="T4" s="17"/>
      <c r="U4" s="18"/>
      <c r="V4" s="18"/>
      <c r="W4" s="18"/>
      <c r="X4" s="18"/>
    </row>
    <row r="5" spans="1:24" x14ac:dyDescent="0.3">
      <c r="A5" s="23">
        <v>40320</v>
      </c>
      <c r="B5" s="3" t="s">
        <v>22</v>
      </c>
      <c r="C5" s="3">
        <v>75</v>
      </c>
      <c r="L5" s="17" t="s">
        <v>97</v>
      </c>
      <c r="M5" s="18"/>
      <c r="N5" s="18"/>
      <c r="O5" s="18"/>
      <c r="P5" s="18"/>
      <c r="Q5" s="18"/>
      <c r="R5" s="18"/>
      <c r="S5" s="19"/>
    </row>
    <row r="6" spans="1:24" x14ac:dyDescent="0.3">
      <c r="A6" s="23">
        <v>40344</v>
      </c>
      <c r="B6" s="3" t="s">
        <v>23</v>
      </c>
      <c r="C6" s="3">
        <v>200</v>
      </c>
      <c r="L6" s="17" t="s">
        <v>98</v>
      </c>
      <c r="M6" s="18"/>
      <c r="N6" s="18"/>
      <c r="O6" s="18"/>
      <c r="P6" s="18"/>
      <c r="Q6" s="18"/>
      <c r="R6" s="18"/>
      <c r="S6" s="19"/>
      <c r="T6" s="17"/>
      <c r="U6" s="18"/>
      <c r="V6" s="18"/>
      <c r="W6" s="18"/>
    </row>
    <row r="7" spans="1:24" x14ac:dyDescent="0.3">
      <c r="A7" s="23">
        <v>40356</v>
      </c>
      <c r="B7" s="3" t="s">
        <v>24</v>
      </c>
      <c r="C7" s="3">
        <v>35</v>
      </c>
      <c r="L7" s="17" t="s">
        <v>99</v>
      </c>
      <c r="M7" s="18"/>
      <c r="N7" s="18"/>
      <c r="O7" s="18"/>
      <c r="P7" s="18"/>
      <c r="Q7" s="18"/>
      <c r="R7" s="18"/>
      <c r="S7" s="19"/>
    </row>
    <row r="8" spans="1:24" x14ac:dyDescent="0.3">
      <c r="A8" s="23">
        <v>40351</v>
      </c>
      <c r="B8" s="3" t="s">
        <v>23</v>
      </c>
      <c r="C8" s="3">
        <v>125</v>
      </c>
      <c r="L8" s="17" t="s">
        <v>102</v>
      </c>
      <c r="M8" s="18"/>
      <c r="N8" s="18"/>
      <c r="O8" s="18"/>
      <c r="P8" s="18"/>
      <c r="Q8" s="18"/>
      <c r="R8" s="18"/>
      <c r="S8" s="19"/>
    </row>
    <row r="9" spans="1:24" x14ac:dyDescent="0.3">
      <c r="A9" s="23">
        <v>40296</v>
      </c>
      <c r="B9" s="3" t="s">
        <v>17</v>
      </c>
      <c r="C9" s="3">
        <v>90</v>
      </c>
    </row>
    <row r="10" spans="1:24" x14ac:dyDescent="0.3">
      <c r="A10" s="23">
        <v>40280</v>
      </c>
      <c r="B10" s="3" t="s">
        <v>23</v>
      </c>
      <c r="C10" s="3">
        <v>175</v>
      </c>
    </row>
    <row r="11" spans="1:24" x14ac:dyDescent="0.3">
      <c r="A11" s="23">
        <v>40298</v>
      </c>
      <c r="B11" s="3" t="s">
        <v>23</v>
      </c>
      <c r="C11" s="3">
        <v>145</v>
      </c>
    </row>
    <row r="12" spans="1:24" x14ac:dyDescent="0.3">
      <c r="A12" s="23">
        <v>40313</v>
      </c>
      <c r="B12" s="3" t="s">
        <v>23</v>
      </c>
      <c r="C12" s="3">
        <v>230</v>
      </c>
    </row>
    <row r="13" spans="1:24" x14ac:dyDescent="0.3">
      <c r="A13" s="23">
        <v>40308</v>
      </c>
      <c r="B13" s="3" t="s">
        <v>23</v>
      </c>
      <c r="C13" s="3">
        <v>45</v>
      </c>
    </row>
    <row r="14" spans="1:24" x14ac:dyDescent="0.3">
      <c r="A14" s="23">
        <v>40182</v>
      </c>
      <c r="B14" s="3" t="s">
        <v>24</v>
      </c>
      <c r="C14" s="3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7"/>
  <sheetViews>
    <sheetView zoomScaleNormal="100" workbookViewId="0">
      <selection activeCell="F2" sqref="F2"/>
    </sheetView>
  </sheetViews>
  <sheetFormatPr defaultRowHeight="14.4" x14ac:dyDescent="0.3"/>
  <cols>
    <col min="1" max="1" width="7.5546875" bestFit="1" customWidth="1"/>
    <col min="2" max="2" width="8" bestFit="1" customWidth="1"/>
    <col min="3" max="3" width="9.6640625" customWidth="1"/>
    <col min="4" max="4" width="2.44140625" customWidth="1"/>
    <col min="5" max="5" width="14.44140625" bestFit="1" customWidth="1"/>
    <col min="6" max="6" width="7" customWidth="1"/>
    <col min="7" max="7" width="4.77734375" bestFit="1" customWidth="1"/>
    <col min="8" max="9" width="4" customWidth="1"/>
    <col min="10" max="10" width="10.77734375" customWidth="1"/>
    <col min="11" max="11" width="6.109375" customWidth="1"/>
    <col min="12" max="12" width="10.77734375" bestFit="1" customWidth="1"/>
  </cols>
  <sheetData>
    <row r="1" spans="1:24" x14ac:dyDescent="0.3">
      <c r="A1" s="31" t="s">
        <v>13</v>
      </c>
      <c r="B1" s="32" t="s">
        <v>14</v>
      </c>
      <c r="C1" s="33" t="s">
        <v>15</v>
      </c>
      <c r="E1" s="2" t="s">
        <v>89</v>
      </c>
      <c r="F1" s="24">
        <v>40269</v>
      </c>
      <c r="G1" s="24">
        <v>40299</v>
      </c>
      <c r="H1" s="24">
        <v>40330</v>
      </c>
      <c r="K1" s="38" t="s">
        <v>100</v>
      </c>
      <c r="L1" s="17" t="s">
        <v>94</v>
      </c>
      <c r="M1" s="18"/>
      <c r="N1" s="18"/>
      <c r="O1" s="18"/>
      <c r="P1" s="18"/>
      <c r="Q1" s="18"/>
      <c r="R1" s="18"/>
      <c r="S1" s="19"/>
    </row>
    <row r="2" spans="1:24" x14ac:dyDescent="0.3">
      <c r="A2" s="29">
        <v>40283</v>
      </c>
      <c r="B2" s="3" t="s">
        <v>17</v>
      </c>
      <c r="C2" s="30">
        <v>150</v>
      </c>
      <c r="E2" s="3" t="s">
        <v>17</v>
      </c>
      <c r="F2" s="21">
        <f>SUMIFS($C$2:$C$16,$B$2:$B$16,$E2,$A$2:$A$16,"&gt;="&amp;F$1,$A$2:$A$16,"&lt;="&amp;EOMONTH(F$1,0))</f>
        <v>240</v>
      </c>
      <c r="G2" s="21">
        <f>SUMIFS($C$2:$C$16,$B$2:$B$16,$E2,$A$2:$A$16,"&gt;="&amp;G$1,$A$2:$A$16,"&lt;="&amp;EOMONTH(G$1,0))</f>
        <v>0</v>
      </c>
      <c r="H2" s="21">
        <f>SUMIFS($C$2:$C$16,$B$2:$B$16,$E2,$A$2:$A$16,"&gt;="&amp;H$1,$A$2:$A$16,"&lt;="&amp;EOMONTH(H$1,0))</f>
        <v>0</v>
      </c>
      <c r="L2" s="17" t="s">
        <v>95</v>
      </c>
      <c r="M2" s="18"/>
      <c r="N2" s="18"/>
      <c r="O2" s="18"/>
      <c r="P2" s="18"/>
      <c r="Q2" s="18"/>
      <c r="R2" s="18"/>
      <c r="S2" s="19"/>
    </row>
    <row r="3" spans="1:24" x14ac:dyDescent="0.3">
      <c r="A3" s="29">
        <v>40290</v>
      </c>
      <c r="B3" s="3" t="s">
        <v>19</v>
      </c>
      <c r="C3" s="30">
        <v>85</v>
      </c>
      <c r="E3" s="3" t="s">
        <v>19</v>
      </c>
      <c r="F3" s="21">
        <f>SUMIFS($C$2:$C$16,$B$2:$B$16,$E3,$A$2:$A$16,"&gt;="&amp;F$1,$A$2:$A$16,"&lt;="&amp;EOMONTH(F$1,0))</f>
        <v>85</v>
      </c>
      <c r="G3" s="21">
        <f>SUMIFS($C$2:$C$16,$B$2:$B$16,$E3,$A$2:$A$16,"&gt;="&amp;G$1,$A$2:$A$16,"&lt;="&amp;EOMONTH(G$1,0))</f>
        <v>0</v>
      </c>
      <c r="H3" s="21">
        <f>SUMIFS($C$2:$C$16,$B$2:$B$16,$E3,$A$2:$A$16,"&gt;="&amp;H$1,$A$2:$A$16,"&lt;="&amp;EOMONTH(H$1,0))</f>
        <v>0</v>
      </c>
      <c r="L3" s="17" t="s">
        <v>96</v>
      </c>
      <c r="M3" s="18"/>
      <c r="N3" s="18"/>
      <c r="O3" s="18"/>
      <c r="P3" s="18"/>
      <c r="Q3" s="18"/>
      <c r="R3" s="18"/>
      <c r="S3" s="19"/>
      <c r="T3" s="17"/>
      <c r="U3" s="18"/>
      <c r="V3" s="18"/>
      <c r="W3" s="18"/>
    </row>
    <row r="4" spans="1:24" x14ac:dyDescent="0.3">
      <c r="A4" s="29">
        <v>40303</v>
      </c>
      <c r="B4" s="3" t="s">
        <v>20</v>
      </c>
      <c r="C4" s="30">
        <v>900</v>
      </c>
      <c r="E4" s="3" t="s">
        <v>20</v>
      </c>
      <c r="F4" s="21">
        <f>SUMIFS($C$2:$C$16,$B$2:$B$16,$E4,$A$2:$A$16,"&gt;="&amp;F$1,$A$2:$A$16,"&lt;="&amp;EOMONTH(F$1,0))</f>
        <v>900</v>
      </c>
      <c r="G4" s="21">
        <f>SUMIFS($C$2:$C$16,$B$2:$B$16,$E4,$A$2:$A$16,"&gt;="&amp;G$1,$A$2:$A$16,"&lt;="&amp;EOMONTH(G$1,0))</f>
        <v>900</v>
      </c>
      <c r="H4" s="21">
        <f>SUMIFS($C$2:$C$16,$B$2:$B$16,$E4,$A$2:$A$16,"&gt;="&amp;H$1,$A$2:$A$16,"&lt;="&amp;EOMONTH(H$1,0))</f>
        <v>900</v>
      </c>
      <c r="L4" s="17" t="s">
        <v>101</v>
      </c>
      <c r="M4" s="18"/>
      <c r="N4" s="18"/>
      <c r="O4" s="18"/>
      <c r="P4" s="18"/>
      <c r="Q4" s="18"/>
      <c r="R4" s="18"/>
      <c r="S4" s="19"/>
      <c r="T4" s="17"/>
      <c r="U4" s="18"/>
      <c r="V4" s="18"/>
      <c r="W4" s="18"/>
      <c r="X4" s="18"/>
    </row>
    <row r="5" spans="1:24" x14ac:dyDescent="0.3">
      <c r="A5" s="29">
        <v>40320</v>
      </c>
      <c r="B5" s="3" t="s">
        <v>22</v>
      </c>
      <c r="C5" s="30">
        <v>75</v>
      </c>
      <c r="E5" s="3" t="s">
        <v>22</v>
      </c>
      <c r="F5" s="21">
        <f>SUMIFS($C$2:$C$16,$B$2:$B$16,$E5,$A$2:$A$16,"&gt;="&amp;F$1,$A$2:$A$16,"&lt;="&amp;EOMONTH(F$1,0))</f>
        <v>0</v>
      </c>
      <c r="G5" s="21">
        <f>SUMIFS($C$2:$C$16,$B$2:$B$16,$E5,$A$2:$A$16,"&gt;="&amp;G$1,$A$2:$A$16,"&lt;="&amp;EOMONTH(G$1,0))</f>
        <v>75</v>
      </c>
      <c r="H5" s="21">
        <f>SUMIFS($C$2:$C$16,$B$2:$B$16,$E5,$A$2:$A$16,"&gt;="&amp;H$1,$A$2:$A$16,"&lt;="&amp;EOMONTH(H$1,0))</f>
        <v>0</v>
      </c>
      <c r="L5" s="17" t="s">
        <v>97</v>
      </c>
      <c r="M5" s="18"/>
      <c r="N5" s="18"/>
      <c r="O5" s="18"/>
      <c r="P5" s="18"/>
      <c r="Q5" s="18"/>
      <c r="R5" s="18"/>
      <c r="S5" s="19"/>
    </row>
    <row r="6" spans="1:24" x14ac:dyDescent="0.3">
      <c r="A6" s="29">
        <v>40344</v>
      </c>
      <c r="B6" s="3" t="s">
        <v>23</v>
      </c>
      <c r="C6" s="30">
        <v>200</v>
      </c>
      <c r="E6" s="3" t="s">
        <v>23</v>
      </c>
      <c r="F6" s="21">
        <f>SUMIFS($C$2:$C$16,$B$2:$B$16,$E6,$A$2:$A$16,"&gt;="&amp;F$1,$A$2:$A$16,"&lt;="&amp;EOMONTH(F$1,0))</f>
        <v>320</v>
      </c>
      <c r="G6" s="21">
        <f>SUMIFS($C$2:$C$16,$B$2:$B$16,$E6,$A$2:$A$16,"&gt;="&amp;G$1,$A$2:$A$16,"&lt;="&amp;EOMONTH(G$1,0))</f>
        <v>275</v>
      </c>
      <c r="H6" s="21">
        <f>SUMIFS($C$2:$C$16,$B$2:$B$16,$E6,$A$2:$A$16,"&gt;="&amp;H$1,$A$2:$A$16,"&lt;="&amp;EOMONTH(H$1,0))</f>
        <v>325</v>
      </c>
      <c r="L6" s="17" t="s">
        <v>98</v>
      </c>
      <c r="M6" s="18"/>
      <c r="N6" s="18"/>
      <c r="O6" s="18"/>
      <c r="P6" s="18"/>
      <c r="Q6" s="18"/>
      <c r="R6" s="18"/>
      <c r="S6" s="19"/>
      <c r="T6" s="17"/>
      <c r="U6" s="18"/>
      <c r="V6" s="18"/>
      <c r="W6" s="18"/>
    </row>
    <row r="7" spans="1:24" x14ac:dyDescent="0.3">
      <c r="A7" s="29">
        <v>40356</v>
      </c>
      <c r="B7" s="3" t="s">
        <v>24</v>
      </c>
      <c r="C7" s="30">
        <v>35</v>
      </c>
      <c r="E7" s="3" t="s">
        <v>24</v>
      </c>
      <c r="F7" s="21">
        <f>SUMIFS($C$2:$C$16,$B$2:$B$16,$E7,$A$2:$A$16,"&gt;="&amp;F$1,$A$2:$A$16,"&lt;="&amp;EOMONTH(F$1,0))</f>
        <v>55</v>
      </c>
      <c r="G7" s="21">
        <f>SUMIFS($C$2:$C$16,$B$2:$B$16,$E7,$A$2:$A$16,"&gt;="&amp;G$1,$A$2:$A$16,"&lt;="&amp;EOMONTH(G$1,0))</f>
        <v>0</v>
      </c>
      <c r="H7" s="21">
        <f>SUMIFS($C$2:$C$16,$B$2:$B$16,$E7,$A$2:$A$16,"&gt;="&amp;H$1,$A$2:$A$16,"&lt;="&amp;EOMONTH(H$1,0))</f>
        <v>35</v>
      </c>
      <c r="L7" s="17" t="s">
        <v>99</v>
      </c>
      <c r="M7" s="18"/>
      <c r="N7" s="18"/>
      <c r="O7" s="18"/>
      <c r="P7" s="18"/>
      <c r="Q7" s="18"/>
      <c r="R7" s="18"/>
      <c r="S7" s="19"/>
    </row>
    <row r="8" spans="1:24" x14ac:dyDescent="0.3">
      <c r="A8" s="29">
        <v>40351</v>
      </c>
      <c r="B8" s="3" t="s">
        <v>23</v>
      </c>
      <c r="C8" s="30">
        <v>125</v>
      </c>
      <c r="L8" s="17" t="s">
        <v>102</v>
      </c>
      <c r="M8" s="18"/>
      <c r="N8" s="18"/>
      <c r="O8" s="18"/>
      <c r="P8" s="18"/>
      <c r="Q8" s="18"/>
      <c r="R8" s="18"/>
      <c r="S8" s="19"/>
    </row>
    <row r="9" spans="1:24" x14ac:dyDescent="0.3">
      <c r="A9" s="29">
        <v>40296</v>
      </c>
      <c r="B9" s="3" t="s">
        <v>17</v>
      </c>
      <c r="C9" s="30">
        <v>90</v>
      </c>
    </row>
    <row r="10" spans="1:24" x14ac:dyDescent="0.3">
      <c r="A10" s="29">
        <v>40280</v>
      </c>
      <c r="B10" s="3" t="s">
        <v>23</v>
      </c>
      <c r="C10" s="30">
        <v>175</v>
      </c>
      <c r="E10" t="s">
        <v>88</v>
      </c>
      <c r="F10" t="s">
        <v>13</v>
      </c>
    </row>
    <row r="11" spans="1:24" x14ac:dyDescent="0.3">
      <c r="A11" s="29">
        <v>40298</v>
      </c>
      <c r="B11" s="3" t="s">
        <v>23</v>
      </c>
      <c r="C11" s="30">
        <v>145</v>
      </c>
      <c r="E11" t="s">
        <v>14</v>
      </c>
      <c r="F11" s="28" t="s">
        <v>84</v>
      </c>
      <c r="G11" s="28" t="s">
        <v>85</v>
      </c>
      <c r="H11" s="28" t="s">
        <v>86</v>
      </c>
    </row>
    <row r="12" spans="1:24" x14ac:dyDescent="0.3">
      <c r="A12" s="29">
        <v>40313</v>
      </c>
      <c r="B12" s="3" t="s">
        <v>23</v>
      </c>
      <c r="C12" s="30">
        <v>230</v>
      </c>
      <c r="E12" t="s">
        <v>17</v>
      </c>
      <c r="F12" s="26">
        <v>240</v>
      </c>
      <c r="G12" s="26"/>
      <c r="H12" s="26"/>
    </row>
    <row r="13" spans="1:24" x14ac:dyDescent="0.3">
      <c r="A13" s="29">
        <v>40308</v>
      </c>
      <c r="B13" s="3" t="s">
        <v>23</v>
      </c>
      <c r="C13" s="30">
        <v>45</v>
      </c>
      <c r="E13" t="s">
        <v>19</v>
      </c>
      <c r="F13" s="26">
        <v>85</v>
      </c>
      <c r="G13" s="26"/>
      <c r="H13" s="26"/>
    </row>
    <row r="14" spans="1:24" x14ac:dyDescent="0.3">
      <c r="A14" s="34">
        <v>40269</v>
      </c>
      <c r="B14" s="35" t="s">
        <v>24</v>
      </c>
      <c r="C14" s="36">
        <v>55</v>
      </c>
      <c r="E14" t="s">
        <v>20</v>
      </c>
      <c r="F14" s="26">
        <v>900</v>
      </c>
      <c r="G14" s="26">
        <v>900</v>
      </c>
      <c r="H14" s="26">
        <v>900</v>
      </c>
    </row>
    <row r="15" spans="1:24" x14ac:dyDescent="0.3">
      <c r="A15" s="34">
        <v>40273</v>
      </c>
      <c r="B15" s="35" t="s">
        <v>20</v>
      </c>
      <c r="C15" s="36">
        <v>900</v>
      </c>
      <c r="E15" t="s">
        <v>22</v>
      </c>
      <c r="F15" s="26"/>
      <c r="G15" s="26">
        <v>75</v>
      </c>
      <c r="H15" s="26"/>
    </row>
    <row r="16" spans="1:24" x14ac:dyDescent="0.3">
      <c r="A16" s="34">
        <v>40334</v>
      </c>
      <c r="B16" s="35" t="s">
        <v>20</v>
      </c>
      <c r="C16" s="36">
        <v>900</v>
      </c>
      <c r="E16" t="s">
        <v>23</v>
      </c>
      <c r="F16" s="26">
        <v>320</v>
      </c>
      <c r="G16" s="26">
        <v>275</v>
      </c>
      <c r="H16" s="26">
        <v>325</v>
      </c>
    </row>
    <row r="17" spans="5:8" x14ac:dyDescent="0.3">
      <c r="E17" t="s">
        <v>24</v>
      </c>
      <c r="F17" s="26">
        <v>55</v>
      </c>
      <c r="G17" s="26"/>
      <c r="H17" s="26">
        <v>35</v>
      </c>
    </row>
  </sheetData>
  <pageMargins left="0.7" right="0.7" top="0.75" bottom="0.75" header="0.3" footer="0.3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9"/>
  <sheetViews>
    <sheetView workbookViewId="0">
      <selection activeCell="E1" sqref="E1"/>
    </sheetView>
  </sheetViews>
  <sheetFormatPr defaultRowHeight="14.4" x14ac:dyDescent="0.3"/>
  <cols>
    <col min="1" max="1" width="9.5546875" bestFit="1" customWidth="1"/>
    <col min="4" max="4" width="10.109375" bestFit="1" customWidth="1"/>
    <col min="5" max="5" width="13.21875" bestFit="1" customWidth="1"/>
    <col min="6" max="6" width="2.33203125" customWidth="1"/>
  </cols>
  <sheetData>
    <row r="1" spans="1:13" x14ac:dyDescent="0.3">
      <c r="A1" s="13" t="s">
        <v>13</v>
      </c>
      <c r="B1" s="13" t="s">
        <v>14</v>
      </c>
      <c r="C1" s="13" t="s">
        <v>15</v>
      </c>
      <c r="D1" s="13" t="s">
        <v>16</v>
      </c>
      <c r="E1" s="13"/>
      <c r="G1" s="22" t="s">
        <v>81</v>
      </c>
      <c r="I1" s="17" t="s">
        <v>92</v>
      </c>
      <c r="J1" s="18"/>
      <c r="K1" s="18"/>
      <c r="L1" s="18"/>
      <c r="M1" s="19"/>
    </row>
    <row r="2" spans="1:13" x14ac:dyDescent="0.3">
      <c r="A2" s="6">
        <v>40283</v>
      </c>
      <c r="B2" s="3" t="s">
        <v>17</v>
      </c>
      <c r="C2" s="3">
        <v>150</v>
      </c>
      <c r="D2" s="3" t="s">
        <v>18</v>
      </c>
      <c r="E2" s="21"/>
      <c r="G2" s="3" t="s">
        <v>17</v>
      </c>
      <c r="I2" s="20" t="s">
        <v>93</v>
      </c>
    </row>
    <row r="3" spans="1:13" x14ac:dyDescent="0.3">
      <c r="A3" s="6">
        <v>40290</v>
      </c>
      <c r="B3" s="3" t="s">
        <v>19</v>
      </c>
      <c r="C3" s="3">
        <v>85</v>
      </c>
      <c r="D3" s="3"/>
      <c r="E3" s="21"/>
    </row>
    <row r="4" spans="1:13" x14ac:dyDescent="0.3">
      <c r="A4" s="6">
        <v>40303</v>
      </c>
      <c r="B4" s="3" t="s">
        <v>20</v>
      </c>
      <c r="C4" s="3">
        <v>900</v>
      </c>
      <c r="D4" s="3" t="s">
        <v>21</v>
      </c>
      <c r="E4" s="21"/>
    </row>
    <row r="5" spans="1:13" x14ac:dyDescent="0.3">
      <c r="A5" s="6">
        <v>40320</v>
      </c>
      <c r="B5" s="3" t="s">
        <v>22</v>
      </c>
      <c r="C5" s="3">
        <v>75</v>
      </c>
      <c r="D5" s="3"/>
      <c r="E5" s="21"/>
    </row>
    <row r="6" spans="1:13" x14ac:dyDescent="0.3">
      <c r="A6" s="6">
        <v>40344</v>
      </c>
      <c r="B6" s="3" t="s">
        <v>23</v>
      </c>
      <c r="C6" s="3">
        <v>200</v>
      </c>
      <c r="D6" s="3" t="s">
        <v>21</v>
      </c>
      <c r="E6" s="21"/>
    </row>
    <row r="7" spans="1:13" x14ac:dyDescent="0.3">
      <c r="A7" s="6">
        <v>40356</v>
      </c>
      <c r="B7" s="3" t="s">
        <v>24</v>
      </c>
      <c r="C7" s="3">
        <v>35</v>
      </c>
      <c r="D7" s="3"/>
      <c r="E7" s="21"/>
    </row>
    <row r="8" spans="1:13" x14ac:dyDescent="0.3">
      <c r="A8" s="6">
        <v>40351</v>
      </c>
      <c r="B8" s="3" t="s">
        <v>23</v>
      </c>
      <c r="C8" s="3">
        <v>125</v>
      </c>
      <c r="D8" s="3" t="s">
        <v>18</v>
      </c>
      <c r="E8" s="21"/>
    </row>
    <row r="9" spans="1:13" x14ac:dyDescent="0.3">
      <c r="A9" s="6">
        <v>40296</v>
      </c>
      <c r="B9" s="3" t="s">
        <v>17</v>
      </c>
      <c r="C9" s="3">
        <v>90</v>
      </c>
      <c r="D9" s="3" t="s">
        <v>21</v>
      </c>
      <c r="E9" s="21"/>
    </row>
  </sheetData>
  <hyperlinks>
    <hyperlink ref="I2" r:id="rId1" tooltip="Excel Magic Trick 452: IF Function Formula 16 Examples" display="http://www.youtube.com/watch?v=nzph9tXO2d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E2" sqref="E2"/>
    </sheetView>
  </sheetViews>
  <sheetFormatPr defaultRowHeight="14.4" x14ac:dyDescent="0.3"/>
  <cols>
    <col min="1" max="1" width="9.5546875" bestFit="1" customWidth="1"/>
    <col min="4" max="4" width="10.109375" bestFit="1" customWidth="1"/>
    <col min="5" max="5" width="13.21875" bestFit="1" customWidth="1"/>
    <col min="6" max="6" width="2.33203125" customWidth="1"/>
  </cols>
  <sheetData>
    <row r="1" spans="1:13" x14ac:dyDescent="0.3">
      <c r="A1" s="13" t="s">
        <v>13</v>
      </c>
      <c r="B1" s="13" t="s">
        <v>14</v>
      </c>
      <c r="C1" s="13" t="s">
        <v>15</v>
      </c>
      <c r="D1" s="13" t="s">
        <v>16</v>
      </c>
      <c r="E1" s="13" t="str">
        <f>G2&amp;" "&amp;C1</f>
        <v>Power Amount</v>
      </c>
      <c r="G1" s="22" t="s">
        <v>81</v>
      </c>
      <c r="I1" s="17" t="s">
        <v>92</v>
      </c>
      <c r="J1" s="18"/>
      <c r="K1" s="18"/>
      <c r="L1" s="18"/>
      <c r="M1" s="19"/>
    </row>
    <row r="2" spans="1:13" x14ac:dyDescent="0.3">
      <c r="A2" s="6">
        <v>40283</v>
      </c>
      <c r="B2" s="3" t="s">
        <v>17</v>
      </c>
      <c r="C2" s="3">
        <v>150</v>
      </c>
      <c r="D2" s="3" t="s">
        <v>18</v>
      </c>
      <c r="E2" s="21">
        <f>IF(B2=G$2,C2,"")</f>
        <v>150</v>
      </c>
      <c r="G2" s="3" t="s">
        <v>17</v>
      </c>
      <c r="I2" s="20" t="s">
        <v>93</v>
      </c>
    </row>
    <row r="3" spans="1:13" x14ac:dyDescent="0.3">
      <c r="A3" s="6">
        <v>40290</v>
      </c>
      <c r="B3" s="3" t="s">
        <v>19</v>
      </c>
      <c r="C3" s="3">
        <v>85</v>
      </c>
      <c r="D3" s="3"/>
      <c r="E3" s="21" t="str">
        <f t="shared" ref="E3:E9" si="0">IF(B3=G$2,C3,"")</f>
        <v/>
      </c>
    </row>
    <row r="4" spans="1:13" x14ac:dyDescent="0.3">
      <c r="A4" s="6">
        <v>40303</v>
      </c>
      <c r="B4" s="3" t="s">
        <v>20</v>
      </c>
      <c r="C4" s="3">
        <v>900</v>
      </c>
      <c r="D4" s="3" t="s">
        <v>21</v>
      </c>
      <c r="E4" s="21" t="str">
        <f t="shared" si="0"/>
        <v/>
      </c>
    </row>
    <row r="5" spans="1:13" x14ac:dyDescent="0.3">
      <c r="A5" s="6">
        <v>40320</v>
      </c>
      <c r="B5" s="3" t="s">
        <v>22</v>
      </c>
      <c r="C5" s="3">
        <v>75</v>
      </c>
      <c r="D5" s="3"/>
      <c r="E5" s="21" t="str">
        <f t="shared" si="0"/>
        <v/>
      </c>
    </row>
    <row r="6" spans="1:13" x14ac:dyDescent="0.3">
      <c r="A6" s="6">
        <v>40344</v>
      </c>
      <c r="B6" s="3" t="s">
        <v>23</v>
      </c>
      <c r="C6" s="3">
        <v>200</v>
      </c>
      <c r="D6" s="3" t="s">
        <v>21</v>
      </c>
      <c r="E6" s="21" t="str">
        <f t="shared" si="0"/>
        <v/>
      </c>
    </row>
    <row r="7" spans="1:13" x14ac:dyDescent="0.3">
      <c r="A7" s="6">
        <v>40356</v>
      </c>
      <c r="B7" s="3" t="s">
        <v>24</v>
      </c>
      <c r="C7" s="3">
        <v>35</v>
      </c>
      <c r="D7" s="3"/>
      <c r="E7" s="21" t="str">
        <f t="shared" si="0"/>
        <v/>
      </c>
    </row>
    <row r="8" spans="1:13" x14ac:dyDescent="0.3">
      <c r="A8" s="6">
        <v>40351</v>
      </c>
      <c r="B8" s="3" t="s">
        <v>23</v>
      </c>
      <c r="C8" s="3">
        <v>125</v>
      </c>
      <c r="D8" s="3" t="s">
        <v>18</v>
      </c>
      <c r="E8" s="21" t="str">
        <f t="shared" si="0"/>
        <v/>
      </c>
    </row>
    <row r="9" spans="1:13" x14ac:dyDescent="0.3">
      <c r="A9" s="6">
        <v>40296</v>
      </c>
      <c r="B9" s="3" t="s">
        <v>17</v>
      </c>
      <c r="C9" s="3">
        <v>90</v>
      </c>
      <c r="D9" s="3" t="s">
        <v>21</v>
      </c>
      <c r="E9" s="21">
        <f t="shared" si="0"/>
        <v>90</v>
      </c>
    </row>
  </sheetData>
  <hyperlinks>
    <hyperlink ref="I2" r:id="rId1" tooltip="Excel Magic Trick 452: IF Function Formula 16 Examples" display="http://www.youtube.com/watch?v=nzph9tXO2d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(640)</vt:lpstr>
      <vt:lpstr>(640an)</vt:lpstr>
      <vt:lpstr>(641)</vt:lpstr>
      <vt:lpstr>(641an)</vt:lpstr>
      <vt:lpstr>PT(1an)</vt:lpstr>
      <vt:lpstr>(642)</vt:lpstr>
      <vt:lpstr>(642an)</vt:lpstr>
      <vt:lpstr>(643)</vt:lpstr>
      <vt:lpstr>(643an)</vt:lpstr>
      <vt:lpstr>Chart1an</vt:lpstr>
      <vt:lpstr>Chart2an</vt:lpstr>
      <vt:lpstr>'(642)'!Extract</vt:lpstr>
      <vt:lpstr>'(642an)'!Extract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2010-07-06T18:08:43Z</dcterms:created>
  <dcterms:modified xsi:type="dcterms:W3CDTF">2010-07-06T20:00:54Z</dcterms:modified>
</cp:coreProperties>
</file>