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+xml"/>
  <Override PartName="/xl/worksheets/sheet16.xml" ContentType="application/vnd.openxmlformats-officedocument.spreadsheetml.worksheet+xml"/>
  <Override PartName="/xl/drawings/drawing3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7455" windowHeight="3030" firstSheet="1" activeTab="1"/>
  </bookViews>
  <sheets>
    <sheet name="Dates" sheetId="1" state="hidden" r:id="rId1"/>
    <sheet name="(551)" sheetId="2" r:id="rId2"/>
    <sheet name="(551an)" sheetId="3" r:id="rId3"/>
    <sheet name="(552)" sheetId="4" r:id="rId4"/>
    <sheet name="(552an)" sheetId="5" r:id="rId5"/>
    <sheet name="(553)" sheetId="6" r:id="rId6"/>
    <sheet name="(553an)" sheetId="7" r:id="rId7"/>
    <sheet name="(554)" sheetId="8" r:id="rId8"/>
    <sheet name="(554an)" sheetId="9" r:id="rId9"/>
    <sheet name="(555)" sheetId="10" r:id="rId10"/>
    <sheet name="(555an)" sheetId="11" r:id="rId11"/>
    <sheet name="(556)" sheetId="12" r:id="rId12"/>
    <sheet name="(556an)" sheetId="13" r:id="rId13"/>
    <sheet name="(557)" sheetId="14" r:id="rId14"/>
    <sheet name="BINOMDIST" sheetId="15" state="hidden" r:id="rId15"/>
    <sheet name="NORMDIST" sheetId="16" state="hidden" r:id="rId16"/>
    <sheet name="(557an)" sheetId="17" r:id="rId17"/>
    <sheet name="Sheet1" sheetId="18" r:id="rId18"/>
  </sheets>
  <externalReferences>
    <externalReference r:id="rId23"/>
  </externalReferences>
  <definedNames>
    <definedName name="_xlfn.AVERAGEIF" hidden="1">#NAME?</definedName>
    <definedName name="_xlfn.BINOM.DIST" hidden="1">#NAME?</definedName>
    <definedName name="_xlfn.IFERROR" hidden="1">#NAME?</definedName>
    <definedName name="_xlfn.MODE.MULT" hidden="1">#NAME?</definedName>
    <definedName name="_xlfn.MODE.SNGL" hidden="1">#NAME?</definedName>
    <definedName name="_xlfn.SUMIFS" hidden="1">#NAME?</definedName>
    <definedName name="_xlnm.Print_Area" localSheetId="14">'BINOMDIST'!$A$1:$G$36</definedName>
    <definedName name="_xlnm.Print_Area" localSheetId="15">'NORMDIST'!$A$1:$I$35</definedName>
  </definedNames>
  <calcPr fullCalcOnLoad="1"/>
  <pivotCaches>
    <pivotCache cacheId="3" r:id="rId19"/>
    <pivotCache cacheId="4" r:id="rId20"/>
  </pivotCaches>
</workbook>
</file>

<file path=xl/comments10.xml><?xml version="1.0" encoding="utf-8"?>
<comments xmlns="http://schemas.openxmlformats.org/spreadsheetml/2006/main">
  <authors>
    <author>Gel</author>
  </authors>
  <commentList>
    <comment ref="A2" authorId="0">
      <text>
        <r>
          <rPr>
            <b/>
            <sz val="9"/>
            <rFont val="Tahoma"/>
            <family val="2"/>
          </rPr>
          <t xml:space="preserve">I'm trying to figure out how to automatically calculate my income. I'm a loan officer and I did watch a few of your if and vlookup videos. If a lead is a referral, we automatically get 50% commission. If the lead is purchased through a vendor, I get 30% if commissionable income is less than 10,000, 40% if comm. inc. is 10,000 up to 20,000 and 50% if comm. inc. is 20,000 or higher. Is there a way to have it do this automatically from know which lead it is and from totally sales, which percentage to use? 
</t>
        </r>
      </text>
    </comment>
  </commentList>
</comments>
</file>

<file path=xl/comments11.xml><?xml version="1.0" encoding="utf-8"?>
<comments xmlns="http://schemas.openxmlformats.org/spreadsheetml/2006/main">
  <authors>
    <author>Gel</author>
  </authors>
  <commentList>
    <comment ref="A2" authorId="0">
      <text>
        <r>
          <rPr>
            <b/>
            <sz val="9"/>
            <rFont val="Tahoma"/>
            <family val="2"/>
          </rPr>
          <t xml:space="preserve">I'm trying to figure out how to automatically calculate my income. I'm a loan officer and I did watch a few of your if and vlookup videos. If a lead is a referral, we automatically get 50% commission. If the lead is purchased through a vendor, I get 30% if commissionable income is less than 10,000, 40% if comm. inc. is 10,000 up to 20,000 and 50% if comm. inc. is 20,000 or higher. Is there a way to have it do this automatically from know which lead it is and from totally sales, which percentage to use? 
</t>
        </r>
      </text>
    </comment>
  </commentList>
</comments>
</file>

<file path=xl/sharedStrings.xml><?xml version="1.0" encoding="utf-8"?>
<sst xmlns="http://schemas.openxmlformats.org/spreadsheetml/2006/main" count="470" uniqueCount="165">
  <si>
    <t>Count Mondays w Non-Array Formula</t>
  </si>
  <si>
    <t>Display VLOOKUP Results Vertically</t>
  </si>
  <si>
    <t>Code</t>
  </si>
  <si>
    <t>Item</t>
  </si>
  <si>
    <t>Size</t>
  </si>
  <si>
    <t>Price</t>
  </si>
  <si>
    <t>SW001</t>
  </si>
  <si>
    <t>Sweater</t>
  </si>
  <si>
    <t>Small</t>
  </si>
  <si>
    <t>JK001</t>
  </si>
  <si>
    <t>Jacket</t>
  </si>
  <si>
    <t>PN001</t>
  </si>
  <si>
    <t>Pants</t>
  </si>
  <si>
    <t>SW002</t>
  </si>
  <si>
    <t>Med</t>
  </si>
  <si>
    <t>JK002</t>
  </si>
  <si>
    <t>PN002</t>
  </si>
  <si>
    <t xml:space="preserve">Start </t>
  </si>
  <si>
    <t>End</t>
  </si>
  <si>
    <t>Day to count</t>
  </si>
  <si>
    <t>Monday</t>
  </si>
  <si>
    <t>Tuesday</t>
  </si>
  <si>
    <t>Wednesday</t>
  </si>
  <si>
    <t>Thursday</t>
  </si>
  <si>
    <t>Friday</t>
  </si>
  <si>
    <t>Saturday</t>
  </si>
  <si>
    <t>Sunday</t>
  </si>
  <si>
    <t>Day To Count</t>
  </si>
  <si>
    <t>Total Days Between Date (Inclusive)</t>
  </si>
  <si>
    <t>Actual Days</t>
  </si>
  <si>
    <t>Start Date</t>
  </si>
  <si>
    <t>Total + Extra to move back to the previous Monday</t>
  </si>
  <si>
    <t>divide by 7 days in week</t>
  </si>
  <si>
    <t>int</t>
  </si>
  <si>
    <t>Default for WEEKDAY function</t>
  </si>
  <si>
    <t>Post at Mr Excel Message Board:</t>
  </si>
  <si>
    <t>Start</t>
  </si>
  <si>
    <t>Days between Date</t>
  </si>
  <si>
    <t>Days</t>
  </si>
  <si>
    <t>Sum of Euros</t>
  </si>
  <si>
    <t>Sum of Dollars</t>
  </si>
  <si>
    <t>C2</t>
  </si>
  <si>
    <t>C2 = Dollar</t>
  </si>
  <si>
    <t>Sales</t>
  </si>
  <si>
    <t>,2</t>
  </si>
  <si>
    <t>http://www.mrexcel.com/forum/showthread.php?t=433060</t>
  </si>
  <si>
    <t>For more about VLOOKUP, see this video:</t>
  </si>
  <si>
    <t>For more about ROWS, see this video:</t>
  </si>
  <si>
    <t>http://www.mrexcel.com/forum/showthread.php?t=455199</t>
  </si>
  <si>
    <t>SUMIF for different Dollars and Euro</t>
  </si>
  <si>
    <t>Dates</t>
  </si>
  <si>
    <t>Holiday or Weekend?</t>
  </si>
  <si>
    <t>Holidays</t>
  </si>
  <si>
    <t>NOT Function turns TRUE or 1 to FALSE and FALSE or 0 to TRUE</t>
  </si>
  <si>
    <t>NETWORKDAYS tells you the number of workdays given a start and end date and the holiday dates, when Sat and Sun are weekends.</t>
  </si>
  <si>
    <t>Other videos:</t>
  </si>
  <si>
    <t xml:space="preserve">Excel Magic Trick 437: NETWORKDAYS Function for Counting </t>
  </si>
  <si>
    <t>Excel Magic Trick 438: Counting Workdays Without NETWORKDAYS Function (Weekend is not Sat. &amp; Sun.)</t>
  </si>
  <si>
    <t>Excel Magic Trick 439: NETWORKDAYS.INTL function Excel 2010</t>
  </si>
  <si>
    <t>Lead</t>
  </si>
  <si>
    <t>Income</t>
  </si>
  <si>
    <t>%</t>
  </si>
  <si>
    <t>Purchased Through A Vendor</t>
  </si>
  <si>
    <t>Referral</t>
  </si>
  <si>
    <t>Highline Excel Class 07: VLOOKUP function formula 7 Examples</t>
  </si>
  <si>
    <t>Excel Magic Trick 336: Incrementing Numbers In Formulas</t>
  </si>
  <si>
    <t>For more about IF function, see this video:</t>
  </si>
  <si>
    <t>http://www.youtube.com/view_play_list?p=AD26256BF601D9B5</t>
  </si>
  <si>
    <t>Excel Magic Trick 534: Conditional Formatting for Weekends and Holidays</t>
  </si>
  <si>
    <t>Items</t>
  </si>
  <si>
    <t>Calculated Result</t>
  </si>
  <si>
    <t>Mean</t>
  </si>
  <si>
    <t>Mode</t>
  </si>
  <si>
    <t>Value 1</t>
  </si>
  <si>
    <t>Value 2</t>
  </si>
  <si>
    <t>Value 3</t>
  </si>
  <si>
    <t>Value 4</t>
  </si>
  <si>
    <t>Value 5</t>
  </si>
  <si>
    <t>Value 6</t>
  </si>
  <si>
    <t>Value 7</t>
  </si>
  <si>
    <t>Value 8</t>
  </si>
  <si>
    <t>Value 9</t>
  </si>
  <si>
    <t>Select Average</t>
  </si>
  <si>
    <t>The BINOMDIST function finds the probability that an event in a binomial experiment occurs</t>
  </si>
  <si>
    <t>Below you can see 4 examples of how to do this.</t>
  </si>
  <si>
    <t>If you use 0 as your 4th argument, it calculates the probability of exactly X. If you use 1 as your 4th argument, it calculates the probability from 0 to your X value.</t>
  </si>
  <si>
    <t>n = # of homes randomly sampled</t>
  </si>
  <si>
    <t>pi = probability that home has large screen TV</t>
  </si>
  <si>
    <t>x =</t>
  </si>
  <si>
    <t>x &lt;</t>
  </si>
  <si>
    <t>x &gt;</t>
  </si>
  <si>
    <t>X &gt;=</t>
  </si>
  <si>
    <t>check</t>
  </si>
  <si>
    <t>Is this a binomial experiment?</t>
  </si>
  <si>
    <t>Random Variable counts the number of success in a Fixed # of Trials?</t>
  </si>
  <si>
    <t>Yes</t>
  </si>
  <si>
    <t>Are results of Trials  independent of any other result? (1 result does not affect another?)</t>
  </si>
  <si>
    <t>Does each Trial result in a success or Failure?</t>
  </si>
  <si>
    <t>success = has large screen TV</t>
  </si>
  <si>
    <t>Probability of success is same for each Trial</t>
  </si>
  <si>
    <t>Random Variable X</t>
  </si>
  <si>
    <t>P(x)</t>
  </si>
  <si>
    <t>The NORMDIST function is Excel allows you to find the area between 2 X values. But the area is just PROBABILITY!! So this means we can find the Probability that we could fine an X value between two other X values.</t>
  </si>
  <si>
    <t>Below you can see an example of each of the 4 possible areas that we might be required to find!</t>
  </si>
  <si>
    <t>When you use 1 as the 4th argument, The key idea to the NORMDIST function is that it finds the area (probability) from negative infinity to your selected x value.</t>
  </si>
  <si>
    <t>Upper X</t>
  </si>
  <si>
    <t>Lower X</t>
  </si>
  <si>
    <t>`</t>
  </si>
  <si>
    <t>Normal Distribution for Cereal Box Weight</t>
  </si>
  <si>
    <t>Population Mean = Mu</t>
  </si>
  <si>
    <t>grams</t>
  </si>
  <si>
    <t>Population Standard Deviation = Sigma</t>
  </si>
  <si>
    <t>Start #</t>
  </si>
  <si>
    <t>Increment</t>
  </si>
  <si>
    <t>X</t>
  </si>
  <si>
    <t>P(X)</t>
  </si>
  <si>
    <t xml:space="preserve"> =CHOOSE(index_num, value1,value2, …)</t>
  </si>
  <si>
    <t>When the "lookup_value" / index_number is whole number between 1 and 254, CHOOSE can be a good lookup tool</t>
  </si>
  <si>
    <t>If index_num is 1, then value1 is used ...
If index_num is 2, then value2 is used</t>
  </si>
  <si>
    <t>In 2007 / 2010 you have to show that Developer Ribbon to insert a Form Control. Alt + F + I opens Excel Options, where you can add the Developer ribbon.</t>
  </si>
  <si>
    <t>Combo Box can deliver the relative position of an item in a list to a cell. First item = 1, second item = 2, etc.</t>
  </si>
  <si>
    <t>X &lt;=</t>
  </si>
  <si>
    <t>Comparative Operator</t>
  </si>
  <si>
    <t>Select Comparative Operator</t>
  </si>
  <si>
    <t>Select # of Successes (x)</t>
  </si>
  <si>
    <t>No</t>
  </si>
  <si>
    <t># for CHOOSE</t>
  </si>
  <si>
    <t>X # of Successes</t>
  </si>
  <si>
    <t>P</t>
  </si>
  <si>
    <t>Sales Rep</t>
  </si>
  <si>
    <t>Sioux</t>
  </si>
  <si>
    <t>Sue</t>
  </si>
  <si>
    <t>Jo</t>
  </si>
  <si>
    <t>Joe</t>
  </si>
  <si>
    <t>Chin</t>
  </si>
  <si>
    <t>Pham</t>
  </si>
  <si>
    <t>Grand Total</t>
  </si>
  <si>
    <t>Sum of Sales</t>
  </si>
  <si>
    <t>Total</t>
  </si>
  <si>
    <t>If you do not have a dynamic range, use the Change Source Data in the Data group in the PivotTable Tools Option ribbon. In versions before Excel 2003, open PivotTable Wizard and use Step 2.</t>
  </si>
  <si>
    <t>Right-click Pivot Table and point to Refresh to update cache of stored data.</t>
  </si>
  <si>
    <t>CHOOSE can return a value or a range or a formula or a function or a defined name from a list of 1 to 254 arguments. In essence this is a lookup function that can return anything!</t>
  </si>
  <si>
    <t>Returned value can be a number, or a formula/function, "text" (in quotes), a range, cell references, or defined names</t>
  </si>
  <si>
    <t>Median</t>
  </si>
  <si>
    <t>Response from pererachaminda at YouTube</t>
  </si>
  <si>
    <t>Select Code</t>
  </si>
  <si>
    <t>Product</t>
  </si>
  <si>
    <t>Pro1</t>
  </si>
  <si>
    <t>Pro2</t>
  </si>
  <si>
    <t>List</t>
  </si>
  <si>
    <t>Default Output WEEKDAY</t>
  </si>
  <si>
    <t>What we need to add</t>
  </si>
  <si>
    <t xml:space="preserve">Mr Excel &amp; excelisfun Trick 44: Count Mondays Between 2 Dates </t>
  </si>
  <si>
    <t>Count Mondays array formula:</t>
  </si>
  <si>
    <t>Excel Magic Trick #189: Count Days Not Sunday</t>
  </si>
  <si>
    <t>Excel Table feature 2003 and later versions: Ctrl + L (2003) Ctrl + T (2007 - 2010) - will create a dynamic range. But you still have to use the Refresh button after you add new columns or rows.</t>
  </si>
  <si>
    <t>BINOMDIST(G14,G12,G13,0)</t>
  </si>
  <si>
    <t>BINOMDIST(G14-1,G12,G13,1)</t>
  </si>
  <si>
    <t>1-BINOMDIST(G14,G12,G13,1)</t>
  </si>
  <si>
    <t>1-BINOMDIST(G14-1,G12,G13,1)</t>
  </si>
  <si>
    <t>BINOMDIST(G14,G12,G13,1)</t>
  </si>
  <si>
    <t>Data Validation List keyboard = Alt + D + L</t>
  </si>
  <si>
    <t>For more about VLOOKUP:</t>
  </si>
  <si>
    <t>For more about BINOMDIST:</t>
  </si>
  <si>
    <t>Excel Magic Trick #21: BINOMDIST function for Probability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</si>
</sst>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F800]dddd\,\ mmmm\ dd\,\ yyyy"/>
    <numFmt numFmtId="169" formatCode="[$-409]dddd\,\ mmmm\ dd\,\ yyyy"/>
    <numFmt numFmtId="170" formatCode="mmm\-yyyy"/>
    <numFmt numFmtId="171" formatCode="ddd\,\ m/d/yy"/>
    <numFmt numFmtId="172" formatCode="dddd\,\ m/d/yy"/>
    <numFmt numFmtId="173" formatCode="_([$€-2]\ * #,##0.00_);_([$€-2]\ * \(#,##0.00\);_([$€-2]\ * &quot;-&quot;??_);_(@_)"/>
    <numFmt numFmtId="174" formatCode="0.00\ &quot;grams&quot;"/>
    <numFmt numFmtId="175" formatCode="0.000000000000000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000000000000"/>
    <numFmt numFmtId="188" formatCode="0.00000000000000"/>
    <numFmt numFmtId="189" formatCode="0.0000000000000000"/>
    <numFmt numFmtId="190" formatCode="&quot;$&quot;#,##0.0_);[Red]\(&quot;$&quot;#,##0.0\)"/>
    <numFmt numFmtId="191" formatCode="&quot;$&quot;#,##0.00"/>
    <numFmt numFmtId="192" formatCode="[$€-2]\ 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9"/>
      <name val="Tahoma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0" fillId="32" borderId="10" xfId="0" applyFill="1" applyBorder="1" applyAlignment="1">
      <alignment horizontal="centerContinuous" wrapText="1"/>
    </xf>
    <xf numFmtId="0" fontId="0" fillId="32" borderId="11" xfId="0" applyFill="1" applyBorder="1" applyAlignment="1">
      <alignment horizontal="centerContinuous" wrapText="1"/>
    </xf>
    <xf numFmtId="0" fontId="0" fillId="32" borderId="12" xfId="0" applyFill="1" applyBorder="1" applyAlignment="1">
      <alignment horizontal="centerContinuous" wrapText="1"/>
    </xf>
    <xf numFmtId="0" fontId="0" fillId="0" borderId="13" xfId="0" applyBorder="1" applyAlignment="1">
      <alignment/>
    </xf>
    <xf numFmtId="0" fontId="3" fillId="0" borderId="13" xfId="0" applyFont="1" applyFill="1" applyBorder="1" applyAlignment="1">
      <alignment horizontal="center" wrapText="1"/>
    </xf>
    <xf numFmtId="0" fontId="28" fillId="33" borderId="0" xfId="0" applyFont="1" applyFill="1" applyAlignment="1">
      <alignment/>
    </xf>
    <xf numFmtId="0" fontId="28" fillId="33" borderId="13" xfId="0" applyFont="1" applyFill="1" applyBorder="1" applyAlignment="1">
      <alignment/>
    </xf>
    <xf numFmtId="0" fontId="0" fillId="34" borderId="13" xfId="0" applyFill="1" applyBorder="1" applyAlignment="1">
      <alignment/>
    </xf>
    <xf numFmtId="168" fontId="0" fillId="0" borderId="0" xfId="0" applyNumberFormat="1" applyAlignment="1">
      <alignment/>
    </xf>
    <xf numFmtId="168" fontId="0" fillId="0" borderId="12" xfId="0" applyNumberFormat="1" applyBorder="1" applyAlignment="1">
      <alignment/>
    </xf>
    <xf numFmtId="0" fontId="0" fillId="34" borderId="12" xfId="0" applyNumberFormat="1" applyFill="1" applyBorder="1" applyAlignment="1">
      <alignment/>
    </xf>
    <xf numFmtId="0" fontId="0" fillId="0" borderId="12" xfId="0" applyBorder="1" applyAlignment="1">
      <alignment/>
    </xf>
    <xf numFmtId="0" fontId="0" fillId="34" borderId="12" xfId="0" applyFill="1" applyBorder="1" applyAlignment="1">
      <alignment/>
    </xf>
    <xf numFmtId="0" fontId="28" fillId="33" borderId="13" xfId="0" applyFont="1" applyFill="1" applyBorder="1" applyAlignment="1">
      <alignment wrapText="1"/>
    </xf>
    <xf numFmtId="171" fontId="0" fillId="0" borderId="13" xfId="0" applyNumberFormat="1" applyBorder="1" applyAlignment="1">
      <alignment/>
    </xf>
    <xf numFmtId="172" fontId="0" fillId="0" borderId="13" xfId="0" applyNumberFormat="1" applyBorder="1" applyAlignment="1">
      <alignment/>
    </xf>
    <xf numFmtId="0" fontId="31" fillId="33" borderId="13" xfId="0" applyFont="1" applyFill="1" applyBorder="1" applyAlignment="1">
      <alignment/>
    </xf>
    <xf numFmtId="172" fontId="0" fillId="0" borderId="12" xfId="0" applyNumberFormat="1" applyBorder="1" applyAlignment="1">
      <alignment/>
    </xf>
    <xf numFmtId="172" fontId="0" fillId="0" borderId="14" xfId="0" applyNumberFormat="1" applyBorder="1" applyAlignment="1">
      <alignment/>
    </xf>
    <xf numFmtId="44" fontId="0" fillId="0" borderId="13" xfId="44" applyNumberFormat="1" applyFont="1" applyBorder="1" applyAlignment="1">
      <alignment/>
    </xf>
    <xf numFmtId="173" fontId="0" fillId="0" borderId="13" xfId="44" applyNumberFormat="1" applyFont="1" applyBorder="1" applyAlignment="1">
      <alignment/>
    </xf>
    <xf numFmtId="0" fontId="28" fillId="35" borderId="13" xfId="0" applyFont="1" applyFill="1" applyBorder="1" applyAlignment="1">
      <alignment/>
    </xf>
    <xf numFmtId="0" fontId="38" fillId="0" borderId="0" xfId="53" applyAlignment="1">
      <alignment/>
    </xf>
    <xf numFmtId="0" fontId="31" fillId="33" borderId="13" xfId="0" applyFont="1" applyFill="1" applyBorder="1" applyAlignment="1">
      <alignment wrapText="1"/>
    </xf>
    <xf numFmtId="168" fontId="0" fillId="0" borderId="13" xfId="0" applyNumberFormat="1" applyBorder="1" applyAlignment="1">
      <alignment/>
    </xf>
    <xf numFmtId="0" fontId="0" fillId="36" borderId="13" xfId="0" applyFill="1" applyBorder="1" applyAlignment="1">
      <alignment/>
    </xf>
    <xf numFmtId="0" fontId="0" fillId="37" borderId="15" xfId="0" applyFill="1" applyBorder="1" applyAlignment="1">
      <alignment horizontal="centerContinuous" wrapText="1"/>
    </xf>
    <xf numFmtId="0" fontId="0" fillId="37" borderId="16" xfId="0" applyFill="1" applyBorder="1" applyAlignment="1">
      <alignment horizontal="centerContinuous" wrapText="1"/>
    </xf>
    <xf numFmtId="0" fontId="0" fillId="37" borderId="17" xfId="0" applyFill="1" applyBorder="1" applyAlignment="1">
      <alignment horizontal="centerContinuous" wrapText="1"/>
    </xf>
    <xf numFmtId="8" fontId="0" fillId="0" borderId="13" xfId="0" applyNumberFormat="1" applyBorder="1" applyAlignment="1">
      <alignment/>
    </xf>
    <xf numFmtId="0" fontId="44" fillId="0" borderId="13" xfId="0" applyFont="1" applyBorder="1" applyAlignment="1">
      <alignment/>
    </xf>
    <xf numFmtId="0" fontId="0" fillId="32" borderId="13" xfId="0" applyFill="1" applyBorder="1" applyAlignment="1">
      <alignment/>
    </xf>
    <xf numFmtId="0" fontId="0" fillId="32" borderId="13" xfId="0" applyFill="1" applyBorder="1" applyAlignment="1">
      <alignment horizontal="centerContinuous" wrapText="1"/>
    </xf>
    <xf numFmtId="0" fontId="0" fillId="36" borderId="13" xfId="0" applyFill="1" applyBorder="1" applyAlignment="1">
      <alignment wrapText="1"/>
    </xf>
    <xf numFmtId="0" fontId="0" fillId="0" borderId="0" xfId="0" applyBorder="1" applyAlignment="1">
      <alignment/>
    </xf>
    <xf numFmtId="0" fontId="28" fillId="38" borderId="13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174" fontId="0" fillId="0" borderId="13" xfId="0" applyNumberFormat="1" applyBorder="1" applyAlignment="1">
      <alignment/>
    </xf>
    <xf numFmtId="175" fontId="0" fillId="0" borderId="13" xfId="0" applyNumberFormat="1" applyBorder="1" applyAlignment="1">
      <alignment/>
    </xf>
    <xf numFmtId="0" fontId="0" fillId="32" borderId="13" xfId="0" applyFill="1" applyBorder="1" applyAlignment="1">
      <alignment wrapText="1"/>
    </xf>
    <xf numFmtId="0" fontId="0" fillId="0" borderId="0" xfId="0" applyAlignment="1">
      <alignment wrapText="1"/>
    </xf>
    <xf numFmtId="0" fontId="0" fillId="37" borderId="13" xfId="0" applyFill="1" applyBorder="1" applyAlignment="1">
      <alignment/>
    </xf>
    <xf numFmtId="0" fontId="0" fillId="37" borderId="10" xfId="0" applyFill="1" applyBorder="1" applyAlignment="1">
      <alignment horizontal="centerContinuous" wrapText="1"/>
    </xf>
    <xf numFmtId="0" fontId="0" fillId="37" borderId="11" xfId="0" applyFill="1" applyBorder="1" applyAlignment="1">
      <alignment horizontal="centerContinuous" wrapText="1"/>
    </xf>
    <xf numFmtId="0" fontId="0" fillId="37" borderId="12" xfId="0" applyFill="1" applyBorder="1" applyAlignment="1">
      <alignment horizontal="centerContinuous" wrapText="1"/>
    </xf>
    <xf numFmtId="0" fontId="44" fillId="0" borderId="13" xfId="0" applyFont="1" applyBorder="1" applyAlignment="1">
      <alignment wrapText="1"/>
    </xf>
    <xf numFmtId="177" fontId="0" fillId="0" borderId="13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13" xfId="0" applyFont="1" applyBorder="1" applyAlignment="1">
      <alignment/>
    </xf>
    <xf numFmtId="0" fontId="44" fillId="0" borderId="0" xfId="0" applyFont="1" applyAlignment="1">
      <alignment/>
    </xf>
    <xf numFmtId="8" fontId="0" fillId="34" borderId="13" xfId="0" applyNumberFormat="1" applyFill="1" applyBorder="1" applyAlignment="1">
      <alignment/>
    </xf>
    <xf numFmtId="0" fontId="2" fillId="0" borderId="13" xfId="0" applyFont="1" applyFill="1" applyBorder="1" applyAlignment="1">
      <alignment horizontal="center" wrapText="1"/>
    </xf>
    <xf numFmtId="6" fontId="3" fillId="0" borderId="13" xfId="0" applyNumberFormat="1" applyFont="1" applyFill="1" applyBorder="1" applyAlignment="1">
      <alignment horizontal="center" wrapText="1"/>
    </xf>
    <xf numFmtId="191" fontId="0" fillId="34" borderId="13" xfId="0" applyNumberFormat="1" applyFill="1" applyBorder="1" applyAlignment="1">
      <alignment/>
    </xf>
    <xf numFmtId="192" fontId="0" fillId="34" borderId="13" xfId="0" applyNumberFormat="1" applyFill="1" applyBorder="1" applyAlignment="1">
      <alignment/>
    </xf>
    <xf numFmtId="192" fontId="0" fillId="0" borderId="13" xfId="44" applyNumberFormat="1" applyFont="1" applyBorder="1" applyAlignment="1">
      <alignment/>
    </xf>
    <xf numFmtId="168" fontId="0" fillId="0" borderId="13" xfId="0" applyNumberFormat="1" applyFill="1" applyBorder="1" applyAlignment="1">
      <alignment/>
    </xf>
    <xf numFmtId="0" fontId="0" fillId="0" borderId="13" xfId="0" applyFill="1" applyBorder="1" applyAlignment="1">
      <alignment/>
    </xf>
    <xf numFmtId="16" fontId="0" fillId="0" borderId="13" xfId="0" applyNumberFormat="1" applyFill="1" applyBorder="1" applyAlignment="1">
      <alignment/>
    </xf>
    <xf numFmtId="8" fontId="0" fillId="0" borderId="10" xfId="0" applyNumberFormat="1" applyBorder="1" applyAlignment="1">
      <alignment/>
    </xf>
    <xf numFmtId="0" fontId="44" fillId="0" borderId="17" xfId="0" applyFont="1" applyBorder="1" applyAlignment="1">
      <alignment/>
    </xf>
    <xf numFmtId="0" fontId="44" fillId="0" borderId="15" xfId="0" applyFont="1" applyBorder="1" applyAlignment="1">
      <alignment/>
    </xf>
    <xf numFmtId="0" fontId="0" fillId="0" borderId="24" xfId="0" applyBorder="1" applyAlignment="1">
      <alignment/>
    </xf>
    <xf numFmtId="8" fontId="0" fillId="0" borderId="25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CCCCFF"/>
        </patternFill>
      </fill>
    </dxf>
    <dxf>
      <fill>
        <patternFill>
          <bgColor theme="7" tint="0.7999799847602844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pivotCacheDefinition" Target="pivotCache/pivotCacheDefinition1.xml" /><Relationship Id="rId20" Type="http://schemas.openxmlformats.org/officeDocument/2006/relationships/pivotCacheDefinition" Target="pivotCache/pivotCacheDefinition2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224"/>
          <c:w val="0.9475"/>
          <c:h val="0.778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'(557)'!$G$26</c:f>
              <c:strCache>
                <c:ptCount val="1"/>
                <c:pt idx="0">
                  <c:v>P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'(557)'!$F$27:$F$36</c:f>
              <c:numCache/>
            </c:numRef>
          </c:cat>
          <c:val>
            <c:numRef>
              <c:f>'(557)'!$G$27:$G$36</c:f>
              <c:numCache/>
            </c:numRef>
          </c:val>
        </c:ser>
        <c:ser>
          <c:idx val="0"/>
          <c:order val="1"/>
          <c:tx>
            <c:strRef>
              <c:f>'(557)'!$F$17</c:f>
              <c:strCache>
                <c:ptCount val="1"/>
                <c:pt idx="0">
                  <c:v>P( 5) = 0.000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'(557)'!$H$27:$H$36</c:f>
              <c:numCache/>
            </c:numRef>
          </c:val>
        </c:ser>
        <c:overlap val="100"/>
        <c:axId val="2643245"/>
        <c:axId val="23789206"/>
      </c:barChart>
      <c:catAx>
        <c:axId val="2643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789206"/>
        <c:crosses val="autoZero"/>
        <c:auto val="1"/>
        <c:lblOffset val="100"/>
        <c:tickLblSkip val="1"/>
        <c:noMultiLvlLbl val="0"/>
      </c:catAx>
      <c:valAx>
        <c:axId val="237892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432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7175"/>
          <c:y val="0.0225"/>
          <c:w val="0.44925"/>
          <c:h val="0.17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224"/>
          <c:w val="0.9475"/>
          <c:h val="0.778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'(557an)'!$G$26</c:f>
              <c:strCache>
                <c:ptCount val="1"/>
                <c:pt idx="0">
                  <c:v>P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'(557an)'!$F$27:$F$36</c:f>
              <c:numCache/>
            </c:numRef>
          </c:cat>
          <c:val>
            <c:numRef>
              <c:f>'(557an)'!$G$27:$G$36</c:f>
              <c:numCache/>
            </c:numRef>
          </c:val>
        </c:ser>
        <c:ser>
          <c:idx val="0"/>
          <c:order val="1"/>
          <c:tx>
            <c:strRef>
              <c:f>'(557an)'!$F$17</c:f>
              <c:strCache>
                <c:ptCount val="1"/>
                <c:pt idx="0">
                  <c:v>P(X &lt;= 5) = 0.270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'(557an)'!$H$27:$H$36</c:f>
              <c:numCache/>
            </c:numRef>
          </c:val>
        </c:ser>
        <c:overlap val="100"/>
        <c:axId val="29200535"/>
        <c:axId val="61478224"/>
      </c:barChart>
      <c:catAx>
        <c:axId val="29200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478224"/>
        <c:crosses val="autoZero"/>
        <c:auto val="1"/>
        <c:lblOffset val="100"/>
        <c:tickLblSkip val="1"/>
        <c:noMultiLvlLbl val="0"/>
      </c:catAx>
      <c:valAx>
        <c:axId val="614782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2005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21"/>
          <c:y val="0.0225"/>
          <c:w val="0.55075"/>
          <c:h val="0.17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Binomial Experiment, n = 9, pi =0.7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4"/>
          <c:y val="0.171"/>
          <c:w val="0.86025"/>
          <c:h val="0.73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BINOMDIST!$C$54</c:f>
              <c:strCache>
                <c:ptCount val="1"/>
                <c:pt idx="0">
                  <c:v>P(x)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BINOMDIST!$B$55:$B$64</c:f>
              <c:numCache/>
            </c:numRef>
          </c:cat>
          <c:val>
            <c:numRef>
              <c:f>BINOMDIST!$C$55:$C$64</c:f>
              <c:numCache/>
            </c:numRef>
          </c:val>
        </c:ser>
        <c:ser>
          <c:idx val="1"/>
          <c:order val="1"/>
          <c:tx>
            <c:strRef>
              <c:f>BINOMDIST!$D$54</c:f>
              <c:strCache>
                <c:ptCount val="1"/>
                <c:pt idx="0">
                  <c:v>P(x = 9) =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BINOMDIST!$B$55:$B$64</c:f>
              <c:numCache/>
            </c:numRef>
          </c:cat>
          <c:val>
            <c:numRef>
              <c:f>BINOMDIST!$D$55:$D$64</c:f>
              <c:numCache/>
            </c:numRef>
          </c:val>
        </c:ser>
        <c:overlap val="100"/>
        <c:axId val="12776263"/>
        <c:axId val="47877504"/>
      </c:barChart>
      <c:catAx>
        <c:axId val="127762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Successes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2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877504"/>
        <c:crosses val="autoZero"/>
        <c:auto val="1"/>
        <c:lblOffset val="100"/>
        <c:tickLblSkip val="1"/>
        <c:noMultiLvlLbl val="0"/>
      </c:catAx>
      <c:valAx>
        <c:axId val="4787750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P(X)</a:t>
                </a:r>
              </a:p>
            </c:rich>
          </c:tx>
          <c:layout>
            <c:manualLayout>
              <c:xMode val="factor"/>
              <c:yMode val="factor"/>
              <c:x val="-0.02175"/>
              <c:y val="0.12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7762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Binomial Experiment, n = 9, pi =0.7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2"/>
          <c:y val="0.171"/>
          <c:w val="0.85975"/>
          <c:h val="0.73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BINOMDIST!$C$54</c:f>
              <c:strCache>
                <c:ptCount val="1"/>
                <c:pt idx="0">
                  <c:v>P(x)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BINOMDIST!$B$55:$B$64</c:f>
              <c:numCache/>
            </c:numRef>
          </c:cat>
          <c:val>
            <c:numRef>
              <c:f>BINOMDIST!$C$55:$C$64</c:f>
              <c:numCache/>
            </c:numRef>
          </c:val>
        </c:ser>
        <c:ser>
          <c:idx val="1"/>
          <c:order val="1"/>
          <c:tx>
            <c:strRef>
              <c:f>BINOMDIST!$E$54</c:f>
              <c:strCache>
                <c:ptCount val="1"/>
                <c:pt idx="0">
                  <c:v>P(x &lt; 5) =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BINOMDIST!$B$55:$B$64</c:f>
              <c:numCache/>
            </c:numRef>
          </c:cat>
          <c:val>
            <c:numRef>
              <c:f>BINOMDIST!$E$55:$E$64</c:f>
              <c:numCache/>
            </c:numRef>
          </c:val>
        </c:ser>
        <c:overlap val="100"/>
        <c:axId val="28244353"/>
        <c:axId val="52872586"/>
      </c:barChart>
      <c:catAx>
        <c:axId val="28244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Successes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2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872586"/>
        <c:crosses val="autoZero"/>
        <c:auto val="1"/>
        <c:lblOffset val="100"/>
        <c:tickLblSkip val="1"/>
        <c:noMultiLvlLbl val="0"/>
      </c:catAx>
      <c:valAx>
        <c:axId val="5287258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P(X)</a:t>
                </a:r>
              </a:p>
            </c:rich>
          </c:tx>
          <c:layout>
            <c:manualLayout>
              <c:xMode val="factor"/>
              <c:yMode val="factor"/>
              <c:x val="-0.02175"/>
              <c:y val="0.12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2443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Binomial Experiment, n = 9, pi =0.7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775"/>
          <c:y val="0.1735"/>
          <c:w val="0.854"/>
          <c:h val="0.7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BINOMDIST!$C$54</c:f>
              <c:strCache>
                <c:ptCount val="1"/>
                <c:pt idx="0">
                  <c:v>P(x)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BINOMDIST!$B$55:$B$64</c:f>
              <c:numCache/>
            </c:numRef>
          </c:cat>
          <c:val>
            <c:numRef>
              <c:f>BINOMDIST!$C$55:$C$64</c:f>
              <c:numCache/>
            </c:numRef>
          </c:val>
        </c:ser>
        <c:ser>
          <c:idx val="1"/>
          <c:order val="1"/>
          <c:tx>
            <c:strRef>
              <c:f>BINOMDIST!$F$54</c:f>
              <c:strCache>
                <c:ptCount val="1"/>
                <c:pt idx="0">
                  <c:v>P(x &gt; 5) =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BINOMDIST!$B$55:$B$64</c:f>
              <c:numCache/>
            </c:numRef>
          </c:cat>
          <c:val>
            <c:numRef>
              <c:f>BINOMDIST!$F$55:$F$64</c:f>
              <c:numCache/>
            </c:numRef>
          </c:val>
        </c:ser>
        <c:overlap val="100"/>
        <c:axId val="6091227"/>
        <c:axId val="54821044"/>
      </c:barChart>
      <c:catAx>
        <c:axId val="60912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Successes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02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821044"/>
        <c:crosses val="autoZero"/>
        <c:auto val="1"/>
        <c:lblOffset val="100"/>
        <c:tickLblSkip val="1"/>
        <c:noMultiLvlLbl val="0"/>
      </c:catAx>
      <c:valAx>
        <c:axId val="5482104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P(X)</a:t>
                </a:r>
              </a:p>
            </c:rich>
          </c:tx>
          <c:layout>
            <c:manualLayout>
              <c:xMode val="factor"/>
              <c:yMode val="factor"/>
              <c:x val="-0.0225"/>
              <c:y val="0.13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912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Binomial Experiment, n = 9, pi =0.7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4"/>
          <c:y val="0.171"/>
          <c:w val="0.86025"/>
          <c:h val="0.73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BINOMDIST!$C$54</c:f>
              <c:strCache>
                <c:ptCount val="1"/>
                <c:pt idx="0">
                  <c:v>P(x)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BINOMDIST!$B$55:$B$64</c:f>
              <c:numCache/>
            </c:numRef>
          </c:cat>
          <c:val>
            <c:numRef>
              <c:f>BINOMDIST!$C$55:$C$64</c:f>
              <c:numCache/>
            </c:numRef>
          </c:val>
        </c:ser>
        <c:ser>
          <c:idx val="1"/>
          <c:order val="1"/>
          <c:tx>
            <c:strRef>
              <c:f>BINOMDIST!$G$54</c:f>
              <c:strCache>
                <c:ptCount val="1"/>
                <c:pt idx="0">
                  <c:v>P(X &gt;= 7) =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BINOMDIST!$B$55:$B$64</c:f>
              <c:numCache/>
            </c:numRef>
          </c:cat>
          <c:val>
            <c:numRef>
              <c:f>BINOMDIST!$G$55:$G$64</c:f>
              <c:numCache/>
            </c:numRef>
          </c:val>
        </c:ser>
        <c:overlap val="100"/>
        <c:axId val="23627349"/>
        <c:axId val="11319550"/>
      </c:barChart>
      <c:catAx>
        <c:axId val="236273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Successes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2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319550"/>
        <c:crosses val="autoZero"/>
        <c:auto val="1"/>
        <c:lblOffset val="100"/>
        <c:tickLblSkip val="1"/>
        <c:noMultiLvlLbl val="0"/>
      </c:catAx>
      <c:valAx>
        <c:axId val="1131955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P(X)</a:t>
                </a:r>
              </a:p>
            </c:rich>
          </c:tx>
          <c:layout>
            <c:manualLayout>
              <c:xMode val="factor"/>
              <c:yMode val="factor"/>
              <c:x val="-0.02175"/>
              <c:y val="0.12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6273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Cereal Box, Mean = 300 g, SD = 3.5 g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2"/>
          <c:y val="0.14525"/>
          <c:w val="0.82075"/>
          <c:h val="0.62775"/>
        </c:manualLayout>
      </c:layout>
      <c:areaChart>
        <c:grouping val="standard"/>
        <c:varyColors val="0"/>
        <c:ser>
          <c:idx val="0"/>
          <c:order val="0"/>
          <c:tx>
            <c:strRef>
              <c:f>NORMDIST!$C$44</c:f>
              <c:strCache>
                <c:ptCount val="1"/>
                <c:pt idx="0">
                  <c:v>P(X)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NORMDIST!$B$45:$B$325</c:f>
              <c:numCache/>
            </c:numRef>
          </c:cat>
          <c:val>
            <c:numRef>
              <c:f>NORMDIST!$C$45:$C$325</c:f>
              <c:numCache/>
            </c:numRef>
          </c:val>
        </c:ser>
        <c:ser>
          <c:idx val="1"/>
          <c:order val="1"/>
          <c:tx>
            <c:strRef>
              <c:f>NORMDIST!$G$44</c:f>
              <c:strCache>
                <c:ptCount val="1"/>
                <c:pt idx="0">
                  <c:v>P(X &gt; 302.8) =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NORMDIST!$B$45:$B$325</c:f>
              <c:numCache/>
            </c:numRef>
          </c:cat>
          <c:val>
            <c:numRef>
              <c:f>NORMDIST!$G$45:$G$325</c:f>
              <c:numCache/>
            </c:numRef>
          </c:val>
        </c:ser>
        <c:axId val="34767087"/>
        <c:axId val="44468328"/>
      </c:areaChart>
      <c:catAx>
        <c:axId val="347670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Cereal Box Weight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468328"/>
        <c:crosses val="autoZero"/>
        <c:auto val="1"/>
        <c:lblOffset val="100"/>
        <c:tickLblSkip val="24"/>
        <c:noMultiLvlLbl val="0"/>
      </c:catAx>
      <c:valAx>
        <c:axId val="4446832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Probability</a:t>
                </a:r>
              </a:p>
            </c:rich>
          </c:tx>
          <c:layout>
            <c:manualLayout>
              <c:xMode val="factor"/>
              <c:yMode val="factor"/>
              <c:x val="0.00375"/>
              <c:y val="-0.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767087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Cereal Box, Mean = 300 g, SD = 3.5 g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2"/>
          <c:y val="0.1445"/>
          <c:w val="0.82075"/>
          <c:h val="0.63025"/>
        </c:manualLayout>
      </c:layout>
      <c:areaChart>
        <c:grouping val="standard"/>
        <c:varyColors val="0"/>
        <c:ser>
          <c:idx val="0"/>
          <c:order val="0"/>
          <c:tx>
            <c:strRef>
              <c:f>NORMDIST!$C$44</c:f>
              <c:strCache>
                <c:ptCount val="1"/>
                <c:pt idx="0">
                  <c:v>P(X)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NORMDIST!$B$45:$B$325</c:f>
              <c:numCache/>
            </c:numRef>
          </c:cat>
          <c:val>
            <c:numRef>
              <c:f>NORMDIST!$C$45:$C$325</c:f>
              <c:numCache/>
            </c:numRef>
          </c:val>
        </c:ser>
        <c:ser>
          <c:idx val="1"/>
          <c:order val="1"/>
          <c:tx>
            <c:strRef>
              <c:f>NORMDIST!$B$11</c:f>
              <c:strCache>
                <c:ptCount val="1"/>
                <c:pt idx="0">
                  <c:v>P(305 &lt; X &lt; 300) =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NORMDIST!$B$45:$B$325</c:f>
              <c:numCache/>
            </c:numRef>
          </c:cat>
          <c:val>
            <c:numRef>
              <c:f>NORMDIST!$D$45:$D$325</c:f>
              <c:numCache/>
            </c:numRef>
          </c:val>
        </c:ser>
        <c:axId val="64670633"/>
        <c:axId val="45164786"/>
      </c:areaChart>
      <c:catAx>
        <c:axId val="646706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Cereal Box Weight</a:t>
                </a:r>
              </a:p>
            </c:rich>
          </c:tx>
          <c:layout>
            <c:manualLayout>
              <c:xMode val="factor"/>
              <c:yMode val="factor"/>
              <c:x val="-0.035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164786"/>
        <c:crosses val="autoZero"/>
        <c:auto val="1"/>
        <c:lblOffset val="100"/>
        <c:tickLblSkip val="24"/>
        <c:noMultiLvlLbl val="0"/>
      </c:catAx>
      <c:valAx>
        <c:axId val="4516478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Probability</a:t>
                </a:r>
              </a:p>
            </c:rich>
          </c:tx>
          <c:layout>
            <c:manualLayout>
              <c:xMode val="factor"/>
              <c:yMode val="factor"/>
              <c:x val="0.00375"/>
              <c:y val="-0.12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67063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Cereal Box, Mean = 300 g, SD = 3.5 g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125"/>
          <c:y val="0.1445"/>
          <c:w val="0.82225"/>
          <c:h val="0.63025"/>
        </c:manualLayout>
      </c:layout>
      <c:areaChart>
        <c:grouping val="standard"/>
        <c:varyColors val="0"/>
        <c:ser>
          <c:idx val="0"/>
          <c:order val="0"/>
          <c:tx>
            <c:strRef>
              <c:f>NORMDIST!$C$44</c:f>
              <c:strCache>
                <c:ptCount val="1"/>
                <c:pt idx="0">
                  <c:v>P(X)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NORMDIST!$B$45:$B$325</c:f>
              <c:numCache/>
            </c:numRef>
          </c:cat>
          <c:val>
            <c:numRef>
              <c:f>NORMDIST!$C$45:$C$325</c:f>
              <c:numCache/>
            </c:numRef>
          </c:val>
        </c:ser>
        <c:ser>
          <c:idx val="1"/>
          <c:order val="1"/>
          <c:tx>
            <c:strRef>
              <c:f>NORMDIST!$E$44</c:f>
              <c:strCache>
                <c:ptCount val="1"/>
                <c:pt idx="0">
                  <c:v>P(300 &lt; X &lt; 296) =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NORMDIST!$B$45:$B$325</c:f>
              <c:numCache/>
            </c:numRef>
          </c:cat>
          <c:val>
            <c:numRef>
              <c:f>NORMDIST!$E$45:$E$325</c:f>
              <c:numCache/>
            </c:numRef>
          </c:val>
        </c:ser>
        <c:axId val="3829891"/>
        <c:axId val="34469020"/>
      </c:areaChart>
      <c:catAx>
        <c:axId val="38298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Cereal Box Weight</a:t>
                </a:r>
              </a:p>
            </c:rich>
          </c:tx>
          <c:layout>
            <c:manualLayout>
              <c:xMode val="factor"/>
              <c:yMode val="factor"/>
              <c:x val="-0.035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469020"/>
        <c:crosses val="autoZero"/>
        <c:auto val="1"/>
        <c:lblOffset val="100"/>
        <c:tickLblSkip val="24"/>
        <c:noMultiLvlLbl val="0"/>
      </c:catAx>
      <c:valAx>
        <c:axId val="3446902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Probability</a:t>
                </a:r>
              </a:p>
            </c:rich>
          </c:tx>
          <c:layout>
            <c:manualLayout>
              <c:xMode val="factor"/>
              <c:yMode val="factor"/>
              <c:x val="0.00375"/>
              <c:y val="-0.12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2989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Cereal Box, Mean = 300 g, SD = 3.5 g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2"/>
          <c:y val="0.14525"/>
          <c:w val="0.82075"/>
          <c:h val="0.62775"/>
        </c:manualLayout>
      </c:layout>
      <c:areaChart>
        <c:grouping val="standard"/>
        <c:varyColors val="0"/>
        <c:ser>
          <c:idx val="0"/>
          <c:order val="0"/>
          <c:tx>
            <c:strRef>
              <c:f>NORMDIST!$C$44</c:f>
              <c:strCache>
                <c:ptCount val="1"/>
                <c:pt idx="0">
                  <c:v>P(X)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NORMDIST!$B$45:$B$325</c:f>
              <c:numCache/>
            </c:numRef>
          </c:cat>
          <c:val>
            <c:numRef>
              <c:f>NORMDIST!$C$45:$C$325</c:f>
              <c:numCache/>
            </c:numRef>
          </c:val>
        </c:ser>
        <c:ser>
          <c:idx val="1"/>
          <c:order val="1"/>
          <c:tx>
            <c:strRef>
              <c:f>NORMDIST!$F$44</c:f>
              <c:strCache>
                <c:ptCount val="1"/>
                <c:pt idx="0">
                  <c:v>P(X &lt; 297.5) =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NORMDIST!$B$45:$B$325</c:f>
              <c:numCache/>
            </c:numRef>
          </c:cat>
          <c:val>
            <c:numRef>
              <c:f>NORMDIST!$F$45:$F$325</c:f>
              <c:numCache/>
            </c:numRef>
          </c:val>
        </c:ser>
        <c:axId val="41785725"/>
        <c:axId val="40527206"/>
      </c:areaChart>
      <c:catAx>
        <c:axId val="417857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Cereal Box Weight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527206"/>
        <c:crosses val="autoZero"/>
        <c:auto val="1"/>
        <c:lblOffset val="100"/>
        <c:tickLblSkip val="24"/>
        <c:noMultiLvlLbl val="0"/>
      </c:catAx>
      <c:valAx>
        <c:axId val="4052720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Probability</a:t>
                </a:r>
              </a:p>
            </c:rich>
          </c:tx>
          <c:layout>
            <c:manualLayout>
              <c:xMode val="factor"/>
              <c:yMode val="factor"/>
              <c:x val="0.00375"/>
              <c:y val="-0.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78572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104775</xdr:colOff>
      <xdr:row>11</xdr:row>
      <xdr:rowOff>371475</xdr:rowOff>
    </xdr:from>
    <xdr:to>
      <xdr:col>11</xdr:col>
      <xdr:colOff>152400</xdr:colOff>
      <xdr:row>17</xdr:row>
      <xdr:rowOff>9525</xdr:rowOff>
    </xdr:to>
    <xdr:graphicFrame>
      <xdr:nvGraphicFramePr>
        <xdr:cNvPr id="1" name="Chart 7"/>
        <xdr:cNvGraphicFramePr/>
      </xdr:nvGraphicFramePr>
      <xdr:xfrm>
        <a:off x="5219700" y="3990975"/>
        <a:ext cx="2714625" cy="135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114300</xdr:colOff>
      <xdr:row>13</xdr:row>
      <xdr:rowOff>76200</xdr:rowOff>
    </xdr:from>
    <xdr:to>
      <xdr:col>2</xdr:col>
      <xdr:colOff>695325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04800" y="2933700"/>
        <a:ext cx="3771900" cy="180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4</xdr:col>
      <xdr:colOff>104775</xdr:colOff>
      <xdr:row>13</xdr:row>
      <xdr:rowOff>95250</xdr:rowOff>
    </xdr:from>
    <xdr:to>
      <xdr:col>5</xdr:col>
      <xdr:colOff>695325</xdr:colOff>
      <xdr:row>23</xdr:row>
      <xdr:rowOff>0</xdr:rowOff>
    </xdr:to>
    <xdr:graphicFrame>
      <xdr:nvGraphicFramePr>
        <xdr:cNvPr id="2" name="Chart 8"/>
        <xdr:cNvGraphicFramePr/>
      </xdr:nvGraphicFramePr>
      <xdr:xfrm>
        <a:off x="5019675" y="2952750"/>
        <a:ext cx="3781425" cy="1809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</xdr:col>
      <xdr:colOff>85725</xdr:colOff>
      <xdr:row>25</xdr:row>
      <xdr:rowOff>123825</xdr:rowOff>
    </xdr:from>
    <xdr:to>
      <xdr:col>2</xdr:col>
      <xdr:colOff>809625</xdr:colOff>
      <xdr:row>35</xdr:row>
      <xdr:rowOff>95250</xdr:rowOff>
    </xdr:to>
    <xdr:graphicFrame>
      <xdr:nvGraphicFramePr>
        <xdr:cNvPr id="3" name="Chart 9"/>
        <xdr:cNvGraphicFramePr/>
      </xdr:nvGraphicFramePr>
      <xdr:xfrm>
        <a:off x="276225" y="5267325"/>
        <a:ext cx="3914775" cy="1876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4</xdr:col>
      <xdr:colOff>123825</xdr:colOff>
      <xdr:row>25</xdr:row>
      <xdr:rowOff>123825</xdr:rowOff>
    </xdr:from>
    <xdr:to>
      <xdr:col>5</xdr:col>
      <xdr:colOff>704850</xdr:colOff>
      <xdr:row>35</xdr:row>
      <xdr:rowOff>28575</xdr:rowOff>
    </xdr:to>
    <xdr:graphicFrame>
      <xdr:nvGraphicFramePr>
        <xdr:cNvPr id="4" name="Chart 10"/>
        <xdr:cNvGraphicFramePr/>
      </xdr:nvGraphicFramePr>
      <xdr:xfrm>
        <a:off x="5038725" y="5267325"/>
        <a:ext cx="3771900" cy="1809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85725</xdr:colOff>
      <xdr:row>23</xdr:row>
      <xdr:rowOff>114300</xdr:rowOff>
    </xdr:from>
    <xdr:to>
      <xdr:col>5</xdr:col>
      <xdr:colOff>19050</xdr:colOff>
      <xdr:row>32</xdr:row>
      <xdr:rowOff>38100</xdr:rowOff>
    </xdr:to>
    <xdr:graphicFrame>
      <xdr:nvGraphicFramePr>
        <xdr:cNvPr id="1" name="Chart 1"/>
        <xdr:cNvGraphicFramePr/>
      </xdr:nvGraphicFramePr>
      <xdr:xfrm>
        <a:off x="4543425" y="4876800"/>
        <a:ext cx="2466975" cy="163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</xdr:col>
      <xdr:colOff>47625</xdr:colOff>
      <xdr:row>11</xdr:row>
      <xdr:rowOff>76200</xdr:rowOff>
    </xdr:from>
    <xdr:to>
      <xdr:col>1</xdr:col>
      <xdr:colOff>2514600</xdr:colOff>
      <xdr:row>20</xdr:row>
      <xdr:rowOff>9525</xdr:rowOff>
    </xdr:to>
    <xdr:graphicFrame>
      <xdr:nvGraphicFramePr>
        <xdr:cNvPr id="2" name="Chart 1"/>
        <xdr:cNvGraphicFramePr/>
      </xdr:nvGraphicFramePr>
      <xdr:xfrm>
        <a:off x="238125" y="2552700"/>
        <a:ext cx="2466975" cy="164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4</xdr:col>
      <xdr:colOff>114300</xdr:colOff>
      <xdr:row>11</xdr:row>
      <xdr:rowOff>85725</xdr:rowOff>
    </xdr:from>
    <xdr:to>
      <xdr:col>5</xdr:col>
      <xdr:colOff>57150</xdr:colOff>
      <xdr:row>20</xdr:row>
      <xdr:rowOff>19050</xdr:rowOff>
    </xdr:to>
    <xdr:graphicFrame>
      <xdr:nvGraphicFramePr>
        <xdr:cNvPr id="3" name="Chart 1"/>
        <xdr:cNvGraphicFramePr/>
      </xdr:nvGraphicFramePr>
      <xdr:xfrm>
        <a:off x="4572000" y="2562225"/>
        <a:ext cx="2476500" cy="1647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1</xdr:col>
      <xdr:colOff>76200</xdr:colOff>
      <xdr:row>23</xdr:row>
      <xdr:rowOff>104775</xdr:rowOff>
    </xdr:from>
    <xdr:to>
      <xdr:col>2</xdr:col>
      <xdr:colOff>9525</xdr:colOff>
      <xdr:row>32</xdr:row>
      <xdr:rowOff>28575</xdr:rowOff>
    </xdr:to>
    <xdr:graphicFrame>
      <xdr:nvGraphicFramePr>
        <xdr:cNvPr id="4" name="Chart 1"/>
        <xdr:cNvGraphicFramePr/>
      </xdr:nvGraphicFramePr>
      <xdr:xfrm>
        <a:off x="266700" y="4867275"/>
        <a:ext cx="2466975" cy="1638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104775</xdr:colOff>
      <xdr:row>11</xdr:row>
      <xdr:rowOff>371475</xdr:rowOff>
    </xdr:from>
    <xdr:to>
      <xdr:col>11</xdr:col>
      <xdr:colOff>152400</xdr:colOff>
      <xdr:row>17</xdr:row>
      <xdr:rowOff>9525</xdr:rowOff>
    </xdr:to>
    <xdr:graphicFrame>
      <xdr:nvGraphicFramePr>
        <xdr:cNvPr id="1" name="Chart 7"/>
        <xdr:cNvGraphicFramePr/>
      </xdr:nvGraphicFramePr>
      <xdr:xfrm>
        <a:off x="5314950" y="3990975"/>
        <a:ext cx="2714625" cy="135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OLVER\SOLVER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lverCode"/>
      <sheetName val="VBA_Functions"/>
      <sheetName val="Report"/>
      <sheetName val="Language"/>
      <sheetName val="Solver_dialog"/>
      <sheetName val="Add_dialog"/>
      <sheetName val="Save_dialog"/>
    </sheetNames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">
    <cacheField name="Sales Rep">
      <sharedItems containsMixedTypes="0" count="6">
        <s v="Sioux"/>
        <s v="Sue"/>
        <s v="Jo"/>
        <s v="Joe"/>
        <s v="Chin"/>
        <s v="Pham"/>
      </sharedItems>
    </cacheField>
    <cacheField name="Sales">
      <sharedItems containsSemiMixedTypes="0" containsString="0" containsMixedTypes="0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">
    <cacheField name="Sales Rep">
      <sharedItems containsMixedTypes="0" count="6">
        <s v="Sioux"/>
        <s v="Sue"/>
        <s v="Jo"/>
        <s v="Joe"/>
        <s v="Chin"/>
        <s v="Pham"/>
      </sharedItems>
    </cacheField>
    <cacheField name="Sales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8:G16" firstHeaderRow="2" firstDataRow="2" firstDataCol="1"/>
  <pivotFields count="2">
    <pivotField axis="axisRow" compact="0" outline="0" subtotalTop="0" showAll="0">
      <items count="7">
        <item x="4"/>
        <item x="2"/>
        <item x="3"/>
        <item x="5"/>
        <item x="0"/>
        <item x="1"/>
        <item t="default"/>
      </items>
    </pivotField>
    <pivotField dataField="1" compact="0" outline="0" subtotalTop="0" showAll="0" numFmtId="8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Sales" fld="1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L8:M16" firstHeaderRow="2" firstDataRow="2" firstDataCol="1"/>
  <pivotFields count="2">
    <pivotField axis="axisRow" compact="0" outline="0" subtotalTop="0" showAll="0">
      <items count="7">
        <item x="4"/>
        <item x="2"/>
        <item x="3"/>
        <item x="5"/>
        <item x="0"/>
        <item x="1"/>
        <item t="default"/>
      </items>
    </pivotField>
    <pivotField dataField="1" compact="0" outline="0" subtotalTop="0" showAll="0" numFmtId="8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Sales" fld="1" baseField="0" baseItem="0"/>
  </dataFields>
  <pivotTableStyleInfo showRowHeaders="1" showColHeaders="1" showRowStripes="0" showColStripes="0" showLastColumn="1"/>
</pivotTableDefinition>
</file>

<file path=xl/tables/table1.xml><?xml version="1.0" encoding="utf-8"?>
<table xmlns="http://schemas.openxmlformats.org/spreadsheetml/2006/main" id="2" name="Table13" displayName="Table13" ref="A8:B22" comment="" totalsRowShown="0">
  <autoFilter ref="A8:B22"/>
  <tableColumns count="2">
    <tableColumn id="1" name="Sales Rep"/>
    <tableColumn id="2" name="Sales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youtube.com/watch?v=RCLUM0UMLXo" TargetMode="External" /><Relationship Id="rId2" Type="http://schemas.openxmlformats.org/officeDocument/2006/relationships/hyperlink" Target="http://www.youtube.com/view_play_list?p=AD26256BF601D9B5" TargetMode="External" /><Relationship Id="rId3" Type="http://schemas.openxmlformats.org/officeDocument/2006/relationships/comments" Target="../comments10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youtube.com/watch?v=RCLUM0UMLXo" TargetMode="External" /><Relationship Id="rId2" Type="http://schemas.openxmlformats.org/officeDocument/2006/relationships/hyperlink" Target="http://www.youtube.com/view_play_list?p=AD26256BF601D9B5" TargetMode="External" /><Relationship Id="rId3" Type="http://schemas.openxmlformats.org/officeDocument/2006/relationships/comments" Target="../comments1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3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youtube.com/watch?v=RCLUM0UMLXo" TargetMode="External" /><Relationship Id="rId2" Type="http://schemas.openxmlformats.org/officeDocument/2006/relationships/hyperlink" Target="http://www.youtube.com/watch?v=HxdbJ7or-W0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youtube.com/watch?v=RCLUM0UMLXo" TargetMode="External" /><Relationship Id="rId2" Type="http://schemas.openxmlformats.org/officeDocument/2006/relationships/hyperlink" Target="http://www.youtube.com/watch?v=HxdbJ7or-W0" TargetMode="External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rexcel.com/forum/showthread.php?t=433060" TargetMode="External" /><Relationship Id="rId2" Type="http://schemas.openxmlformats.org/officeDocument/2006/relationships/hyperlink" Target="http://www.youtube.com/watch?v=SiqXxgCuVAM" TargetMode="External" /><Relationship Id="rId3" Type="http://schemas.openxmlformats.org/officeDocument/2006/relationships/hyperlink" Target="http://www.youtube.com/watch?v=-fllTskRuy0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mrexcel.com/forum/showthread.php?t=433060" TargetMode="External" /><Relationship Id="rId2" Type="http://schemas.openxmlformats.org/officeDocument/2006/relationships/hyperlink" Target="http://www.youtube.com/watch?v=SiqXxgCuVAM" TargetMode="External" /><Relationship Id="rId3" Type="http://schemas.openxmlformats.org/officeDocument/2006/relationships/hyperlink" Target="http://www.youtube.com/watch?v=-fllTskRuy0" TargetMode="Externa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youtube.com/watch?v=RCLUM0UMLXo" TargetMode="External" /><Relationship Id="rId2" Type="http://schemas.openxmlformats.org/officeDocument/2006/relationships/hyperlink" Target="http://www.youtube.com/watch?v=434ij88wjnk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youtube.com/watch?v=RCLUM0UMLXo" TargetMode="External" /><Relationship Id="rId2" Type="http://schemas.openxmlformats.org/officeDocument/2006/relationships/hyperlink" Target="http://www.youtube.com/watch?v=434ij88wjnk" TargetMode="Externa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mrexcel.com/forum/showthread.php?t=455199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mrexcel.com/forum/showthread.php?t=455199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youtube.com/watch?v=DUg_C51Kyoo" TargetMode="External" /><Relationship Id="rId2" Type="http://schemas.openxmlformats.org/officeDocument/2006/relationships/hyperlink" Target="http://www.youtube.com/watch?v=YXBQpBv6Iv8" TargetMode="External" /><Relationship Id="rId3" Type="http://schemas.openxmlformats.org/officeDocument/2006/relationships/hyperlink" Target="http://www.youtube.com/watch?v=Vn6H6N4BGLk" TargetMode="External" /><Relationship Id="rId4" Type="http://schemas.openxmlformats.org/officeDocument/2006/relationships/hyperlink" Target="http://www.youtube.com/watch?v=Jr3T3UUczFQ" TargetMode="External" /><Relationship Id="rId5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youtube.com/watch?v=DUg_C51Kyoo" TargetMode="External" /><Relationship Id="rId2" Type="http://schemas.openxmlformats.org/officeDocument/2006/relationships/hyperlink" Target="http://www.youtube.com/watch?v=YXBQpBv6Iv8" TargetMode="External" /><Relationship Id="rId3" Type="http://schemas.openxmlformats.org/officeDocument/2006/relationships/hyperlink" Target="http://www.youtube.com/watch?v=Vn6H6N4BGLk" TargetMode="External" /><Relationship Id="rId4" Type="http://schemas.openxmlformats.org/officeDocument/2006/relationships/hyperlink" Target="http://www.youtube.com/watch?v=Jr3T3UUczFQ" TargetMode="External" /><Relationship Id="rId5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zoomScale="85" zoomScaleNormal="85" zoomScalePageLayoutView="0" workbookViewId="0" topLeftCell="A4">
      <selection activeCell="B15" sqref="B15"/>
    </sheetView>
  </sheetViews>
  <sheetFormatPr defaultColWidth="9.140625" defaultRowHeight="15"/>
  <cols>
    <col min="1" max="1" width="30.28125" style="0" customWidth="1"/>
    <col min="2" max="2" width="24.421875" style="0" customWidth="1"/>
    <col min="3" max="3" width="18.8515625" style="0" customWidth="1"/>
    <col min="4" max="4" width="58.8515625" style="0" customWidth="1"/>
    <col min="5" max="5" width="19.57421875" style="0" customWidth="1"/>
    <col min="6" max="6" width="16.57421875" style="0" customWidth="1"/>
    <col min="7" max="7" width="11.140625" style="0" customWidth="1"/>
    <col min="8" max="8" width="12.28125" style="0" bestFit="1" customWidth="1"/>
  </cols>
  <sheetData>
    <row r="1" spans="1:7" ht="15">
      <c r="A1" s="14" t="s">
        <v>17</v>
      </c>
      <c r="B1" s="10">
        <f>40189+C1</f>
        <v>40202</v>
      </c>
      <c r="C1">
        <v>13</v>
      </c>
      <c r="F1" s="7" t="s">
        <v>34</v>
      </c>
      <c r="G1" s="7"/>
    </row>
    <row r="2" spans="1:7" ht="15">
      <c r="A2" s="14" t="s">
        <v>18</v>
      </c>
      <c r="B2" s="10">
        <v>40271</v>
      </c>
      <c r="F2" s="4" t="s">
        <v>26</v>
      </c>
      <c r="G2" s="4">
        <v>1</v>
      </c>
    </row>
    <row r="3" spans="1:7" ht="30">
      <c r="A3" s="14" t="s">
        <v>28</v>
      </c>
      <c r="B3" s="11">
        <f>B2-B1+1</f>
        <v>70</v>
      </c>
      <c r="F3" s="4" t="s">
        <v>20</v>
      </c>
      <c r="G3" s="4">
        <v>2</v>
      </c>
    </row>
    <row r="4" spans="1:7" ht="15">
      <c r="A4" s="14" t="s">
        <v>27</v>
      </c>
      <c r="B4" s="12" t="s">
        <v>20</v>
      </c>
      <c r="F4" s="4" t="s">
        <v>21</v>
      </c>
      <c r="G4" s="4">
        <v>3</v>
      </c>
    </row>
    <row r="5" spans="1:7" ht="15">
      <c r="A5" s="14" t="s">
        <v>19</v>
      </c>
      <c r="B5" s="13">
        <f>INDEX(G2:G8,MATCH(B4,F2:F8,0))</f>
        <v>2</v>
      </c>
      <c r="F5" s="4" t="s">
        <v>22</v>
      </c>
      <c r="G5" s="4">
        <v>4</v>
      </c>
    </row>
    <row r="6" spans="1:7" ht="15">
      <c r="A6" s="14" t="str">
        <f aca="true" t="shared" si="0" ref="A6:A11">"# of "&amp;$B$4</f>
        <v># of Monday</v>
      </c>
      <c r="B6" s="13">
        <f>INT((WEEKDAY(B1-B5)+B2-B1)/7)</f>
        <v>10</v>
      </c>
      <c r="C6" t="str">
        <f>" "&amp;_XLL.FORMULATEXT(B6)</f>
        <v> =INT((WEEKDAY(B1-B5)+B2-B1)/7)</v>
      </c>
      <c r="F6" s="4" t="s">
        <v>23</v>
      </c>
      <c r="G6" s="4">
        <v>5</v>
      </c>
    </row>
    <row r="7" spans="1:7" ht="15">
      <c r="A7" s="14" t="str">
        <f t="shared" si="0"/>
        <v># of Monday</v>
      </c>
      <c r="B7" s="13">
        <f ca="1">SUMPRODUCT(--(WEEKDAY(ROW(INDIRECT(B1&amp;":"&amp;B2)))=B5))</f>
        <v>10</v>
      </c>
      <c r="C7" t="str">
        <f>" "&amp;_XLL.FORMULATEXT(B7)</f>
        <v> =SUMPRODUCT(--(WEEKDAY(ROW(INDIRECT(B1&amp;":"&amp;B2)))=B5))</v>
      </c>
      <c r="F7" s="4" t="s">
        <v>24</v>
      </c>
      <c r="G7" s="4">
        <v>6</v>
      </c>
    </row>
    <row r="8" spans="1:7" ht="15">
      <c r="A8" s="14" t="str">
        <f t="shared" si="0"/>
        <v># of Monday</v>
      </c>
      <c r="B8" s="13">
        <f ca="1">SUMPRODUCT(--(TEXT(ROW(INDIRECT(B1&amp;":"&amp;B2)),"ddd")=LEFT(B4,3)))</f>
        <v>10</v>
      </c>
      <c r="C8" t="str">
        <f>" "&amp;_XLL.FORMULATEXT(B8)</f>
        <v> =SUMPRODUCT(--(TEXT(ROW(INDIRECT(B1&amp;":"&amp;B2)),"ddd")=LEFT(B4,3)))</v>
      </c>
      <c r="F8" s="4" t="s">
        <v>25</v>
      </c>
      <c r="G8" s="4">
        <v>7</v>
      </c>
    </row>
    <row r="9" spans="1:3" ht="15">
      <c r="A9" s="14" t="str">
        <f t="shared" si="0"/>
        <v># of Monday</v>
      </c>
      <c r="B9" s="13">
        <f>INT((B2-B1+VLOOKUP(B4,F2:G8,2,0))/7)</f>
        <v>10</v>
      </c>
      <c r="C9" t="str">
        <f>" "&amp;_XLL.FORMULATEXT(B9)</f>
        <v> =INT((B2-B1+VLOOKUP(B4,F2:G8,2,0))/7)</v>
      </c>
    </row>
    <row r="10" spans="1:3" ht="15">
      <c r="A10" s="14" t="str">
        <f t="shared" si="0"/>
        <v># of Monday</v>
      </c>
      <c r="B10" s="11">
        <f>QUOTIENT(B2-B1+VLOOKUP(WEEKDAY(B1),{2,7;3,1;4,2;5,3;6,4;7,5;1,6},2,0),7)</f>
        <v>10</v>
      </c>
      <c r="C10" t="str">
        <f>" "&amp;_XLL.FORMULATEXT(B10)</f>
        <v> =QUOTIENT(B2-B1+VLOOKUP(WEEKDAY(B1),{2,7;3,1;4,2;5,3;6,4;7,5;1,6},2,0),7)</v>
      </c>
    </row>
    <row r="11" spans="1:3" ht="15">
      <c r="A11" s="14" t="str">
        <f t="shared" si="0"/>
        <v># of Monday</v>
      </c>
      <c r="B11" s="11">
        <f>QUOTIENT(B3,7)+IF(MOD(B3,7)&gt;7+B5-WEEKDAY(B1,2),1)+IF(AND(WEEKDAY(B1,2)&lt;=B5,B5&lt;&gt;7),1,0)</f>
        <v>10</v>
      </c>
      <c r="C11" t="str">
        <f>" "&amp;_XLL.FORMULATEXT(B11)</f>
        <v> =QUOTIENT(B3,7)+IF(MOD(B3,7)&gt;7+B5-WEEKDAY(B1,2),1)+IF(AND(WEEKDAY(B1,2)&lt;=B5,B5&lt;&gt;7),1,0)</v>
      </c>
    </row>
    <row r="13" ht="45">
      <c r="E13" s="14" t="s">
        <v>31</v>
      </c>
    </row>
    <row r="14" spans="1:7" ht="30">
      <c r="A14" s="14" t="s">
        <v>30</v>
      </c>
      <c r="B14" s="14" t="str">
        <f>"Start - "&amp;B5</f>
        <v>Start - 2</v>
      </c>
      <c r="C14" s="14" t="str">
        <f>"WEEKDAY("&amp;B14&amp;")"</f>
        <v>WEEKDAY(Start - 2)</v>
      </c>
      <c r="D14" s="14" t="str">
        <f>"Meaning of "&amp;C14</f>
        <v>Meaning of WEEKDAY(Start - 2)</v>
      </c>
      <c r="E14" s="14" t="str">
        <f>C14&amp;" + total days"</f>
        <v>WEEKDAY(Start - 2) + total days</v>
      </c>
      <c r="F14" s="14" t="s">
        <v>32</v>
      </c>
      <c r="G14" s="14" t="s">
        <v>33</v>
      </c>
    </row>
    <row r="15" spans="1:7" ht="15">
      <c r="A15" s="15">
        <v>40189</v>
      </c>
      <c r="B15" s="15">
        <f aca="true" t="shared" si="1" ref="B15:B21">A15-$B$5</f>
        <v>40187</v>
      </c>
      <c r="C15" s="4">
        <f aca="true" t="shared" si="2" ref="C15:C21">WEEKDAY(B15)</f>
        <v>7</v>
      </c>
      <c r="D15" s="4" t="str">
        <f aca="true" t="shared" si="3" ref="D15:D21">"# of days to go from "&amp;TEXT(A15,"ddd, m/d/y")&amp;" to the Previous Monday = "&amp;C15</f>
        <v># of days to go from Mon, 1/11/10 to the Previous Monday = 7</v>
      </c>
      <c r="E15" s="4">
        <f aca="true" t="shared" si="4" ref="E15:E21">C15+$B$3</f>
        <v>77</v>
      </c>
      <c r="F15" s="4">
        <f aca="true" t="shared" si="5" ref="F15:F21">E15/7</f>
        <v>11</v>
      </c>
      <c r="G15" s="4">
        <f>INT(F15)</f>
        <v>11</v>
      </c>
    </row>
    <row r="16" spans="1:7" ht="15">
      <c r="A16" s="15">
        <v>40190</v>
      </c>
      <c r="B16" s="15">
        <f t="shared" si="1"/>
        <v>40188</v>
      </c>
      <c r="C16" s="4">
        <f t="shared" si="2"/>
        <v>1</v>
      </c>
      <c r="D16" s="4" t="str">
        <f t="shared" si="3"/>
        <v># of days to go from Tue, 1/12/10 to the Previous Monday = 1</v>
      </c>
      <c r="E16" s="4">
        <f t="shared" si="4"/>
        <v>71</v>
      </c>
      <c r="F16" s="4">
        <f t="shared" si="5"/>
        <v>10.142857142857142</v>
      </c>
      <c r="G16" s="4">
        <f aca="true" t="shared" si="6" ref="G16:G21">INT(F16)</f>
        <v>10</v>
      </c>
    </row>
    <row r="17" spans="1:7" ht="15">
      <c r="A17" s="15">
        <v>40191</v>
      </c>
      <c r="B17" s="15">
        <f t="shared" si="1"/>
        <v>40189</v>
      </c>
      <c r="C17" s="4">
        <f t="shared" si="2"/>
        <v>2</v>
      </c>
      <c r="D17" s="4" t="str">
        <f t="shared" si="3"/>
        <v># of days to go from Wed, 1/13/10 to the Previous Monday = 2</v>
      </c>
      <c r="E17" s="4">
        <f t="shared" si="4"/>
        <v>72</v>
      </c>
      <c r="F17" s="4">
        <f t="shared" si="5"/>
        <v>10.285714285714286</v>
      </c>
      <c r="G17" s="4">
        <f t="shared" si="6"/>
        <v>10</v>
      </c>
    </row>
    <row r="18" spans="1:7" ht="15">
      <c r="A18" s="15">
        <v>40192</v>
      </c>
      <c r="B18" s="15">
        <f t="shared" si="1"/>
        <v>40190</v>
      </c>
      <c r="C18" s="4">
        <f t="shared" si="2"/>
        <v>3</v>
      </c>
      <c r="D18" s="4" t="str">
        <f t="shared" si="3"/>
        <v># of days to go from Thu, 1/14/10 to the Previous Monday = 3</v>
      </c>
      <c r="E18" s="4">
        <f t="shared" si="4"/>
        <v>73</v>
      </c>
      <c r="F18" s="4">
        <f t="shared" si="5"/>
        <v>10.428571428571429</v>
      </c>
      <c r="G18" s="4">
        <f t="shared" si="6"/>
        <v>10</v>
      </c>
    </row>
    <row r="19" spans="1:7" ht="15">
      <c r="A19" s="15">
        <v>40193</v>
      </c>
      <c r="B19" s="15">
        <f t="shared" si="1"/>
        <v>40191</v>
      </c>
      <c r="C19" s="4">
        <f t="shared" si="2"/>
        <v>4</v>
      </c>
      <c r="D19" s="4" t="str">
        <f t="shared" si="3"/>
        <v># of days to go from Fri, 1/15/10 to the Previous Monday = 4</v>
      </c>
      <c r="E19" s="4">
        <f t="shared" si="4"/>
        <v>74</v>
      </c>
      <c r="F19" s="4">
        <f t="shared" si="5"/>
        <v>10.571428571428571</v>
      </c>
      <c r="G19" s="4">
        <f t="shared" si="6"/>
        <v>10</v>
      </c>
    </row>
    <row r="20" spans="1:7" ht="15">
      <c r="A20" s="15">
        <v>40194</v>
      </c>
      <c r="B20" s="15">
        <f t="shared" si="1"/>
        <v>40192</v>
      </c>
      <c r="C20" s="4">
        <f t="shared" si="2"/>
        <v>5</v>
      </c>
      <c r="D20" s="4" t="str">
        <f t="shared" si="3"/>
        <v># of days to go from Sat, 1/16/10 to the Previous Monday = 5</v>
      </c>
      <c r="E20" s="4">
        <f t="shared" si="4"/>
        <v>75</v>
      </c>
      <c r="F20" s="4">
        <f t="shared" si="5"/>
        <v>10.714285714285714</v>
      </c>
      <c r="G20" s="4">
        <f t="shared" si="6"/>
        <v>10</v>
      </c>
    </row>
    <row r="21" spans="1:7" ht="15">
      <c r="A21" s="15">
        <v>40195</v>
      </c>
      <c r="B21" s="15">
        <f t="shared" si="1"/>
        <v>40193</v>
      </c>
      <c r="C21" s="4">
        <f t="shared" si="2"/>
        <v>6</v>
      </c>
      <c r="D21" s="4" t="str">
        <f t="shared" si="3"/>
        <v># of days to go from Sun, 1/17/10 to the Previous Monday = 6</v>
      </c>
      <c r="E21" s="4">
        <f t="shared" si="4"/>
        <v>76</v>
      </c>
      <c r="F21" s="4">
        <f t="shared" si="5"/>
        <v>10.857142857142858</v>
      </c>
      <c r="G21" s="4">
        <f t="shared" si="6"/>
        <v>10</v>
      </c>
    </row>
    <row r="23" spans="1:5" ht="15">
      <c r="A23" s="14" t="s">
        <v>29</v>
      </c>
      <c r="C23" t="s">
        <v>20</v>
      </c>
      <c r="D23">
        <v>2</v>
      </c>
      <c r="E23">
        <v>7</v>
      </c>
    </row>
    <row r="24" spans="1:5" ht="15">
      <c r="A24" s="9">
        <v>40189</v>
      </c>
      <c r="C24" t="s">
        <v>21</v>
      </c>
      <c r="D24">
        <v>3</v>
      </c>
      <c r="E24">
        <v>1</v>
      </c>
    </row>
    <row r="25" spans="1:5" ht="15">
      <c r="A25" s="9">
        <v>40190</v>
      </c>
      <c r="C25" t="s">
        <v>22</v>
      </c>
      <c r="D25">
        <v>4</v>
      </c>
      <c r="E25">
        <v>2</v>
      </c>
    </row>
    <row r="26" spans="1:5" ht="15">
      <c r="A26" s="9">
        <v>40191</v>
      </c>
      <c r="C26" t="s">
        <v>23</v>
      </c>
      <c r="D26">
        <v>5</v>
      </c>
      <c r="E26">
        <v>3</v>
      </c>
    </row>
    <row r="27" spans="1:5" ht="15">
      <c r="A27" s="9">
        <v>40192</v>
      </c>
      <c r="C27" t="s">
        <v>24</v>
      </c>
      <c r="D27">
        <v>6</v>
      </c>
      <c r="E27">
        <v>4</v>
      </c>
    </row>
    <row r="28" spans="1:5" ht="15">
      <c r="A28" s="9">
        <v>40193</v>
      </c>
      <c r="C28" t="s">
        <v>25</v>
      </c>
      <c r="D28">
        <v>7</v>
      </c>
      <c r="E28">
        <v>5</v>
      </c>
    </row>
    <row r="29" spans="1:5" ht="15">
      <c r="A29" s="9">
        <v>40194</v>
      </c>
      <c r="C29" t="s">
        <v>26</v>
      </c>
      <c r="D29">
        <v>1</v>
      </c>
      <c r="E29">
        <v>6</v>
      </c>
    </row>
    <row r="30" ht="15">
      <c r="A30" s="9">
        <v>40195</v>
      </c>
    </row>
    <row r="31" ht="15">
      <c r="A31" s="9">
        <v>40196</v>
      </c>
    </row>
    <row r="32" ht="15">
      <c r="A32" s="9">
        <v>40197</v>
      </c>
    </row>
    <row r="33" ht="15">
      <c r="A33" s="9">
        <v>40198</v>
      </c>
    </row>
    <row r="34" ht="15">
      <c r="A34" s="9">
        <v>40199</v>
      </c>
    </row>
    <row r="35" ht="15">
      <c r="A35" s="9">
        <v>40200</v>
      </c>
    </row>
    <row r="36" ht="15">
      <c r="A36" s="9">
        <v>40201</v>
      </c>
    </row>
    <row r="37" ht="15">
      <c r="A37" s="9">
        <v>40202</v>
      </c>
    </row>
    <row r="38" ht="15">
      <c r="A38" s="9">
        <v>40203</v>
      </c>
    </row>
    <row r="39" ht="15">
      <c r="A39" s="9">
        <v>40204</v>
      </c>
    </row>
    <row r="40" ht="15">
      <c r="A40" s="9">
        <v>40205</v>
      </c>
    </row>
    <row r="41" ht="15">
      <c r="A41" s="9">
        <v>40206</v>
      </c>
    </row>
    <row r="42" ht="15">
      <c r="A42" s="9">
        <v>40207</v>
      </c>
    </row>
    <row r="43" ht="15">
      <c r="A43" s="9">
        <v>40208</v>
      </c>
    </row>
    <row r="44" ht="15">
      <c r="A44" s="9">
        <v>40209</v>
      </c>
    </row>
    <row r="45" ht="15">
      <c r="A45" s="9">
        <v>40210</v>
      </c>
    </row>
    <row r="46" ht="15">
      <c r="A46" s="9">
        <v>40211</v>
      </c>
    </row>
    <row r="47" ht="15">
      <c r="A47" s="9">
        <v>40212</v>
      </c>
    </row>
    <row r="48" ht="15">
      <c r="A48" s="9">
        <v>40213</v>
      </c>
    </row>
    <row r="49" ht="15">
      <c r="A49" s="9">
        <v>40214</v>
      </c>
    </row>
    <row r="50" ht="15">
      <c r="A50" s="9">
        <v>40215</v>
      </c>
    </row>
    <row r="51" ht="15">
      <c r="A51" s="9">
        <v>40216</v>
      </c>
    </row>
    <row r="52" ht="15">
      <c r="A52" s="9">
        <v>40217</v>
      </c>
    </row>
    <row r="53" ht="15">
      <c r="A53" s="9">
        <v>40218</v>
      </c>
    </row>
    <row r="54" ht="15">
      <c r="A54" s="9">
        <v>40219</v>
      </c>
    </row>
    <row r="55" ht="15">
      <c r="A55" s="9">
        <v>40220</v>
      </c>
    </row>
    <row r="56" ht="15">
      <c r="A56" s="9">
        <v>40221</v>
      </c>
    </row>
    <row r="57" ht="15">
      <c r="A57" s="9">
        <v>40222</v>
      </c>
    </row>
    <row r="58" ht="15">
      <c r="A58" s="9">
        <v>40223</v>
      </c>
    </row>
    <row r="59" ht="15">
      <c r="A59" s="9">
        <v>40224</v>
      </c>
    </row>
    <row r="60" ht="15">
      <c r="A60" s="9">
        <v>40225</v>
      </c>
    </row>
    <row r="61" ht="15">
      <c r="A61" s="9">
        <v>40226</v>
      </c>
    </row>
    <row r="62" ht="15">
      <c r="A62" s="9">
        <v>40227</v>
      </c>
    </row>
    <row r="63" ht="15">
      <c r="A63" s="9">
        <v>40228</v>
      </c>
    </row>
    <row r="64" ht="15">
      <c r="A64" s="9">
        <v>40229</v>
      </c>
    </row>
    <row r="65" ht="15">
      <c r="A65" s="9">
        <v>40230</v>
      </c>
    </row>
    <row r="66" ht="15">
      <c r="A66" s="9">
        <v>40231</v>
      </c>
    </row>
    <row r="67" ht="15">
      <c r="A67" s="9">
        <v>40232</v>
      </c>
    </row>
    <row r="68" ht="15">
      <c r="A68" s="9">
        <v>40233</v>
      </c>
    </row>
    <row r="69" ht="15">
      <c r="A69" s="9">
        <v>40234</v>
      </c>
    </row>
    <row r="70" ht="15">
      <c r="A70" s="9">
        <v>40235</v>
      </c>
    </row>
    <row r="71" ht="15">
      <c r="A71" s="9">
        <v>40236</v>
      </c>
    </row>
    <row r="72" ht="15">
      <c r="A72" s="9">
        <v>40237</v>
      </c>
    </row>
    <row r="73" ht="15">
      <c r="A73" s="9">
        <v>40238</v>
      </c>
    </row>
    <row r="74" ht="15">
      <c r="A74" s="9">
        <v>40239</v>
      </c>
    </row>
    <row r="75" ht="15">
      <c r="A75" s="9">
        <v>40240</v>
      </c>
    </row>
    <row r="76" ht="15">
      <c r="A76" s="9">
        <v>40241</v>
      </c>
    </row>
    <row r="77" ht="15">
      <c r="A77" s="9">
        <v>40242</v>
      </c>
    </row>
    <row r="78" ht="15">
      <c r="A78" s="9">
        <v>40243</v>
      </c>
    </row>
    <row r="79" ht="15">
      <c r="A79" s="9">
        <v>40244</v>
      </c>
    </row>
    <row r="80" ht="15">
      <c r="A80" s="9">
        <v>40245</v>
      </c>
    </row>
    <row r="81" ht="15">
      <c r="A81" s="9">
        <v>40246</v>
      </c>
    </row>
    <row r="82" ht="15">
      <c r="A82" s="9">
        <v>40247</v>
      </c>
    </row>
    <row r="83" ht="15">
      <c r="A83" s="9">
        <v>40248</v>
      </c>
    </row>
    <row r="84" ht="15">
      <c r="A84" s="9">
        <v>40249</v>
      </c>
    </row>
    <row r="85" ht="15">
      <c r="A85" s="9">
        <v>40250</v>
      </c>
    </row>
    <row r="86" ht="15">
      <c r="A86" s="9">
        <v>40251</v>
      </c>
    </row>
    <row r="87" ht="15">
      <c r="A87" s="9">
        <v>40252</v>
      </c>
    </row>
    <row r="88" ht="15">
      <c r="A88" s="9">
        <v>40253</v>
      </c>
    </row>
    <row r="89" ht="15">
      <c r="A89" s="9">
        <v>40254</v>
      </c>
    </row>
    <row r="90" ht="15">
      <c r="A90" s="9">
        <v>40255</v>
      </c>
    </row>
    <row r="91" ht="15">
      <c r="A91" s="9">
        <v>40256</v>
      </c>
    </row>
    <row r="92" ht="15">
      <c r="A92" s="9">
        <v>40257</v>
      </c>
    </row>
    <row r="93" ht="15">
      <c r="A93" s="9">
        <v>40258</v>
      </c>
    </row>
    <row r="94" ht="15">
      <c r="A94" s="9">
        <v>40259</v>
      </c>
    </row>
    <row r="95" ht="15">
      <c r="A95" s="9">
        <v>40260</v>
      </c>
    </row>
    <row r="96" ht="15">
      <c r="A96" s="9">
        <v>40261</v>
      </c>
    </row>
    <row r="97" ht="15">
      <c r="A97" s="9">
        <v>40262</v>
      </c>
    </row>
    <row r="98" ht="15">
      <c r="A98" s="9">
        <v>40263</v>
      </c>
    </row>
    <row r="99" ht="15">
      <c r="A99" s="9">
        <v>40264</v>
      </c>
    </row>
    <row r="100" ht="15">
      <c r="A100" s="9">
        <v>40265</v>
      </c>
    </row>
    <row r="101" ht="15">
      <c r="A101" s="9">
        <v>40266</v>
      </c>
    </row>
    <row r="102" ht="15">
      <c r="A102" s="9">
        <v>40267</v>
      </c>
    </row>
    <row r="103" ht="15">
      <c r="A103" s="9">
        <v>40268</v>
      </c>
    </row>
    <row r="104" ht="15">
      <c r="A104" s="9">
        <v>40269</v>
      </c>
    </row>
    <row r="105" ht="15">
      <c r="A105" s="9">
        <v>40270</v>
      </c>
    </row>
    <row r="106" ht="15">
      <c r="A106" s="9">
        <v>40271</v>
      </c>
    </row>
  </sheetData>
  <sheetProtection/>
  <conditionalFormatting sqref="A24:A106">
    <cfRule type="expression" priority="1" dxfId="6" stopIfTrue="1">
      <formula>WEEKDAY(A24,2)=$B$5</formula>
    </cfRule>
  </conditionalFormatting>
  <dataValidations count="1">
    <dataValidation type="list" allowBlank="1" showInputMessage="1" showErrorMessage="1" sqref="B4">
      <formula1>$F$2:$F$8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00FF"/>
  </sheetPr>
  <dimension ref="A1:H28"/>
  <sheetViews>
    <sheetView zoomScale="115" zoomScaleNormal="115" zoomScalePageLayoutView="0" workbookViewId="0" topLeftCell="A15">
      <selection activeCell="A8" sqref="A8"/>
    </sheetView>
  </sheetViews>
  <sheetFormatPr defaultColWidth="9.140625" defaultRowHeight="15"/>
  <cols>
    <col min="1" max="1" width="27.140625" style="0" bestFit="1" customWidth="1"/>
    <col min="2" max="2" width="13.421875" style="0" customWidth="1"/>
    <col min="3" max="3" width="12.421875" style="0" customWidth="1"/>
    <col min="5" max="5" width="27.140625" style="0" bestFit="1" customWidth="1"/>
    <col min="8" max="8" width="27.140625" style="0" bestFit="1" customWidth="1"/>
  </cols>
  <sheetData>
    <row r="1" spans="1:8" ht="60">
      <c r="A1" s="27" t="str">
        <f>"If your "&amp;A16&amp;" is in cell "&amp;ADDRESS(ROW(A17),COLUMN(A17),4)&amp;" and your "&amp;B16&amp;" is in "&amp;ADDRESS(ROW(B17),COLUMN(B17),4)&amp;" and you hand the values {0,0.3;10000,0.4;20000,0.5} in the range "&amp;ADDRESS(ROW(B26),COLUMN(B26),4)&amp;":"&amp;ADDRESS(ROW(C28),COLUMN(C28),4)&amp;" the the formula:"&amp;CHAR(10)&amp;_XLL.FORMULATEXT(C17)&amp;CHAR(10)&amp;" might work."</f>
        <v>If your Lead is in cell A17 and your Income is in B17 and you hand the values {0,0.3;10000,0.4;20000,0.5} in the range B26:C28 the the formula:
 might work.</v>
      </c>
      <c r="B1" s="28"/>
      <c r="C1" s="28"/>
      <c r="D1" s="28"/>
      <c r="E1" s="28"/>
      <c r="F1" s="28"/>
      <c r="G1" s="28"/>
      <c r="H1" s="29"/>
    </row>
    <row r="2" ht="15"/>
    <row r="10" spans="1:5" ht="15">
      <c r="A10" s="1" t="s">
        <v>46</v>
      </c>
      <c r="B10" s="2"/>
      <c r="C10" s="2"/>
      <c r="D10" s="2"/>
      <c r="E10" s="23" t="s">
        <v>64</v>
      </c>
    </row>
    <row r="11" spans="1:5" ht="15">
      <c r="A11" s="1" t="s">
        <v>66</v>
      </c>
      <c r="B11" s="2"/>
      <c r="C11" s="2"/>
      <c r="D11" s="2"/>
      <c r="E11" s="23" t="s">
        <v>67</v>
      </c>
    </row>
    <row r="16" spans="1:3" ht="15">
      <c r="A16" s="17" t="s">
        <v>59</v>
      </c>
      <c r="B16" s="17" t="s">
        <v>60</v>
      </c>
      <c r="C16" s="17" t="s">
        <v>61</v>
      </c>
    </row>
    <row r="17" spans="1:3" ht="15">
      <c r="A17" s="4" t="s">
        <v>62</v>
      </c>
      <c r="B17" s="30">
        <v>5000</v>
      </c>
      <c r="C17" s="8"/>
    </row>
    <row r="18" spans="1:3" ht="15">
      <c r="A18" s="4" t="s">
        <v>63</v>
      </c>
      <c r="B18" s="30">
        <v>5000</v>
      </c>
      <c r="C18" s="8"/>
    </row>
    <row r="19" spans="1:3" ht="15">
      <c r="A19" s="4"/>
      <c r="B19" s="30">
        <v>1000</v>
      </c>
      <c r="C19" s="8"/>
    </row>
    <row r="20" spans="1:3" ht="15">
      <c r="A20" s="4" t="s">
        <v>62</v>
      </c>
      <c r="B20" s="30">
        <v>10000</v>
      </c>
      <c r="C20" s="8"/>
    </row>
    <row r="21" spans="1:3" ht="15">
      <c r="A21" s="4" t="s">
        <v>62</v>
      </c>
      <c r="B21" s="30">
        <v>20000</v>
      </c>
      <c r="C21" s="8"/>
    </row>
    <row r="22" spans="1:3" ht="15">
      <c r="A22" s="4" t="s">
        <v>62</v>
      </c>
      <c r="B22" s="30">
        <v>50000</v>
      </c>
      <c r="C22" s="8"/>
    </row>
    <row r="24" spans="1:3" ht="15">
      <c r="A24" s="4" t="s">
        <v>63</v>
      </c>
      <c r="B24" s="4"/>
      <c r="C24" s="4">
        <v>0.05</v>
      </c>
    </row>
    <row r="26" spans="1:3" ht="15">
      <c r="A26" s="4" t="s">
        <v>62</v>
      </c>
      <c r="B26" s="4">
        <v>0</v>
      </c>
      <c r="C26" s="4">
        <v>0.03</v>
      </c>
    </row>
    <row r="27" spans="1:3" ht="15">
      <c r="A27" s="4" t="s">
        <v>62</v>
      </c>
      <c r="B27" s="4">
        <v>10000</v>
      </c>
      <c r="C27" s="4">
        <v>0.04</v>
      </c>
    </row>
    <row r="28" spans="1:3" ht="15">
      <c r="A28" s="4" t="s">
        <v>62</v>
      </c>
      <c r="B28" s="4">
        <v>20000</v>
      </c>
      <c r="C28" s="4">
        <v>0.05</v>
      </c>
    </row>
  </sheetData>
  <sheetProtection/>
  <dataValidations count="1">
    <dataValidation type="list" allowBlank="1" showInputMessage="1" showErrorMessage="1" sqref="A17:A22">
      <formula1>"Referral,Purchased Through A Vendor"</formula1>
    </dataValidation>
  </dataValidations>
  <hyperlinks>
    <hyperlink ref="E10" r:id="rId1" display="Highline Excel Class 07: VLOOKUP function formula 7 Examples"/>
    <hyperlink ref="E11" r:id="rId2" display="http://www.youtube.com/view_play_list?p=AD26256BF601D9B5"/>
  </hyperlinks>
  <printOptions/>
  <pageMargins left="0.7" right="0.7" top="0.75" bottom="0.75" header="0.3" footer="0.3"/>
  <pageSetup horizontalDpi="600" verticalDpi="600" orientation="portrait" r:id="rId5"/>
  <legacyDrawing r:id="rId4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8"/>
  <sheetViews>
    <sheetView zoomScale="115" zoomScaleNormal="115" zoomScalePageLayoutView="0" workbookViewId="0" topLeftCell="A1">
      <selection activeCell="A8" sqref="A8"/>
    </sheetView>
  </sheetViews>
  <sheetFormatPr defaultColWidth="9.140625" defaultRowHeight="15"/>
  <cols>
    <col min="1" max="1" width="27.140625" style="0" bestFit="1" customWidth="1"/>
    <col min="2" max="2" width="13.421875" style="0" customWidth="1"/>
    <col min="3" max="3" width="12.421875" style="0" customWidth="1"/>
    <col min="5" max="5" width="27.140625" style="0" bestFit="1" customWidth="1"/>
    <col min="8" max="8" width="27.140625" style="0" bestFit="1" customWidth="1"/>
  </cols>
  <sheetData>
    <row r="1" spans="1:8" ht="60">
      <c r="A1" s="27" t="str">
        <f>"If your "&amp;A16&amp;" is in cell "&amp;ADDRESS(ROW(A17),COLUMN(A17),4)&amp;" and your "&amp;B16&amp;" is in "&amp;ADDRESS(ROW(B17),COLUMN(B17),4)&amp;" and you hand the values {0,0.3;10000,0.4;20000,0.5} in the range "&amp;ADDRESS(ROW(B26),COLUMN(B26),4)&amp;":"&amp;ADDRESS(ROW(C28),COLUMN(C28),4)&amp;" the the formula:"&amp;CHAR(10)&amp;_XLL.FORMULATEXT(C17)&amp;CHAR(10)&amp;" might work."</f>
        <v>If your Lead is in cell A17 and your Income is in B17 and you hand the values {0,0.3;10000,0.4;20000,0.5} in the range B26:C28 the the formula:
=IF(A17=$A$24,$C$24,IF(A17=$A$26,VLOOKUP(B17,$B$26:$C$28,2),"Fill In Lead"))
 might work.</v>
      </c>
      <c r="B1" s="28"/>
      <c r="C1" s="28"/>
      <c r="D1" s="28"/>
      <c r="E1" s="28"/>
      <c r="F1" s="28"/>
      <c r="G1" s="28"/>
      <c r="H1" s="29"/>
    </row>
    <row r="2" ht="15"/>
    <row r="10" spans="1:5" ht="15">
      <c r="A10" s="1" t="s">
        <v>46</v>
      </c>
      <c r="B10" s="2"/>
      <c r="C10" s="2"/>
      <c r="D10" s="2"/>
      <c r="E10" s="23" t="s">
        <v>64</v>
      </c>
    </row>
    <row r="11" spans="1:5" ht="15">
      <c r="A11" s="1" t="s">
        <v>66</v>
      </c>
      <c r="B11" s="2"/>
      <c r="C11" s="2"/>
      <c r="D11" s="2"/>
      <c r="E11" s="23" t="s">
        <v>67</v>
      </c>
    </row>
    <row r="16" spans="1:3" ht="15">
      <c r="A16" s="17" t="s">
        <v>59</v>
      </c>
      <c r="B16" s="17" t="s">
        <v>60</v>
      </c>
      <c r="C16" s="17" t="s">
        <v>61</v>
      </c>
    </row>
    <row r="17" spans="1:3" ht="15">
      <c r="A17" s="4" t="s">
        <v>62</v>
      </c>
      <c r="B17" s="30">
        <v>5000</v>
      </c>
      <c r="C17" s="8">
        <f>IF(A17=$A$24,$C$24,IF(A17=$A$26,VLOOKUP(B17,$B$26:$C$28,2),"Fill In Lead"))</f>
        <v>0.03</v>
      </c>
    </row>
    <row r="18" spans="1:3" ht="15">
      <c r="A18" s="4" t="s">
        <v>63</v>
      </c>
      <c r="B18" s="30">
        <v>5000</v>
      </c>
      <c r="C18" s="8">
        <f>IF(A18=$A$24,$C$24,IF(A18=$A$26,VLOOKUP(B18,$B$26:$C$28,2),"Fill In Lead"))</f>
        <v>0.05</v>
      </c>
    </row>
    <row r="19" spans="1:3" ht="15">
      <c r="A19" s="4"/>
      <c r="B19" s="30">
        <v>1000</v>
      </c>
      <c r="C19" s="8" t="str">
        <f>IF(A19=$A$24,$C$24,IF(A19=$A$26,VLOOKUP(B19,$B$26:$C$28,2),"Fill In Lead"))</f>
        <v>Fill In Lead</v>
      </c>
    </row>
    <row r="20" spans="1:3" ht="15">
      <c r="A20" s="4" t="s">
        <v>62</v>
      </c>
      <c r="B20" s="30">
        <v>10000</v>
      </c>
      <c r="C20" s="8">
        <f>IF(A20=$A$24,$C$24,IF(A20=$A$26,VLOOKUP(B20,$B$26:$C$28,2),"Fill In Lead"))</f>
        <v>0.04</v>
      </c>
    </row>
    <row r="21" spans="1:3" ht="15">
      <c r="A21" s="4" t="s">
        <v>62</v>
      </c>
      <c r="B21" s="30">
        <v>20000</v>
      </c>
      <c r="C21" s="8">
        <f>IF(A21=$A$24,$C$24,IF(A21=$A$26,VLOOKUP(B21,$B$26:$C$28,2),"Fill In Lead"))</f>
        <v>0.05</v>
      </c>
    </row>
    <row r="22" spans="1:3" ht="15">
      <c r="A22" s="4" t="s">
        <v>62</v>
      </c>
      <c r="B22" s="30">
        <v>50000</v>
      </c>
      <c r="C22" s="8">
        <f>IF(A22=$A$24,$C$24,IF(A22=$A$26,VLOOKUP(B22,$B$26:$C$28,2),"Fill In Lead"))</f>
        <v>0.05</v>
      </c>
    </row>
    <row r="24" spans="1:3" ht="15">
      <c r="A24" s="4" t="s">
        <v>63</v>
      </c>
      <c r="B24" s="4"/>
      <c r="C24" s="4">
        <v>0.05</v>
      </c>
    </row>
    <row r="26" spans="1:3" ht="15">
      <c r="A26" s="4" t="s">
        <v>62</v>
      </c>
      <c r="B26" s="4">
        <v>0</v>
      </c>
      <c r="C26" s="4">
        <v>0.03</v>
      </c>
    </row>
    <row r="27" spans="1:3" ht="15">
      <c r="A27" s="4" t="s">
        <v>62</v>
      </c>
      <c r="B27" s="4">
        <v>10000</v>
      </c>
      <c r="C27" s="4">
        <v>0.04</v>
      </c>
    </row>
    <row r="28" spans="1:3" ht="15">
      <c r="A28" s="4" t="s">
        <v>62</v>
      </c>
      <c r="B28" s="4">
        <v>20000</v>
      </c>
      <c r="C28" s="4">
        <v>0.05</v>
      </c>
    </row>
  </sheetData>
  <sheetProtection/>
  <dataValidations count="1">
    <dataValidation type="list" allowBlank="1" showInputMessage="1" showErrorMessage="1" sqref="A17:A22">
      <formula1>"Referral,Purchased Through A Vendor"</formula1>
    </dataValidation>
  </dataValidations>
  <hyperlinks>
    <hyperlink ref="E10" r:id="rId1" display="Highline Excel Class 07: VLOOKUP function formula 7 Examples"/>
    <hyperlink ref="E11" r:id="rId2" display="http://www.youtube.com/view_play_list?p=AD26256BF601D9B5"/>
  </hyperlinks>
  <printOptions/>
  <pageMargins left="0.7" right="0.7" top="0.75" bottom="0.75" header="0.3" footer="0.3"/>
  <pageSetup horizontalDpi="600" verticalDpi="600" orientation="portrait" r:id="rId5"/>
  <legacyDrawing r:id="rId4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00FF"/>
  </sheetPr>
  <dimension ref="A1:H19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11.57421875" style="0" customWidth="1"/>
    <col min="6" max="6" width="12.140625" style="0" bestFit="1" customWidth="1"/>
    <col min="7" max="8" width="5.421875" style="0" customWidth="1"/>
    <col min="12" max="12" width="12.140625" style="0" bestFit="1" customWidth="1"/>
    <col min="13" max="13" width="5.421875" style="0" customWidth="1"/>
  </cols>
  <sheetData>
    <row r="1" spans="1:8" ht="45">
      <c r="A1" s="1" t="s">
        <v>155</v>
      </c>
      <c r="B1" s="2"/>
      <c r="C1" s="2"/>
      <c r="D1" s="2"/>
      <c r="E1" s="2"/>
      <c r="F1" s="2"/>
      <c r="G1" s="2"/>
      <c r="H1" s="3"/>
    </row>
    <row r="2" spans="1:8" ht="45">
      <c r="A2" s="1" t="s">
        <v>139</v>
      </c>
      <c r="B2" s="2"/>
      <c r="C2" s="2"/>
      <c r="D2" s="2"/>
      <c r="E2" s="2"/>
      <c r="F2" s="2"/>
      <c r="G2" s="2"/>
      <c r="H2" s="3"/>
    </row>
    <row r="3" spans="1:8" ht="15">
      <c r="A3" s="1" t="s">
        <v>140</v>
      </c>
      <c r="B3" s="2"/>
      <c r="C3" s="2"/>
      <c r="D3" s="2"/>
      <c r="E3" s="2"/>
      <c r="F3" s="2"/>
      <c r="G3" s="2"/>
      <c r="H3" s="3"/>
    </row>
    <row r="4" spans="1:8" ht="15">
      <c r="A4" s="1"/>
      <c r="B4" s="2"/>
      <c r="C4" s="2"/>
      <c r="D4" s="2"/>
      <c r="E4" s="2"/>
      <c r="F4" s="2"/>
      <c r="G4" s="2"/>
      <c r="H4" s="3"/>
    </row>
    <row r="5" spans="1:8" ht="15">
      <c r="A5" s="1"/>
      <c r="B5" s="2"/>
      <c r="C5" s="2"/>
      <c r="D5" s="2"/>
      <c r="E5" s="2"/>
      <c r="F5" s="2"/>
      <c r="G5" s="2"/>
      <c r="H5" s="3"/>
    </row>
    <row r="8" spans="1:2" ht="15">
      <c r="A8" s="31" t="s">
        <v>129</v>
      </c>
      <c r="B8" s="31" t="s">
        <v>43</v>
      </c>
    </row>
    <row r="9" spans="1:2" ht="15">
      <c r="A9" s="4" t="s">
        <v>130</v>
      </c>
      <c r="B9" s="30">
        <v>1</v>
      </c>
    </row>
    <row r="10" spans="1:2" ht="15">
      <c r="A10" s="4" t="s">
        <v>130</v>
      </c>
      <c r="B10" s="30">
        <v>1</v>
      </c>
    </row>
    <row r="11" spans="1:2" ht="15">
      <c r="A11" s="4" t="s">
        <v>131</v>
      </c>
      <c r="B11" s="30">
        <v>1</v>
      </c>
    </row>
    <row r="12" spans="1:2" ht="15">
      <c r="A12" s="4" t="s">
        <v>130</v>
      </c>
      <c r="B12" s="30">
        <v>1</v>
      </c>
    </row>
    <row r="13" spans="1:2" ht="15">
      <c r="A13" s="4" t="s">
        <v>132</v>
      </c>
      <c r="B13" s="30">
        <v>1</v>
      </c>
    </row>
    <row r="14" spans="1:2" ht="15">
      <c r="A14" s="4" t="s">
        <v>133</v>
      </c>
      <c r="B14" s="30">
        <v>1</v>
      </c>
    </row>
    <row r="15" spans="1:2" ht="15">
      <c r="A15" s="4" t="s">
        <v>133</v>
      </c>
      <c r="B15" s="30">
        <v>1</v>
      </c>
    </row>
    <row r="16" spans="1:2" ht="15">
      <c r="A16" s="4" t="s">
        <v>134</v>
      </c>
      <c r="B16" s="30">
        <v>1</v>
      </c>
    </row>
    <row r="17" spans="1:2" ht="15">
      <c r="A17" s="4" t="s">
        <v>134</v>
      </c>
      <c r="B17" s="30">
        <v>1</v>
      </c>
    </row>
    <row r="18" spans="1:2" ht="15">
      <c r="A18" s="4" t="s">
        <v>135</v>
      </c>
      <c r="B18" s="30">
        <v>1</v>
      </c>
    </row>
    <row r="19" spans="1:2" ht="15">
      <c r="A19" s="4" t="s">
        <v>130</v>
      </c>
      <c r="B19" s="30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M22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11.57421875" style="0" customWidth="1"/>
    <col min="6" max="6" width="12.140625" style="0" bestFit="1" customWidth="1"/>
    <col min="7" max="8" width="5.421875" style="0" customWidth="1"/>
    <col min="12" max="12" width="12.140625" style="0" bestFit="1" customWidth="1"/>
    <col min="13" max="13" width="5.421875" style="0" customWidth="1"/>
  </cols>
  <sheetData>
    <row r="1" spans="1:8" ht="45">
      <c r="A1" s="1" t="s">
        <v>155</v>
      </c>
      <c r="B1" s="2"/>
      <c r="C1" s="2"/>
      <c r="D1" s="2"/>
      <c r="E1" s="2"/>
      <c r="F1" s="2"/>
      <c r="G1" s="2"/>
      <c r="H1" s="3"/>
    </row>
    <row r="2" spans="1:8" ht="45">
      <c r="A2" s="1" t="s">
        <v>139</v>
      </c>
      <c r="B2" s="2"/>
      <c r="C2" s="2"/>
      <c r="D2" s="2"/>
      <c r="E2" s="2"/>
      <c r="F2" s="2"/>
      <c r="G2" s="2"/>
      <c r="H2" s="3"/>
    </row>
    <row r="3" spans="1:8" ht="15">
      <c r="A3" s="1" t="s">
        <v>140</v>
      </c>
      <c r="B3" s="2"/>
      <c r="C3" s="2"/>
      <c r="D3" s="2"/>
      <c r="E3" s="2"/>
      <c r="F3" s="2"/>
      <c r="G3" s="2"/>
      <c r="H3" s="3"/>
    </row>
    <row r="4" spans="1:8" ht="15">
      <c r="A4" s="1"/>
      <c r="B4" s="2"/>
      <c r="C4" s="2"/>
      <c r="D4" s="2"/>
      <c r="E4" s="2"/>
      <c r="F4" s="2"/>
      <c r="G4" s="2"/>
      <c r="H4" s="3"/>
    </row>
    <row r="5" spans="1:8" ht="15">
      <c r="A5" s="1"/>
      <c r="B5" s="2"/>
      <c r="C5" s="2"/>
      <c r="D5" s="2"/>
      <c r="E5" s="2"/>
      <c r="F5" s="2"/>
      <c r="G5" s="2"/>
      <c r="H5" s="3"/>
    </row>
    <row r="8" spans="1:13" ht="15">
      <c r="A8" s="69" t="s">
        <v>129</v>
      </c>
      <c r="B8" s="70" t="s">
        <v>43</v>
      </c>
      <c r="F8" s="50" t="s">
        <v>137</v>
      </c>
      <c r="G8" s="53"/>
      <c r="L8" s="50" t="s">
        <v>137</v>
      </c>
      <c r="M8" s="53"/>
    </row>
    <row r="9" spans="1:13" ht="15">
      <c r="A9" s="12" t="s">
        <v>130</v>
      </c>
      <c r="B9" s="68">
        <v>10</v>
      </c>
      <c r="F9" s="50" t="s">
        <v>129</v>
      </c>
      <c r="G9" s="53" t="s">
        <v>138</v>
      </c>
      <c r="L9" s="50" t="s">
        <v>129</v>
      </c>
      <c r="M9" s="53" t="s">
        <v>138</v>
      </c>
    </row>
    <row r="10" spans="1:13" ht="15">
      <c r="A10" s="12" t="s">
        <v>130</v>
      </c>
      <c r="B10" s="68">
        <v>1</v>
      </c>
      <c r="F10" s="50" t="s">
        <v>134</v>
      </c>
      <c r="G10" s="54">
        <v>2</v>
      </c>
      <c r="L10" s="50" t="s">
        <v>134</v>
      </c>
      <c r="M10" s="54">
        <v>2</v>
      </c>
    </row>
    <row r="11" spans="1:13" ht="15">
      <c r="A11" s="12" t="s">
        <v>131</v>
      </c>
      <c r="B11" s="68">
        <v>1</v>
      </c>
      <c r="F11" s="51" t="s">
        <v>132</v>
      </c>
      <c r="G11" s="55">
        <v>1</v>
      </c>
      <c r="L11" s="51" t="s">
        <v>132</v>
      </c>
      <c r="M11" s="55">
        <v>1</v>
      </c>
    </row>
    <row r="12" spans="1:13" ht="15">
      <c r="A12" s="12" t="s">
        <v>130</v>
      </c>
      <c r="B12" s="68">
        <v>1</v>
      </c>
      <c r="F12" s="51" t="s">
        <v>133</v>
      </c>
      <c r="G12" s="55">
        <v>2</v>
      </c>
      <c r="L12" s="51" t="s">
        <v>133</v>
      </c>
      <c r="M12" s="55">
        <v>2</v>
      </c>
    </row>
    <row r="13" spans="1:13" ht="15">
      <c r="A13" s="12" t="s">
        <v>132</v>
      </c>
      <c r="B13" s="68">
        <v>1</v>
      </c>
      <c r="F13" s="51" t="s">
        <v>135</v>
      </c>
      <c r="G13" s="55">
        <v>1</v>
      </c>
      <c r="L13" s="51" t="s">
        <v>135</v>
      </c>
      <c r="M13" s="55">
        <v>1</v>
      </c>
    </row>
    <row r="14" spans="1:13" ht="15">
      <c r="A14" s="12" t="s">
        <v>133</v>
      </c>
      <c r="B14" s="68">
        <v>1</v>
      </c>
      <c r="F14" s="51" t="s">
        <v>130</v>
      </c>
      <c r="G14" s="55">
        <v>18</v>
      </c>
      <c r="L14" s="51" t="s">
        <v>130</v>
      </c>
      <c r="M14" s="55">
        <v>43</v>
      </c>
    </row>
    <row r="15" spans="1:13" ht="15">
      <c r="A15" s="12" t="s">
        <v>133</v>
      </c>
      <c r="B15" s="68">
        <v>1</v>
      </c>
      <c r="F15" s="51" t="s">
        <v>131</v>
      </c>
      <c r="G15" s="55">
        <v>1</v>
      </c>
      <c r="L15" s="51" t="s">
        <v>131</v>
      </c>
      <c r="M15" s="55">
        <v>1</v>
      </c>
    </row>
    <row r="16" spans="1:13" ht="15">
      <c r="A16" s="12" t="s">
        <v>134</v>
      </c>
      <c r="B16" s="68">
        <v>1</v>
      </c>
      <c r="F16" s="52" t="s">
        <v>136</v>
      </c>
      <c r="G16" s="56">
        <v>25</v>
      </c>
      <c r="L16" s="52" t="s">
        <v>136</v>
      </c>
      <c r="M16" s="56">
        <v>50</v>
      </c>
    </row>
    <row r="17" spans="1:2" ht="15">
      <c r="A17" s="12" t="s">
        <v>134</v>
      </c>
      <c r="B17" s="68">
        <v>1</v>
      </c>
    </row>
    <row r="18" spans="1:2" ht="15">
      <c r="A18" s="12" t="s">
        <v>135</v>
      </c>
      <c r="B18" s="68">
        <v>1</v>
      </c>
    </row>
    <row r="19" spans="1:2" ht="15">
      <c r="A19" s="12" t="s">
        <v>130</v>
      </c>
      <c r="B19" s="68">
        <v>1</v>
      </c>
    </row>
    <row r="20" spans="1:2" ht="15">
      <c r="A20" s="12" t="s">
        <v>130</v>
      </c>
      <c r="B20" s="68">
        <v>2</v>
      </c>
    </row>
    <row r="21" spans="1:2" ht="15">
      <c r="A21" s="71" t="s">
        <v>130</v>
      </c>
      <c r="B21" s="72">
        <v>3</v>
      </c>
    </row>
    <row r="22" spans="1:2" ht="15">
      <c r="A22" s="71" t="s">
        <v>130</v>
      </c>
      <c r="B22" s="72">
        <v>25</v>
      </c>
    </row>
  </sheetData>
  <sheetProtection/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00FF"/>
  </sheetPr>
  <dimension ref="A1:H36"/>
  <sheetViews>
    <sheetView zoomScalePageLayoutView="0" workbookViewId="0" topLeftCell="A7">
      <selection activeCell="A8" sqref="A8"/>
    </sheetView>
  </sheetViews>
  <sheetFormatPr defaultColWidth="9.140625" defaultRowHeight="15"/>
  <cols>
    <col min="1" max="1" width="12.28125" style="0" bestFit="1" customWidth="1"/>
    <col min="2" max="2" width="1.1484375" style="0" customWidth="1"/>
    <col min="3" max="3" width="17.28125" style="0" customWidth="1"/>
    <col min="4" max="4" width="10.57421875" style="0" customWidth="1"/>
    <col min="5" max="5" width="1.57421875" style="0" customWidth="1"/>
    <col min="6" max="6" width="24.00390625" style="0" customWidth="1"/>
    <col min="7" max="7" width="9.8515625" style="0" customWidth="1"/>
    <col min="8" max="8" width="15.00390625" style="0" customWidth="1"/>
    <col min="9" max="10" width="7.8515625" style="0" customWidth="1"/>
    <col min="11" max="11" width="9.28125" style="0" customWidth="1"/>
    <col min="12" max="12" width="9.00390625" style="0" customWidth="1"/>
  </cols>
  <sheetData>
    <row r="1" spans="1:7" ht="45">
      <c r="A1" s="44" t="str">
        <f aca="true" t="shared" si="0" ref="A1:A10">ROW()&amp;")"</f>
        <v>1)</v>
      </c>
      <c r="B1" s="45" t="s">
        <v>141</v>
      </c>
      <c r="C1" s="46"/>
      <c r="D1" s="46"/>
      <c r="E1" s="46"/>
      <c r="F1" s="46"/>
      <c r="G1" s="47"/>
    </row>
    <row r="2" spans="1:7" ht="15">
      <c r="A2" s="44" t="str">
        <f t="shared" si="0"/>
        <v>2)</v>
      </c>
      <c r="B2" s="45" t="s">
        <v>116</v>
      </c>
      <c r="C2" s="46"/>
      <c r="D2" s="46"/>
      <c r="E2" s="46"/>
      <c r="F2" s="46"/>
      <c r="G2" s="47"/>
    </row>
    <row r="3" spans="1:7" ht="30">
      <c r="A3" s="44" t="str">
        <f t="shared" si="0"/>
        <v>3)</v>
      </c>
      <c r="B3" s="45" t="s">
        <v>117</v>
      </c>
      <c r="C3" s="46"/>
      <c r="D3" s="46"/>
      <c r="E3" s="46"/>
      <c r="F3" s="46"/>
      <c r="G3" s="47"/>
    </row>
    <row r="4" spans="1:7" ht="30">
      <c r="A4" s="44" t="str">
        <f t="shared" si="0"/>
        <v>4)</v>
      </c>
      <c r="B4" s="45" t="s">
        <v>118</v>
      </c>
      <c r="C4" s="46"/>
      <c r="D4" s="46"/>
      <c r="E4" s="46"/>
      <c r="F4" s="46"/>
      <c r="G4" s="47"/>
    </row>
    <row r="5" spans="1:7" ht="30">
      <c r="A5" s="44" t="str">
        <f t="shared" si="0"/>
        <v>5)</v>
      </c>
      <c r="B5" s="45" t="s">
        <v>142</v>
      </c>
      <c r="C5" s="46"/>
      <c r="D5" s="46"/>
      <c r="E5" s="46"/>
      <c r="F5" s="46"/>
      <c r="G5" s="47"/>
    </row>
    <row r="6" spans="1:7" ht="45">
      <c r="A6" s="44" t="str">
        <f t="shared" si="0"/>
        <v>6)</v>
      </c>
      <c r="B6" s="45" t="s">
        <v>119</v>
      </c>
      <c r="C6" s="46"/>
      <c r="D6" s="46"/>
      <c r="E6" s="46"/>
      <c r="F6" s="46"/>
      <c r="G6" s="47"/>
    </row>
    <row r="7" spans="1:7" ht="30">
      <c r="A7" s="44" t="str">
        <f t="shared" si="0"/>
        <v>7)</v>
      </c>
      <c r="B7" s="45" t="s">
        <v>120</v>
      </c>
      <c r="C7" s="46"/>
      <c r="D7" s="46"/>
      <c r="E7" s="46"/>
      <c r="F7" s="46"/>
      <c r="G7" s="47"/>
    </row>
    <row r="8" spans="1:8" ht="15">
      <c r="A8" s="44" t="str">
        <f t="shared" si="0"/>
        <v>8)</v>
      </c>
      <c r="B8" s="45" t="s">
        <v>161</v>
      </c>
      <c r="C8" s="46"/>
      <c r="D8" s="46"/>
      <c r="E8" s="46"/>
      <c r="F8" s="46"/>
      <c r="G8" s="47"/>
      <c r="H8" s="23"/>
    </row>
    <row r="9" spans="1:8" ht="15">
      <c r="A9" s="44" t="str">
        <f t="shared" si="0"/>
        <v>9)</v>
      </c>
      <c r="B9" s="45" t="s">
        <v>162</v>
      </c>
      <c r="C9" s="46"/>
      <c r="D9" s="46"/>
      <c r="E9" s="46"/>
      <c r="F9" s="46"/>
      <c r="G9" s="47"/>
      <c r="H9" s="23" t="s">
        <v>64</v>
      </c>
    </row>
    <row r="10" spans="1:8" ht="15">
      <c r="A10" s="44" t="str">
        <f t="shared" si="0"/>
        <v>10)</v>
      </c>
      <c r="B10" s="45" t="s">
        <v>163</v>
      </c>
      <c r="C10" s="46"/>
      <c r="D10" s="46"/>
      <c r="E10" s="46"/>
      <c r="F10" s="46"/>
      <c r="G10" s="47"/>
      <c r="H10" s="23" t="s">
        <v>164</v>
      </c>
    </row>
    <row r="12" spans="3:7" ht="30">
      <c r="C12" s="17" t="s">
        <v>82</v>
      </c>
      <c r="D12" s="4"/>
      <c r="E12" s="35"/>
      <c r="F12" s="48" t="s">
        <v>86</v>
      </c>
      <c r="G12" s="12">
        <v>9</v>
      </c>
    </row>
    <row r="13" spans="1:7" ht="30">
      <c r="A13" s="17" t="s">
        <v>69</v>
      </c>
      <c r="C13" s="31" t="s">
        <v>73</v>
      </c>
      <c r="D13" s="4">
        <v>23</v>
      </c>
      <c r="E13" s="35"/>
      <c r="F13" s="48" t="s">
        <v>87</v>
      </c>
      <c r="G13" s="12">
        <v>0.7</v>
      </c>
    </row>
    <row r="14" spans="1:7" ht="15">
      <c r="A14" s="4" t="s">
        <v>71</v>
      </c>
      <c r="C14" s="31" t="s">
        <v>74</v>
      </c>
      <c r="D14" s="4">
        <v>4</v>
      </c>
      <c r="E14" s="35"/>
      <c r="F14" s="48" t="s">
        <v>124</v>
      </c>
      <c r="G14" s="12">
        <v>5</v>
      </c>
    </row>
    <row r="15" spans="1:7" ht="30">
      <c r="A15" s="4" t="s">
        <v>143</v>
      </c>
      <c r="C15" s="31" t="s">
        <v>75</v>
      </c>
      <c r="D15" s="4">
        <v>41</v>
      </c>
      <c r="E15" s="35"/>
      <c r="F15" s="48" t="s">
        <v>123</v>
      </c>
      <c r="G15" s="12"/>
    </row>
    <row r="16" spans="1:7" ht="15">
      <c r="A16" s="4" t="s">
        <v>72</v>
      </c>
      <c r="C16" s="31" t="s">
        <v>76</v>
      </c>
      <c r="D16" s="4">
        <v>9</v>
      </c>
      <c r="E16" s="35"/>
      <c r="F16" s="48" t="s">
        <v>126</v>
      </c>
      <c r="G16" s="13"/>
    </row>
    <row r="17" spans="3:7" ht="15">
      <c r="C17" s="31" t="s">
        <v>77</v>
      </c>
      <c r="D17" s="4">
        <v>31</v>
      </c>
      <c r="E17" s="35"/>
      <c r="F17" s="48" t="str">
        <f>"P("&amp;G15&amp;" "&amp;G14&amp;") = "&amp;TEXT(G17,"0.000")</f>
        <v>P( 5) = 0.000</v>
      </c>
      <c r="G17" s="13"/>
    </row>
    <row r="18" spans="3:5" ht="15">
      <c r="C18" s="31" t="s">
        <v>78</v>
      </c>
      <c r="D18" s="4">
        <v>16</v>
      </c>
      <c r="E18" s="35"/>
    </row>
    <row r="19" spans="3:7" ht="15">
      <c r="C19" s="31" t="s">
        <v>79</v>
      </c>
      <c r="D19" s="4">
        <v>37</v>
      </c>
      <c r="E19" s="35"/>
      <c r="F19" s="31" t="s">
        <v>122</v>
      </c>
      <c r="G19" s="31" t="s">
        <v>125</v>
      </c>
    </row>
    <row r="20" spans="3:8" ht="15">
      <c r="C20" s="31" t="s">
        <v>80</v>
      </c>
      <c r="D20" s="4">
        <v>32</v>
      </c>
      <c r="E20" s="35"/>
      <c r="F20" s="4" t="s">
        <v>88</v>
      </c>
      <c r="G20" s="4">
        <v>1</v>
      </c>
      <c r="H20" t="s">
        <v>156</v>
      </c>
    </row>
    <row r="21" spans="3:8" ht="15">
      <c r="C21" s="31" t="s">
        <v>81</v>
      </c>
      <c r="D21" s="4">
        <v>20</v>
      </c>
      <c r="E21" s="35"/>
      <c r="F21" s="4" t="s">
        <v>89</v>
      </c>
      <c r="G21" s="4">
        <v>2</v>
      </c>
      <c r="H21" t="s">
        <v>157</v>
      </c>
    </row>
    <row r="22" spans="3:8" ht="15">
      <c r="C22" s="17" t="s">
        <v>70</v>
      </c>
      <c r="D22" s="8"/>
      <c r="F22" s="4" t="s">
        <v>90</v>
      </c>
      <c r="G22" s="4">
        <v>3</v>
      </c>
      <c r="H22" t="s">
        <v>158</v>
      </c>
    </row>
    <row r="23" spans="6:8" ht="15">
      <c r="F23" s="4" t="s">
        <v>91</v>
      </c>
      <c r="G23" s="4">
        <v>4</v>
      </c>
      <c r="H23" t="s">
        <v>159</v>
      </c>
    </row>
    <row r="24" spans="6:8" ht="15">
      <c r="F24" s="4" t="s">
        <v>121</v>
      </c>
      <c r="G24" s="4">
        <v>5</v>
      </c>
      <c r="H24" t="s">
        <v>160</v>
      </c>
    </row>
    <row r="26" spans="6:8" ht="15">
      <c r="F26" s="31" t="s">
        <v>127</v>
      </c>
      <c r="G26" s="31" t="s">
        <v>128</v>
      </c>
      <c r="H26" s="31" t="str">
        <f>"P("&amp;G15&amp;" "&amp;G14&amp;")"</f>
        <v>P( 5)</v>
      </c>
    </row>
    <row r="27" spans="6:8" ht="15">
      <c r="F27" s="4">
        <v>0</v>
      </c>
      <c r="G27" s="49">
        <f aca="true" t="shared" si="1" ref="G27:G36">BINOMDIST(F27,$G$12,$G$13,0)</f>
        <v>1.9683000000000018E-05</v>
      </c>
      <c r="H27" s="57" t="e">
        <f>CHOOSE($G$16,IF(F27=$G$14,G27,""),IF(F27&lt;$G$14,G27,""),IF(F27&gt;$G$14,G27,""),IF(F27&gt;=$G$14,G27,""),IF(F27&lt;=$G$14,G27,""))</f>
        <v>#VALUE!</v>
      </c>
    </row>
    <row r="28" spans="6:8" ht="15">
      <c r="F28" s="4">
        <v>1</v>
      </c>
      <c r="G28" s="49">
        <f t="shared" si="1"/>
        <v>0.00041334300000000037</v>
      </c>
      <c r="H28" s="57" t="e">
        <f aca="true" t="shared" si="2" ref="H28:H36">CHOOSE($G$16,IF(F28=$G$14,G28,""),IF(F28&lt;$G$14,G28,""),IF(F28&gt;$G$14,G28,""),IF(F28&gt;=$G$14,G28,""),IF(F28&lt;=$G$14,G28,""))</f>
        <v>#VALUE!</v>
      </c>
    </row>
    <row r="29" spans="6:8" ht="15">
      <c r="F29" s="4">
        <v>2</v>
      </c>
      <c r="G29" s="49">
        <f t="shared" si="1"/>
        <v>0.0038578680000000026</v>
      </c>
      <c r="H29" s="57" t="e">
        <f t="shared" si="2"/>
        <v>#VALUE!</v>
      </c>
    </row>
    <row r="30" spans="6:8" ht="15">
      <c r="F30" s="4">
        <v>3</v>
      </c>
      <c r="G30" s="49">
        <f t="shared" si="1"/>
        <v>0.02100394800000002</v>
      </c>
      <c r="H30" s="57" t="e">
        <f t="shared" si="2"/>
        <v>#VALUE!</v>
      </c>
    </row>
    <row r="31" spans="6:8" ht="15">
      <c r="F31" s="4">
        <v>4</v>
      </c>
      <c r="G31" s="49">
        <f t="shared" si="1"/>
        <v>0.07351381800000008</v>
      </c>
      <c r="H31" s="57" t="e">
        <f t="shared" si="2"/>
        <v>#VALUE!</v>
      </c>
    </row>
    <row r="32" spans="6:8" ht="15">
      <c r="F32" s="4">
        <v>5</v>
      </c>
      <c r="G32" s="49">
        <f t="shared" si="1"/>
        <v>0.17153224200000006</v>
      </c>
      <c r="H32" s="57" t="e">
        <f t="shared" si="2"/>
        <v>#VALUE!</v>
      </c>
    </row>
    <row r="33" spans="6:8" ht="15">
      <c r="F33" s="4">
        <v>6</v>
      </c>
      <c r="G33" s="49">
        <f t="shared" si="1"/>
        <v>0.26682793200000005</v>
      </c>
      <c r="H33" s="57" t="e">
        <f t="shared" si="2"/>
        <v>#VALUE!</v>
      </c>
    </row>
    <row r="34" spans="6:8" ht="15">
      <c r="F34" s="4">
        <v>7</v>
      </c>
      <c r="G34" s="49">
        <f t="shared" si="1"/>
        <v>0.26682793200000005</v>
      </c>
      <c r="H34" s="57" t="e">
        <f t="shared" si="2"/>
        <v>#VALUE!</v>
      </c>
    </row>
    <row r="35" spans="6:8" ht="15">
      <c r="F35" s="4">
        <v>8</v>
      </c>
      <c r="G35" s="49">
        <f t="shared" si="1"/>
        <v>0.15564962699999996</v>
      </c>
      <c r="H35" s="57" t="e">
        <f t="shared" si="2"/>
        <v>#VALUE!</v>
      </c>
    </row>
    <row r="36" spans="6:8" ht="15">
      <c r="F36" s="4">
        <v>9</v>
      </c>
      <c r="G36" s="49">
        <f t="shared" si="1"/>
        <v>0.04035360699999997</v>
      </c>
      <c r="H36" s="57" t="e">
        <f t="shared" si="2"/>
        <v>#VALUE!</v>
      </c>
    </row>
  </sheetData>
  <sheetProtection/>
  <dataValidations count="1">
    <dataValidation type="whole" allowBlank="1" showInputMessage="1" showErrorMessage="1" errorTitle="Enter a Whole Number" error="Enter a Whole Number Between 0 and the n value." sqref="G14">
      <formula1>0</formula1>
      <formula2>G12</formula2>
    </dataValidation>
  </dataValidations>
  <hyperlinks>
    <hyperlink ref="H9" r:id="rId1" tooltip="Highline Excel Class 07: VLOOKUP function formula 7 Examples" display="http://www.youtube.com/watch?v=RCLUM0UMLXo"/>
    <hyperlink ref="H10" r:id="rId2" tooltip="Excel Magic Trick #21: BINOMDIST function for Probability" display="http://www.youtube.com/watch?v=HxdbJ7or-W0"/>
  </hyperlinks>
  <printOptions/>
  <pageMargins left="0.7" right="0.7" top="0.75" bottom="0.75" header="0.3" footer="0.3"/>
  <pageSetup horizontalDpi="600" verticalDpi="600" orientation="portrait" r:id="rId4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64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2.8515625" style="0" bestFit="1" customWidth="1"/>
    <col min="2" max="2" width="47.8515625" style="0" customWidth="1"/>
    <col min="3" max="3" width="12.28125" style="0" bestFit="1" customWidth="1"/>
    <col min="4" max="4" width="10.7109375" style="0" customWidth="1"/>
    <col min="5" max="5" width="47.8515625" style="0" customWidth="1"/>
    <col min="6" max="6" width="12.28125" style="0" bestFit="1" customWidth="1"/>
    <col min="7" max="7" width="10.7109375" style="0" customWidth="1"/>
    <col min="11" max="11" width="19.28125" style="0" customWidth="1"/>
  </cols>
  <sheetData>
    <row r="1" spans="1:6" ht="15">
      <c r="A1" s="32" t="str">
        <f>ROW()&amp;")"</f>
        <v>1)</v>
      </c>
      <c r="B1" s="33" t="s">
        <v>83</v>
      </c>
      <c r="C1" s="33"/>
      <c r="D1" s="33"/>
      <c r="E1" s="33"/>
      <c r="F1" s="33"/>
    </row>
    <row r="2" spans="1:6" ht="15">
      <c r="A2" s="32" t="str">
        <f>ROW()&amp;")"</f>
        <v>2)</v>
      </c>
      <c r="B2" s="33" t="s">
        <v>84</v>
      </c>
      <c r="C2" s="33"/>
      <c r="D2" s="33"/>
      <c r="E2" s="33"/>
      <c r="F2" s="33"/>
    </row>
    <row r="3" spans="1:6" ht="30">
      <c r="A3" s="32" t="str">
        <f>ROW()&amp;")"</f>
        <v>3)</v>
      </c>
      <c r="B3" s="33" t="s">
        <v>85</v>
      </c>
      <c r="C3" s="33"/>
      <c r="D3" s="33"/>
      <c r="E3" s="33"/>
      <c r="F3" s="33"/>
    </row>
    <row r="5" spans="2:3" ht="15">
      <c r="B5" s="26" t="s">
        <v>86</v>
      </c>
      <c r="C5" s="4">
        <v>9</v>
      </c>
    </row>
    <row r="6" spans="2:3" ht="30">
      <c r="B6" s="34" t="s">
        <v>87</v>
      </c>
      <c r="C6" s="4">
        <v>0.7</v>
      </c>
    </row>
    <row r="7" spans="2:3" ht="15">
      <c r="B7" s="26" t="s">
        <v>88</v>
      </c>
      <c r="C7" s="4">
        <v>9</v>
      </c>
    </row>
    <row r="8" spans="2:3" ht="15">
      <c r="B8" s="26" t="s">
        <v>89</v>
      </c>
      <c r="C8" s="4">
        <v>5</v>
      </c>
    </row>
    <row r="9" spans="2:3" ht="15">
      <c r="B9" s="26" t="s">
        <v>90</v>
      </c>
      <c r="C9" s="4">
        <v>5</v>
      </c>
    </row>
    <row r="10" spans="2:3" ht="15">
      <c r="B10" s="26" t="s">
        <v>91</v>
      </c>
      <c r="C10" s="4">
        <v>7</v>
      </c>
    </row>
    <row r="12" spans="2:10" ht="15">
      <c r="B12" s="26" t="str">
        <f>B7</f>
        <v>x =</v>
      </c>
      <c r="C12" s="4">
        <f>C7</f>
        <v>9</v>
      </c>
      <c r="E12" s="26" t="str">
        <f>B8</f>
        <v>x &lt;</v>
      </c>
      <c r="F12" s="4">
        <f>C8</f>
        <v>5</v>
      </c>
      <c r="I12" s="32" t="s">
        <v>92</v>
      </c>
      <c r="J12" s="32" t="s">
        <v>92</v>
      </c>
    </row>
    <row r="13" spans="2:10" ht="15">
      <c r="B13" s="4" t="str">
        <f>"P("&amp;B7&amp;" "&amp;C7&amp;") ="</f>
        <v>P(x = 9) =</v>
      </c>
      <c r="C13" s="8" t="e">
        <f>BINOMDIST(C12,n,pi,0)</f>
        <v>#NAME?</v>
      </c>
      <c r="E13" s="4" t="str">
        <f>"P("&amp;B8&amp;" "&amp;C8&amp;") ="</f>
        <v>P(x &lt; 5) =</v>
      </c>
      <c r="F13" s="8" t="e">
        <f>BINOMDIST(F12-1,n,pi,1)</f>
        <v>#NAME?</v>
      </c>
      <c r="I13" s="4">
        <f>SUM(D55:D64)</f>
        <v>0.04035360699999997</v>
      </c>
      <c r="J13" s="4">
        <f>SUM(E55:E64)</f>
        <v>0.0988086600000001</v>
      </c>
    </row>
    <row r="14" ht="15">
      <c r="E14" s="35"/>
    </row>
    <row r="15" ht="15">
      <c r="E15" s="35"/>
    </row>
    <row r="16" ht="15">
      <c r="E16" s="35"/>
    </row>
    <row r="17" ht="15">
      <c r="E17" s="35"/>
    </row>
    <row r="18" ht="15">
      <c r="E18" s="35"/>
    </row>
    <row r="19" ht="15">
      <c r="E19" s="35"/>
    </row>
    <row r="20" ht="15">
      <c r="E20" s="35"/>
    </row>
    <row r="21" ht="15">
      <c r="E21" s="35"/>
    </row>
    <row r="22" ht="15">
      <c r="E22" s="35"/>
    </row>
    <row r="24" spans="2:10" ht="15">
      <c r="B24" s="26" t="str">
        <f>B9</f>
        <v>x &gt;</v>
      </c>
      <c r="C24" s="4">
        <f>C9</f>
        <v>5</v>
      </c>
      <c r="E24" s="26" t="str">
        <f>B10</f>
        <v>X &gt;=</v>
      </c>
      <c r="F24" s="4">
        <f>C10</f>
        <v>7</v>
      </c>
      <c r="I24" s="32" t="s">
        <v>92</v>
      </c>
      <c r="J24" s="32" t="s">
        <v>92</v>
      </c>
    </row>
    <row r="25" spans="2:10" ht="15">
      <c r="B25" s="4" t="str">
        <f>"P("&amp;B9&amp;" "&amp;C9&amp;") ="</f>
        <v>P(x &gt; 5) =</v>
      </c>
      <c r="C25" s="8" t="e">
        <f>1-BINOMDIST(C24,n,pi,1)</f>
        <v>#NAME?</v>
      </c>
      <c r="E25" s="4" t="str">
        <f>"P("&amp;B10&amp;" "&amp;C10&amp;") ="</f>
        <v>P(X &gt;= 7) =</v>
      </c>
      <c r="F25" s="8" t="e">
        <f>1-BINOMDIST(F24-1,n,pi,1)</f>
        <v>#NAME?</v>
      </c>
      <c r="I25" s="4">
        <f>SUM(F55:F64)</f>
        <v>0.7296590980000001</v>
      </c>
      <c r="J25" s="4">
        <f>SUM(G55:G64)</f>
        <v>0.46283116599999996</v>
      </c>
    </row>
    <row r="48" spans="2:12" ht="15">
      <c r="B48" s="36" t="s">
        <v>93</v>
      </c>
      <c r="C48" s="36">
        <v>1</v>
      </c>
      <c r="D48" s="37" t="s">
        <v>94</v>
      </c>
      <c r="E48" s="38"/>
      <c r="F48" s="38"/>
      <c r="G48" s="38"/>
      <c r="H48" s="38"/>
      <c r="I48" s="38"/>
      <c r="J48" s="38"/>
      <c r="K48" s="12"/>
      <c r="L48" s="12" t="s">
        <v>95</v>
      </c>
    </row>
    <row r="49" spans="3:12" ht="15">
      <c r="C49" s="36">
        <v>2</v>
      </c>
      <c r="D49" s="37" t="s">
        <v>96</v>
      </c>
      <c r="E49" s="38"/>
      <c r="F49" s="38"/>
      <c r="G49" s="38"/>
      <c r="H49" s="38"/>
      <c r="I49" s="38"/>
      <c r="J49" s="38"/>
      <c r="K49" s="12"/>
      <c r="L49" s="4" t="s">
        <v>95</v>
      </c>
    </row>
    <row r="50" spans="3:13" ht="15">
      <c r="C50" s="36">
        <v>3</v>
      </c>
      <c r="D50" s="37" t="s">
        <v>97</v>
      </c>
      <c r="E50" s="38"/>
      <c r="F50" s="38"/>
      <c r="G50" s="38"/>
      <c r="H50" s="38"/>
      <c r="I50" s="38"/>
      <c r="J50" s="38"/>
      <c r="K50" s="12"/>
      <c r="L50" s="4" t="s">
        <v>95</v>
      </c>
      <c r="M50" t="s">
        <v>98</v>
      </c>
    </row>
    <row r="51" spans="3:12" ht="15">
      <c r="C51" s="36">
        <v>4</v>
      </c>
      <c r="D51" s="37" t="s">
        <v>99</v>
      </c>
      <c r="E51" s="38"/>
      <c r="F51" s="38"/>
      <c r="G51" s="38"/>
      <c r="H51" s="38"/>
      <c r="I51" s="38"/>
      <c r="J51" s="38"/>
      <c r="K51" s="12"/>
      <c r="L51" s="4" t="s">
        <v>95</v>
      </c>
    </row>
    <row r="54" spans="2:7" ht="15">
      <c r="B54" s="32" t="s">
        <v>100</v>
      </c>
      <c r="C54" s="32" t="s">
        <v>101</v>
      </c>
      <c r="D54" s="32" t="str">
        <f>B13</f>
        <v>P(x = 9) =</v>
      </c>
      <c r="E54" s="32" t="str">
        <f>E13</f>
        <v>P(x &lt; 5) =</v>
      </c>
      <c r="F54" s="32" t="str">
        <f>B25</f>
        <v>P(x &gt; 5) =</v>
      </c>
      <c r="G54" s="32" t="str">
        <f>E25</f>
        <v>P(X &gt;= 7) =</v>
      </c>
    </row>
    <row r="55" spans="2:7" ht="15">
      <c r="B55" s="39">
        <v>0</v>
      </c>
      <c r="C55" s="39">
        <f aca="true" t="shared" si="0" ref="C55:C64">BINOMDIST(B55,$C$5,$C$6,0)</f>
        <v>1.9683000000000018E-05</v>
      </c>
      <c r="D55" s="4">
        <f aca="true" t="shared" si="1" ref="D55:D64">IF(B55=$C$5,C55,"")</f>
      </c>
      <c r="E55" s="4">
        <f aca="true" t="shared" si="2" ref="E55:E64">IF(B55&lt;$C$8,C55,"")</f>
        <v>1.9683000000000018E-05</v>
      </c>
      <c r="F55" s="4">
        <f aca="true" t="shared" si="3" ref="F55:F64">IF(B55&gt;$C$9,C55,"")</f>
      </c>
      <c r="G55" s="4">
        <f aca="true" t="shared" si="4" ref="G55:G64">IF(B55&gt;=$C$10,C55,"")</f>
      </c>
    </row>
    <row r="56" spans="2:7" ht="15">
      <c r="B56" s="4">
        <v>1</v>
      </c>
      <c r="C56" s="4">
        <f t="shared" si="0"/>
        <v>0.00041334300000000037</v>
      </c>
      <c r="D56" s="4">
        <f t="shared" si="1"/>
      </c>
      <c r="E56" s="4">
        <f t="shared" si="2"/>
        <v>0.00041334300000000037</v>
      </c>
      <c r="F56" s="4">
        <f t="shared" si="3"/>
      </c>
      <c r="G56" s="4">
        <f t="shared" si="4"/>
      </c>
    </row>
    <row r="57" spans="2:7" ht="15">
      <c r="B57" s="4">
        <v>2</v>
      </c>
      <c r="C57" s="4">
        <f t="shared" si="0"/>
        <v>0.0038578680000000026</v>
      </c>
      <c r="D57" s="4">
        <f t="shared" si="1"/>
      </c>
      <c r="E57" s="4">
        <f t="shared" si="2"/>
        <v>0.0038578680000000026</v>
      </c>
      <c r="F57" s="4">
        <f t="shared" si="3"/>
      </c>
      <c r="G57" s="4">
        <f t="shared" si="4"/>
      </c>
    </row>
    <row r="58" spans="2:7" ht="15">
      <c r="B58" s="4">
        <v>3</v>
      </c>
      <c r="C58" s="4">
        <f t="shared" si="0"/>
        <v>0.02100394800000002</v>
      </c>
      <c r="D58" s="4">
        <f t="shared" si="1"/>
      </c>
      <c r="E58" s="4">
        <f t="shared" si="2"/>
        <v>0.02100394800000002</v>
      </c>
      <c r="F58" s="4">
        <f t="shared" si="3"/>
      </c>
      <c r="G58" s="4">
        <f t="shared" si="4"/>
      </c>
    </row>
    <row r="59" spans="2:7" ht="15">
      <c r="B59" s="4">
        <v>4</v>
      </c>
      <c r="C59" s="4">
        <f t="shared" si="0"/>
        <v>0.07351381800000008</v>
      </c>
      <c r="D59" s="4">
        <f t="shared" si="1"/>
      </c>
      <c r="E59" s="4">
        <f t="shared" si="2"/>
        <v>0.07351381800000008</v>
      </c>
      <c r="F59" s="4">
        <f t="shared" si="3"/>
      </c>
      <c r="G59" s="4">
        <f t="shared" si="4"/>
      </c>
    </row>
    <row r="60" spans="2:7" ht="15">
      <c r="B60" s="4">
        <v>5</v>
      </c>
      <c r="C60" s="4">
        <f t="shared" si="0"/>
        <v>0.17153224200000006</v>
      </c>
      <c r="D60" s="4">
        <f t="shared" si="1"/>
      </c>
      <c r="E60" s="4">
        <f t="shared" si="2"/>
      </c>
      <c r="F60" s="4">
        <f t="shared" si="3"/>
      </c>
      <c r="G60" s="4">
        <f t="shared" si="4"/>
      </c>
    </row>
    <row r="61" spans="2:7" ht="15">
      <c r="B61" s="4">
        <v>6</v>
      </c>
      <c r="C61" s="4">
        <f t="shared" si="0"/>
        <v>0.26682793200000005</v>
      </c>
      <c r="D61" s="4">
        <f t="shared" si="1"/>
      </c>
      <c r="E61" s="4">
        <f t="shared" si="2"/>
      </c>
      <c r="F61" s="4">
        <f t="shared" si="3"/>
        <v>0.26682793200000005</v>
      </c>
      <c r="G61" s="4">
        <f t="shared" si="4"/>
      </c>
    </row>
    <row r="62" spans="2:7" ht="15">
      <c r="B62" s="4">
        <v>7</v>
      </c>
      <c r="C62" s="4">
        <f t="shared" si="0"/>
        <v>0.26682793200000005</v>
      </c>
      <c r="D62" s="4">
        <f t="shared" si="1"/>
      </c>
      <c r="E62" s="4">
        <f t="shared" si="2"/>
      </c>
      <c r="F62" s="4">
        <f t="shared" si="3"/>
        <v>0.26682793200000005</v>
      </c>
      <c r="G62" s="4">
        <f t="shared" si="4"/>
        <v>0.26682793200000005</v>
      </c>
    </row>
    <row r="63" spans="2:7" ht="15">
      <c r="B63" s="4">
        <v>8</v>
      </c>
      <c r="C63" s="4">
        <f t="shared" si="0"/>
        <v>0.15564962699999996</v>
      </c>
      <c r="D63" s="4">
        <f t="shared" si="1"/>
      </c>
      <c r="E63" s="4">
        <f t="shared" si="2"/>
      </c>
      <c r="F63" s="4">
        <f t="shared" si="3"/>
        <v>0.15564962699999996</v>
      </c>
      <c r="G63" s="4">
        <f t="shared" si="4"/>
        <v>0.15564962699999996</v>
      </c>
    </row>
    <row r="64" spans="2:7" ht="15">
      <c r="B64" s="4">
        <v>9</v>
      </c>
      <c r="C64" s="4">
        <f t="shared" si="0"/>
        <v>0.04035360699999997</v>
      </c>
      <c r="D64" s="4">
        <f t="shared" si="1"/>
        <v>0.04035360699999997</v>
      </c>
      <c r="E64" s="4">
        <f t="shared" si="2"/>
      </c>
      <c r="F64" s="4">
        <f t="shared" si="3"/>
        <v>0.04035360699999997</v>
      </c>
      <c r="G64" s="4">
        <f t="shared" si="4"/>
        <v>0.04035360699999997</v>
      </c>
    </row>
  </sheetData>
  <sheetProtection/>
  <conditionalFormatting sqref="B55:C64">
    <cfRule type="expression" priority="2" dxfId="3" stopIfTrue="1">
      <formula>B55&lt;&gt;""</formula>
    </cfRule>
  </conditionalFormatting>
  <conditionalFormatting sqref="D55:G64">
    <cfRule type="expression" priority="1" dxfId="2" stopIfTrue="1">
      <formula>D55&lt;&gt;""</formula>
    </cfRule>
  </conditionalFormatting>
  <dataValidations count="1">
    <dataValidation type="list" allowBlank="1" showInputMessage="1" showErrorMessage="1" sqref="B12">
      <formula1>$B$7:$B$10</formula1>
    </dataValidation>
  </dataValidations>
  <printOptions horizontalCentered="1"/>
  <pageMargins left="0.7" right="0.7" top="0.75" bottom="0.75" header="0.3" footer="0.3"/>
  <pageSetup fitToHeight="1" fitToWidth="1" horizontalDpi="600" verticalDpi="600" orientation="landscape" scale="84" r:id="rId2"/>
  <headerFooter>
    <oddFooter>&amp;L&amp;F&amp;C&amp;A&amp;RPage &amp;P of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325"/>
  <sheetViews>
    <sheetView zoomScale="85" zoomScaleNormal="85" zoomScalePageLayoutView="0" workbookViewId="0" topLeftCell="A1">
      <selection activeCell="D9" sqref="D9"/>
    </sheetView>
  </sheetViews>
  <sheetFormatPr defaultColWidth="9.140625" defaultRowHeight="15"/>
  <cols>
    <col min="1" max="1" width="2.8515625" style="0" bestFit="1" customWidth="1"/>
    <col min="2" max="2" width="38.00390625" style="0" bestFit="1" customWidth="1"/>
    <col min="3" max="3" width="18.140625" style="0" bestFit="1" customWidth="1"/>
    <col min="4" max="4" width="7.8515625" style="0" customWidth="1"/>
    <col min="5" max="5" width="38.00390625" style="0" bestFit="1" customWidth="1"/>
    <col min="6" max="6" width="20.140625" style="0" bestFit="1" customWidth="1"/>
    <col min="7" max="7" width="7.8515625" style="0" customWidth="1"/>
    <col min="10" max="11" width="18.140625" style="0" bestFit="1" customWidth="1"/>
    <col min="14" max="14" width="8.28125" style="0" customWidth="1"/>
  </cols>
  <sheetData>
    <row r="1" spans="1:7" ht="30">
      <c r="A1" s="32" t="str">
        <f>ROW()&amp;")"</f>
        <v>1)</v>
      </c>
      <c r="B1" s="33" t="s">
        <v>102</v>
      </c>
      <c r="C1" s="33"/>
      <c r="D1" s="33"/>
      <c r="E1" s="33"/>
      <c r="F1" s="33"/>
      <c r="G1" s="33"/>
    </row>
    <row r="2" spans="1:7" ht="15">
      <c r="A2" s="32" t="str">
        <f>ROW()&amp;")"</f>
        <v>2)</v>
      </c>
      <c r="B2" s="33" t="s">
        <v>103</v>
      </c>
      <c r="C2" s="33"/>
      <c r="D2" s="33"/>
      <c r="E2" s="33"/>
      <c r="F2" s="33"/>
      <c r="G2" s="33"/>
    </row>
    <row r="3" spans="1:7" ht="30">
      <c r="A3" s="32" t="str">
        <f>ROW()&amp;")"</f>
        <v>3)</v>
      </c>
      <c r="B3" s="33" t="s">
        <v>104</v>
      </c>
      <c r="C3" s="33"/>
      <c r="D3" s="33"/>
      <c r="E3" s="33"/>
      <c r="F3" s="33"/>
      <c r="G3" s="33"/>
    </row>
    <row r="5" spans="2:3" ht="15">
      <c r="B5" s="33" t="str">
        <f>IF(B38="","",B38)</f>
        <v>Normal Distribution for Cereal Box Weight</v>
      </c>
      <c r="C5" s="33"/>
    </row>
    <row r="6" spans="2:3" ht="15">
      <c r="B6" s="4" t="str">
        <f>IF(B39="","",B39)</f>
        <v>Population Mean = Mu</v>
      </c>
      <c r="C6" s="40">
        <f>IF(C39="","",C39)</f>
        <v>300</v>
      </c>
    </row>
    <row r="7" spans="2:6" ht="15">
      <c r="B7" s="4" t="str">
        <f>IF(B40="","",B40)</f>
        <v>Population Standard Deviation = Sigma</v>
      </c>
      <c r="C7" s="40">
        <f>IF(C40="","",C40)</f>
        <v>3.5</v>
      </c>
      <c r="E7" s="32" t="str">
        <f>B6</f>
        <v>Population Mean = Mu</v>
      </c>
      <c r="F7" s="40">
        <f>C6</f>
        <v>300</v>
      </c>
    </row>
    <row r="8" spans="5:6" ht="15">
      <c r="E8" s="32" t="str">
        <f>B7</f>
        <v>Population Standard Deviation = Sigma</v>
      </c>
      <c r="F8" s="40">
        <f>C7</f>
        <v>3.5</v>
      </c>
    </row>
    <row r="9" spans="2:6" ht="15">
      <c r="B9" s="32" t="s">
        <v>105</v>
      </c>
      <c r="C9" s="40">
        <v>305</v>
      </c>
      <c r="E9" s="32" t="s">
        <v>105</v>
      </c>
      <c r="F9" s="40">
        <v>300</v>
      </c>
    </row>
    <row r="10" spans="2:11" ht="15">
      <c r="B10" s="32" t="s">
        <v>106</v>
      </c>
      <c r="C10" s="40">
        <v>300</v>
      </c>
      <c r="E10" s="32" t="s">
        <v>106</v>
      </c>
      <c r="F10" s="40">
        <v>296</v>
      </c>
      <c r="J10" s="32" t="s">
        <v>92</v>
      </c>
      <c r="K10" s="32" t="s">
        <v>92</v>
      </c>
    </row>
    <row r="11" spans="2:11" ht="15">
      <c r="B11" s="32" t="str">
        <f>"P("&amp;C9&amp;" &lt; X &lt; "&amp;C10&amp;") ="</f>
        <v>P(305 &lt; X &lt; 300) =</v>
      </c>
      <c r="C11" s="4">
        <f>NORMDIST(C9,C6,C7,1)-NORMDIST(C10,C6,C7,1)</f>
        <v>0.4234362744901653</v>
      </c>
      <c r="E11" s="32" t="str">
        <f>"P("&amp;F9&amp;" &lt; X &lt; "&amp;F10&amp;") ="</f>
        <v>P(300 &lt; X &lt; 296) =</v>
      </c>
      <c r="F11" s="4">
        <f>NORMDIST(F9,C6,C7,1)-NORMDIST(F10,C6,C7,1)</f>
        <v>0.3734510455264422</v>
      </c>
      <c r="J11" s="41">
        <f>NORMDIST(C9,$C$6,$C$7,1)-NORMDIST(C10,$C$6,$C$7,1)</f>
        <v>0.4234362744901653</v>
      </c>
      <c r="K11" s="41">
        <f>NORMDIST(F9,$C$6,$C$7,1)-NORMDIST(F10,$C$6,$C$7,1)</f>
        <v>0.3734510455264422</v>
      </c>
    </row>
    <row r="21" spans="2:6" ht="15">
      <c r="B21" s="32" t="str">
        <f>B6</f>
        <v>Population Mean = Mu</v>
      </c>
      <c r="C21" s="40">
        <f>C6</f>
        <v>300</v>
      </c>
      <c r="E21" s="32" t="s">
        <v>107</v>
      </c>
      <c r="F21" s="40">
        <f>C6</f>
        <v>300</v>
      </c>
    </row>
    <row r="22" spans="2:6" ht="15">
      <c r="B22" s="32" t="str">
        <f>B7</f>
        <v>Population Standard Deviation = Sigma</v>
      </c>
      <c r="C22" s="40">
        <f>C7</f>
        <v>3.5</v>
      </c>
      <c r="E22" s="32" t="str">
        <f>B7</f>
        <v>Population Standard Deviation = Sigma</v>
      </c>
      <c r="F22" s="40">
        <f>C7</f>
        <v>3.5</v>
      </c>
    </row>
    <row r="23" spans="2:11" ht="15">
      <c r="B23" s="32" t="s">
        <v>105</v>
      </c>
      <c r="C23" s="40">
        <v>297.5</v>
      </c>
      <c r="E23" s="32" t="s">
        <v>106</v>
      </c>
      <c r="F23" s="40">
        <v>302.8</v>
      </c>
      <c r="J23" s="32" t="s">
        <v>92</v>
      </c>
      <c r="K23" s="32" t="s">
        <v>92</v>
      </c>
    </row>
    <row r="24" spans="2:11" ht="15">
      <c r="B24" s="32" t="str">
        <f>"P(X &lt; "&amp;C23&amp;") ="</f>
        <v>P(X &lt; 297.5) =</v>
      </c>
      <c r="C24" s="4">
        <f>NORMDIST(C23,C6,C7,1)</f>
        <v>0.2375252620269765</v>
      </c>
      <c r="E24" s="32" t="str">
        <f>"P(X &gt; "&amp;F23&amp;") ="</f>
        <v>P(X &gt; 302.8) =</v>
      </c>
      <c r="F24" s="4">
        <f>1-NORMDIST(F23,C6,C7,1)</f>
        <v>0.21185539858339575</v>
      </c>
      <c r="J24" s="4">
        <f>NORMDIST(C23,$C$6,$C$7,1)</f>
        <v>0.2375252620269765</v>
      </c>
      <c r="K24" s="41">
        <f>1-NORMDIST(F23,$C$6,$C$7,1)</f>
        <v>0.21185539858339575</v>
      </c>
    </row>
    <row r="38" spans="2:4" ht="15">
      <c r="B38" s="33" t="s">
        <v>108</v>
      </c>
      <c r="C38" s="33"/>
      <c r="D38" s="33"/>
    </row>
    <row r="39" spans="2:4" ht="15">
      <c r="B39" t="s">
        <v>109</v>
      </c>
      <c r="C39">
        <v>300</v>
      </c>
      <c r="D39" t="s">
        <v>110</v>
      </c>
    </row>
    <row r="40" spans="2:4" ht="15">
      <c r="B40" t="s">
        <v>111</v>
      </c>
      <c r="C40">
        <v>3.5</v>
      </c>
      <c r="D40" t="s">
        <v>110</v>
      </c>
    </row>
    <row r="41" spans="2:3" ht="15">
      <c r="B41" t="s">
        <v>112</v>
      </c>
      <c r="C41">
        <f>C39-C40*4</f>
        <v>286</v>
      </c>
    </row>
    <row r="42" spans="2:3" ht="15">
      <c r="B42" t="s">
        <v>113</v>
      </c>
      <c r="C42">
        <v>0.1</v>
      </c>
    </row>
    <row r="44" spans="2:7" s="43" customFormat="1" ht="45">
      <c r="B44" s="42" t="s">
        <v>114</v>
      </c>
      <c r="C44" s="42" t="s">
        <v>115</v>
      </c>
      <c r="D44" s="42" t="str">
        <f>B11</f>
        <v>P(305 &lt; X &lt; 300) =</v>
      </c>
      <c r="E44" s="42" t="str">
        <f>E11</f>
        <v>P(300 &lt; X &lt; 296) =</v>
      </c>
      <c r="F44" s="42" t="str">
        <f>B24</f>
        <v>P(X &lt; 297.5) =</v>
      </c>
      <c r="G44" s="42" t="str">
        <f>E24</f>
        <v>P(X &gt; 302.8) =</v>
      </c>
    </row>
    <row r="45" spans="2:7" ht="15">
      <c r="B45" s="4">
        <f>C41</f>
        <v>286</v>
      </c>
      <c r="C45" s="4">
        <f>NORMDIST($B45,$C$39,$C$40,0)</f>
        <v>3.8237207361395815E-05</v>
      </c>
      <c r="D45" s="4">
        <f>IF(AND(ROUND(B45,1)&gt;$C$10,ROUND(B45,1)&lt;=$C$9),C45,0)</f>
        <v>0</v>
      </c>
      <c r="E45" s="4">
        <f>IF(AND(ROUND(B45,1)&gt;=$F$10,ROUND(B45,1)&lt;=$F$9),C45,0)</f>
        <v>0</v>
      </c>
      <c r="F45" s="4">
        <f>IF(ROUND(B45,1)&lt;=$C$23,C45,0)</f>
        <v>3.8237207361395815E-05</v>
      </c>
      <c r="G45" s="4">
        <f>IF(ROUND(B45,1)&gt;=$F$23,C45,0)</f>
        <v>0</v>
      </c>
    </row>
    <row r="46" spans="2:7" ht="15">
      <c r="B46" s="4">
        <f aca="true" t="shared" si="0" ref="B46:B109">B45+$C$42</f>
        <v>286.1</v>
      </c>
      <c r="C46" s="4">
        <f aca="true" t="shared" si="1" ref="C46:C109">NORMDIST(B46,$C$39,$C$40,0)</f>
        <v>4.284918423978681E-05</v>
      </c>
      <c r="D46" s="4">
        <f aca="true" t="shared" si="2" ref="D46:D109">IF(AND(ROUND(B46,1)&gt;$C$10,ROUND(B46,1)&lt;=$C$9),C46,0)</f>
        <v>0</v>
      </c>
      <c r="E46" s="4">
        <f aca="true" t="shared" si="3" ref="E46:E109">IF(AND(ROUND(B46,1)&gt;=$F$10,ROUND(B46,1)&lt;=$F$9),C46,0)</f>
        <v>0</v>
      </c>
      <c r="F46" s="4">
        <f aca="true" t="shared" si="4" ref="F46:F109">IF(ROUND(B46,1)&lt;=$C$23,C46,0)</f>
        <v>4.284918423978681E-05</v>
      </c>
      <c r="G46" s="4">
        <f aca="true" t="shared" si="5" ref="G46:G109">IF(ROUND(B46,1)&gt;=$F$23,C46,0)</f>
        <v>0</v>
      </c>
    </row>
    <row r="47" spans="2:7" ht="15">
      <c r="B47" s="4">
        <f t="shared" si="0"/>
        <v>286.20000000000005</v>
      </c>
      <c r="C47" s="4">
        <f t="shared" si="1"/>
        <v>4.7978252329764085E-05</v>
      </c>
      <c r="D47" s="4">
        <f t="shared" si="2"/>
        <v>0</v>
      </c>
      <c r="E47" s="4">
        <f t="shared" si="3"/>
        <v>0</v>
      </c>
      <c r="F47" s="4">
        <f t="shared" si="4"/>
        <v>4.7978252329764085E-05</v>
      </c>
      <c r="G47" s="4">
        <f t="shared" si="5"/>
        <v>0</v>
      </c>
    </row>
    <row r="48" spans="2:7" ht="15">
      <c r="B48" s="4">
        <f t="shared" si="0"/>
        <v>286.30000000000007</v>
      </c>
      <c r="C48" s="4">
        <f t="shared" si="1"/>
        <v>5.367743614716122E-05</v>
      </c>
      <c r="D48" s="4">
        <f t="shared" si="2"/>
        <v>0</v>
      </c>
      <c r="E48" s="4">
        <f t="shared" si="3"/>
        <v>0</v>
      </c>
      <c r="F48" s="4">
        <f t="shared" si="4"/>
        <v>5.367743614716122E-05</v>
      </c>
      <c r="G48" s="4">
        <f t="shared" si="5"/>
        <v>0</v>
      </c>
    </row>
    <row r="49" spans="2:7" ht="15">
      <c r="B49" s="4">
        <f t="shared" si="0"/>
        <v>286.4000000000001</v>
      </c>
      <c r="C49" s="4">
        <f t="shared" si="1"/>
        <v>6.0004604513082004E-05</v>
      </c>
      <c r="D49" s="4">
        <f t="shared" si="2"/>
        <v>0</v>
      </c>
      <c r="E49" s="4">
        <f t="shared" si="3"/>
        <v>0</v>
      </c>
      <c r="F49" s="4">
        <f t="shared" si="4"/>
        <v>6.0004604513082004E-05</v>
      </c>
      <c r="G49" s="4">
        <f t="shared" si="5"/>
        <v>0</v>
      </c>
    </row>
    <row r="50" spans="2:7" ht="15">
      <c r="B50" s="4">
        <f t="shared" si="0"/>
        <v>286.5000000000001</v>
      </c>
      <c r="C50" s="4">
        <f t="shared" si="1"/>
        <v>6.702284598102462E-05</v>
      </c>
      <c r="D50" s="4">
        <f t="shared" si="2"/>
        <v>0</v>
      </c>
      <c r="E50" s="4">
        <f t="shared" si="3"/>
        <v>0</v>
      </c>
      <c r="F50" s="4">
        <f t="shared" si="4"/>
        <v>6.702284598102462E-05</v>
      </c>
      <c r="G50" s="4">
        <f t="shared" si="5"/>
        <v>0</v>
      </c>
    </row>
    <row r="51" spans="2:7" ht="15">
      <c r="B51" s="4">
        <f t="shared" si="0"/>
        <v>286.60000000000014</v>
      </c>
      <c r="C51" s="4">
        <f t="shared" si="1"/>
        <v>7.480086614766654E-05</v>
      </c>
      <c r="D51" s="4">
        <f t="shared" si="2"/>
        <v>0</v>
      </c>
      <c r="E51" s="4">
        <f t="shared" si="3"/>
        <v>0</v>
      </c>
      <c r="F51" s="4">
        <f t="shared" si="4"/>
        <v>7.480086614766654E-05</v>
      </c>
      <c r="G51" s="4">
        <f t="shared" si="5"/>
        <v>0</v>
      </c>
    </row>
    <row r="52" spans="2:7" ht="15">
      <c r="B52" s="4">
        <f t="shared" si="0"/>
        <v>286.70000000000016</v>
      </c>
      <c r="C52" s="4">
        <f t="shared" si="1"/>
        <v>8.341340736900301E-05</v>
      </c>
      <c r="D52" s="4">
        <f t="shared" si="2"/>
        <v>0</v>
      </c>
      <c r="E52" s="4">
        <f t="shared" si="3"/>
        <v>0</v>
      </c>
      <c r="F52" s="4">
        <f t="shared" si="4"/>
        <v>8.341340736900301E-05</v>
      </c>
      <c r="G52" s="4">
        <f t="shared" si="5"/>
        <v>0</v>
      </c>
    </row>
    <row r="53" spans="2:7" ht="15">
      <c r="B53" s="4">
        <f t="shared" si="0"/>
        <v>286.8000000000002</v>
      </c>
      <c r="C53" s="4">
        <f t="shared" si="1"/>
        <v>9.294169132949042E-05</v>
      </c>
      <c r="D53" s="4">
        <f t="shared" si="2"/>
        <v>0</v>
      </c>
      <c r="E53" s="4">
        <f t="shared" si="3"/>
        <v>0</v>
      </c>
      <c r="F53" s="4">
        <f t="shared" si="4"/>
        <v>9.294169132949042E-05</v>
      </c>
      <c r="G53" s="4">
        <f t="shared" si="5"/>
        <v>0</v>
      </c>
    </row>
    <row r="54" spans="2:7" ht="15">
      <c r="B54" s="4">
        <f t="shared" si="0"/>
        <v>286.9000000000002</v>
      </c>
      <c r="C54" s="4">
        <f t="shared" si="1"/>
        <v>0.00010347388482605996</v>
      </c>
      <c r="D54" s="4">
        <f t="shared" si="2"/>
        <v>0</v>
      </c>
      <c r="E54" s="4">
        <f t="shared" si="3"/>
        <v>0</v>
      </c>
      <c r="F54" s="4">
        <f t="shared" si="4"/>
        <v>0.00010347388482605996</v>
      </c>
      <c r="G54" s="4">
        <f t="shared" si="5"/>
        <v>0</v>
      </c>
    </row>
    <row r="55" spans="2:7" ht="15">
      <c r="B55" s="4">
        <f t="shared" si="0"/>
        <v>287.0000000000002</v>
      </c>
      <c r="C55" s="4">
        <f t="shared" si="1"/>
        <v>0.0001151055890306426</v>
      </c>
      <c r="D55" s="4">
        <f t="shared" si="2"/>
        <v>0</v>
      </c>
      <c r="E55" s="4">
        <f t="shared" si="3"/>
        <v>0</v>
      </c>
      <c r="F55" s="4">
        <f t="shared" si="4"/>
        <v>0.0001151055890306426</v>
      </c>
      <c r="G55" s="4">
        <f t="shared" si="5"/>
        <v>0</v>
      </c>
    </row>
    <row r="56" spans="2:7" ht="15">
      <c r="B56" s="4">
        <f t="shared" si="0"/>
        <v>287.10000000000025</v>
      </c>
      <c r="C56" s="4">
        <f t="shared" si="1"/>
        <v>0.00012794035238349337</v>
      </c>
      <c r="D56" s="4">
        <f t="shared" si="2"/>
        <v>0</v>
      </c>
      <c r="E56" s="4">
        <f t="shared" si="3"/>
        <v>0</v>
      </c>
      <c r="F56" s="4">
        <f t="shared" si="4"/>
        <v>0.00012794035238349337</v>
      </c>
      <c r="G56" s="4">
        <f t="shared" si="5"/>
        <v>0</v>
      </c>
    </row>
    <row r="57" spans="2:7" ht="15">
      <c r="B57" s="4">
        <f t="shared" si="0"/>
        <v>287.2000000000003</v>
      </c>
      <c r="C57" s="4">
        <f t="shared" si="1"/>
        <v>0.00014209020714449791</v>
      </c>
      <c r="D57" s="4">
        <f t="shared" si="2"/>
        <v>0</v>
      </c>
      <c r="E57" s="4">
        <f t="shared" si="3"/>
        <v>0</v>
      </c>
      <c r="F57" s="4">
        <f t="shared" si="4"/>
        <v>0.00014209020714449791</v>
      </c>
      <c r="G57" s="4">
        <f t="shared" si="5"/>
        <v>0</v>
      </c>
    </row>
    <row r="58" spans="2:7" ht="15">
      <c r="B58" s="4">
        <f t="shared" si="0"/>
        <v>287.3000000000003</v>
      </c>
      <c r="C58" s="4">
        <f t="shared" si="1"/>
        <v>0.0001576762294901714</v>
      </c>
      <c r="D58" s="4">
        <f t="shared" si="2"/>
        <v>0</v>
      </c>
      <c r="E58" s="4">
        <f t="shared" si="3"/>
        <v>0</v>
      </c>
      <c r="F58" s="4">
        <f t="shared" si="4"/>
        <v>0.0001576762294901714</v>
      </c>
      <c r="G58" s="4">
        <f t="shared" si="5"/>
        <v>0</v>
      </c>
    </row>
    <row r="59" spans="2:7" ht="15">
      <c r="B59" s="4">
        <f t="shared" si="0"/>
        <v>287.4000000000003</v>
      </c>
      <c r="C59" s="4">
        <f t="shared" si="1"/>
        <v>0.0001748291228897064</v>
      </c>
      <c r="D59" s="4">
        <f t="shared" si="2"/>
        <v>0</v>
      </c>
      <c r="E59" s="4">
        <f t="shared" si="3"/>
        <v>0</v>
      </c>
      <c r="F59" s="4">
        <f t="shared" si="4"/>
        <v>0.0001748291228897064</v>
      </c>
      <c r="G59" s="4">
        <f t="shared" si="5"/>
        <v>0</v>
      </c>
    </row>
    <row r="60" spans="2:7" ht="15">
      <c r="B60" s="4">
        <f t="shared" si="0"/>
        <v>287.50000000000034</v>
      </c>
      <c r="C60" s="4">
        <f t="shared" si="1"/>
        <v>0.0001936898243236894</v>
      </c>
      <c r="D60" s="4">
        <f t="shared" si="2"/>
        <v>0</v>
      </c>
      <c r="E60" s="4">
        <f t="shared" si="3"/>
        <v>0</v>
      </c>
      <c r="F60" s="4">
        <f t="shared" si="4"/>
        <v>0.0001936898243236894</v>
      </c>
      <c r="G60" s="4">
        <f t="shared" si="5"/>
        <v>0</v>
      </c>
    </row>
    <row r="61" spans="2:7" ht="15">
      <c r="B61" s="4">
        <f t="shared" si="0"/>
        <v>287.60000000000036</v>
      </c>
      <c r="C61" s="4">
        <f t="shared" si="1"/>
        <v>0.0002144101327236189</v>
      </c>
      <c r="D61" s="4">
        <f t="shared" si="2"/>
        <v>0</v>
      </c>
      <c r="E61" s="4">
        <f t="shared" si="3"/>
        <v>0</v>
      </c>
      <c r="F61" s="4">
        <f t="shared" si="4"/>
        <v>0.0002144101327236189</v>
      </c>
      <c r="G61" s="4">
        <f t="shared" si="5"/>
        <v>0</v>
      </c>
    </row>
    <row r="62" spans="2:7" ht="15">
      <c r="B62" s="4">
        <f t="shared" si="0"/>
        <v>287.7000000000004</v>
      </c>
      <c r="C62" s="4">
        <f t="shared" si="1"/>
        <v>0.00023715335880880925</v>
      </c>
      <c r="D62" s="4">
        <f t="shared" si="2"/>
        <v>0</v>
      </c>
      <c r="E62" s="4">
        <f t="shared" si="3"/>
        <v>0</v>
      </c>
      <c r="F62" s="4">
        <f t="shared" si="4"/>
        <v>0.00023715335880880925</v>
      </c>
      <c r="G62" s="4">
        <f t="shared" si="5"/>
        <v>0</v>
      </c>
    </row>
    <row r="63" spans="2:7" ht="15">
      <c r="B63" s="4">
        <f t="shared" si="0"/>
        <v>287.8000000000004</v>
      </c>
      <c r="C63" s="4">
        <f t="shared" si="1"/>
        <v>0.00026209499527945996</v>
      </c>
      <c r="D63" s="4">
        <f t="shared" si="2"/>
        <v>0</v>
      </c>
      <c r="E63" s="4">
        <f t="shared" si="3"/>
        <v>0</v>
      </c>
      <c r="F63" s="4">
        <f t="shared" si="4"/>
        <v>0.00026209499527945996</v>
      </c>
      <c r="G63" s="4">
        <f t="shared" si="5"/>
        <v>0</v>
      </c>
    </row>
    <row r="64" spans="2:7" ht="15">
      <c r="B64" s="4">
        <f t="shared" si="0"/>
        <v>287.90000000000043</v>
      </c>
      <c r="C64" s="4">
        <f t="shared" si="1"/>
        <v>0.00028942340609053346</v>
      </c>
      <c r="D64" s="4">
        <f t="shared" si="2"/>
        <v>0</v>
      </c>
      <c r="E64" s="4">
        <f t="shared" si="3"/>
        <v>0</v>
      </c>
      <c r="F64" s="4">
        <f t="shared" si="4"/>
        <v>0.00028942340609053346</v>
      </c>
      <c r="G64" s="4">
        <f t="shared" si="5"/>
        <v>0</v>
      </c>
    </row>
    <row r="65" spans="2:7" ht="15">
      <c r="B65" s="4">
        <f t="shared" si="0"/>
        <v>288.00000000000045</v>
      </c>
      <c r="C65" s="4">
        <f t="shared" si="1"/>
        <v>0.00031934053328066896</v>
      </c>
      <c r="D65" s="4">
        <f t="shared" si="2"/>
        <v>0</v>
      </c>
      <c r="E65" s="4">
        <f t="shared" si="3"/>
        <v>0</v>
      </c>
      <c r="F65" s="4">
        <f t="shared" si="4"/>
        <v>0.00031934053328066896</v>
      </c>
      <c r="G65" s="4">
        <f t="shared" si="5"/>
        <v>0</v>
      </c>
    </row>
    <row r="66" spans="2:7" ht="15">
      <c r="B66" s="4">
        <f t="shared" si="0"/>
        <v>288.1000000000005</v>
      </c>
      <c r="C66" s="4">
        <f t="shared" si="1"/>
        <v>0.0003520626195638832</v>
      </c>
      <c r="D66" s="4">
        <f t="shared" si="2"/>
        <v>0</v>
      </c>
      <c r="E66" s="4">
        <f t="shared" si="3"/>
        <v>0</v>
      </c>
      <c r="F66" s="4">
        <f t="shared" si="4"/>
        <v>0.0003520626195638832</v>
      </c>
      <c r="G66" s="4">
        <f t="shared" si="5"/>
        <v>0</v>
      </c>
    </row>
    <row r="67" spans="2:7" ht="15">
      <c r="B67" s="4">
        <f t="shared" si="0"/>
        <v>288.2000000000005</v>
      </c>
      <c r="C67" s="4">
        <f t="shared" si="1"/>
        <v>0.00038782094460959067</v>
      </c>
      <c r="D67" s="4">
        <f t="shared" si="2"/>
        <v>0</v>
      </c>
      <c r="E67" s="4">
        <f t="shared" si="3"/>
        <v>0</v>
      </c>
      <c r="F67" s="4">
        <f t="shared" si="4"/>
        <v>0.00038782094460959067</v>
      </c>
      <c r="G67" s="4">
        <f t="shared" si="5"/>
        <v>0</v>
      </c>
    </row>
    <row r="68" spans="2:7" ht="15">
      <c r="B68" s="4">
        <f t="shared" si="0"/>
        <v>288.3000000000005</v>
      </c>
      <c r="C68" s="4">
        <f t="shared" si="1"/>
        <v>0.0004268625726391034</v>
      </c>
      <c r="D68" s="4">
        <f t="shared" si="2"/>
        <v>0</v>
      </c>
      <c r="E68" s="4">
        <f t="shared" si="3"/>
        <v>0</v>
      </c>
      <c r="F68" s="4">
        <f t="shared" si="4"/>
        <v>0.0004268625726391034</v>
      </c>
      <c r="G68" s="4">
        <f t="shared" si="5"/>
        <v>0</v>
      </c>
    </row>
    <row r="69" spans="2:7" ht="15">
      <c r="B69" s="4">
        <f t="shared" si="0"/>
        <v>288.40000000000055</v>
      </c>
      <c r="C69" s="4">
        <f t="shared" si="1"/>
        <v>0.00046945110865490367</v>
      </c>
      <c r="D69" s="4">
        <f t="shared" si="2"/>
        <v>0</v>
      </c>
      <c r="E69" s="4">
        <f t="shared" si="3"/>
        <v>0</v>
      </c>
      <c r="F69" s="4">
        <f t="shared" si="4"/>
        <v>0.00046945110865490367</v>
      </c>
      <c r="G69" s="4">
        <f t="shared" si="5"/>
        <v>0</v>
      </c>
    </row>
    <row r="70" spans="2:7" ht="15">
      <c r="B70" s="4">
        <f t="shared" si="0"/>
        <v>288.50000000000057</v>
      </c>
      <c r="C70" s="4">
        <f t="shared" si="1"/>
        <v>0.0005158674602936058</v>
      </c>
      <c r="D70" s="4">
        <f t="shared" si="2"/>
        <v>0</v>
      </c>
      <c r="E70" s="4">
        <f t="shared" si="3"/>
        <v>0</v>
      </c>
      <c r="F70" s="4">
        <f t="shared" si="4"/>
        <v>0.0005158674602936058</v>
      </c>
      <c r="G70" s="4">
        <f t="shared" si="5"/>
        <v>0</v>
      </c>
    </row>
    <row r="71" spans="2:7" ht="15">
      <c r="B71" s="4">
        <f t="shared" si="0"/>
        <v>288.6000000000006</v>
      </c>
      <c r="C71" s="4">
        <f t="shared" si="1"/>
        <v>0.0005664106019556789</v>
      </c>
      <c r="D71" s="4">
        <f t="shared" si="2"/>
        <v>0</v>
      </c>
      <c r="E71" s="4">
        <f t="shared" si="3"/>
        <v>0</v>
      </c>
      <c r="F71" s="4">
        <f t="shared" si="4"/>
        <v>0.0005664106019556789</v>
      </c>
      <c r="G71" s="4">
        <f t="shared" si="5"/>
        <v>0</v>
      </c>
    </row>
    <row r="72" spans="2:7" ht="15">
      <c r="B72" s="4">
        <f t="shared" si="0"/>
        <v>288.7000000000006</v>
      </c>
      <c r="C72" s="4">
        <f t="shared" si="1"/>
        <v>0.0006213983375161051</v>
      </c>
      <c r="D72" s="4">
        <f t="shared" si="2"/>
        <v>0</v>
      </c>
      <c r="E72" s="4">
        <f t="shared" si="3"/>
        <v>0</v>
      </c>
      <c r="F72" s="4">
        <f t="shared" si="4"/>
        <v>0.0006213983375161051</v>
      </c>
      <c r="G72" s="4">
        <f t="shared" si="5"/>
        <v>0</v>
      </c>
    </row>
    <row r="73" spans="2:7" ht="15">
      <c r="B73" s="4">
        <f t="shared" si="0"/>
        <v>288.80000000000064</v>
      </c>
      <c r="C73" s="4">
        <f t="shared" si="1"/>
        <v>0.0006811680575617798</v>
      </c>
      <c r="D73" s="4">
        <f t="shared" si="2"/>
        <v>0</v>
      </c>
      <c r="E73" s="4">
        <f t="shared" si="3"/>
        <v>0</v>
      </c>
      <c r="F73" s="4">
        <f t="shared" si="4"/>
        <v>0.0006811680575617798</v>
      </c>
      <c r="G73" s="4">
        <f t="shared" si="5"/>
        <v>0</v>
      </c>
    </row>
    <row r="74" spans="2:7" ht="15">
      <c r="B74" s="4">
        <f t="shared" si="0"/>
        <v>288.90000000000066</v>
      </c>
      <c r="C74" s="4">
        <f t="shared" si="1"/>
        <v>0.0007460774867353344</v>
      </c>
      <c r="D74" s="4">
        <f t="shared" si="2"/>
        <v>0</v>
      </c>
      <c r="E74" s="4">
        <f t="shared" si="3"/>
        <v>0</v>
      </c>
      <c r="F74" s="4">
        <f t="shared" si="4"/>
        <v>0.0007460774867353344</v>
      </c>
      <c r="G74" s="4">
        <f t="shared" si="5"/>
        <v>0</v>
      </c>
    </row>
    <row r="75" spans="2:7" ht="15">
      <c r="B75" s="4">
        <f t="shared" si="0"/>
        <v>289.0000000000007</v>
      </c>
      <c r="C75" s="4">
        <f t="shared" si="1"/>
        <v>0.0008165054163933904</v>
      </c>
      <c r="D75" s="4">
        <f t="shared" si="2"/>
        <v>0</v>
      </c>
      <c r="E75" s="4">
        <f t="shared" si="3"/>
        <v>0</v>
      </c>
      <c r="F75" s="4">
        <f t="shared" si="4"/>
        <v>0.0008165054163933904</v>
      </c>
      <c r="G75" s="4">
        <f t="shared" si="5"/>
        <v>0</v>
      </c>
    </row>
    <row r="76" spans="2:7" ht="15">
      <c r="B76" s="4">
        <f t="shared" si="0"/>
        <v>289.1000000000007</v>
      </c>
      <c r="C76" s="4">
        <f t="shared" si="1"/>
        <v>0.0008928524174122251</v>
      </c>
      <c r="D76" s="4">
        <f t="shared" si="2"/>
        <v>0</v>
      </c>
      <c r="E76" s="4">
        <f t="shared" si="3"/>
        <v>0</v>
      </c>
      <c r="F76" s="4">
        <f t="shared" si="4"/>
        <v>0.0008928524174122251</v>
      </c>
      <c r="G76" s="4">
        <f t="shared" si="5"/>
        <v>0</v>
      </c>
    </row>
    <row r="77" spans="2:7" ht="15">
      <c r="B77" s="4">
        <f t="shared" si="0"/>
        <v>289.2000000000007</v>
      </c>
      <c r="C77" s="4">
        <f t="shared" si="1"/>
        <v>0.0009755415275980563</v>
      </c>
      <c r="D77" s="4">
        <f t="shared" si="2"/>
        <v>0</v>
      </c>
      <c r="E77" s="4">
        <f t="shared" si="3"/>
        <v>0</v>
      </c>
      <c r="F77" s="4">
        <f t="shared" si="4"/>
        <v>0.0009755415275980563</v>
      </c>
      <c r="G77" s="4">
        <f t="shared" si="5"/>
        <v>0</v>
      </c>
    </row>
    <row r="78" spans="2:7" ht="15">
      <c r="B78" s="4">
        <f t="shared" si="0"/>
        <v>289.30000000000075</v>
      </c>
      <c r="C78" s="4">
        <f t="shared" si="1"/>
        <v>0.0010650189077854595</v>
      </c>
      <c r="D78" s="4">
        <f t="shared" si="2"/>
        <v>0</v>
      </c>
      <c r="E78" s="4">
        <f t="shared" si="3"/>
        <v>0</v>
      </c>
      <c r="F78" s="4">
        <f t="shared" si="4"/>
        <v>0.0010650189077854595</v>
      </c>
      <c r="G78" s="4">
        <f t="shared" si="5"/>
        <v>0</v>
      </c>
    </row>
    <row r="79" spans="2:7" ht="15">
      <c r="B79" s="4">
        <f t="shared" si="0"/>
        <v>289.4000000000008</v>
      </c>
      <c r="C79" s="4">
        <f t="shared" si="1"/>
        <v>0.0011617544603388312</v>
      </c>
      <c r="D79" s="4">
        <f t="shared" si="2"/>
        <v>0</v>
      </c>
      <c r="E79" s="4">
        <f t="shared" si="3"/>
        <v>0</v>
      </c>
      <c r="F79" s="4">
        <f t="shared" si="4"/>
        <v>0.0011617544603388312</v>
      </c>
      <c r="G79" s="4">
        <f t="shared" si="5"/>
        <v>0</v>
      </c>
    </row>
    <row r="80" spans="2:7" ht="15">
      <c r="B80" s="4">
        <f t="shared" si="0"/>
        <v>289.5000000000008</v>
      </c>
      <c r="C80" s="4">
        <f t="shared" si="1"/>
        <v>0.001266242403411723</v>
      </c>
      <c r="D80" s="4">
        <f t="shared" si="2"/>
        <v>0</v>
      </c>
      <c r="E80" s="4">
        <f t="shared" si="3"/>
        <v>0</v>
      </c>
      <c r="F80" s="4">
        <f t="shared" si="4"/>
        <v>0.001266242403411723</v>
      </c>
      <c r="G80" s="4">
        <f t="shared" si="5"/>
        <v>0</v>
      </c>
    </row>
    <row r="81" spans="2:7" ht="15">
      <c r="B81" s="4">
        <f t="shared" si="0"/>
        <v>289.6000000000008</v>
      </c>
      <c r="C81" s="4">
        <f t="shared" si="1"/>
        <v>0.0013790017939706827</v>
      </c>
      <c r="D81" s="4">
        <f t="shared" si="2"/>
        <v>0</v>
      </c>
      <c r="E81" s="4">
        <f t="shared" si="3"/>
        <v>0</v>
      </c>
      <c r="F81" s="4">
        <f t="shared" si="4"/>
        <v>0.0013790017939706827</v>
      </c>
      <c r="G81" s="4">
        <f t="shared" si="5"/>
        <v>0</v>
      </c>
    </row>
    <row r="82" spans="2:7" ht="15">
      <c r="B82" s="4">
        <f t="shared" si="0"/>
        <v>289.70000000000084</v>
      </c>
      <c r="C82" s="4">
        <f t="shared" si="1"/>
        <v>0.001500576992257886</v>
      </c>
      <c r="D82" s="4">
        <f t="shared" si="2"/>
        <v>0</v>
      </c>
      <c r="E82" s="4">
        <f t="shared" si="3"/>
        <v>0</v>
      </c>
      <c r="F82" s="4">
        <f t="shared" si="4"/>
        <v>0.001500576992257886</v>
      </c>
      <c r="G82" s="4">
        <f t="shared" si="5"/>
        <v>0</v>
      </c>
    </row>
    <row r="83" spans="2:7" ht="15">
      <c r="B83" s="4">
        <f t="shared" si="0"/>
        <v>289.80000000000086</v>
      </c>
      <c r="C83" s="4">
        <f t="shared" si="1"/>
        <v>0.0016315380600541993</v>
      </c>
      <c r="D83" s="4">
        <f t="shared" si="2"/>
        <v>0</v>
      </c>
      <c r="E83" s="4">
        <f t="shared" si="3"/>
        <v>0</v>
      </c>
      <c r="F83" s="4">
        <f t="shared" si="4"/>
        <v>0.0016315380600541993</v>
      </c>
      <c r="G83" s="4">
        <f t="shared" si="5"/>
        <v>0</v>
      </c>
    </row>
    <row r="84" spans="2:7" ht="15">
      <c r="B84" s="4">
        <f t="shared" si="0"/>
        <v>289.9000000000009</v>
      </c>
      <c r="C84" s="4">
        <f t="shared" si="1"/>
        <v>0.001772481084815644</v>
      </c>
      <c r="D84" s="4">
        <f t="shared" si="2"/>
        <v>0</v>
      </c>
      <c r="E84" s="4">
        <f t="shared" si="3"/>
        <v>0</v>
      </c>
      <c r="F84" s="4">
        <f t="shared" si="4"/>
        <v>0.001772481084815644</v>
      </c>
      <c r="G84" s="4">
        <f t="shared" si="5"/>
        <v>0</v>
      </c>
    </row>
    <row r="85" spans="2:7" ht="15">
      <c r="B85" s="4">
        <f t="shared" si="0"/>
        <v>290.0000000000009</v>
      </c>
      <c r="C85" s="4">
        <f t="shared" si="1"/>
        <v>0.0019240284214957837</v>
      </c>
      <c r="D85" s="4">
        <f t="shared" si="2"/>
        <v>0</v>
      </c>
      <c r="E85" s="4">
        <f t="shared" si="3"/>
        <v>0</v>
      </c>
      <c r="F85" s="4">
        <f t="shared" si="4"/>
        <v>0.0019240284214957837</v>
      </c>
      <c r="G85" s="4">
        <f t="shared" si="5"/>
        <v>0</v>
      </c>
    </row>
    <row r="86" spans="2:7" ht="15">
      <c r="B86" s="4">
        <f t="shared" si="0"/>
        <v>290.10000000000093</v>
      </c>
      <c r="C86" s="4">
        <f t="shared" si="1"/>
        <v>0.0020868288436389263</v>
      </c>
      <c r="D86" s="4">
        <f t="shared" si="2"/>
        <v>0</v>
      </c>
      <c r="E86" s="4">
        <f t="shared" si="3"/>
        <v>0</v>
      </c>
      <c r="F86" s="4">
        <f t="shared" si="4"/>
        <v>0.0020868288436389263</v>
      </c>
      <c r="G86" s="4">
        <f t="shared" si="5"/>
        <v>0</v>
      </c>
    </row>
    <row r="87" spans="2:7" ht="15">
      <c r="B87" s="4">
        <f t="shared" si="0"/>
        <v>290.20000000000095</v>
      </c>
      <c r="C87" s="4">
        <f t="shared" si="1"/>
        <v>0.0022615575951388596</v>
      </c>
      <c r="D87" s="4">
        <f t="shared" si="2"/>
        <v>0</v>
      </c>
      <c r="E87" s="4">
        <f t="shared" si="3"/>
        <v>0</v>
      </c>
      <c r="F87" s="4">
        <f t="shared" si="4"/>
        <v>0.0022615575951388596</v>
      </c>
      <c r="G87" s="4">
        <f t="shared" si="5"/>
        <v>0</v>
      </c>
    </row>
    <row r="88" spans="2:7" ht="15">
      <c r="B88" s="4">
        <f t="shared" si="0"/>
        <v>290.300000000001</v>
      </c>
      <c r="C88" s="4">
        <f t="shared" si="1"/>
        <v>0.002448916333909601</v>
      </c>
      <c r="D88" s="4">
        <f t="shared" si="2"/>
        <v>0</v>
      </c>
      <c r="E88" s="4">
        <f t="shared" si="3"/>
        <v>0</v>
      </c>
      <c r="F88" s="4">
        <f t="shared" si="4"/>
        <v>0.002448916333909601</v>
      </c>
      <c r="G88" s="4">
        <f t="shared" si="5"/>
        <v>0</v>
      </c>
    </row>
    <row r="89" spans="2:7" ht="15">
      <c r="B89" s="4">
        <f t="shared" si="0"/>
        <v>290.400000000001</v>
      </c>
      <c r="C89" s="4">
        <f t="shared" si="1"/>
        <v>0.0026496329586134407</v>
      </c>
      <c r="D89" s="4">
        <f t="shared" si="2"/>
        <v>0</v>
      </c>
      <c r="E89" s="4">
        <f t="shared" si="3"/>
        <v>0</v>
      </c>
      <c r="F89" s="4">
        <f t="shared" si="4"/>
        <v>0.0026496329586134407</v>
      </c>
      <c r="G89" s="4">
        <f t="shared" si="5"/>
        <v>0</v>
      </c>
    </row>
    <row r="90" spans="2:7" ht="15">
      <c r="B90" s="4">
        <f t="shared" si="0"/>
        <v>290.500000000001</v>
      </c>
      <c r="C90" s="4">
        <f t="shared" si="1"/>
        <v>0.002864461309541835</v>
      </c>
      <c r="D90" s="4">
        <f t="shared" si="2"/>
        <v>0</v>
      </c>
      <c r="E90" s="4">
        <f t="shared" si="3"/>
        <v>0</v>
      </c>
      <c r="F90" s="4">
        <f t="shared" si="4"/>
        <v>0.002864461309541835</v>
      </c>
      <c r="G90" s="4">
        <f t="shared" si="5"/>
        <v>0</v>
      </c>
    </row>
    <row r="91" spans="2:7" ht="15">
      <c r="B91" s="4">
        <f t="shared" si="0"/>
        <v>290.60000000000105</v>
      </c>
      <c r="C91" s="4">
        <f t="shared" si="1"/>
        <v>0.0030941807347513355</v>
      </c>
      <c r="D91" s="4">
        <f t="shared" si="2"/>
        <v>0</v>
      </c>
      <c r="E91" s="4">
        <f t="shared" si="3"/>
        <v>0</v>
      </c>
      <c r="F91" s="4">
        <f t="shared" si="4"/>
        <v>0.0030941807347513355</v>
      </c>
      <c r="G91" s="4">
        <f t="shared" si="5"/>
        <v>0</v>
      </c>
    </row>
    <row r="92" spans="2:7" ht="15">
      <c r="B92" s="4">
        <f t="shared" si="0"/>
        <v>290.70000000000107</v>
      </c>
      <c r="C92" s="4">
        <f t="shared" si="1"/>
        <v>0.003339595512624393</v>
      </c>
      <c r="D92" s="4">
        <f t="shared" si="2"/>
        <v>0</v>
      </c>
      <c r="E92" s="4">
        <f t="shared" si="3"/>
        <v>0</v>
      </c>
      <c r="F92" s="4">
        <f t="shared" si="4"/>
        <v>0.003339595512624393</v>
      </c>
      <c r="G92" s="4">
        <f t="shared" si="5"/>
        <v>0</v>
      </c>
    </row>
    <row r="93" spans="2:7" ht="15">
      <c r="B93" s="4">
        <f t="shared" si="0"/>
        <v>290.8000000000011</v>
      </c>
      <c r="C93" s="4">
        <f t="shared" si="1"/>
        <v>0.0036015341221578337</v>
      </c>
      <c r="D93" s="4">
        <f t="shared" si="2"/>
        <v>0</v>
      </c>
      <c r="E93" s="4">
        <f t="shared" si="3"/>
        <v>0</v>
      </c>
      <c r="F93" s="4">
        <f t="shared" si="4"/>
        <v>0.0036015341221578337</v>
      </c>
      <c r="G93" s="4">
        <f t="shared" si="5"/>
        <v>0</v>
      </c>
    </row>
    <row r="94" spans="2:7" ht="15">
      <c r="B94" s="4">
        <f t="shared" si="0"/>
        <v>290.9000000000011</v>
      </c>
      <c r="C94" s="4">
        <f t="shared" si="1"/>
        <v>0.0038808483524848166</v>
      </c>
      <c r="D94" s="4">
        <f t="shared" si="2"/>
        <v>0</v>
      </c>
      <c r="E94" s="4">
        <f t="shared" si="3"/>
        <v>0</v>
      </c>
      <c r="F94" s="4">
        <f t="shared" si="4"/>
        <v>0.0038808483524848166</v>
      </c>
      <c r="G94" s="4">
        <f t="shared" si="5"/>
        <v>0</v>
      </c>
    </row>
    <row r="95" spans="2:7" ht="15">
      <c r="B95" s="4">
        <f t="shared" si="0"/>
        <v>291.00000000000114</v>
      </c>
      <c r="C95" s="4">
        <f t="shared" si="1"/>
        <v>0.0041784122434126375</v>
      </c>
      <c r="D95" s="4">
        <f t="shared" si="2"/>
        <v>0</v>
      </c>
      <c r="E95" s="4">
        <f t="shared" si="3"/>
        <v>0</v>
      </c>
      <c r="F95" s="4">
        <f t="shared" si="4"/>
        <v>0.0041784122434126375</v>
      </c>
      <c r="G95" s="4">
        <f t="shared" si="5"/>
        <v>0</v>
      </c>
    </row>
    <row r="96" spans="2:7" ht="15">
      <c r="B96" s="4">
        <f t="shared" si="0"/>
        <v>291.10000000000116</v>
      </c>
      <c r="C96" s="4">
        <f t="shared" si="1"/>
        <v>0.00449512084911317</v>
      </c>
      <c r="D96" s="4">
        <f t="shared" si="2"/>
        <v>0</v>
      </c>
      <c r="E96" s="4">
        <f t="shared" si="3"/>
        <v>0</v>
      </c>
      <c r="F96" s="4">
        <f t="shared" si="4"/>
        <v>0.00449512084911317</v>
      </c>
      <c r="G96" s="4">
        <f t="shared" si="5"/>
        <v>0</v>
      </c>
    </row>
    <row r="97" spans="2:7" ht="15">
      <c r="B97" s="4">
        <f t="shared" si="0"/>
        <v>291.2000000000012</v>
      </c>
      <c r="C97" s="4">
        <f t="shared" si="1"/>
        <v>0.004831888817538124</v>
      </c>
      <c r="D97" s="4">
        <f t="shared" si="2"/>
        <v>0</v>
      </c>
      <c r="E97" s="4">
        <f t="shared" si="3"/>
        <v>0</v>
      </c>
      <c r="F97" s="4">
        <f t="shared" si="4"/>
        <v>0.004831888817538124</v>
      </c>
      <c r="G97" s="4">
        <f t="shared" si="5"/>
        <v>0</v>
      </c>
    </row>
    <row r="98" spans="2:7" ht="15">
      <c r="B98" s="4">
        <f t="shared" si="0"/>
        <v>291.3000000000012</v>
      </c>
      <c r="C98" s="4">
        <f t="shared" si="1"/>
        <v>0.005189648778650745</v>
      </c>
      <c r="D98" s="4">
        <f t="shared" si="2"/>
        <v>0</v>
      </c>
      <c r="E98" s="4">
        <f t="shared" si="3"/>
        <v>0</v>
      </c>
      <c r="F98" s="4">
        <f t="shared" si="4"/>
        <v>0.005189648778650745</v>
      </c>
      <c r="G98" s="4">
        <f t="shared" si="5"/>
        <v>0</v>
      </c>
    </row>
    <row r="99" spans="2:7" ht="15">
      <c r="B99" s="4">
        <f t="shared" si="0"/>
        <v>291.4000000000012</v>
      </c>
      <c r="C99" s="4">
        <f t="shared" si="1"/>
        <v>0.005569349535171651</v>
      </c>
      <c r="D99" s="4">
        <f t="shared" si="2"/>
        <v>0</v>
      </c>
      <c r="E99" s="4">
        <f t="shared" si="3"/>
        <v>0</v>
      </c>
      <c r="F99" s="4">
        <f t="shared" si="4"/>
        <v>0.005569349535171651</v>
      </c>
      <c r="G99" s="4">
        <f t="shared" si="5"/>
        <v>0</v>
      </c>
    </row>
    <row r="100" spans="2:7" ht="15">
      <c r="B100" s="4">
        <f t="shared" si="0"/>
        <v>291.50000000000125</v>
      </c>
      <c r="C100" s="4">
        <f t="shared" si="1"/>
        <v>0.005971954050230947</v>
      </c>
      <c r="D100" s="4">
        <f t="shared" si="2"/>
        <v>0</v>
      </c>
      <c r="E100" s="4">
        <f t="shared" si="3"/>
        <v>0</v>
      </c>
      <c r="F100" s="4">
        <f t="shared" si="4"/>
        <v>0.005971954050230947</v>
      </c>
      <c r="G100" s="4">
        <f t="shared" si="5"/>
        <v>0</v>
      </c>
    </row>
    <row r="101" spans="2:7" ht="15">
      <c r="B101" s="4">
        <f t="shared" si="0"/>
        <v>291.6000000000013</v>
      </c>
      <c r="C101" s="4">
        <f t="shared" si="1"/>
        <v>0.006398437227103558</v>
      </c>
      <c r="D101" s="4">
        <f t="shared" si="2"/>
        <v>0</v>
      </c>
      <c r="E101" s="4">
        <f t="shared" si="3"/>
        <v>0</v>
      </c>
      <c r="F101" s="4">
        <f t="shared" si="4"/>
        <v>0.006398437227103558</v>
      </c>
      <c r="G101" s="4">
        <f t="shared" si="5"/>
        <v>0</v>
      </c>
    </row>
    <row r="102" spans="2:7" ht="15">
      <c r="B102" s="4">
        <f t="shared" si="0"/>
        <v>291.7000000000013</v>
      </c>
      <c r="C102" s="4">
        <f t="shared" si="1"/>
        <v>0.006849783477079626</v>
      </c>
      <c r="D102" s="4">
        <f t="shared" si="2"/>
        <v>0</v>
      </c>
      <c r="E102" s="4">
        <f t="shared" si="3"/>
        <v>0</v>
      </c>
      <c r="F102" s="4">
        <f t="shared" si="4"/>
        <v>0.006849783477079626</v>
      </c>
      <c r="G102" s="4">
        <f t="shared" si="5"/>
        <v>0</v>
      </c>
    </row>
    <row r="103" spans="2:7" ht="15">
      <c r="B103" s="4">
        <f t="shared" si="0"/>
        <v>291.8000000000013</v>
      </c>
      <c r="C103" s="4">
        <f t="shared" si="1"/>
        <v>0.007326984072487889</v>
      </c>
      <c r="D103" s="4">
        <f t="shared" si="2"/>
        <v>0</v>
      </c>
      <c r="E103" s="4">
        <f t="shared" si="3"/>
        <v>0</v>
      </c>
      <c r="F103" s="4">
        <f t="shared" si="4"/>
        <v>0.007326984072487889</v>
      </c>
      <c r="G103" s="4">
        <f t="shared" si="5"/>
        <v>0</v>
      </c>
    </row>
    <row r="104" spans="2:7" ht="15">
      <c r="B104" s="4">
        <f t="shared" si="0"/>
        <v>291.90000000000134</v>
      </c>
      <c r="C104" s="4">
        <f t="shared" si="1"/>
        <v>0.007831034282945671</v>
      </c>
      <c r="D104" s="4">
        <f t="shared" si="2"/>
        <v>0</v>
      </c>
      <c r="E104" s="4">
        <f t="shared" si="3"/>
        <v>0</v>
      </c>
      <c r="F104" s="4">
        <f t="shared" si="4"/>
        <v>0.007831034282945671</v>
      </c>
      <c r="G104" s="4">
        <f t="shared" si="5"/>
        <v>0</v>
      </c>
    </row>
    <row r="105" spans="2:7" ht="15">
      <c r="B105" s="4">
        <f t="shared" si="0"/>
        <v>292.00000000000136</v>
      </c>
      <c r="C105" s="4">
        <f t="shared" si="1"/>
        <v>0.008362930294053382</v>
      </c>
      <c r="D105" s="4">
        <f t="shared" si="2"/>
        <v>0</v>
      </c>
      <c r="E105" s="4">
        <f t="shared" si="3"/>
        <v>0</v>
      </c>
      <c r="F105" s="4">
        <f t="shared" si="4"/>
        <v>0.008362930294053382</v>
      </c>
      <c r="G105" s="4">
        <f t="shared" si="5"/>
        <v>0</v>
      </c>
    </row>
    <row r="106" spans="2:7" ht="15">
      <c r="B106" s="4">
        <f t="shared" si="0"/>
        <v>292.1000000000014</v>
      </c>
      <c r="C106" s="4">
        <f t="shared" si="1"/>
        <v>0.008923665908981422</v>
      </c>
      <c r="D106" s="4">
        <f t="shared" si="2"/>
        <v>0</v>
      </c>
      <c r="E106" s="4">
        <f t="shared" si="3"/>
        <v>0</v>
      </c>
      <c r="F106" s="4">
        <f t="shared" si="4"/>
        <v>0.008923665908981422</v>
      </c>
      <c r="G106" s="4">
        <f t="shared" si="5"/>
        <v>0</v>
      </c>
    </row>
    <row r="107" spans="2:7" ht="15">
      <c r="B107" s="4">
        <f t="shared" si="0"/>
        <v>292.2000000000014</v>
      </c>
      <c r="C107" s="4">
        <f t="shared" si="1"/>
        <v>0.009514229034710213</v>
      </c>
      <c r="D107" s="4">
        <f t="shared" si="2"/>
        <v>0</v>
      </c>
      <c r="E107" s="4">
        <f t="shared" si="3"/>
        <v>0</v>
      </c>
      <c r="F107" s="4">
        <f t="shared" si="4"/>
        <v>0.009514229034710213</v>
      </c>
      <c r="G107" s="4">
        <f t="shared" si="5"/>
        <v>0</v>
      </c>
    </row>
    <row r="108" spans="2:7" ht="15">
      <c r="B108" s="4">
        <f t="shared" si="0"/>
        <v>292.30000000000143</v>
      </c>
      <c r="C108" s="4">
        <f t="shared" si="1"/>
        <v>0.01013559795607525</v>
      </c>
      <c r="D108" s="4">
        <f t="shared" si="2"/>
        <v>0</v>
      </c>
      <c r="E108" s="4">
        <f t="shared" si="3"/>
        <v>0</v>
      </c>
      <c r="F108" s="4">
        <f t="shared" si="4"/>
        <v>0.01013559795607525</v>
      </c>
      <c r="G108" s="4">
        <f t="shared" si="5"/>
        <v>0</v>
      </c>
    </row>
    <row r="109" spans="2:7" ht="15">
      <c r="B109" s="4">
        <f t="shared" si="0"/>
        <v>292.40000000000146</v>
      </c>
      <c r="C109" s="4">
        <f t="shared" si="1"/>
        <v>0.010788737402233262</v>
      </c>
      <c r="D109" s="4">
        <f t="shared" si="2"/>
        <v>0</v>
      </c>
      <c r="E109" s="4">
        <f t="shared" si="3"/>
        <v>0</v>
      </c>
      <c r="F109" s="4">
        <f t="shared" si="4"/>
        <v>0.010788737402233262</v>
      </c>
      <c r="G109" s="4">
        <f t="shared" si="5"/>
        <v>0</v>
      </c>
    </row>
    <row r="110" spans="2:7" ht="15">
      <c r="B110" s="4">
        <f aca="true" t="shared" si="6" ref="B110:B173">B109+$C$42</f>
        <v>292.5000000000015</v>
      </c>
      <c r="C110" s="4">
        <f aca="true" t="shared" si="7" ref="C110:C173">NORMDIST(B110,$C$39,$C$40,0)</f>
        <v>0.011474594411696992</v>
      </c>
      <c r="D110" s="4">
        <f aca="true" t="shared" si="8" ref="D110:D173">IF(AND(ROUND(B110,1)&gt;$C$10,ROUND(B110,1)&lt;=$C$9),C110,0)</f>
        <v>0</v>
      </c>
      <c r="E110" s="4">
        <f aca="true" t="shared" si="9" ref="E110:E173">IF(AND(ROUND(B110,1)&gt;=$F$10,ROUND(B110,1)&lt;=$F$9),C110,0)</f>
        <v>0</v>
      </c>
      <c r="F110" s="4">
        <f aca="true" t="shared" si="10" ref="F110:F173">IF(ROUND(B110,1)&lt;=$C$23,C110,0)</f>
        <v>0.011474594411696992</v>
      </c>
      <c r="G110" s="4">
        <f aca="true" t="shared" si="11" ref="G110:G173">IF(ROUND(B110,1)&gt;=$F$23,C110,0)</f>
        <v>0</v>
      </c>
    </row>
    <row r="111" spans="2:7" ht="15">
      <c r="B111" s="4">
        <f t="shared" si="6"/>
        <v>292.6000000000015</v>
      </c>
      <c r="C111" s="4">
        <f t="shared" si="7"/>
        <v>0.01219409400367729</v>
      </c>
      <c r="D111" s="4">
        <f t="shared" si="8"/>
        <v>0</v>
      </c>
      <c r="E111" s="4">
        <f t="shared" si="9"/>
        <v>0</v>
      </c>
      <c r="F111" s="4">
        <f t="shared" si="10"/>
        <v>0.01219409400367729</v>
      </c>
      <c r="G111" s="4">
        <f t="shared" si="11"/>
        <v>0</v>
      </c>
    </row>
    <row r="112" spans="2:7" ht="15">
      <c r="B112" s="4">
        <f t="shared" si="6"/>
        <v>292.7000000000015</v>
      </c>
      <c r="C112" s="4">
        <f t="shared" si="7"/>
        <v>0.012948134665114179</v>
      </c>
      <c r="D112" s="4">
        <f t="shared" si="8"/>
        <v>0</v>
      </c>
      <c r="E112" s="4">
        <f t="shared" si="9"/>
        <v>0</v>
      </c>
      <c r="F112" s="4">
        <f t="shared" si="10"/>
        <v>0.012948134665114179</v>
      </c>
      <c r="G112" s="4">
        <f t="shared" si="11"/>
        <v>0</v>
      </c>
    </row>
    <row r="113" spans="2:7" ht="15">
      <c r="B113" s="4">
        <f t="shared" si="6"/>
        <v>292.80000000000155</v>
      </c>
      <c r="C113" s="4">
        <f t="shared" si="7"/>
        <v>0.013737583664464176</v>
      </c>
      <c r="D113" s="4">
        <f t="shared" si="8"/>
        <v>0</v>
      </c>
      <c r="E113" s="4">
        <f t="shared" si="9"/>
        <v>0</v>
      </c>
      <c r="F113" s="4">
        <f t="shared" si="10"/>
        <v>0.013737583664464176</v>
      </c>
      <c r="G113" s="4">
        <f t="shared" si="11"/>
        <v>0</v>
      </c>
    </row>
    <row r="114" spans="2:7" ht="15">
      <c r="B114" s="4">
        <f t="shared" si="6"/>
        <v>292.90000000000157</v>
      </c>
      <c r="C114" s="4">
        <f t="shared" si="7"/>
        <v>0.014563272205029305</v>
      </c>
      <c r="D114" s="4">
        <f t="shared" si="8"/>
        <v>0</v>
      </c>
      <c r="E114" s="4">
        <f t="shared" si="9"/>
        <v>0</v>
      </c>
      <c r="F114" s="4">
        <f t="shared" si="10"/>
        <v>0.014563272205029305</v>
      </c>
      <c r="G114" s="4">
        <f t="shared" si="11"/>
        <v>0</v>
      </c>
    </row>
    <row r="115" spans="2:7" ht="15">
      <c r="B115" s="4">
        <f t="shared" si="6"/>
        <v>293.0000000000016</v>
      </c>
      <c r="C115" s="4">
        <f t="shared" si="7"/>
        <v>0.015425990432353473</v>
      </c>
      <c r="D115" s="4">
        <f t="shared" si="8"/>
        <v>0</v>
      </c>
      <c r="E115" s="4">
        <f t="shared" si="9"/>
        <v>0</v>
      </c>
      <c r="F115" s="4">
        <f t="shared" si="10"/>
        <v>0.015425990432353473</v>
      </c>
      <c r="G115" s="4">
        <f t="shared" si="11"/>
        <v>0</v>
      </c>
    </row>
    <row r="116" spans="2:7" ht="15">
      <c r="B116" s="4">
        <f t="shared" si="6"/>
        <v>293.1000000000016</v>
      </c>
      <c r="C116" s="4">
        <f t="shared" si="7"/>
        <v>0.016326482311961342</v>
      </c>
      <c r="D116" s="4">
        <f t="shared" si="8"/>
        <v>0</v>
      </c>
      <c r="E116" s="4">
        <f t="shared" si="9"/>
        <v>0</v>
      </c>
      <c r="F116" s="4">
        <f t="shared" si="10"/>
        <v>0.016326482311961342</v>
      </c>
      <c r="G116" s="4">
        <f t="shared" si="11"/>
        <v>0</v>
      </c>
    </row>
    <row r="117" spans="2:7" ht="15">
      <c r="B117" s="4">
        <f t="shared" si="6"/>
        <v>293.20000000000164</v>
      </c>
      <c r="C117" s="4">
        <f t="shared" si="7"/>
        <v>0.01726544039546224</v>
      </c>
      <c r="D117" s="4">
        <f t="shared" si="8"/>
        <v>0</v>
      </c>
      <c r="E117" s="4">
        <f t="shared" si="9"/>
        <v>0</v>
      </c>
      <c r="F117" s="4">
        <f t="shared" si="10"/>
        <v>0.01726544039546224</v>
      </c>
      <c r="G117" s="4">
        <f t="shared" si="11"/>
        <v>0</v>
      </c>
    </row>
    <row r="118" spans="2:7" ht="15">
      <c r="B118" s="4">
        <f t="shared" si="6"/>
        <v>293.30000000000166</v>
      </c>
      <c r="C118" s="4">
        <f t="shared" si="7"/>
        <v>0.018243500494772483</v>
      </c>
      <c r="D118" s="4">
        <f t="shared" si="8"/>
        <v>0</v>
      </c>
      <c r="E118" s="4">
        <f t="shared" si="9"/>
        <v>0</v>
      </c>
      <c r="F118" s="4">
        <f t="shared" si="10"/>
        <v>0.018243500494772483</v>
      </c>
      <c r="G118" s="4">
        <f t="shared" si="11"/>
        <v>0</v>
      </c>
    </row>
    <row r="119" spans="2:7" ht="15">
      <c r="B119" s="4">
        <f t="shared" si="6"/>
        <v>293.4000000000017</v>
      </c>
      <c r="C119" s="4">
        <f t="shared" si="7"/>
        <v>0.01926123628591028</v>
      </c>
      <c r="D119" s="4">
        <f t="shared" si="8"/>
        <v>0</v>
      </c>
      <c r="E119" s="4">
        <f t="shared" si="9"/>
        <v>0</v>
      </c>
      <c r="F119" s="4">
        <f t="shared" si="10"/>
        <v>0.01926123628591028</v>
      </c>
      <c r="G119" s="4">
        <f t="shared" si="11"/>
        <v>0</v>
      </c>
    </row>
    <row r="120" spans="2:7" ht="15">
      <c r="B120" s="4">
        <f t="shared" si="6"/>
        <v>293.5000000000017</v>
      </c>
      <c r="C120" s="4">
        <f t="shared" si="7"/>
        <v>0.020319153865473664</v>
      </c>
      <c r="D120" s="4">
        <f t="shared" si="8"/>
        <v>0</v>
      </c>
      <c r="E120" s="4">
        <f t="shared" si="9"/>
        <v>0</v>
      </c>
      <c r="F120" s="4">
        <f t="shared" si="10"/>
        <v>0.020319153865473664</v>
      </c>
      <c r="G120" s="4">
        <f t="shared" si="11"/>
        <v>0</v>
      </c>
    </row>
    <row r="121" spans="2:7" ht="15">
      <c r="B121" s="4">
        <f t="shared" si="6"/>
        <v>293.6000000000017</v>
      </c>
      <c r="C121" s="4">
        <f t="shared" si="7"/>
        <v>0.02141768628450793</v>
      </c>
      <c r="D121" s="4">
        <f t="shared" si="8"/>
        <v>0</v>
      </c>
      <c r="E121" s="4">
        <f t="shared" si="9"/>
        <v>0</v>
      </c>
      <c r="F121" s="4">
        <f t="shared" si="10"/>
        <v>0.02141768628450793</v>
      </c>
      <c r="G121" s="4">
        <f t="shared" si="11"/>
        <v>0</v>
      </c>
    </row>
    <row r="122" spans="2:7" ht="15">
      <c r="B122" s="4">
        <f t="shared" si="6"/>
        <v>293.70000000000175</v>
      </c>
      <c r="C122" s="4">
        <f t="shared" si="7"/>
        <v>0.022557188085990075</v>
      </c>
      <c r="D122" s="4">
        <f t="shared" si="8"/>
        <v>0</v>
      </c>
      <c r="E122" s="4">
        <f t="shared" si="9"/>
        <v>0</v>
      </c>
      <c r="F122" s="4">
        <f t="shared" si="10"/>
        <v>0.022557188085990075</v>
      </c>
      <c r="G122" s="4">
        <f t="shared" si="11"/>
        <v>0</v>
      </c>
    </row>
    <row r="123" spans="2:7" ht="15">
      <c r="B123" s="4">
        <f t="shared" si="6"/>
        <v>293.8000000000018</v>
      </c>
      <c r="C123" s="4">
        <f t="shared" si="7"/>
        <v>0.023737929873587558</v>
      </c>
      <c r="D123" s="4">
        <f t="shared" si="8"/>
        <v>0</v>
      </c>
      <c r="E123" s="4">
        <f t="shared" si="9"/>
        <v>0</v>
      </c>
      <c r="F123" s="4">
        <f t="shared" si="10"/>
        <v>0.023737929873587558</v>
      </c>
      <c r="G123" s="4">
        <f t="shared" si="11"/>
        <v>0</v>
      </c>
    </row>
    <row r="124" spans="2:7" ht="15">
      <c r="B124" s="4">
        <f t="shared" si="6"/>
        <v>293.9000000000018</v>
      </c>
      <c r="C124" s="4">
        <f t="shared" si="7"/>
        <v>0.024960092940671984</v>
      </c>
      <c r="D124" s="4">
        <f t="shared" si="8"/>
        <v>0</v>
      </c>
      <c r="E124" s="4">
        <f t="shared" si="9"/>
        <v>0</v>
      </c>
      <c r="F124" s="4">
        <f t="shared" si="10"/>
        <v>0.024960092940671984</v>
      </c>
      <c r="G124" s="4">
        <f t="shared" si="11"/>
        <v>0</v>
      </c>
    </row>
    <row r="125" spans="2:7" ht="15">
      <c r="B125" s="4">
        <f t="shared" si="6"/>
        <v>294.0000000000018</v>
      </c>
      <c r="C125" s="4">
        <f t="shared" si="7"/>
        <v>0.026223763989768518</v>
      </c>
      <c r="D125" s="4">
        <f t="shared" si="8"/>
        <v>0</v>
      </c>
      <c r="E125" s="4">
        <f t="shared" si="9"/>
        <v>0</v>
      </c>
      <c r="F125" s="4">
        <f t="shared" si="10"/>
        <v>0.026223763989768518</v>
      </c>
      <c r="G125" s="4">
        <f t="shared" si="11"/>
        <v>0</v>
      </c>
    </row>
    <row r="126" spans="2:7" ht="15">
      <c r="B126" s="4">
        <f t="shared" si="6"/>
        <v>294.10000000000184</v>
      </c>
      <c r="C126" s="4">
        <f t="shared" si="7"/>
        <v>0.027528929973684196</v>
      </c>
      <c r="D126" s="4">
        <f t="shared" si="8"/>
        <v>0</v>
      </c>
      <c r="E126" s="4">
        <f t="shared" si="9"/>
        <v>0</v>
      </c>
      <c r="F126" s="4">
        <f t="shared" si="10"/>
        <v>0.027528929973684196</v>
      </c>
      <c r="G126" s="4">
        <f t="shared" si="11"/>
        <v>0</v>
      </c>
    </row>
    <row r="127" spans="2:7" ht="15">
      <c r="B127" s="4">
        <f t="shared" si="6"/>
        <v>294.20000000000186</v>
      </c>
      <c r="C127" s="4">
        <f t="shared" si="7"/>
        <v>0.028875473090467178</v>
      </c>
      <c r="D127" s="4">
        <f t="shared" si="8"/>
        <v>0</v>
      </c>
      <c r="E127" s="4">
        <f t="shared" si="9"/>
        <v>0</v>
      </c>
      <c r="F127" s="4">
        <f t="shared" si="10"/>
        <v>0.028875473090467178</v>
      </c>
      <c r="G127" s="4">
        <f t="shared" si="11"/>
        <v>0</v>
      </c>
    </row>
    <row r="128" spans="2:7" ht="15">
      <c r="B128" s="4">
        <f t="shared" si="6"/>
        <v>294.3000000000019</v>
      </c>
      <c r="C128" s="4">
        <f t="shared" si="7"/>
        <v>0.03026316596508906</v>
      </c>
      <c r="D128" s="4">
        <f t="shared" si="8"/>
        <v>0</v>
      </c>
      <c r="E128" s="4">
        <f t="shared" si="9"/>
        <v>0</v>
      </c>
      <c r="F128" s="4">
        <f t="shared" si="10"/>
        <v>0.03026316596508906</v>
      </c>
      <c r="G128" s="4">
        <f t="shared" si="11"/>
        <v>0</v>
      </c>
    </row>
    <row r="129" spans="2:7" ht="15">
      <c r="B129" s="4">
        <f t="shared" si="6"/>
        <v>294.4000000000019</v>
      </c>
      <c r="C129" s="4">
        <f t="shared" si="7"/>
        <v>0.031691667051300686</v>
      </c>
      <c r="D129" s="4">
        <f t="shared" si="8"/>
        <v>0</v>
      </c>
      <c r="E129" s="4">
        <f t="shared" si="9"/>
        <v>0</v>
      </c>
      <c r="F129" s="4">
        <f t="shared" si="10"/>
        <v>0.031691667051300686</v>
      </c>
      <c r="G129" s="4">
        <f t="shared" si="11"/>
        <v>0</v>
      </c>
    </row>
    <row r="130" spans="2:7" ht="15">
      <c r="B130" s="4">
        <f t="shared" si="6"/>
        <v>294.50000000000193</v>
      </c>
      <c r="C130" s="4">
        <f t="shared" si="7"/>
        <v>0.03316051628747356</v>
      </c>
      <c r="D130" s="4">
        <f t="shared" si="8"/>
        <v>0</v>
      </c>
      <c r="E130" s="4">
        <f t="shared" si="9"/>
        <v>0</v>
      </c>
      <c r="F130" s="4">
        <f t="shared" si="10"/>
        <v>0.03316051628747356</v>
      </c>
      <c r="G130" s="4">
        <f t="shared" si="11"/>
        <v>0</v>
      </c>
    </row>
    <row r="131" spans="2:7" ht="15">
      <c r="B131" s="4">
        <f t="shared" si="6"/>
        <v>294.60000000000196</v>
      </c>
      <c r="C131" s="4">
        <f t="shared" si="7"/>
        <v>0.03466913104039332</v>
      </c>
      <c r="D131" s="4">
        <f t="shared" si="8"/>
        <v>0</v>
      </c>
      <c r="E131" s="4">
        <f t="shared" si="9"/>
        <v>0</v>
      </c>
      <c r="F131" s="4">
        <f t="shared" si="10"/>
        <v>0.03466913104039332</v>
      </c>
      <c r="G131" s="4">
        <f t="shared" si="11"/>
        <v>0</v>
      </c>
    </row>
    <row r="132" spans="2:7" ht="15">
      <c r="B132" s="4">
        <f t="shared" si="6"/>
        <v>294.700000000002</v>
      </c>
      <c r="C132" s="4">
        <f t="shared" si="7"/>
        <v>0.036216802370905826</v>
      </c>
      <c r="D132" s="4">
        <f t="shared" si="8"/>
        <v>0</v>
      </c>
      <c r="E132" s="4">
        <f t="shared" si="9"/>
        <v>0</v>
      </c>
      <c r="F132" s="4">
        <f t="shared" si="10"/>
        <v>0.036216802370905826</v>
      </c>
      <c r="G132" s="4">
        <f t="shared" si="11"/>
        <v>0</v>
      </c>
    </row>
    <row r="133" spans="2:7" ht="15">
      <c r="B133" s="4">
        <f t="shared" si="6"/>
        <v>294.800000000002</v>
      </c>
      <c r="C133" s="4">
        <f t="shared" si="7"/>
        <v>0.0378026916550216</v>
      </c>
      <c r="D133" s="4">
        <f t="shared" si="8"/>
        <v>0</v>
      </c>
      <c r="E133" s="4">
        <f t="shared" si="9"/>
        <v>0</v>
      </c>
      <c r="F133" s="4">
        <f t="shared" si="10"/>
        <v>0.0378026916550216</v>
      </c>
      <c r="G133" s="4">
        <f t="shared" si="11"/>
        <v>0</v>
      </c>
    </row>
    <row r="134" spans="2:7" ht="15">
      <c r="B134" s="4">
        <f t="shared" si="6"/>
        <v>294.900000000002</v>
      </c>
      <c r="C134" s="4">
        <f t="shared" si="7"/>
        <v>0.03942582759355138</v>
      </c>
      <c r="D134" s="4">
        <f t="shared" si="8"/>
        <v>0</v>
      </c>
      <c r="E134" s="4">
        <f t="shared" si="9"/>
        <v>0</v>
      </c>
      <c r="F134" s="4">
        <f t="shared" si="10"/>
        <v>0.03942582759355138</v>
      </c>
      <c r="G134" s="4">
        <f t="shared" si="11"/>
        <v>0</v>
      </c>
    </row>
    <row r="135" spans="2:7" ht="15">
      <c r="B135" s="4">
        <f t="shared" si="6"/>
        <v>295.00000000000205</v>
      </c>
      <c r="C135" s="4">
        <f t="shared" si="7"/>
        <v>0.0410851036425681</v>
      </c>
      <c r="D135" s="4">
        <f t="shared" si="8"/>
        <v>0</v>
      </c>
      <c r="E135" s="4">
        <f t="shared" si="9"/>
        <v>0</v>
      </c>
      <c r="F135" s="4">
        <f t="shared" si="10"/>
        <v>0.0410851036425681</v>
      </c>
      <c r="G135" s="4">
        <f t="shared" si="11"/>
        <v>0</v>
      </c>
    </row>
    <row r="136" spans="2:7" ht="15">
      <c r="B136" s="4">
        <f t="shared" si="6"/>
        <v>295.10000000000207</v>
      </c>
      <c r="C136" s="4">
        <f t="shared" si="7"/>
        <v>0.04277927589596251</v>
      </c>
      <c r="D136" s="4">
        <f t="shared" si="8"/>
        <v>0</v>
      </c>
      <c r="E136" s="4">
        <f t="shared" si="9"/>
        <v>0</v>
      </c>
      <c r="F136" s="4">
        <f t="shared" si="10"/>
        <v>0.04277927589596251</v>
      </c>
      <c r="G136" s="4">
        <f t="shared" si="11"/>
        <v>0</v>
      </c>
    </row>
    <row r="137" spans="2:7" ht="15">
      <c r="B137" s="4">
        <f t="shared" si="6"/>
        <v>295.2000000000021</v>
      </c>
      <c r="C137" s="4">
        <f t="shared" si="7"/>
        <v>0.044506961450078666</v>
      </c>
      <c r="D137" s="4">
        <f t="shared" si="8"/>
        <v>0</v>
      </c>
      <c r="E137" s="4">
        <f t="shared" si="9"/>
        <v>0</v>
      </c>
      <c r="F137" s="4">
        <f t="shared" si="10"/>
        <v>0.044506961450078666</v>
      </c>
      <c r="G137" s="4">
        <f t="shared" si="11"/>
        <v>0</v>
      </c>
    </row>
    <row r="138" spans="2:7" ht="15">
      <c r="B138" s="4">
        <f t="shared" si="6"/>
        <v>295.3000000000021</v>
      </c>
      <c r="C138" s="4">
        <f t="shared" si="7"/>
        <v>0.046266637278879974</v>
      </c>
      <c r="D138" s="4">
        <f t="shared" si="8"/>
        <v>0</v>
      </c>
      <c r="E138" s="4">
        <f t="shared" si="9"/>
        <v>0</v>
      </c>
      <c r="F138" s="4">
        <f t="shared" si="10"/>
        <v>0.046266637278879974</v>
      </c>
      <c r="G138" s="4">
        <f t="shared" si="11"/>
        <v>0</v>
      </c>
    </row>
    <row r="139" spans="2:7" ht="15">
      <c r="B139" s="4">
        <f t="shared" si="6"/>
        <v>295.40000000000214</v>
      </c>
      <c r="C139" s="4">
        <f t="shared" si="7"/>
        <v>0.04805663964630601</v>
      </c>
      <c r="D139" s="4">
        <f t="shared" si="8"/>
        <v>0</v>
      </c>
      <c r="E139" s="4">
        <f t="shared" si="9"/>
        <v>0</v>
      </c>
      <c r="F139" s="4">
        <f t="shared" si="10"/>
        <v>0.04805663964630601</v>
      </c>
      <c r="G139" s="4">
        <f t="shared" si="11"/>
        <v>0</v>
      </c>
    </row>
    <row r="140" spans="2:7" ht="15">
      <c r="B140" s="4">
        <f t="shared" si="6"/>
        <v>295.50000000000216</v>
      </c>
      <c r="C140" s="4">
        <f t="shared" si="7"/>
        <v>0.04987516408043963</v>
      </c>
      <c r="D140" s="4">
        <f t="shared" si="8"/>
        <v>0</v>
      </c>
      <c r="E140" s="4">
        <f t="shared" si="9"/>
        <v>0</v>
      </c>
      <c r="F140" s="4">
        <f t="shared" si="10"/>
        <v>0.04987516408043963</v>
      </c>
      <c r="G140" s="4">
        <f t="shared" si="11"/>
        <v>0</v>
      </c>
    </row>
    <row r="141" spans="2:7" ht="15">
      <c r="B141" s="4">
        <f t="shared" si="6"/>
        <v>295.6000000000022</v>
      </c>
      <c r="C141" s="4">
        <f t="shared" si="7"/>
        <v>0.05172026593181631</v>
      </c>
      <c r="D141" s="4">
        <f t="shared" si="8"/>
        <v>0</v>
      </c>
      <c r="E141" s="4">
        <f t="shared" si="9"/>
        <v>0</v>
      </c>
      <c r="F141" s="4">
        <f t="shared" si="10"/>
        <v>0.05172026593181631</v>
      </c>
      <c r="G141" s="4">
        <f t="shared" si="11"/>
        <v>0</v>
      </c>
    </row>
    <row r="142" spans="2:7" ht="15">
      <c r="B142" s="4">
        <f t="shared" si="6"/>
        <v>295.7000000000022</v>
      </c>
      <c r="C142" s="4">
        <f t="shared" si="7"/>
        <v>0.05358986153568152</v>
      </c>
      <c r="D142" s="4">
        <f t="shared" si="8"/>
        <v>0</v>
      </c>
      <c r="E142" s="4">
        <f t="shared" si="9"/>
        <v>0</v>
      </c>
      <c r="F142" s="4">
        <f t="shared" si="10"/>
        <v>0.05358986153568152</v>
      </c>
      <c r="G142" s="4">
        <f t="shared" si="11"/>
        <v>0</v>
      </c>
    </row>
    <row r="143" spans="2:7" ht="15">
      <c r="B143" s="4">
        <f t="shared" si="6"/>
        <v>295.8000000000022</v>
      </c>
      <c r="C143" s="4">
        <f t="shared" si="7"/>
        <v>0.05548172999524609</v>
      </c>
      <c r="D143" s="4">
        <f t="shared" si="8"/>
        <v>0</v>
      </c>
      <c r="E143" s="4">
        <f t="shared" si="9"/>
        <v>0</v>
      </c>
      <c r="F143" s="4">
        <f t="shared" si="10"/>
        <v>0.05548172999524609</v>
      </c>
      <c r="G143" s="4">
        <f t="shared" si="11"/>
        <v>0</v>
      </c>
    </row>
    <row r="144" spans="2:7" ht="15">
      <c r="B144" s="4">
        <f t="shared" si="6"/>
        <v>295.90000000000225</v>
      </c>
      <c r="C144" s="4">
        <f t="shared" si="7"/>
        <v>0.05739351560001663</v>
      </c>
      <c r="D144" s="4">
        <f t="shared" si="8"/>
        <v>0</v>
      </c>
      <c r="E144" s="4">
        <f t="shared" si="9"/>
        <v>0</v>
      </c>
      <c r="F144" s="4">
        <f t="shared" si="10"/>
        <v>0.05739351560001663</v>
      </c>
      <c r="G144" s="4">
        <f t="shared" si="11"/>
        <v>0</v>
      </c>
    </row>
    <row r="145" spans="2:7" ht="15">
      <c r="B145" s="4">
        <f t="shared" si="6"/>
        <v>296.0000000000023</v>
      </c>
      <c r="C145" s="4">
        <f t="shared" si="7"/>
        <v>0.05932273089010133</v>
      </c>
      <c r="D145" s="4">
        <f t="shared" si="8"/>
        <v>0</v>
      </c>
      <c r="E145" s="4">
        <f t="shared" si="9"/>
        <v>0.05932273089010133</v>
      </c>
      <c r="F145" s="4">
        <f t="shared" si="10"/>
        <v>0.05932273089010133</v>
      </c>
      <c r="G145" s="4">
        <f t="shared" si="11"/>
        <v>0</v>
      </c>
    </row>
    <row r="146" spans="2:7" ht="15">
      <c r="B146" s="4">
        <f t="shared" si="6"/>
        <v>296.1000000000023</v>
      </c>
      <c r="C146" s="4">
        <f t="shared" si="7"/>
        <v>0.061266760374027694</v>
      </c>
      <c r="D146" s="4">
        <f t="shared" si="8"/>
        <v>0</v>
      </c>
      <c r="E146" s="4">
        <f t="shared" si="9"/>
        <v>0.061266760374027694</v>
      </c>
      <c r="F146" s="4">
        <f t="shared" si="10"/>
        <v>0.061266760374027694</v>
      </c>
      <c r="G146" s="4">
        <f t="shared" si="11"/>
        <v>0</v>
      </c>
    </row>
    <row r="147" spans="2:7" ht="15">
      <c r="B147" s="4">
        <f t="shared" si="6"/>
        <v>296.2000000000023</v>
      </c>
      <c r="C147" s="4">
        <f t="shared" si="7"/>
        <v>0.06322286490407628</v>
      </c>
      <c r="D147" s="4">
        <f t="shared" si="8"/>
        <v>0</v>
      </c>
      <c r="E147" s="4">
        <f t="shared" si="9"/>
        <v>0.06322286490407628</v>
      </c>
      <c r="F147" s="4">
        <f t="shared" si="10"/>
        <v>0.06322286490407628</v>
      </c>
      <c r="G147" s="4">
        <f t="shared" si="11"/>
        <v>0</v>
      </c>
    </row>
    <row r="148" spans="2:7" ht="15">
      <c r="B148" s="4">
        <f t="shared" si="6"/>
        <v>296.30000000000234</v>
      </c>
      <c r="C148" s="4">
        <f t="shared" si="7"/>
        <v>0.06518818670945409</v>
      </c>
      <c r="D148" s="4">
        <f t="shared" si="8"/>
        <v>0</v>
      </c>
      <c r="E148" s="4">
        <f t="shared" si="9"/>
        <v>0.06518818670945409</v>
      </c>
      <c r="F148" s="4">
        <f t="shared" si="10"/>
        <v>0.06518818670945409</v>
      </c>
      <c r="G148" s="4">
        <f t="shared" si="11"/>
        <v>0</v>
      </c>
    </row>
    <row r="149" spans="2:7" ht="15">
      <c r="B149" s="4">
        <f t="shared" si="6"/>
        <v>296.40000000000236</v>
      </c>
      <c r="C149" s="4">
        <f t="shared" si="7"/>
        <v>0.06715975508382445</v>
      </c>
      <c r="D149" s="4">
        <f t="shared" si="8"/>
        <v>0</v>
      </c>
      <c r="E149" s="4">
        <f t="shared" si="9"/>
        <v>0.06715975508382445</v>
      </c>
      <c r="F149" s="4">
        <f t="shared" si="10"/>
        <v>0.06715975508382445</v>
      </c>
      <c r="G149" s="4">
        <f t="shared" si="11"/>
        <v>0</v>
      </c>
    </row>
    <row r="150" spans="2:7" ht="15">
      <c r="B150" s="4">
        <f t="shared" si="6"/>
        <v>296.5000000000024</v>
      </c>
      <c r="C150" s="4">
        <f t="shared" si="7"/>
        <v>0.0691344927198024</v>
      </c>
      <c r="D150" s="4">
        <f t="shared" si="8"/>
        <v>0</v>
      </c>
      <c r="E150" s="4">
        <f t="shared" si="9"/>
        <v>0.0691344927198024</v>
      </c>
      <c r="F150" s="4">
        <f t="shared" si="10"/>
        <v>0.0691344927198024</v>
      </c>
      <c r="G150" s="4">
        <f t="shared" si="11"/>
        <v>0</v>
      </c>
    </row>
    <row r="151" spans="2:7" ht="15">
      <c r="B151" s="4">
        <f t="shared" si="6"/>
        <v>296.6000000000024</v>
      </c>
      <c r="C151" s="4">
        <f t="shared" si="7"/>
        <v>0.0711092226790406</v>
      </c>
      <c r="D151" s="4">
        <f t="shared" si="8"/>
        <v>0</v>
      </c>
      <c r="E151" s="4">
        <f t="shared" si="9"/>
        <v>0.0711092226790406</v>
      </c>
      <c r="F151" s="4">
        <f t="shared" si="10"/>
        <v>0.0711092226790406</v>
      </c>
      <c r="G151" s="4">
        <f t="shared" si="11"/>
        <v>0</v>
      </c>
    </row>
    <row r="152" spans="2:7" ht="15">
      <c r="B152" s="4">
        <f t="shared" si="6"/>
        <v>296.70000000000243</v>
      </c>
      <c r="C152" s="4">
        <f t="shared" si="7"/>
        <v>0.07308067598249895</v>
      </c>
      <c r="D152" s="4">
        <f t="shared" si="8"/>
        <v>0</v>
      </c>
      <c r="E152" s="4">
        <f t="shared" si="9"/>
        <v>0.07308067598249895</v>
      </c>
      <c r="F152" s="4">
        <f t="shared" si="10"/>
        <v>0.07308067598249895</v>
      </c>
      <c r="G152" s="4">
        <f t="shared" si="11"/>
        <v>0</v>
      </c>
    </row>
    <row r="153" spans="2:7" ht="15">
      <c r="B153" s="4">
        <f t="shared" si="6"/>
        <v>296.80000000000246</v>
      </c>
      <c r="C153" s="4">
        <f t="shared" si="7"/>
        <v>0.07504549980143865</v>
      </c>
      <c r="D153" s="4">
        <f t="shared" si="8"/>
        <v>0</v>
      </c>
      <c r="E153" s="4">
        <f t="shared" si="9"/>
        <v>0.07504549980143865</v>
      </c>
      <c r="F153" s="4">
        <f t="shared" si="10"/>
        <v>0.07504549980143865</v>
      </c>
      <c r="G153" s="4">
        <f t="shared" si="11"/>
        <v>0</v>
      </c>
    </row>
    <row r="154" spans="2:7" ht="15">
      <c r="B154" s="4">
        <f t="shared" si="6"/>
        <v>296.9000000000025</v>
      </c>
      <c r="C154" s="4">
        <f t="shared" si="7"/>
        <v>0.07700026622563914</v>
      </c>
      <c r="D154" s="4">
        <f t="shared" si="8"/>
        <v>0</v>
      </c>
      <c r="E154" s="4">
        <f t="shared" si="9"/>
        <v>0.07700026622563914</v>
      </c>
      <c r="F154" s="4">
        <f t="shared" si="10"/>
        <v>0.07700026622563914</v>
      </c>
      <c r="G154" s="4">
        <f t="shared" si="11"/>
        <v>0</v>
      </c>
    </row>
    <row r="155" spans="2:7" ht="15">
      <c r="B155" s="4">
        <f t="shared" si="6"/>
        <v>297.0000000000025</v>
      </c>
      <c r="C155" s="4">
        <f t="shared" si="7"/>
        <v>0.07894148158133428</v>
      </c>
      <c r="D155" s="4">
        <f t="shared" si="8"/>
        <v>0</v>
      </c>
      <c r="E155" s="4">
        <f t="shared" si="9"/>
        <v>0.07894148158133428</v>
      </c>
      <c r="F155" s="4">
        <f t="shared" si="10"/>
        <v>0.07894148158133428</v>
      </c>
      <c r="G155" s="4">
        <f t="shared" si="11"/>
        <v>0</v>
      </c>
    </row>
    <row r="156" spans="2:7" ht="15">
      <c r="B156" s="4">
        <f t="shared" si="6"/>
        <v>297.1000000000025</v>
      </c>
      <c r="C156" s="4">
        <f t="shared" si="7"/>
        <v>0.08086559626743263</v>
      </c>
      <c r="D156" s="4">
        <f t="shared" si="8"/>
        <v>0</v>
      </c>
      <c r="E156" s="4">
        <f t="shared" si="9"/>
        <v>0.08086559626743263</v>
      </c>
      <c r="F156" s="4">
        <f t="shared" si="10"/>
        <v>0.08086559626743263</v>
      </c>
      <c r="G156" s="4">
        <f t="shared" si="11"/>
        <v>0</v>
      </c>
    </row>
    <row r="157" spans="2:7" ht="15">
      <c r="B157" s="4">
        <f t="shared" si="6"/>
        <v>297.20000000000255</v>
      </c>
      <c r="C157" s="4">
        <f t="shared" si="7"/>
        <v>0.08276901507475753</v>
      </c>
      <c r="D157" s="4">
        <f t="shared" si="8"/>
        <v>0</v>
      </c>
      <c r="E157" s="4">
        <f t="shared" si="9"/>
        <v>0.08276901507475753</v>
      </c>
      <c r="F157" s="4">
        <f t="shared" si="10"/>
        <v>0.08276901507475753</v>
      </c>
      <c r="G157" s="4">
        <f t="shared" si="11"/>
        <v>0</v>
      </c>
    </row>
    <row r="158" spans="2:7" ht="15">
      <c r="B158" s="4">
        <f t="shared" si="6"/>
        <v>297.30000000000257</v>
      </c>
      <c r="C158" s="4">
        <f t="shared" si="7"/>
        <v>0.08464810794934716</v>
      </c>
      <c r="D158" s="4">
        <f t="shared" si="8"/>
        <v>0</v>
      </c>
      <c r="E158" s="4">
        <f t="shared" si="9"/>
        <v>0.08464810794934716</v>
      </c>
      <c r="F158" s="4">
        <f t="shared" si="10"/>
        <v>0.08464810794934716</v>
      </c>
      <c r="G158" s="4">
        <f t="shared" si="11"/>
        <v>0</v>
      </c>
    </row>
    <row r="159" spans="2:7" ht="15">
      <c r="B159" s="4">
        <f t="shared" si="6"/>
        <v>297.4000000000026</v>
      </c>
      <c r="C159" s="4">
        <f t="shared" si="7"/>
        <v>0.08649922115732248</v>
      </c>
      <c r="D159" s="4">
        <f t="shared" si="8"/>
        <v>0</v>
      </c>
      <c r="E159" s="4">
        <f t="shared" si="9"/>
        <v>0.08649922115732248</v>
      </c>
      <c r="F159" s="4">
        <f t="shared" si="10"/>
        <v>0.08649922115732248</v>
      </c>
      <c r="G159" s="4">
        <f t="shared" si="11"/>
        <v>0</v>
      </c>
    </row>
    <row r="160" spans="2:7" ht="15">
      <c r="B160" s="4">
        <f t="shared" si="6"/>
        <v>297.5000000000026</v>
      </c>
      <c r="C160" s="4">
        <f t="shared" si="7"/>
        <v>0.08831868880549468</v>
      </c>
      <c r="D160" s="4">
        <f t="shared" si="8"/>
        <v>0</v>
      </c>
      <c r="E160" s="4">
        <f t="shared" si="9"/>
        <v>0.08831868880549468</v>
      </c>
      <c r="F160" s="4">
        <f t="shared" si="10"/>
        <v>0.08831868880549468</v>
      </c>
      <c r="G160" s="4">
        <f t="shared" si="11"/>
        <v>0</v>
      </c>
    </row>
    <row r="161" spans="2:7" ht="15">
      <c r="B161" s="4">
        <f t="shared" si="6"/>
        <v>297.60000000000264</v>
      </c>
      <c r="C161" s="4">
        <f t="shared" si="7"/>
        <v>0.09010284466877018</v>
      </c>
      <c r="D161" s="4">
        <f t="shared" si="8"/>
        <v>0</v>
      </c>
      <c r="E161" s="4">
        <f t="shared" si="9"/>
        <v>0.09010284466877018</v>
      </c>
      <c r="F161" s="4">
        <f t="shared" si="10"/>
        <v>0</v>
      </c>
      <c r="G161" s="4">
        <f t="shared" si="11"/>
        <v>0</v>
      </c>
    </row>
    <row r="162" spans="2:7" ht="15">
      <c r="B162" s="4">
        <f t="shared" si="6"/>
        <v>297.70000000000266</v>
      </c>
      <c r="C162" s="4">
        <f t="shared" si="7"/>
        <v>0.09184803427254994</v>
      </c>
      <c r="D162" s="4">
        <f t="shared" si="8"/>
        <v>0</v>
      </c>
      <c r="E162" s="4">
        <f t="shared" si="9"/>
        <v>0.09184803427254994</v>
      </c>
      <c r="F162" s="4">
        <f t="shared" si="10"/>
        <v>0</v>
      </c>
      <c r="G162" s="4">
        <f t="shared" si="11"/>
        <v>0</v>
      </c>
    </row>
    <row r="163" spans="2:7" ht="15">
      <c r="B163" s="4">
        <f t="shared" si="6"/>
        <v>297.8000000000027</v>
      </c>
      <c r="C163" s="4">
        <f t="shared" si="7"/>
        <v>0.09355062717573863</v>
      </c>
      <c r="D163" s="4">
        <f t="shared" si="8"/>
        <v>0</v>
      </c>
      <c r="E163" s="4">
        <f t="shared" si="9"/>
        <v>0.09355062717573863</v>
      </c>
      <c r="F163" s="4">
        <f t="shared" si="10"/>
        <v>0</v>
      </c>
      <c r="G163" s="4">
        <f t="shared" si="11"/>
        <v>0</v>
      </c>
    </row>
    <row r="164" spans="2:7" ht="15">
      <c r="B164" s="4">
        <f t="shared" si="6"/>
        <v>297.9000000000027</v>
      </c>
      <c r="C164" s="4">
        <f t="shared" si="7"/>
        <v>0.0952070293977012</v>
      </c>
      <c r="D164" s="4">
        <f t="shared" si="8"/>
        <v>0</v>
      </c>
      <c r="E164" s="4">
        <f t="shared" si="9"/>
        <v>0.0952070293977012</v>
      </c>
      <c r="F164" s="4">
        <f t="shared" si="10"/>
        <v>0</v>
      </c>
      <c r="G164" s="4">
        <f t="shared" si="11"/>
        <v>0</v>
      </c>
    </row>
    <row r="165" spans="2:7" ht="15">
      <c r="B165" s="4">
        <f t="shared" si="6"/>
        <v>298.00000000000273</v>
      </c>
      <c r="C165" s="4">
        <f t="shared" si="7"/>
        <v>0.09681369593055386</v>
      </c>
      <c r="D165" s="4">
        <f t="shared" si="8"/>
        <v>0</v>
      </c>
      <c r="E165" s="4">
        <f t="shared" si="9"/>
        <v>0.09681369593055386</v>
      </c>
      <c r="F165" s="4">
        <f t="shared" si="10"/>
        <v>0</v>
      </c>
      <c r="G165" s="4">
        <f t="shared" si="11"/>
        <v>0</v>
      </c>
    </row>
    <row r="166" spans="2:7" ht="15">
      <c r="B166" s="4">
        <f t="shared" si="6"/>
        <v>298.10000000000275</v>
      </c>
      <c r="C166" s="4">
        <f t="shared" si="7"/>
        <v>0.09836714327657468</v>
      </c>
      <c r="D166" s="4">
        <f t="shared" si="8"/>
        <v>0</v>
      </c>
      <c r="E166" s="4">
        <f t="shared" si="9"/>
        <v>0.09836714327657468</v>
      </c>
      <c r="F166" s="4">
        <f t="shared" si="10"/>
        <v>0</v>
      </c>
      <c r="G166" s="4">
        <f t="shared" si="11"/>
        <v>0</v>
      </c>
    </row>
    <row r="167" spans="2:7" ht="15">
      <c r="B167" s="4">
        <f t="shared" si="6"/>
        <v>298.2000000000028</v>
      </c>
      <c r="C167" s="4">
        <f t="shared" si="7"/>
        <v>0.09986396194928376</v>
      </c>
      <c r="D167" s="4">
        <f t="shared" si="8"/>
        <v>0</v>
      </c>
      <c r="E167" s="4">
        <f t="shared" si="9"/>
        <v>0.09986396194928376</v>
      </c>
      <c r="F167" s="4">
        <f t="shared" si="10"/>
        <v>0</v>
      </c>
      <c r="G167" s="4">
        <f t="shared" si="11"/>
        <v>0</v>
      </c>
    </row>
    <row r="168" spans="2:7" ht="15">
      <c r="B168" s="4">
        <f t="shared" si="6"/>
        <v>298.3000000000028</v>
      </c>
      <c r="C168" s="4">
        <f t="shared" si="7"/>
        <v>0.10130082887588951</v>
      </c>
      <c r="D168" s="4">
        <f t="shared" si="8"/>
        <v>0</v>
      </c>
      <c r="E168" s="4">
        <f t="shared" si="9"/>
        <v>0.10130082887588951</v>
      </c>
      <c r="F168" s="4">
        <f t="shared" si="10"/>
        <v>0</v>
      </c>
      <c r="G168" s="4">
        <f t="shared" si="11"/>
        <v>0</v>
      </c>
    </row>
    <row r="169" spans="2:7" ht="15">
      <c r="B169" s="4">
        <f t="shared" si="6"/>
        <v>298.4000000000028</v>
      </c>
      <c r="C169" s="4">
        <f t="shared" si="7"/>
        <v>0.10267451963834112</v>
      </c>
      <c r="D169" s="4">
        <f t="shared" si="8"/>
        <v>0</v>
      </c>
      <c r="E169" s="4">
        <f t="shared" si="9"/>
        <v>0.10267451963834112</v>
      </c>
      <c r="F169" s="4">
        <f t="shared" si="10"/>
        <v>0</v>
      </c>
      <c r="G169" s="4">
        <f t="shared" si="11"/>
        <v>0</v>
      </c>
    </row>
    <row r="170" spans="2:7" ht="15">
      <c r="B170" s="4">
        <f t="shared" si="6"/>
        <v>298.50000000000284</v>
      </c>
      <c r="C170" s="4">
        <f t="shared" si="7"/>
        <v>0.10398192049017436</v>
      </c>
      <c r="D170" s="4">
        <f t="shared" si="8"/>
        <v>0</v>
      </c>
      <c r="E170" s="4">
        <f t="shared" si="9"/>
        <v>0.10398192049017436</v>
      </c>
      <c r="F170" s="4">
        <f t="shared" si="10"/>
        <v>0</v>
      </c>
      <c r="G170" s="4">
        <f t="shared" si="11"/>
        <v>0</v>
      </c>
    </row>
    <row r="171" spans="2:7" ht="15">
      <c r="B171" s="4">
        <f t="shared" si="6"/>
        <v>298.60000000000286</v>
      </c>
      <c r="C171" s="4">
        <f t="shared" si="7"/>
        <v>0.10522004008669827</v>
      </c>
      <c r="D171" s="4">
        <f t="shared" si="8"/>
        <v>0</v>
      </c>
      <c r="E171" s="4">
        <f t="shared" si="9"/>
        <v>0.10522004008669827</v>
      </c>
      <c r="F171" s="4">
        <f t="shared" si="10"/>
        <v>0</v>
      </c>
      <c r="G171" s="4">
        <f t="shared" si="11"/>
        <v>0</v>
      </c>
    </row>
    <row r="172" spans="2:7" ht="15">
      <c r="B172" s="4">
        <f t="shared" si="6"/>
        <v>298.7000000000029</v>
      </c>
      <c r="C172" s="4">
        <f t="shared" si="7"/>
        <v>0.10638602086684587</v>
      </c>
      <c r="D172" s="4">
        <f t="shared" si="8"/>
        <v>0</v>
      </c>
      <c r="E172" s="4">
        <f t="shared" si="9"/>
        <v>0.10638602086684587</v>
      </c>
      <c r="F172" s="4">
        <f t="shared" si="10"/>
        <v>0</v>
      </c>
      <c r="G172" s="4">
        <f t="shared" si="11"/>
        <v>0</v>
      </c>
    </row>
    <row r="173" spans="2:7" ht="15">
      <c r="B173" s="4">
        <f t="shared" si="6"/>
        <v>298.8000000000029</v>
      </c>
      <c r="C173" s="4">
        <f t="shared" si="7"/>
        <v>0.10747715002620295</v>
      </c>
      <c r="D173" s="4">
        <f t="shared" si="8"/>
        <v>0</v>
      </c>
      <c r="E173" s="4">
        <f t="shared" si="9"/>
        <v>0.10747715002620295</v>
      </c>
      <c r="F173" s="4">
        <f t="shared" si="10"/>
        <v>0</v>
      </c>
      <c r="G173" s="4">
        <f t="shared" si="11"/>
        <v>0</v>
      </c>
    </row>
    <row r="174" spans="2:7" ht="15">
      <c r="B174" s="4">
        <f aca="true" t="shared" si="12" ref="B174:B237">B173+$C$42</f>
        <v>298.90000000000293</v>
      </c>
      <c r="C174" s="4">
        <f aca="true" t="shared" si="13" ref="C174:C237">NORMDIST(B174,$C$39,$C$40,0)</f>
        <v>0.10849087002233167</v>
      </c>
      <c r="D174" s="4">
        <f aca="true" t="shared" si="14" ref="D174:D237">IF(AND(ROUND(B174,1)&gt;$C$10,ROUND(B174,1)&lt;=$C$9),C174,0)</f>
        <v>0</v>
      </c>
      <c r="E174" s="4">
        <f aca="true" t="shared" si="15" ref="E174:E237">IF(AND(ROUND(B174,1)&gt;=$F$10,ROUND(B174,1)&lt;=$F$9),C174,0)</f>
        <v>0.10849087002233167</v>
      </c>
      <c r="F174" s="4">
        <f aca="true" t="shared" si="16" ref="F174:F237">IF(ROUND(B174,1)&lt;=$C$23,C174,0)</f>
        <v>0</v>
      </c>
      <c r="G174" s="4">
        <f aca="true" t="shared" si="17" ref="G174:G237">IF(ROUND(B174,1)&gt;=$F$23,C174,0)</f>
        <v>0</v>
      </c>
    </row>
    <row r="175" spans="2:7" ht="15">
      <c r="B175" s="4">
        <f t="shared" si="12"/>
        <v>299.00000000000296</v>
      </c>
      <c r="C175" s="4">
        <f t="shared" si="13"/>
        <v>0.10942478855551561</v>
      </c>
      <c r="D175" s="4">
        <f t="shared" si="14"/>
        <v>0</v>
      </c>
      <c r="E175" s="4">
        <f t="shared" si="15"/>
        <v>0.10942478855551561</v>
      </c>
      <c r="F175" s="4">
        <f t="shared" si="16"/>
        <v>0</v>
      </c>
      <c r="G175" s="4">
        <f t="shared" si="17"/>
        <v>0</v>
      </c>
    </row>
    <row r="176" spans="2:7" ht="15">
      <c r="B176" s="4">
        <f t="shared" si="12"/>
        <v>299.100000000003</v>
      </c>
      <c r="C176" s="4">
        <f t="shared" si="13"/>
        <v>0.11027668797045584</v>
      </c>
      <c r="D176" s="4">
        <f t="shared" si="14"/>
        <v>0</v>
      </c>
      <c r="E176" s="4">
        <f t="shared" si="15"/>
        <v>0.11027668797045584</v>
      </c>
      <c r="F176" s="4">
        <f t="shared" si="16"/>
        <v>0</v>
      </c>
      <c r="G176" s="4">
        <f t="shared" si="17"/>
        <v>0</v>
      </c>
    </row>
    <row r="177" spans="2:7" ht="15">
      <c r="B177" s="4">
        <f t="shared" si="12"/>
        <v>299.200000000003</v>
      </c>
      <c r="C177" s="4">
        <f t="shared" si="13"/>
        <v>0.1110445340272337</v>
      </c>
      <c r="D177" s="4">
        <f t="shared" si="14"/>
        <v>0</v>
      </c>
      <c r="E177" s="4">
        <f t="shared" si="15"/>
        <v>0.1110445340272337</v>
      </c>
      <c r="F177" s="4">
        <f t="shared" si="16"/>
        <v>0</v>
      </c>
      <c r="G177" s="4">
        <f t="shared" si="17"/>
        <v>0</v>
      </c>
    </row>
    <row r="178" spans="2:7" ht="15">
      <c r="B178" s="4">
        <f t="shared" si="12"/>
        <v>299.300000000003</v>
      </c>
      <c r="C178" s="4">
        <f t="shared" si="13"/>
        <v>0.1117264839930067</v>
      </c>
      <c r="D178" s="4">
        <f t="shared" si="14"/>
        <v>0</v>
      </c>
      <c r="E178" s="4">
        <f t="shared" si="15"/>
        <v>0.1117264839930067</v>
      </c>
      <c r="F178" s="4">
        <f t="shared" si="16"/>
        <v>0</v>
      </c>
      <c r="G178" s="4">
        <f t="shared" si="17"/>
        <v>0</v>
      </c>
    </row>
    <row r="179" spans="2:7" ht="15">
      <c r="B179" s="4">
        <f t="shared" si="12"/>
        <v>299.40000000000305</v>
      </c>
      <c r="C179" s="4">
        <f t="shared" si="13"/>
        <v>0.11232089400940022</v>
      </c>
      <c r="D179" s="4">
        <f t="shared" si="14"/>
        <v>0</v>
      </c>
      <c r="E179" s="4">
        <f t="shared" si="15"/>
        <v>0.11232089400940022</v>
      </c>
      <c r="F179" s="4">
        <f t="shared" si="16"/>
        <v>0</v>
      </c>
      <c r="G179" s="4">
        <f t="shared" si="17"/>
        <v>0</v>
      </c>
    </row>
    <row r="180" spans="2:7" ht="15">
      <c r="B180" s="4">
        <f t="shared" si="12"/>
        <v>299.50000000000307</v>
      </c>
      <c r="C180" s="4">
        <f t="shared" si="13"/>
        <v>0.11282632569437444</v>
      </c>
      <c r="D180" s="4">
        <f t="shared" si="14"/>
        <v>0</v>
      </c>
      <c r="E180" s="4">
        <f t="shared" si="15"/>
        <v>0.11282632569437444</v>
      </c>
      <c r="F180" s="4">
        <f t="shared" si="16"/>
        <v>0</v>
      </c>
      <c r="G180" s="4">
        <f t="shared" si="17"/>
        <v>0</v>
      </c>
    </row>
    <row r="181" spans="2:7" ht="15">
      <c r="B181" s="4">
        <f t="shared" si="12"/>
        <v>299.6000000000031</v>
      </c>
      <c r="C181" s="4">
        <f t="shared" si="13"/>
        <v>0.11324155194146182</v>
      </c>
      <c r="D181" s="4">
        <f t="shared" si="14"/>
        <v>0</v>
      </c>
      <c r="E181" s="4">
        <f t="shared" si="15"/>
        <v>0.11324155194146182</v>
      </c>
      <c r="F181" s="4">
        <f t="shared" si="16"/>
        <v>0</v>
      </c>
      <c r="G181" s="4">
        <f t="shared" si="17"/>
        <v>0</v>
      </c>
    </row>
    <row r="182" spans="2:7" ht="15">
      <c r="B182" s="4">
        <f t="shared" si="12"/>
        <v>299.7000000000031</v>
      </c>
      <c r="C182" s="4">
        <f t="shared" si="13"/>
        <v>0.11356556188365141</v>
      </c>
      <c r="D182" s="4">
        <f t="shared" si="14"/>
        <v>0</v>
      </c>
      <c r="E182" s="4">
        <f t="shared" si="15"/>
        <v>0.11356556188365141</v>
      </c>
      <c r="F182" s="4">
        <f t="shared" si="16"/>
        <v>0</v>
      </c>
      <c r="G182" s="4">
        <f t="shared" si="17"/>
        <v>0</v>
      </c>
    </row>
    <row r="183" spans="2:7" ht="15">
      <c r="B183" s="4">
        <f t="shared" si="12"/>
        <v>299.80000000000314</v>
      </c>
      <c r="C183" s="4">
        <f t="shared" si="13"/>
        <v>0.1137975649938168</v>
      </c>
      <c r="D183" s="4">
        <f t="shared" si="14"/>
        <v>0</v>
      </c>
      <c r="E183" s="4">
        <f t="shared" si="15"/>
        <v>0.1137975649938168</v>
      </c>
      <c r="F183" s="4">
        <f t="shared" si="16"/>
        <v>0</v>
      </c>
      <c r="G183" s="4">
        <f t="shared" si="17"/>
        <v>0</v>
      </c>
    </row>
    <row r="184" spans="2:7" ht="15">
      <c r="B184" s="4">
        <f t="shared" si="12"/>
        <v>299.90000000000316</v>
      </c>
      <c r="C184" s="4">
        <f t="shared" si="13"/>
        <v>0.11393699429840813</v>
      </c>
      <c r="D184" s="4">
        <f t="shared" si="14"/>
        <v>0</v>
      </c>
      <c r="E184" s="4">
        <f t="shared" si="15"/>
        <v>0.11393699429840813</v>
      </c>
      <c r="F184" s="4">
        <f t="shared" si="16"/>
        <v>0</v>
      </c>
      <c r="G184" s="4">
        <f t="shared" si="17"/>
        <v>0</v>
      </c>
    </row>
    <row r="185" spans="2:7" ht="15">
      <c r="B185" s="4">
        <f t="shared" si="12"/>
        <v>300.0000000000032</v>
      </c>
      <c r="C185" s="4">
        <f t="shared" si="13"/>
        <v>0.11398350868612363</v>
      </c>
      <c r="D185" s="4">
        <f t="shared" si="14"/>
        <v>0</v>
      </c>
      <c r="E185" s="4">
        <f t="shared" si="15"/>
        <v>0.11398350868612363</v>
      </c>
      <c r="F185" s="4">
        <f t="shared" si="16"/>
        <v>0</v>
      </c>
      <c r="G185" s="4">
        <f t="shared" si="17"/>
        <v>0</v>
      </c>
    </row>
    <row r="186" spans="2:7" ht="15">
      <c r="B186" s="4">
        <f t="shared" si="12"/>
        <v>300.1000000000032</v>
      </c>
      <c r="C186" s="4">
        <f t="shared" si="13"/>
        <v>0.11393699429840222</v>
      </c>
      <c r="D186" s="4">
        <f t="shared" si="14"/>
        <v>0.11393699429840222</v>
      </c>
      <c r="E186" s="4">
        <f t="shared" si="15"/>
        <v>0</v>
      </c>
      <c r="F186" s="4">
        <f t="shared" si="16"/>
        <v>0</v>
      </c>
      <c r="G186" s="4">
        <f t="shared" si="17"/>
        <v>0</v>
      </c>
    </row>
    <row r="187" spans="2:7" ht="15">
      <c r="B187" s="4">
        <f t="shared" si="12"/>
        <v>300.20000000000323</v>
      </c>
      <c r="C187" s="4">
        <f t="shared" si="13"/>
        <v>0.11379756499380496</v>
      </c>
      <c r="D187" s="4">
        <f t="shared" si="14"/>
        <v>0.11379756499380496</v>
      </c>
      <c r="E187" s="4">
        <f t="shared" si="15"/>
        <v>0</v>
      </c>
      <c r="F187" s="4">
        <f t="shared" si="16"/>
        <v>0</v>
      </c>
      <c r="G187" s="4">
        <f t="shared" si="17"/>
        <v>0</v>
      </c>
    </row>
    <row r="188" spans="2:7" ht="15">
      <c r="B188" s="4">
        <f t="shared" si="12"/>
        <v>300.30000000000325</v>
      </c>
      <c r="C188" s="4">
        <f t="shared" si="13"/>
        <v>0.11356556188363372</v>
      </c>
      <c r="D188" s="4">
        <f t="shared" si="14"/>
        <v>0.11356556188363372</v>
      </c>
      <c r="E188" s="4">
        <f t="shared" si="15"/>
        <v>0</v>
      </c>
      <c r="F188" s="4">
        <f t="shared" si="16"/>
        <v>0</v>
      </c>
      <c r="G188" s="4">
        <f t="shared" si="17"/>
        <v>0</v>
      </c>
    </row>
    <row r="189" spans="2:7" ht="15">
      <c r="B189" s="4">
        <f t="shared" si="12"/>
        <v>300.4000000000033</v>
      </c>
      <c r="C189" s="4">
        <f t="shared" si="13"/>
        <v>0.11324155194143828</v>
      </c>
      <c r="D189" s="4">
        <f t="shared" si="14"/>
        <v>0.11324155194143828</v>
      </c>
      <c r="E189" s="4">
        <f t="shared" si="15"/>
        <v>0</v>
      </c>
      <c r="F189" s="4">
        <f t="shared" si="16"/>
        <v>0</v>
      </c>
      <c r="G189" s="4">
        <f t="shared" si="17"/>
        <v>0</v>
      </c>
    </row>
    <row r="190" spans="2:7" ht="15">
      <c r="B190" s="4">
        <f t="shared" si="12"/>
        <v>300.5000000000033</v>
      </c>
      <c r="C190" s="4">
        <f t="shared" si="13"/>
        <v>0.11282632569434511</v>
      </c>
      <c r="D190" s="4">
        <f t="shared" si="14"/>
        <v>0.11282632569434511</v>
      </c>
      <c r="E190" s="4">
        <f t="shared" si="15"/>
        <v>0</v>
      </c>
      <c r="F190" s="4">
        <f t="shared" si="16"/>
        <v>0</v>
      </c>
      <c r="G190" s="4">
        <f t="shared" si="17"/>
        <v>0</v>
      </c>
    </row>
    <row r="191" spans="2:7" ht="15">
      <c r="B191" s="4">
        <f t="shared" si="12"/>
        <v>300.6000000000033</v>
      </c>
      <c r="C191" s="4">
        <f t="shared" si="13"/>
        <v>0.1123208940093652</v>
      </c>
      <c r="D191" s="4">
        <f t="shared" si="14"/>
        <v>0.1123208940093652</v>
      </c>
      <c r="E191" s="4">
        <f t="shared" si="15"/>
        <v>0</v>
      </c>
      <c r="F191" s="4">
        <f t="shared" si="16"/>
        <v>0</v>
      </c>
      <c r="G191" s="4">
        <f t="shared" si="17"/>
        <v>0</v>
      </c>
    </row>
    <row r="192" spans="2:7" ht="15">
      <c r="B192" s="4">
        <f t="shared" si="12"/>
        <v>300.70000000000334</v>
      </c>
      <c r="C192" s="4">
        <f t="shared" si="13"/>
        <v>0.11172648399296607</v>
      </c>
      <c r="D192" s="4">
        <f t="shared" si="14"/>
        <v>0.11172648399296607</v>
      </c>
      <c r="E192" s="4">
        <f t="shared" si="15"/>
        <v>0</v>
      </c>
      <c r="F192" s="4">
        <f t="shared" si="16"/>
        <v>0</v>
      </c>
      <c r="G192" s="4">
        <f t="shared" si="17"/>
        <v>0</v>
      </c>
    </row>
    <row r="193" spans="2:7" ht="15">
      <c r="B193" s="4">
        <f t="shared" si="12"/>
        <v>300.80000000000337</v>
      </c>
      <c r="C193" s="4">
        <f t="shared" si="13"/>
        <v>0.1110445340271875</v>
      </c>
      <c r="D193" s="4">
        <f t="shared" si="14"/>
        <v>0.1110445340271875</v>
      </c>
      <c r="E193" s="4">
        <f t="shared" si="15"/>
        <v>0</v>
      </c>
      <c r="F193" s="4">
        <f t="shared" si="16"/>
        <v>0</v>
      </c>
      <c r="G193" s="4">
        <f t="shared" si="17"/>
        <v>0</v>
      </c>
    </row>
    <row r="194" spans="2:7" ht="15">
      <c r="B194" s="4">
        <f t="shared" si="12"/>
        <v>300.9000000000034</v>
      </c>
      <c r="C194" s="4">
        <f t="shared" si="13"/>
        <v>0.11027668797040427</v>
      </c>
      <c r="D194" s="4">
        <f t="shared" si="14"/>
        <v>0.11027668797040427</v>
      </c>
      <c r="E194" s="4">
        <f t="shared" si="15"/>
        <v>0</v>
      </c>
      <c r="F194" s="4">
        <f t="shared" si="16"/>
        <v>0</v>
      </c>
      <c r="G194" s="4">
        <f t="shared" si="17"/>
        <v>0</v>
      </c>
    </row>
    <row r="195" spans="2:7" ht="15">
      <c r="B195" s="4">
        <f t="shared" si="12"/>
        <v>301.0000000000034</v>
      </c>
      <c r="C195" s="4">
        <f t="shared" si="13"/>
        <v>0.10942478855545874</v>
      </c>
      <c r="D195" s="4">
        <f t="shared" si="14"/>
        <v>0.10942478855545874</v>
      </c>
      <c r="E195" s="4">
        <f t="shared" si="15"/>
        <v>0</v>
      </c>
      <c r="F195" s="4">
        <f t="shared" si="16"/>
        <v>0</v>
      </c>
      <c r="G195" s="4">
        <f t="shared" si="17"/>
        <v>0</v>
      </c>
    </row>
    <row r="196" spans="2:7" ht="15">
      <c r="B196" s="4">
        <f t="shared" si="12"/>
        <v>301.10000000000343</v>
      </c>
      <c r="C196" s="4">
        <f t="shared" si="13"/>
        <v>0.10849087002226963</v>
      </c>
      <c r="D196" s="4">
        <f t="shared" si="14"/>
        <v>0.10849087002226963</v>
      </c>
      <c r="E196" s="4">
        <f t="shared" si="15"/>
        <v>0</v>
      </c>
      <c r="F196" s="4">
        <f t="shared" si="16"/>
        <v>0</v>
      </c>
      <c r="G196" s="4">
        <f t="shared" si="17"/>
        <v>0</v>
      </c>
    </row>
    <row r="197" spans="2:7" ht="15">
      <c r="B197" s="4">
        <f t="shared" si="12"/>
        <v>301.20000000000346</v>
      </c>
      <c r="C197" s="4">
        <f t="shared" si="13"/>
        <v>0.10747715002613592</v>
      </c>
      <c r="D197" s="4">
        <f t="shared" si="14"/>
        <v>0.10747715002613592</v>
      </c>
      <c r="E197" s="4">
        <f t="shared" si="15"/>
        <v>0</v>
      </c>
      <c r="F197" s="4">
        <f t="shared" si="16"/>
        <v>0</v>
      </c>
      <c r="G197" s="4">
        <f t="shared" si="17"/>
        <v>0</v>
      </c>
    </row>
    <row r="198" spans="2:7" ht="15">
      <c r="B198" s="4">
        <f t="shared" si="12"/>
        <v>301.3000000000035</v>
      </c>
      <c r="C198" s="4">
        <f t="shared" si="13"/>
        <v>0.10638602086677401</v>
      </c>
      <c r="D198" s="4">
        <f t="shared" si="14"/>
        <v>0.10638602086677401</v>
      </c>
      <c r="E198" s="4">
        <f t="shared" si="15"/>
        <v>0</v>
      </c>
      <c r="F198" s="4">
        <f t="shared" si="16"/>
        <v>0</v>
      </c>
      <c r="G198" s="4">
        <f t="shared" si="17"/>
        <v>0</v>
      </c>
    </row>
    <row r="199" spans="2:7" ht="15">
      <c r="B199" s="4">
        <f t="shared" si="12"/>
        <v>301.4000000000035</v>
      </c>
      <c r="C199" s="4">
        <f t="shared" si="13"/>
        <v>0.10522004008662171</v>
      </c>
      <c r="D199" s="4">
        <f t="shared" si="14"/>
        <v>0.10522004008662171</v>
      </c>
      <c r="E199" s="4">
        <f t="shared" si="15"/>
        <v>0</v>
      </c>
      <c r="F199" s="4">
        <f t="shared" si="16"/>
        <v>0</v>
      </c>
      <c r="G199" s="4">
        <f t="shared" si="17"/>
        <v>0</v>
      </c>
    </row>
    <row r="200" spans="2:7" ht="15">
      <c r="B200" s="4">
        <f t="shared" si="12"/>
        <v>301.5000000000035</v>
      </c>
      <c r="C200" s="4">
        <f t="shared" si="13"/>
        <v>0.10398192049009329</v>
      </c>
      <c r="D200" s="4">
        <f t="shared" si="14"/>
        <v>0.10398192049009329</v>
      </c>
      <c r="E200" s="4">
        <f t="shared" si="15"/>
        <v>0</v>
      </c>
      <c r="F200" s="4">
        <f t="shared" si="16"/>
        <v>0</v>
      </c>
      <c r="G200" s="4">
        <f t="shared" si="17"/>
        <v>0</v>
      </c>
    </row>
    <row r="201" spans="2:7" ht="15">
      <c r="B201" s="4">
        <f t="shared" si="12"/>
        <v>301.60000000000355</v>
      </c>
      <c r="C201" s="4">
        <f t="shared" si="13"/>
        <v>0.10267451963825576</v>
      </c>
      <c r="D201" s="4">
        <f t="shared" si="14"/>
        <v>0.10267451963825576</v>
      </c>
      <c r="E201" s="4">
        <f t="shared" si="15"/>
        <v>0</v>
      </c>
      <c r="F201" s="4">
        <f t="shared" si="16"/>
        <v>0</v>
      </c>
      <c r="G201" s="4">
        <f t="shared" si="17"/>
        <v>0</v>
      </c>
    </row>
    <row r="202" spans="2:7" ht="15">
      <c r="B202" s="4">
        <f t="shared" si="12"/>
        <v>301.70000000000357</v>
      </c>
      <c r="C202" s="4">
        <f t="shared" si="13"/>
        <v>0.1013008288758</v>
      </c>
      <c r="D202" s="4">
        <f t="shared" si="14"/>
        <v>0.1013008288758</v>
      </c>
      <c r="E202" s="4">
        <f t="shared" si="15"/>
        <v>0</v>
      </c>
      <c r="F202" s="4">
        <f t="shared" si="16"/>
        <v>0</v>
      </c>
      <c r="G202" s="4">
        <f t="shared" si="17"/>
        <v>0</v>
      </c>
    </row>
    <row r="203" spans="2:7" ht="15">
      <c r="B203" s="4">
        <f t="shared" si="12"/>
        <v>301.8000000000036</v>
      </c>
      <c r="C203" s="4">
        <f t="shared" si="13"/>
        <v>0.09986396194919032</v>
      </c>
      <c r="D203" s="4">
        <f t="shared" si="14"/>
        <v>0.09986396194919032</v>
      </c>
      <c r="E203" s="4">
        <f t="shared" si="15"/>
        <v>0</v>
      </c>
      <c r="F203" s="4">
        <f t="shared" si="16"/>
        <v>0</v>
      </c>
      <c r="G203" s="4">
        <f t="shared" si="17"/>
        <v>0</v>
      </c>
    </row>
    <row r="204" spans="2:7" ht="15">
      <c r="B204" s="4">
        <f t="shared" si="12"/>
        <v>301.9000000000036</v>
      </c>
      <c r="C204" s="4">
        <f t="shared" si="13"/>
        <v>0.09836714327647755</v>
      </c>
      <c r="D204" s="4">
        <f t="shared" si="14"/>
        <v>0.09836714327647755</v>
      </c>
      <c r="E204" s="4">
        <f t="shared" si="15"/>
        <v>0</v>
      </c>
      <c r="F204" s="4">
        <f t="shared" si="16"/>
        <v>0</v>
      </c>
      <c r="G204" s="4">
        <f t="shared" si="17"/>
        <v>0</v>
      </c>
    </row>
    <row r="205" spans="2:7" ht="15">
      <c r="B205" s="4">
        <f t="shared" si="12"/>
        <v>302.00000000000364</v>
      </c>
      <c r="C205" s="4">
        <f t="shared" si="13"/>
        <v>0.09681369593045323</v>
      </c>
      <c r="D205" s="4">
        <f t="shared" si="14"/>
        <v>0.09681369593045323</v>
      </c>
      <c r="E205" s="4">
        <f t="shared" si="15"/>
        <v>0</v>
      </c>
      <c r="F205" s="4">
        <f t="shared" si="16"/>
        <v>0</v>
      </c>
      <c r="G205" s="4">
        <f t="shared" si="17"/>
        <v>0</v>
      </c>
    </row>
    <row r="206" spans="2:7" ht="15">
      <c r="B206" s="4">
        <f t="shared" si="12"/>
        <v>302.10000000000366</v>
      </c>
      <c r="C206" s="4">
        <f t="shared" si="13"/>
        <v>0.0952070293975973</v>
      </c>
      <c r="D206" s="4">
        <f t="shared" si="14"/>
        <v>0.0952070293975973</v>
      </c>
      <c r="E206" s="4">
        <f t="shared" si="15"/>
        <v>0</v>
      </c>
      <c r="F206" s="4">
        <f t="shared" si="16"/>
        <v>0</v>
      </c>
      <c r="G206" s="4">
        <f t="shared" si="17"/>
        <v>0</v>
      </c>
    </row>
    <row r="207" spans="2:7" ht="15">
      <c r="B207" s="4">
        <f t="shared" si="12"/>
        <v>302.2000000000037</v>
      </c>
      <c r="C207" s="4">
        <f t="shared" si="13"/>
        <v>0.09355062717563167</v>
      </c>
      <c r="D207" s="4">
        <f t="shared" si="14"/>
        <v>0.09355062717563167</v>
      </c>
      <c r="E207" s="4">
        <f t="shared" si="15"/>
        <v>0</v>
      </c>
      <c r="F207" s="4">
        <f t="shared" si="16"/>
        <v>0</v>
      </c>
      <c r="G207" s="4">
        <f t="shared" si="17"/>
        <v>0</v>
      </c>
    </row>
    <row r="208" spans="2:7" ht="15">
      <c r="B208" s="4">
        <f t="shared" si="12"/>
        <v>302.3000000000037</v>
      </c>
      <c r="C208" s="4">
        <f t="shared" si="13"/>
        <v>0.09184803427244015</v>
      </c>
      <c r="D208" s="4">
        <f t="shared" si="14"/>
        <v>0.09184803427244015</v>
      </c>
      <c r="E208" s="4">
        <f t="shared" si="15"/>
        <v>0</v>
      </c>
      <c r="F208" s="4">
        <f t="shared" si="16"/>
        <v>0</v>
      </c>
      <c r="G208" s="4">
        <f t="shared" si="17"/>
        <v>0</v>
      </c>
    </row>
    <row r="209" spans="2:7" ht="15">
      <c r="B209" s="4">
        <f t="shared" si="12"/>
        <v>302.40000000000373</v>
      </c>
      <c r="C209" s="4">
        <f t="shared" si="13"/>
        <v>0.0901028446686578</v>
      </c>
      <c r="D209" s="4">
        <f t="shared" si="14"/>
        <v>0.0901028446686578</v>
      </c>
      <c r="E209" s="4">
        <f t="shared" si="15"/>
        <v>0</v>
      </c>
      <c r="F209" s="4">
        <f t="shared" si="16"/>
        <v>0</v>
      </c>
      <c r="G209" s="4">
        <f t="shared" si="17"/>
        <v>0</v>
      </c>
    </row>
    <row r="210" spans="2:7" ht="15">
      <c r="B210" s="4">
        <f t="shared" si="12"/>
        <v>302.50000000000375</v>
      </c>
      <c r="C210" s="4">
        <f t="shared" si="13"/>
        <v>0.08831868880537994</v>
      </c>
      <c r="D210" s="4">
        <f t="shared" si="14"/>
        <v>0.08831868880537994</v>
      </c>
      <c r="E210" s="4">
        <f t="shared" si="15"/>
        <v>0</v>
      </c>
      <c r="F210" s="4">
        <f t="shared" si="16"/>
        <v>0</v>
      </c>
      <c r="G210" s="4">
        <f t="shared" si="17"/>
        <v>0</v>
      </c>
    </row>
    <row r="211" spans="2:7" ht="15">
      <c r="B211" s="4">
        <f t="shared" si="12"/>
        <v>302.6000000000038</v>
      </c>
      <c r="C211" s="4">
        <f t="shared" si="13"/>
        <v>0.0864992211572056</v>
      </c>
      <c r="D211" s="4">
        <f t="shared" si="14"/>
        <v>0.0864992211572056</v>
      </c>
      <c r="E211" s="4">
        <f t="shared" si="15"/>
        <v>0</v>
      </c>
      <c r="F211" s="4">
        <f t="shared" si="16"/>
        <v>0</v>
      </c>
      <c r="G211" s="4">
        <f t="shared" si="17"/>
        <v>0</v>
      </c>
    </row>
    <row r="212" spans="2:7" ht="15">
      <c r="B212" s="4">
        <f t="shared" si="12"/>
        <v>302.7000000000038</v>
      </c>
      <c r="C212" s="4">
        <f t="shared" si="13"/>
        <v>0.08464810794922838</v>
      </c>
      <c r="D212" s="4">
        <f t="shared" si="14"/>
        <v>0.08464810794922838</v>
      </c>
      <c r="E212" s="4">
        <f t="shared" si="15"/>
        <v>0</v>
      </c>
      <c r="F212" s="4">
        <f t="shared" si="16"/>
        <v>0</v>
      </c>
      <c r="G212" s="4">
        <f t="shared" si="17"/>
        <v>0</v>
      </c>
    </row>
    <row r="213" spans="2:7" ht="15">
      <c r="B213" s="4">
        <f t="shared" si="12"/>
        <v>302.8000000000038</v>
      </c>
      <c r="C213" s="4">
        <f t="shared" si="13"/>
        <v>0.08276901507463709</v>
      </c>
      <c r="D213" s="4">
        <f t="shared" si="14"/>
        <v>0.08276901507463709</v>
      </c>
      <c r="E213" s="4">
        <f t="shared" si="15"/>
        <v>0</v>
      </c>
      <c r="F213" s="4">
        <f t="shared" si="16"/>
        <v>0</v>
      </c>
      <c r="G213" s="4">
        <f t="shared" si="17"/>
        <v>0.08276901507463709</v>
      </c>
    </row>
    <row r="214" spans="2:7" ht="15">
      <c r="B214" s="4">
        <f t="shared" si="12"/>
        <v>302.90000000000384</v>
      </c>
      <c r="C214" s="4">
        <f t="shared" si="13"/>
        <v>0.08086559626731074</v>
      </c>
      <c r="D214" s="4">
        <f t="shared" si="14"/>
        <v>0.08086559626731074</v>
      </c>
      <c r="E214" s="4">
        <f t="shared" si="15"/>
        <v>0</v>
      </c>
      <c r="F214" s="4">
        <f t="shared" si="16"/>
        <v>0</v>
      </c>
      <c r="G214" s="4">
        <f t="shared" si="17"/>
        <v>0.08086559626731074</v>
      </c>
    </row>
    <row r="215" spans="2:7" ht="15">
      <c r="B215" s="4">
        <f t="shared" si="12"/>
        <v>303.00000000000387</v>
      </c>
      <c r="C215" s="4">
        <f t="shared" si="13"/>
        <v>0.0789414815812112</v>
      </c>
      <c r="D215" s="4">
        <f t="shared" si="14"/>
        <v>0.0789414815812112</v>
      </c>
      <c r="E215" s="4">
        <f t="shared" si="15"/>
        <v>0</v>
      </c>
      <c r="F215" s="4">
        <f t="shared" si="16"/>
        <v>0</v>
      </c>
      <c r="G215" s="4">
        <f t="shared" si="17"/>
        <v>0.0789414815812112</v>
      </c>
    </row>
    <row r="216" spans="2:7" ht="15">
      <c r="B216" s="4">
        <f t="shared" si="12"/>
        <v>303.1000000000039</v>
      </c>
      <c r="C216" s="4">
        <f t="shared" si="13"/>
        <v>0.07700026622551509</v>
      </c>
      <c r="D216" s="4">
        <f t="shared" si="14"/>
        <v>0.07700026622551509</v>
      </c>
      <c r="E216" s="4">
        <f t="shared" si="15"/>
        <v>0</v>
      </c>
      <c r="F216" s="4">
        <f t="shared" si="16"/>
        <v>0</v>
      </c>
      <c r="G216" s="4">
        <f t="shared" si="17"/>
        <v>0.07700026622551509</v>
      </c>
    </row>
    <row r="217" spans="2:7" ht="15">
      <c r="B217" s="4">
        <f t="shared" si="12"/>
        <v>303.2000000000039</v>
      </c>
      <c r="C217" s="4">
        <f t="shared" si="13"/>
        <v>0.07504549980131385</v>
      </c>
      <c r="D217" s="4">
        <f t="shared" si="14"/>
        <v>0.07504549980131385</v>
      </c>
      <c r="E217" s="4">
        <f t="shared" si="15"/>
        <v>0</v>
      </c>
      <c r="F217" s="4">
        <f t="shared" si="16"/>
        <v>0</v>
      </c>
      <c r="G217" s="4">
        <f t="shared" si="17"/>
        <v>0.07504549980131385</v>
      </c>
    </row>
    <row r="218" spans="2:7" ht="15">
      <c r="B218" s="4">
        <f t="shared" si="12"/>
        <v>303.30000000000393</v>
      </c>
      <c r="C218" s="4">
        <f t="shared" si="13"/>
        <v>0.07308067598237362</v>
      </c>
      <c r="D218" s="4">
        <f t="shared" si="14"/>
        <v>0.07308067598237362</v>
      </c>
      <c r="E218" s="4">
        <f t="shared" si="15"/>
        <v>0</v>
      </c>
      <c r="F218" s="4">
        <f t="shared" si="16"/>
        <v>0</v>
      </c>
      <c r="G218" s="4">
        <f t="shared" si="17"/>
        <v>0.07308067598237362</v>
      </c>
    </row>
    <row r="219" spans="2:7" ht="15">
      <c r="B219" s="4">
        <f t="shared" si="12"/>
        <v>303.40000000000396</v>
      </c>
      <c r="C219" s="4">
        <f t="shared" si="13"/>
        <v>0.07110922267891495</v>
      </c>
      <c r="D219" s="4">
        <f t="shared" si="14"/>
        <v>0.07110922267891495</v>
      </c>
      <c r="E219" s="4">
        <f t="shared" si="15"/>
        <v>0</v>
      </c>
      <c r="F219" s="4">
        <f t="shared" si="16"/>
        <v>0</v>
      </c>
      <c r="G219" s="4">
        <f t="shared" si="17"/>
        <v>0.07110922267891495</v>
      </c>
    </row>
    <row r="220" spans="2:7" ht="15">
      <c r="B220" s="4">
        <f t="shared" si="12"/>
        <v>303.500000000004</v>
      </c>
      <c r="C220" s="4">
        <f t="shared" si="13"/>
        <v>0.06913449271967666</v>
      </c>
      <c r="D220" s="4">
        <f t="shared" si="14"/>
        <v>0.06913449271967666</v>
      </c>
      <c r="E220" s="4">
        <f t="shared" si="15"/>
        <v>0</v>
      </c>
      <c r="F220" s="4">
        <f t="shared" si="16"/>
        <v>0</v>
      </c>
      <c r="G220" s="4">
        <f t="shared" si="17"/>
        <v>0.06913449271967666</v>
      </c>
    </row>
    <row r="221" spans="2:7" ht="15">
      <c r="B221" s="4">
        <f t="shared" si="12"/>
        <v>303.600000000004</v>
      </c>
      <c r="C221" s="4">
        <f t="shared" si="13"/>
        <v>0.06715975508369881</v>
      </c>
      <c r="D221" s="4">
        <f t="shared" si="14"/>
        <v>0.06715975508369881</v>
      </c>
      <c r="E221" s="4">
        <f t="shared" si="15"/>
        <v>0</v>
      </c>
      <c r="F221" s="4">
        <f t="shared" si="16"/>
        <v>0</v>
      </c>
      <c r="G221" s="4">
        <f t="shared" si="17"/>
        <v>0.06715975508369881</v>
      </c>
    </row>
    <row r="222" spans="2:7" ht="15">
      <c r="B222" s="4">
        <f t="shared" si="12"/>
        <v>303.700000000004</v>
      </c>
      <c r="C222" s="4">
        <f t="shared" si="13"/>
        <v>0.06518818670932874</v>
      </c>
      <c r="D222" s="4">
        <f t="shared" si="14"/>
        <v>0.06518818670932874</v>
      </c>
      <c r="E222" s="4">
        <f t="shared" si="15"/>
        <v>0</v>
      </c>
      <c r="F222" s="4">
        <f t="shared" si="16"/>
        <v>0</v>
      </c>
      <c r="G222" s="4">
        <f t="shared" si="17"/>
        <v>0.06518818670932874</v>
      </c>
    </row>
    <row r="223" spans="2:7" ht="15">
      <c r="B223" s="4">
        <f t="shared" si="12"/>
        <v>303.80000000000405</v>
      </c>
      <c r="C223" s="4">
        <f t="shared" si="13"/>
        <v>0.06322286490395142</v>
      </c>
      <c r="D223" s="4">
        <f t="shared" si="14"/>
        <v>0.06322286490395142</v>
      </c>
      <c r="E223" s="4">
        <f t="shared" si="15"/>
        <v>0</v>
      </c>
      <c r="F223" s="4">
        <f t="shared" si="16"/>
        <v>0</v>
      </c>
      <c r="G223" s="4">
        <f t="shared" si="17"/>
        <v>0.06322286490395142</v>
      </c>
    </row>
    <row r="224" spans="2:7" ht="15">
      <c r="B224" s="4">
        <f t="shared" si="12"/>
        <v>303.90000000000407</v>
      </c>
      <c r="C224" s="4">
        <f t="shared" si="13"/>
        <v>0.06126676037390351</v>
      </c>
      <c r="D224" s="4">
        <f t="shared" si="14"/>
        <v>0.06126676037390351</v>
      </c>
      <c r="E224" s="4">
        <f t="shared" si="15"/>
        <v>0</v>
      </c>
      <c r="F224" s="4">
        <f t="shared" si="16"/>
        <v>0</v>
      </c>
      <c r="G224" s="4">
        <f t="shared" si="17"/>
        <v>0.06126676037390351</v>
      </c>
    </row>
    <row r="225" spans="2:7" ht="15">
      <c r="B225" s="4">
        <f t="shared" si="12"/>
        <v>304.0000000000041</v>
      </c>
      <c r="C225" s="4">
        <f t="shared" si="13"/>
        <v>0.05932273088997801</v>
      </c>
      <c r="D225" s="4">
        <f t="shared" si="14"/>
        <v>0.05932273088997801</v>
      </c>
      <c r="E225" s="4">
        <f t="shared" si="15"/>
        <v>0</v>
      </c>
      <c r="F225" s="4">
        <f t="shared" si="16"/>
        <v>0</v>
      </c>
      <c r="G225" s="4">
        <f t="shared" si="17"/>
        <v>0.05932273088997801</v>
      </c>
    </row>
    <row r="226" spans="2:7" ht="15">
      <c r="B226" s="4">
        <f t="shared" si="12"/>
        <v>304.1000000000041</v>
      </c>
      <c r="C226" s="4">
        <f t="shared" si="13"/>
        <v>0.057393515599894335</v>
      </c>
      <c r="D226" s="4">
        <f t="shared" si="14"/>
        <v>0.057393515599894335</v>
      </c>
      <c r="E226" s="4">
        <f t="shared" si="15"/>
        <v>0</v>
      </c>
      <c r="F226" s="4">
        <f t="shared" si="16"/>
        <v>0</v>
      </c>
      <c r="G226" s="4">
        <f t="shared" si="17"/>
        <v>0.057393515599894335</v>
      </c>
    </row>
    <row r="227" spans="2:7" ht="15">
      <c r="B227" s="4">
        <f t="shared" si="12"/>
        <v>304.20000000000414</v>
      </c>
      <c r="C227" s="4">
        <f t="shared" si="13"/>
        <v>0.055481729995124976</v>
      </c>
      <c r="D227" s="4">
        <f t="shared" si="14"/>
        <v>0.055481729995124976</v>
      </c>
      <c r="E227" s="4">
        <f t="shared" si="15"/>
        <v>0</v>
      </c>
      <c r="F227" s="4">
        <f t="shared" si="16"/>
        <v>0</v>
      </c>
      <c r="G227" s="4">
        <f t="shared" si="17"/>
        <v>0.055481729995124976</v>
      </c>
    </row>
    <row r="228" spans="2:7" ht="15">
      <c r="B228" s="4">
        <f t="shared" si="12"/>
        <v>304.30000000000416</v>
      </c>
      <c r="C228" s="4">
        <f t="shared" si="13"/>
        <v>0.05358986153556176</v>
      </c>
      <c r="D228" s="4">
        <f t="shared" si="14"/>
        <v>0.05358986153556176</v>
      </c>
      <c r="E228" s="4">
        <f t="shared" si="15"/>
        <v>0</v>
      </c>
      <c r="F228" s="4">
        <f t="shared" si="16"/>
        <v>0</v>
      </c>
      <c r="G228" s="4">
        <f t="shared" si="17"/>
        <v>0.05358986153556176</v>
      </c>
    </row>
    <row r="229" spans="2:7" ht="15">
      <c r="B229" s="4">
        <f t="shared" si="12"/>
        <v>304.4000000000042</v>
      </c>
      <c r="C229" s="4">
        <f t="shared" si="13"/>
        <v>0.05172026593169803</v>
      </c>
      <c r="D229" s="4">
        <f t="shared" si="14"/>
        <v>0.05172026593169803</v>
      </c>
      <c r="E229" s="4">
        <f t="shared" si="15"/>
        <v>0</v>
      </c>
      <c r="F229" s="4">
        <f t="shared" si="16"/>
        <v>0</v>
      </c>
      <c r="G229" s="4">
        <f t="shared" si="17"/>
        <v>0.05172026593169803</v>
      </c>
    </row>
    <row r="230" spans="2:7" ht="15">
      <c r="B230" s="4">
        <f t="shared" si="12"/>
        <v>304.5000000000042</v>
      </c>
      <c r="C230" s="4">
        <f t="shared" si="13"/>
        <v>0.049875164080322984</v>
      </c>
      <c r="D230" s="4">
        <f t="shared" si="14"/>
        <v>0.049875164080322984</v>
      </c>
      <c r="E230" s="4">
        <f t="shared" si="15"/>
        <v>0</v>
      </c>
      <c r="F230" s="4">
        <f t="shared" si="16"/>
        <v>0</v>
      </c>
      <c r="G230" s="4">
        <f t="shared" si="17"/>
        <v>0.049875164080322984</v>
      </c>
    </row>
    <row r="231" spans="2:7" ht="15">
      <c r="B231" s="4">
        <f t="shared" si="12"/>
        <v>304.60000000000423</v>
      </c>
      <c r="C231" s="4">
        <f t="shared" si="13"/>
        <v>0.04805663964619112</v>
      </c>
      <c r="D231" s="4">
        <f t="shared" si="14"/>
        <v>0.04805663964619112</v>
      </c>
      <c r="E231" s="4">
        <f t="shared" si="15"/>
        <v>0</v>
      </c>
      <c r="F231" s="4">
        <f t="shared" si="16"/>
        <v>0</v>
      </c>
      <c r="G231" s="4">
        <f t="shared" si="17"/>
        <v>0.04805663964619112</v>
      </c>
    </row>
    <row r="232" spans="2:7" ht="15">
      <c r="B232" s="4">
        <f t="shared" si="12"/>
        <v>304.70000000000425</v>
      </c>
      <c r="C232" s="4">
        <f t="shared" si="13"/>
        <v>0.04626663727876695</v>
      </c>
      <c r="D232" s="4">
        <f t="shared" si="14"/>
        <v>0.04626663727876695</v>
      </c>
      <c r="E232" s="4">
        <f t="shared" si="15"/>
        <v>0</v>
      </c>
      <c r="F232" s="4">
        <f t="shared" si="16"/>
        <v>0</v>
      </c>
      <c r="G232" s="4">
        <f t="shared" si="17"/>
        <v>0.04626663727876695</v>
      </c>
    </row>
    <row r="233" spans="2:7" ht="15">
      <c r="B233" s="4">
        <f t="shared" si="12"/>
        <v>304.8000000000043</v>
      </c>
      <c r="C233" s="4">
        <f t="shared" si="13"/>
        <v>0.044506961449967644</v>
      </c>
      <c r="D233" s="4">
        <f t="shared" si="14"/>
        <v>0.044506961449967644</v>
      </c>
      <c r="E233" s="4">
        <f t="shared" si="15"/>
        <v>0</v>
      </c>
      <c r="F233" s="4">
        <f t="shared" si="16"/>
        <v>0</v>
      </c>
      <c r="G233" s="4">
        <f t="shared" si="17"/>
        <v>0.044506961449967644</v>
      </c>
    </row>
    <row r="234" spans="2:7" ht="15">
      <c r="B234" s="4">
        <f t="shared" si="12"/>
        <v>304.9000000000043</v>
      </c>
      <c r="C234" s="4">
        <f t="shared" si="13"/>
        <v>0.04277927589585357</v>
      </c>
      <c r="D234" s="4">
        <f t="shared" si="14"/>
        <v>0.04277927589585357</v>
      </c>
      <c r="E234" s="4">
        <f t="shared" si="15"/>
        <v>0</v>
      </c>
      <c r="F234" s="4">
        <f t="shared" si="16"/>
        <v>0</v>
      </c>
      <c r="G234" s="4">
        <f t="shared" si="17"/>
        <v>0.04277927589585357</v>
      </c>
    </row>
    <row r="235" spans="2:7" ht="15">
      <c r="B235" s="4">
        <f t="shared" si="12"/>
        <v>305.0000000000043</v>
      </c>
      <c r="C235" s="4">
        <f t="shared" si="13"/>
        <v>0.04108510364246133</v>
      </c>
      <c r="D235" s="4">
        <f t="shared" si="14"/>
        <v>0.04108510364246133</v>
      </c>
      <c r="E235" s="4">
        <f t="shared" si="15"/>
        <v>0</v>
      </c>
      <c r="F235" s="4">
        <f t="shared" si="16"/>
        <v>0</v>
      </c>
      <c r="G235" s="4">
        <f t="shared" si="17"/>
        <v>0.04108510364246133</v>
      </c>
    </row>
    <row r="236" spans="2:7" ht="15">
      <c r="B236" s="4">
        <f t="shared" si="12"/>
        <v>305.10000000000434</v>
      </c>
      <c r="C236" s="4">
        <f t="shared" si="13"/>
        <v>0.03942582759344688</v>
      </c>
      <c r="D236" s="4">
        <f t="shared" si="14"/>
        <v>0</v>
      </c>
      <c r="E236" s="4">
        <f t="shared" si="15"/>
        <v>0</v>
      </c>
      <c r="F236" s="4">
        <f t="shared" si="16"/>
        <v>0</v>
      </c>
      <c r="G236" s="4">
        <f t="shared" si="17"/>
        <v>0.03942582759344688</v>
      </c>
    </row>
    <row r="237" spans="2:7" ht="15">
      <c r="B237" s="4">
        <f t="shared" si="12"/>
        <v>305.20000000000437</v>
      </c>
      <c r="C237" s="4">
        <f t="shared" si="13"/>
        <v>0.03780269165491943</v>
      </c>
      <c r="D237" s="4">
        <f t="shared" si="14"/>
        <v>0</v>
      </c>
      <c r="E237" s="4">
        <f t="shared" si="15"/>
        <v>0</v>
      </c>
      <c r="F237" s="4">
        <f t="shared" si="16"/>
        <v>0</v>
      </c>
      <c r="G237" s="4">
        <f t="shared" si="17"/>
        <v>0.03780269165491943</v>
      </c>
    </row>
    <row r="238" spans="2:7" ht="15">
      <c r="B238" s="4">
        <f aca="true" t="shared" si="18" ref="B238:B301">B237+$C$42</f>
        <v>305.3000000000044</v>
      </c>
      <c r="C238" s="4">
        <f aca="true" t="shared" si="19" ref="C238:C301">NORMDIST(B238,$C$39,$C$40,0)</f>
        <v>0.036216802370806066</v>
      </c>
      <c r="D238" s="4">
        <f aca="true" t="shared" si="20" ref="D238:D301">IF(AND(ROUND(B238,1)&gt;$C$10,ROUND(B238,1)&lt;=$C$9),C238,0)</f>
        <v>0</v>
      </c>
      <c r="E238" s="4">
        <f aca="true" t="shared" si="21" ref="E238:E301">IF(AND(ROUND(B238,1)&gt;=$F$10,ROUND(B238,1)&lt;=$F$9),C238,0)</f>
        <v>0</v>
      </c>
      <c r="F238" s="4">
        <f aca="true" t="shared" si="22" ref="F238:F301">IF(ROUND(B238,1)&lt;=$C$23,C238,0)</f>
        <v>0</v>
      </c>
      <c r="G238" s="4">
        <f aca="true" t="shared" si="23" ref="G238:G301">IF(ROUND(B238,1)&gt;=$F$23,C238,0)</f>
        <v>0.036216802370806066</v>
      </c>
    </row>
    <row r="239" spans="2:7" ht="15">
      <c r="B239" s="4">
        <f t="shared" si="18"/>
        <v>305.4000000000044</v>
      </c>
      <c r="C239" s="4">
        <f t="shared" si="19"/>
        <v>0.034669131040296015</v>
      </c>
      <c r="D239" s="4">
        <f t="shared" si="20"/>
        <v>0</v>
      </c>
      <c r="E239" s="4">
        <f t="shared" si="21"/>
        <v>0</v>
      </c>
      <c r="F239" s="4">
        <f t="shared" si="22"/>
        <v>0</v>
      </c>
      <c r="G239" s="4">
        <f t="shared" si="23"/>
        <v>0.034669131040296015</v>
      </c>
    </row>
    <row r="240" spans="2:7" ht="15">
      <c r="B240" s="4">
        <f t="shared" si="18"/>
        <v>305.50000000000443</v>
      </c>
      <c r="C240" s="4">
        <f t="shared" si="19"/>
        <v>0.033160516287378775</v>
      </c>
      <c r="D240" s="4">
        <f t="shared" si="20"/>
        <v>0</v>
      </c>
      <c r="E240" s="4">
        <f t="shared" si="21"/>
        <v>0</v>
      </c>
      <c r="F240" s="4">
        <f t="shared" si="22"/>
        <v>0</v>
      </c>
      <c r="G240" s="4">
        <f t="shared" si="23"/>
        <v>0.033160516287378775</v>
      </c>
    </row>
    <row r="241" spans="2:7" ht="15">
      <c r="B241" s="4">
        <f t="shared" si="18"/>
        <v>305.60000000000446</v>
      </c>
      <c r="C241" s="4">
        <f t="shared" si="19"/>
        <v>0.031691667051208454</v>
      </c>
      <c r="D241" s="4">
        <f t="shared" si="20"/>
        <v>0</v>
      </c>
      <c r="E241" s="4">
        <f t="shared" si="21"/>
        <v>0</v>
      </c>
      <c r="F241" s="4">
        <f t="shared" si="22"/>
        <v>0</v>
      </c>
      <c r="G241" s="4">
        <f t="shared" si="23"/>
        <v>0.031691667051208454</v>
      </c>
    </row>
    <row r="242" spans="2:7" ht="15">
      <c r="B242" s="4">
        <f t="shared" si="18"/>
        <v>305.7000000000045</v>
      </c>
      <c r="C242" s="4">
        <f t="shared" si="19"/>
        <v>0.030263165964999415</v>
      </c>
      <c r="D242" s="4">
        <f t="shared" si="20"/>
        <v>0</v>
      </c>
      <c r="E242" s="4">
        <f t="shared" si="21"/>
        <v>0</v>
      </c>
      <c r="F242" s="4">
        <f t="shared" si="22"/>
        <v>0</v>
      </c>
      <c r="G242" s="4">
        <f t="shared" si="23"/>
        <v>0.030263165964999415</v>
      </c>
    </row>
    <row r="243" spans="2:7" ht="15">
      <c r="B243" s="4">
        <f t="shared" si="18"/>
        <v>305.8000000000045</v>
      </c>
      <c r="C243" s="4">
        <f t="shared" si="19"/>
        <v>0.02887547309038014</v>
      </c>
      <c r="D243" s="4">
        <f t="shared" si="20"/>
        <v>0</v>
      </c>
      <c r="E243" s="4">
        <f t="shared" si="21"/>
        <v>0</v>
      </c>
      <c r="F243" s="4">
        <f t="shared" si="22"/>
        <v>0</v>
      </c>
      <c r="G243" s="4">
        <f t="shared" si="23"/>
        <v>0.02887547309038014</v>
      </c>
    </row>
    <row r="244" spans="2:7" ht="15">
      <c r="B244" s="4">
        <f t="shared" si="18"/>
        <v>305.9000000000045</v>
      </c>
      <c r="C244" s="4">
        <f t="shared" si="19"/>
        <v>0.02752892997359978</v>
      </c>
      <c r="D244" s="4">
        <f t="shared" si="20"/>
        <v>0</v>
      </c>
      <c r="E244" s="4">
        <f t="shared" si="21"/>
        <v>0</v>
      </c>
      <c r="F244" s="4">
        <f t="shared" si="22"/>
        <v>0</v>
      </c>
      <c r="G244" s="4">
        <f t="shared" si="23"/>
        <v>0.02752892997359978</v>
      </c>
    </row>
    <row r="245" spans="2:7" ht="15">
      <c r="B245" s="4">
        <f t="shared" si="18"/>
        <v>306.00000000000455</v>
      </c>
      <c r="C245" s="4">
        <f t="shared" si="19"/>
        <v>0.02622376398968674</v>
      </c>
      <c r="D245" s="4">
        <f t="shared" si="20"/>
        <v>0</v>
      </c>
      <c r="E245" s="4">
        <f t="shared" si="21"/>
        <v>0</v>
      </c>
      <c r="F245" s="4">
        <f t="shared" si="22"/>
        <v>0</v>
      </c>
      <c r="G245" s="4">
        <f t="shared" si="23"/>
        <v>0.02622376398968674</v>
      </c>
    </row>
    <row r="246" spans="2:7" ht="15">
      <c r="B246" s="4">
        <f t="shared" si="18"/>
        <v>306.10000000000457</v>
      </c>
      <c r="C246" s="4">
        <f t="shared" si="19"/>
        <v>0.024960092940592853</v>
      </c>
      <c r="D246" s="4">
        <f t="shared" si="20"/>
        <v>0</v>
      </c>
      <c r="E246" s="4">
        <f t="shared" si="21"/>
        <v>0</v>
      </c>
      <c r="F246" s="4">
        <f t="shared" si="22"/>
        <v>0</v>
      </c>
      <c r="G246" s="4">
        <f t="shared" si="23"/>
        <v>0.024960092940592853</v>
      </c>
    </row>
    <row r="247" spans="2:7" ht="15">
      <c r="B247" s="4">
        <f t="shared" si="18"/>
        <v>306.2000000000046</v>
      </c>
      <c r="C247" s="4">
        <f t="shared" si="19"/>
        <v>0.023737929873511067</v>
      </c>
      <c r="D247" s="4">
        <f t="shared" si="20"/>
        <v>0</v>
      </c>
      <c r="E247" s="4">
        <f t="shared" si="21"/>
        <v>0</v>
      </c>
      <c r="F247" s="4">
        <f t="shared" si="22"/>
        <v>0</v>
      </c>
      <c r="G247" s="4">
        <f t="shared" si="23"/>
        <v>0.023737929873511067</v>
      </c>
    </row>
    <row r="248" spans="2:7" ht="15">
      <c r="B248" s="4">
        <f t="shared" si="18"/>
        <v>306.3000000000046</v>
      </c>
      <c r="C248" s="4">
        <f t="shared" si="19"/>
        <v>0.022557188085916214</v>
      </c>
      <c r="D248" s="4">
        <f t="shared" si="20"/>
        <v>0</v>
      </c>
      <c r="E248" s="4">
        <f t="shared" si="21"/>
        <v>0</v>
      </c>
      <c r="F248" s="4">
        <f t="shared" si="22"/>
        <v>0</v>
      </c>
      <c r="G248" s="4">
        <f t="shared" si="23"/>
        <v>0.022557188085916214</v>
      </c>
    </row>
    <row r="249" spans="2:7" ht="15">
      <c r="B249" s="4">
        <f t="shared" si="18"/>
        <v>306.40000000000464</v>
      </c>
      <c r="C249" s="4">
        <f t="shared" si="19"/>
        <v>0.021417686284436688</v>
      </c>
      <c r="D249" s="4">
        <f t="shared" si="20"/>
        <v>0</v>
      </c>
      <c r="E249" s="4">
        <f t="shared" si="21"/>
        <v>0</v>
      </c>
      <c r="F249" s="4">
        <f t="shared" si="22"/>
        <v>0</v>
      </c>
      <c r="G249" s="4">
        <f t="shared" si="23"/>
        <v>0.021417686284436688</v>
      </c>
    </row>
    <row r="250" spans="2:7" ht="15">
      <c r="B250" s="4">
        <f t="shared" si="18"/>
        <v>306.50000000000466</v>
      </c>
      <c r="C250" s="4">
        <f t="shared" si="19"/>
        <v>0.02031915386540502</v>
      </c>
      <c r="D250" s="4">
        <f t="shared" si="20"/>
        <v>0</v>
      </c>
      <c r="E250" s="4">
        <f t="shared" si="21"/>
        <v>0</v>
      </c>
      <c r="F250" s="4">
        <f t="shared" si="22"/>
        <v>0</v>
      </c>
      <c r="G250" s="4">
        <f t="shared" si="23"/>
        <v>0.02031915386540502</v>
      </c>
    </row>
    <row r="251" spans="2:7" ht="15">
      <c r="B251" s="4">
        <f t="shared" si="18"/>
        <v>306.6000000000047</v>
      </c>
      <c r="C251" s="4">
        <f t="shared" si="19"/>
        <v>0.019261236285844207</v>
      </c>
      <c r="D251" s="4">
        <f t="shared" si="20"/>
        <v>0</v>
      </c>
      <c r="E251" s="4">
        <f t="shared" si="21"/>
        <v>0</v>
      </c>
      <c r="F251" s="4">
        <f t="shared" si="22"/>
        <v>0</v>
      </c>
      <c r="G251" s="4">
        <f t="shared" si="23"/>
        <v>0.019261236285844207</v>
      </c>
    </row>
    <row r="252" spans="2:7" ht="15">
      <c r="B252" s="4">
        <f t="shared" si="18"/>
        <v>306.7000000000047</v>
      </c>
      <c r="C252" s="4">
        <f t="shared" si="19"/>
        <v>0.018243500494708954</v>
      </c>
      <c r="D252" s="4">
        <f t="shared" si="20"/>
        <v>0</v>
      </c>
      <c r="E252" s="4">
        <f t="shared" si="21"/>
        <v>0</v>
      </c>
      <c r="F252" s="4">
        <f t="shared" si="22"/>
        <v>0</v>
      </c>
      <c r="G252" s="4">
        <f t="shared" si="23"/>
        <v>0.018243500494708954</v>
      </c>
    </row>
    <row r="253" spans="2:7" ht="15">
      <c r="B253" s="4">
        <f t="shared" si="18"/>
        <v>306.80000000000473</v>
      </c>
      <c r="C253" s="4">
        <f t="shared" si="19"/>
        <v>0.017265440395401226</v>
      </c>
      <c r="D253" s="4">
        <f t="shared" si="20"/>
        <v>0</v>
      </c>
      <c r="E253" s="4">
        <f t="shared" si="21"/>
        <v>0</v>
      </c>
      <c r="F253" s="4">
        <f t="shared" si="22"/>
        <v>0</v>
      </c>
      <c r="G253" s="4">
        <f t="shared" si="23"/>
        <v>0.017265440395401226</v>
      </c>
    </row>
    <row r="254" spans="2:7" ht="15">
      <c r="B254" s="4">
        <f t="shared" si="18"/>
        <v>306.90000000000475</v>
      </c>
      <c r="C254" s="4">
        <f t="shared" si="19"/>
        <v>0.016326482311902795</v>
      </c>
      <c r="D254" s="4">
        <f t="shared" si="20"/>
        <v>0</v>
      </c>
      <c r="E254" s="4">
        <f t="shared" si="21"/>
        <v>0</v>
      </c>
      <c r="F254" s="4">
        <f t="shared" si="22"/>
        <v>0</v>
      </c>
      <c r="G254" s="4">
        <f t="shared" si="23"/>
        <v>0.016326482311902795</v>
      </c>
    </row>
    <row r="255" spans="2:7" ht="15">
      <c r="B255" s="4">
        <f t="shared" si="18"/>
        <v>307.0000000000048</v>
      </c>
      <c r="C255" s="4">
        <f t="shared" si="19"/>
        <v>0.015425990432297356</v>
      </c>
      <c r="D255" s="4">
        <f t="shared" si="20"/>
        <v>0</v>
      </c>
      <c r="E255" s="4">
        <f t="shared" si="21"/>
        <v>0</v>
      </c>
      <c r="F255" s="4">
        <f t="shared" si="22"/>
        <v>0</v>
      </c>
      <c r="G255" s="4">
        <f t="shared" si="23"/>
        <v>0.015425990432297356</v>
      </c>
    </row>
    <row r="256" spans="2:7" ht="15">
      <c r="B256" s="4">
        <f t="shared" si="18"/>
        <v>307.1000000000048</v>
      </c>
      <c r="C256" s="4">
        <f t="shared" si="19"/>
        <v>0.014563272204975566</v>
      </c>
      <c r="D256" s="4">
        <f t="shared" si="20"/>
        <v>0</v>
      </c>
      <c r="E256" s="4">
        <f t="shared" si="21"/>
        <v>0</v>
      </c>
      <c r="F256" s="4">
        <f t="shared" si="22"/>
        <v>0</v>
      </c>
      <c r="G256" s="4">
        <f t="shared" si="23"/>
        <v>0.014563272204975566</v>
      </c>
    </row>
    <row r="257" spans="2:7" ht="15">
      <c r="B257" s="4">
        <f t="shared" si="18"/>
        <v>307.2000000000048</v>
      </c>
      <c r="C257" s="4">
        <f t="shared" si="19"/>
        <v>0.013737583664412772</v>
      </c>
      <c r="D257" s="4">
        <f t="shared" si="20"/>
        <v>0</v>
      </c>
      <c r="E257" s="4">
        <f t="shared" si="21"/>
        <v>0</v>
      </c>
      <c r="F257" s="4">
        <f t="shared" si="22"/>
        <v>0</v>
      </c>
      <c r="G257" s="4">
        <f t="shared" si="23"/>
        <v>0.013737583664412772</v>
      </c>
    </row>
    <row r="258" spans="2:7" ht="15">
      <c r="B258" s="4">
        <f t="shared" si="18"/>
        <v>307.30000000000484</v>
      </c>
      <c r="C258" s="4">
        <f t="shared" si="19"/>
        <v>0.012948134665065052</v>
      </c>
      <c r="D258" s="4">
        <f t="shared" si="20"/>
        <v>0</v>
      </c>
      <c r="E258" s="4">
        <f t="shared" si="21"/>
        <v>0</v>
      </c>
      <c r="F258" s="4">
        <f t="shared" si="22"/>
        <v>0</v>
      </c>
      <c r="G258" s="4">
        <f t="shared" si="23"/>
        <v>0.012948134665065052</v>
      </c>
    </row>
    <row r="259" spans="2:7" ht="15">
      <c r="B259" s="4">
        <f t="shared" si="18"/>
        <v>307.40000000000487</v>
      </c>
      <c r="C259" s="4">
        <f t="shared" si="19"/>
        <v>0.01219409400363039</v>
      </c>
      <c r="D259" s="4">
        <f t="shared" si="20"/>
        <v>0</v>
      </c>
      <c r="E259" s="4">
        <f t="shared" si="21"/>
        <v>0</v>
      </c>
      <c r="F259" s="4">
        <f t="shared" si="22"/>
        <v>0</v>
      </c>
      <c r="G259" s="4">
        <f t="shared" si="23"/>
        <v>0.01219409400363039</v>
      </c>
    </row>
    <row r="260" spans="2:7" ht="15">
      <c r="B260" s="4">
        <f t="shared" si="18"/>
        <v>307.5000000000049</v>
      </c>
      <c r="C260" s="4">
        <f t="shared" si="19"/>
        <v>0.011474594411652266</v>
      </c>
      <c r="D260" s="4">
        <f t="shared" si="20"/>
        <v>0</v>
      </c>
      <c r="E260" s="4">
        <f t="shared" si="21"/>
        <v>0</v>
      </c>
      <c r="F260" s="4">
        <f t="shared" si="22"/>
        <v>0</v>
      </c>
      <c r="G260" s="4">
        <f t="shared" si="23"/>
        <v>0.011474594411652266</v>
      </c>
    </row>
    <row r="261" spans="2:7" ht="15">
      <c r="B261" s="4">
        <f t="shared" si="18"/>
        <v>307.6000000000049</v>
      </c>
      <c r="C261" s="4">
        <f t="shared" si="19"/>
        <v>0.01078873740219065</v>
      </c>
      <c r="D261" s="4">
        <f t="shared" si="20"/>
        <v>0</v>
      </c>
      <c r="E261" s="4">
        <f t="shared" si="21"/>
        <v>0</v>
      </c>
      <c r="F261" s="4">
        <f t="shared" si="22"/>
        <v>0</v>
      </c>
      <c r="G261" s="4">
        <f t="shared" si="23"/>
        <v>0.01078873740219065</v>
      </c>
    </row>
    <row r="262" spans="2:7" ht="15">
      <c r="B262" s="4">
        <f t="shared" si="18"/>
        <v>307.70000000000493</v>
      </c>
      <c r="C262" s="4">
        <f t="shared" si="19"/>
        <v>0.01013559795603469</v>
      </c>
      <c r="D262" s="4">
        <f t="shared" si="20"/>
        <v>0</v>
      </c>
      <c r="E262" s="4">
        <f t="shared" si="21"/>
        <v>0</v>
      </c>
      <c r="F262" s="4">
        <f t="shared" si="22"/>
        <v>0</v>
      </c>
      <c r="G262" s="4">
        <f t="shared" si="23"/>
        <v>0.01013559795603469</v>
      </c>
    </row>
    <row r="263" spans="2:7" ht="15">
      <c r="B263" s="4">
        <f t="shared" si="18"/>
        <v>307.80000000000496</v>
      </c>
      <c r="C263" s="4">
        <f t="shared" si="19"/>
        <v>0.009514229034671647</v>
      </c>
      <c r="D263" s="4">
        <f t="shared" si="20"/>
        <v>0</v>
      </c>
      <c r="E263" s="4">
        <f t="shared" si="21"/>
        <v>0</v>
      </c>
      <c r="F263" s="4">
        <f t="shared" si="22"/>
        <v>0</v>
      </c>
      <c r="G263" s="4">
        <f t="shared" si="23"/>
        <v>0.009514229034671647</v>
      </c>
    </row>
    <row r="264" spans="2:7" ht="15">
      <c r="B264" s="4">
        <f t="shared" si="18"/>
        <v>307.900000000005</v>
      </c>
      <c r="C264" s="4">
        <f t="shared" si="19"/>
        <v>0.008923665908944785</v>
      </c>
      <c r="D264" s="4">
        <f t="shared" si="20"/>
        <v>0</v>
      </c>
      <c r="E264" s="4">
        <f t="shared" si="21"/>
        <v>0</v>
      </c>
      <c r="F264" s="4">
        <f t="shared" si="22"/>
        <v>0</v>
      </c>
      <c r="G264" s="4">
        <f t="shared" si="23"/>
        <v>0.008923665908944785</v>
      </c>
    </row>
    <row r="265" spans="2:7" ht="15">
      <c r="B265" s="4">
        <f t="shared" si="18"/>
        <v>308.000000000005</v>
      </c>
      <c r="C265" s="4">
        <f t="shared" si="19"/>
        <v>0.008362930294018607</v>
      </c>
      <c r="D265" s="4">
        <f t="shared" si="20"/>
        <v>0</v>
      </c>
      <c r="E265" s="4">
        <f t="shared" si="21"/>
        <v>0</v>
      </c>
      <c r="F265" s="4">
        <f t="shared" si="22"/>
        <v>0</v>
      </c>
      <c r="G265" s="4">
        <f t="shared" si="23"/>
        <v>0.008362930294018607</v>
      </c>
    </row>
    <row r="266" spans="2:7" ht="15">
      <c r="B266" s="4">
        <f t="shared" si="18"/>
        <v>308.100000000005</v>
      </c>
      <c r="C266" s="4">
        <f t="shared" si="19"/>
        <v>0.007831034282912706</v>
      </c>
      <c r="D266" s="4">
        <f t="shared" si="20"/>
        <v>0</v>
      </c>
      <c r="E266" s="4">
        <f t="shared" si="21"/>
        <v>0</v>
      </c>
      <c r="F266" s="4">
        <f t="shared" si="22"/>
        <v>0</v>
      </c>
      <c r="G266" s="4">
        <f t="shared" si="23"/>
        <v>0.007831034282912706</v>
      </c>
    </row>
    <row r="267" spans="2:7" ht="15">
      <c r="B267" s="4">
        <f t="shared" si="18"/>
        <v>308.20000000000505</v>
      </c>
      <c r="C267" s="4">
        <f t="shared" si="19"/>
        <v>0.007326984072456662</v>
      </c>
      <c r="D267" s="4">
        <f t="shared" si="20"/>
        <v>0</v>
      </c>
      <c r="E267" s="4">
        <f t="shared" si="21"/>
        <v>0</v>
      </c>
      <c r="F267" s="4">
        <f t="shared" si="22"/>
        <v>0</v>
      </c>
      <c r="G267" s="4">
        <f t="shared" si="23"/>
        <v>0.007326984072456662</v>
      </c>
    </row>
    <row r="268" spans="2:7" ht="15">
      <c r="B268" s="4">
        <f t="shared" si="18"/>
        <v>308.30000000000507</v>
      </c>
      <c r="C268" s="4">
        <f t="shared" si="19"/>
        <v>0.006849783477050081</v>
      </c>
      <c r="D268" s="4">
        <f t="shared" si="20"/>
        <v>0</v>
      </c>
      <c r="E268" s="4">
        <f t="shared" si="21"/>
        <v>0</v>
      </c>
      <c r="F268" s="4">
        <f t="shared" si="22"/>
        <v>0</v>
      </c>
      <c r="G268" s="4">
        <f t="shared" si="23"/>
        <v>0.006849783477050081</v>
      </c>
    </row>
    <row r="269" spans="2:7" ht="15">
      <c r="B269" s="4">
        <f t="shared" si="18"/>
        <v>308.4000000000051</v>
      </c>
      <c r="C269" s="4">
        <f t="shared" si="19"/>
        <v>0.006398437227075624</v>
      </c>
      <c r="D269" s="4">
        <f t="shared" si="20"/>
        <v>0</v>
      </c>
      <c r="E269" s="4">
        <f t="shared" si="21"/>
        <v>0</v>
      </c>
      <c r="F269" s="4">
        <f t="shared" si="22"/>
        <v>0</v>
      </c>
      <c r="G269" s="4">
        <f t="shared" si="23"/>
        <v>0.006398437227075624</v>
      </c>
    </row>
    <row r="270" spans="2:7" ht="15">
      <c r="B270" s="4">
        <f t="shared" si="18"/>
        <v>308.5000000000051</v>
      </c>
      <c r="C270" s="4">
        <f t="shared" si="19"/>
        <v>0.005971954050204564</v>
      </c>
      <c r="D270" s="4">
        <f t="shared" si="20"/>
        <v>0</v>
      </c>
      <c r="E270" s="4">
        <f t="shared" si="21"/>
        <v>0</v>
      </c>
      <c r="F270" s="4">
        <f t="shared" si="22"/>
        <v>0</v>
      </c>
      <c r="G270" s="4">
        <f t="shared" si="23"/>
        <v>0.005971954050204564</v>
      </c>
    </row>
    <row r="271" spans="2:7" ht="15">
      <c r="B271" s="4">
        <f t="shared" si="18"/>
        <v>308.60000000000514</v>
      </c>
      <c r="C271" s="4">
        <f t="shared" si="19"/>
        <v>0.005569349535146758</v>
      </c>
      <c r="D271" s="4">
        <f t="shared" si="20"/>
        <v>0</v>
      </c>
      <c r="E271" s="4">
        <f t="shared" si="21"/>
        <v>0</v>
      </c>
      <c r="F271" s="4">
        <f t="shared" si="22"/>
        <v>0</v>
      </c>
      <c r="G271" s="4">
        <f t="shared" si="23"/>
        <v>0.005569349535146758</v>
      </c>
    </row>
    <row r="272" spans="2:7" ht="15">
      <c r="B272" s="4">
        <f t="shared" si="18"/>
        <v>308.70000000000516</v>
      </c>
      <c r="C272" s="4">
        <f t="shared" si="19"/>
        <v>0.005189648778627282</v>
      </c>
      <c r="D272" s="4">
        <f t="shared" si="20"/>
        <v>0</v>
      </c>
      <c r="E272" s="4">
        <f t="shared" si="21"/>
        <v>0</v>
      </c>
      <c r="F272" s="4">
        <f t="shared" si="22"/>
        <v>0</v>
      </c>
      <c r="G272" s="4">
        <f t="shared" si="23"/>
        <v>0.005189648778627282</v>
      </c>
    </row>
    <row r="273" spans="2:7" ht="15">
      <c r="B273" s="4">
        <f t="shared" si="18"/>
        <v>308.8000000000052</v>
      </c>
      <c r="C273" s="4">
        <f t="shared" si="19"/>
        <v>0.004831888817516024</v>
      </c>
      <c r="D273" s="4">
        <f t="shared" si="20"/>
        <v>0</v>
      </c>
      <c r="E273" s="4">
        <f t="shared" si="21"/>
        <v>0</v>
      </c>
      <c r="F273" s="4">
        <f t="shared" si="22"/>
        <v>0</v>
      </c>
      <c r="G273" s="4">
        <f t="shared" si="23"/>
        <v>0.004831888817516024</v>
      </c>
    </row>
    <row r="274" spans="2:7" ht="15">
      <c r="B274" s="4">
        <f t="shared" si="18"/>
        <v>308.9000000000052</v>
      </c>
      <c r="C274" s="4">
        <f t="shared" si="19"/>
        <v>0.004495120849092378</v>
      </c>
      <c r="D274" s="4">
        <f t="shared" si="20"/>
        <v>0</v>
      </c>
      <c r="E274" s="4">
        <f t="shared" si="21"/>
        <v>0</v>
      </c>
      <c r="F274" s="4">
        <f t="shared" si="22"/>
        <v>0</v>
      </c>
      <c r="G274" s="4">
        <f t="shared" si="23"/>
        <v>0.004495120849092378</v>
      </c>
    </row>
    <row r="275" spans="2:7" ht="15">
      <c r="B275" s="4">
        <f t="shared" si="18"/>
        <v>309.00000000000523</v>
      </c>
      <c r="C275" s="4">
        <f t="shared" si="19"/>
        <v>0.004178412243393094</v>
      </c>
      <c r="D275" s="4">
        <f t="shared" si="20"/>
        <v>0</v>
      </c>
      <c r="E275" s="4">
        <f t="shared" si="21"/>
        <v>0</v>
      </c>
      <c r="F275" s="4">
        <f t="shared" si="22"/>
        <v>0</v>
      </c>
      <c r="G275" s="4">
        <f t="shared" si="23"/>
        <v>0.004178412243393094</v>
      </c>
    </row>
    <row r="276" spans="2:7" ht="15">
      <c r="B276" s="4">
        <f t="shared" si="18"/>
        <v>309.10000000000525</v>
      </c>
      <c r="C276" s="4">
        <f t="shared" si="19"/>
        <v>0.0038808483524664632</v>
      </c>
      <c r="D276" s="4">
        <f t="shared" si="20"/>
        <v>0</v>
      </c>
      <c r="E276" s="4">
        <f t="shared" si="21"/>
        <v>0</v>
      </c>
      <c r="F276" s="4">
        <f t="shared" si="22"/>
        <v>0</v>
      </c>
      <c r="G276" s="4">
        <f t="shared" si="23"/>
        <v>0.0038808483524664632</v>
      </c>
    </row>
    <row r="277" spans="2:7" ht="15">
      <c r="B277" s="4">
        <f t="shared" si="18"/>
        <v>309.2000000000053</v>
      </c>
      <c r="C277" s="4">
        <f t="shared" si="19"/>
        <v>0.0036015341221406136</v>
      </c>
      <c r="D277" s="4">
        <f t="shared" si="20"/>
        <v>0</v>
      </c>
      <c r="E277" s="4">
        <f t="shared" si="21"/>
        <v>0</v>
      </c>
      <c r="F277" s="4">
        <f t="shared" si="22"/>
        <v>0</v>
      </c>
      <c r="G277" s="4">
        <f t="shared" si="23"/>
        <v>0.0036015341221406136</v>
      </c>
    </row>
    <row r="278" spans="2:7" ht="15">
      <c r="B278" s="4">
        <f t="shared" si="18"/>
        <v>309.3000000000053</v>
      </c>
      <c r="C278" s="4">
        <f t="shared" si="19"/>
        <v>0.0033395955126082513</v>
      </c>
      <c r="D278" s="4">
        <f t="shared" si="20"/>
        <v>0</v>
      </c>
      <c r="E278" s="4">
        <f t="shared" si="21"/>
        <v>0</v>
      </c>
      <c r="F278" s="4">
        <f t="shared" si="22"/>
        <v>0</v>
      </c>
      <c r="G278" s="4">
        <f t="shared" si="23"/>
        <v>0.0033395955126082513</v>
      </c>
    </row>
    <row r="279" spans="2:7" ht="15">
      <c r="B279" s="4">
        <f t="shared" si="18"/>
        <v>309.4000000000053</v>
      </c>
      <c r="C279" s="4">
        <f t="shared" si="19"/>
        <v>0.0030941807347362204</v>
      </c>
      <c r="D279" s="4">
        <f t="shared" si="20"/>
        <v>0</v>
      </c>
      <c r="E279" s="4">
        <f t="shared" si="21"/>
        <v>0</v>
      </c>
      <c r="F279" s="4">
        <f t="shared" si="22"/>
        <v>0</v>
      </c>
      <c r="G279" s="4">
        <f t="shared" si="23"/>
        <v>0.0030941807347362204</v>
      </c>
    </row>
    <row r="280" spans="2:7" ht="15">
      <c r="B280" s="4">
        <f t="shared" si="18"/>
        <v>309.50000000000534</v>
      </c>
      <c r="C280" s="4">
        <f t="shared" si="19"/>
        <v>0.002864461309527692</v>
      </c>
      <c r="D280" s="4">
        <f t="shared" si="20"/>
        <v>0</v>
      </c>
      <c r="E280" s="4">
        <f t="shared" si="21"/>
        <v>0</v>
      </c>
      <c r="F280" s="4">
        <f t="shared" si="22"/>
        <v>0</v>
      </c>
      <c r="G280" s="4">
        <f t="shared" si="23"/>
        <v>0.002864461309527692</v>
      </c>
    </row>
    <row r="281" spans="2:7" ht="15">
      <c r="B281" s="4">
        <f t="shared" si="18"/>
        <v>309.60000000000537</v>
      </c>
      <c r="C281" s="4">
        <f t="shared" si="19"/>
        <v>0.0026496329586002208</v>
      </c>
      <c r="D281" s="4">
        <f t="shared" si="20"/>
        <v>0</v>
      </c>
      <c r="E281" s="4">
        <f t="shared" si="21"/>
        <v>0</v>
      </c>
      <c r="F281" s="4">
        <f t="shared" si="22"/>
        <v>0</v>
      </c>
      <c r="G281" s="4">
        <f t="shared" si="23"/>
        <v>0.0026496329586002208</v>
      </c>
    </row>
    <row r="282" spans="2:7" ht="15">
      <c r="B282" s="4">
        <f t="shared" si="18"/>
        <v>309.7000000000054</v>
      </c>
      <c r="C282" s="4">
        <f t="shared" si="19"/>
        <v>0.0024489163338972555</v>
      </c>
      <c r="D282" s="4">
        <f t="shared" si="20"/>
        <v>0</v>
      </c>
      <c r="E282" s="4">
        <f t="shared" si="21"/>
        <v>0</v>
      </c>
      <c r="F282" s="4">
        <f t="shared" si="22"/>
        <v>0</v>
      </c>
      <c r="G282" s="4">
        <f t="shared" si="23"/>
        <v>0.0024489163338972555</v>
      </c>
    </row>
    <row r="283" spans="2:7" ht="15">
      <c r="B283" s="4">
        <f t="shared" si="18"/>
        <v>309.8000000000054</v>
      </c>
      <c r="C283" s="4">
        <f t="shared" si="19"/>
        <v>0.002261557595127341</v>
      </c>
      <c r="D283" s="4">
        <f t="shared" si="20"/>
        <v>0</v>
      </c>
      <c r="E283" s="4">
        <f t="shared" si="21"/>
        <v>0</v>
      </c>
      <c r="F283" s="4">
        <f t="shared" si="22"/>
        <v>0</v>
      </c>
      <c r="G283" s="4">
        <f t="shared" si="23"/>
        <v>0.002261557595127341</v>
      </c>
    </row>
    <row r="284" spans="2:7" ht="15">
      <c r="B284" s="4">
        <f t="shared" si="18"/>
        <v>309.90000000000543</v>
      </c>
      <c r="C284" s="4">
        <f t="shared" si="19"/>
        <v>0.0020868288436281888</v>
      </c>
      <c r="D284" s="4">
        <f t="shared" si="20"/>
        <v>0</v>
      </c>
      <c r="E284" s="4">
        <f t="shared" si="21"/>
        <v>0</v>
      </c>
      <c r="F284" s="4">
        <f t="shared" si="22"/>
        <v>0</v>
      </c>
      <c r="G284" s="4">
        <f t="shared" si="23"/>
        <v>0.0020868288436281888</v>
      </c>
    </row>
    <row r="285" spans="2:7" ht="15">
      <c r="B285" s="4">
        <f t="shared" si="18"/>
        <v>310.00000000000546</v>
      </c>
      <c r="C285" s="4">
        <f t="shared" si="19"/>
        <v>0.0019240284214857835</v>
      </c>
      <c r="D285" s="4">
        <f t="shared" si="20"/>
        <v>0</v>
      </c>
      <c r="E285" s="4">
        <f t="shared" si="21"/>
        <v>0</v>
      </c>
      <c r="F285" s="4">
        <f t="shared" si="22"/>
        <v>0</v>
      </c>
      <c r="G285" s="4">
        <f t="shared" si="23"/>
        <v>0.0019240284214857835</v>
      </c>
    </row>
    <row r="286" spans="2:7" ht="15">
      <c r="B286" s="4">
        <f t="shared" si="18"/>
        <v>310.1000000000055</v>
      </c>
      <c r="C286" s="4">
        <f t="shared" si="19"/>
        <v>0.0017724810848063401</v>
      </c>
      <c r="D286" s="4">
        <f t="shared" si="20"/>
        <v>0</v>
      </c>
      <c r="E286" s="4">
        <f t="shared" si="21"/>
        <v>0</v>
      </c>
      <c r="F286" s="4">
        <f t="shared" si="22"/>
        <v>0</v>
      </c>
      <c r="G286" s="4">
        <f t="shared" si="23"/>
        <v>0.0017724810848063401</v>
      </c>
    </row>
    <row r="287" spans="2:7" ht="15">
      <c r="B287" s="4">
        <f t="shared" si="18"/>
        <v>310.2000000000055</v>
      </c>
      <c r="C287" s="4">
        <f t="shared" si="19"/>
        <v>0.001631538060045551</v>
      </c>
      <c r="D287" s="4">
        <f t="shared" si="20"/>
        <v>0</v>
      </c>
      <c r="E287" s="4">
        <f t="shared" si="21"/>
        <v>0</v>
      </c>
      <c r="F287" s="4">
        <f t="shared" si="22"/>
        <v>0</v>
      </c>
      <c r="G287" s="4">
        <f t="shared" si="23"/>
        <v>0.001631538060045551</v>
      </c>
    </row>
    <row r="288" spans="2:7" ht="15">
      <c r="B288" s="4">
        <f t="shared" si="18"/>
        <v>310.3000000000055</v>
      </c>
      <c r="C288" s="4">
        <f t="shared" si="19"/>
        <v>0.0015005769922498532</v>
      </c>
      <c r="D288" s="4">
        <f t="shared" si="20"/>
        <v>0</v>
      </c>
      <c r="E288" s="4">
        <f t="shared" si="21"/>
        <v>0</v>
      </c>
      <c r="F288" s="4">
        <f t="shared" si="22"/>
        <v>0</v>
      </c>
      <c r="G288" s="4">
        <f t="shared" si="23"/>
        <v>0.0015005769922498532</v>
      </c>
    </row>
    <row r="289" spans="2:7" ht="15">
      <c r="B289" s="4">
        <f t="shared" si="18"/>
        <v>310.40000000000555</v>
      </c>
      <c r="C289" s="4">
        <f t="shared" si="19"/>
        <v>0.0013790017939632297</v>
      </c>
      <c r="D289" s="4">
        <f t="shared" si="20"/>
        <v>0</v>
      </c>
      <c r="E289" s="4">
        <f t="shared" si="21"/>
        <v>0</v>
      </c>
      <c r="F289" s="4">
        <f t="shared" si="22"/>
        <v>0</v>
      </c>
      <c r="G289" s="4">
        <f t="shared" si="23"/>
        <v>0.0013790017939632297</v>
      </c>
    </row>
    <row r="290" spans="2:7" ht="15">
      <c r="B290" s="4">
        <f t="shared" si="18"/>
        <v>310.50000000000557</v>
      </c>
      <c r="C290" s="4">
        <f t="shared" si="19"/>
        <v>0.0012662424034048131</v>
      </c>
      <c r="D290" s="4">
        <f t="shared" si="20"/>
        <v>0</v>
      </c>
      <c r="E290" s="4">
        <f t="shared" si="21"/>
        <v>0</v>
      </c>
      <c r="F290" s="4">
        <f t="shared" si="22"/>
        <v>0</v>
      </c>
      <c r="G290" s="4">
        <f t="shared" si="23"/>
        <v>0.0012662424034048131</v>
      </c>
    </row>
    <row r="291" spans="2:7" ht="15">
      <c r="B291" s="4">
        <f t="shared" si="18"/>
        <v>310.6000000000056</v>
      </c>
      <c r="C291" s="4">
        <f t="shared" si="19"/>
        <v>0.0011617544603324307</v>
      </c>
      <c r="D291" s="4">
        <f t="shared" si="20"/>
        <v>0</v>
      </c>
      <c r="E291" s="4">
        <f t="shared" si="21"/>
        <v>0</v>
      </c>
      <c r="F291" s="4">
        <f t="shared" si="22"/>
        <v>0</v>
      </c>
      <c r="G291" s="4">
        <f t="shared" si="23"/>
        <v>0.0011617544603324307</v>
      </c>
    </row>
    <row r="292" spans="2:7" ht="15">
      <c r="B292" s="4">
        <f t="shared" si="18"/>
        <v>310.7000000000056</v>
      </c>
      <c r="C292" s="4">
        <f t="shared" si="19"/>
        <v>0.0010650189077795371</v>
      </c>
      <c r="D292" s="4">
        <f t="shared" si="20"/>
        <v>0</v>
      </c>
      <c r="E292" s="4">
        <f t="shared" si="21"/>
        <v>0</v>
      </c>
      <c r="F292" s="4">
        <f t="shared" si="22"/>
        <v>0</v>
      </c>
      <c r="G292" s="4">
        <f t="shared" si="23"/>
        <v>0.0010650189077795371</v>
      </c>
    </row>
    <row r="293" spans="2:7" ht="15">
      <c r="B293" s="4">
        <f t="shared" si="18"/>
        <v>310.80000000000564</v>
      </c>
      <c r="C293" s="4">
        <f t="shared" si="19"/>
        <v>0.0009755415275925804</v>
      </c>
      <c r="D293" s="4">
        <f t="shared" si="20"/>
        <v>0</v>
      </c>
      <c r="E293" s="4">
        <f t="shared" si="21"/>
        <v>0</v>
      </c>
      <c r="F293" s="4">
        <f t="shared" si="22"/>
        <v>0</v>
      </c>
      <c r="G293" s="4">
        <f t="shared" si="23"/>
        <v>0.0009755415275925804</v>
      </c>
    </row>
    <row r="294" spans="2:7" ht="15">
      <c r="B294" s="4">
        <f t="shared" si="18"/>
        <v>310.90000000000566</v>
      </c>
      <c r="C294" s="4">
        <f t="shared" si="19"/>
        <v>0.0008928524174071667</v>
      </c>
      <c r="D294" s="4">
        <f t="shared" si="20"/>
        <v>0</v>
      </c>
      <c r="E294" s="4">
        <f t="shared" si="21"/>
        <v>0</v>
      </c>
      <c r="F294" s="4">
        <f t="shared" si="22"/>
        <v>0</v>
      </c>
      <c r="G294" s="4">
        <f t="shared" si="23"/>
        <v>0.0008928524174071667</v>
      </c>
    </row>
    <row r="295" spans="2:7" ht="15">
      <c r="B295" s="4">
        <f t="shared" si="18"/>
        <v>311.0000000000057</v>
      </c>
      <c r="C295" s="4">
        <f t="shared" si="19"/>
        <v>0.0008165054163887221</v>
      </c>
      <c r="D295" s="4">
        <f t="shared" si="20"/>
        <v>0</v>
      </c>
      <c r="E295" s="4">
        <f t="shared" si="21"/>
        <v>0</v>
      </c>
      <c r="F295" s="4">
        <f t="shared" si="22"/>
        <v>0</v>
      </c>
      <c r="G295" s="4">
        <f t="shared" si="23"/>
        <v>0.0008165054163887221</v>
      </c>
    </row>
    <row r="296" spans="2:7" ht="15">
      <c r="B296" s="4">
        <f t="shared" si="18"/>
        <v>311.1000000000057</v>
      </c>
      <c r="C296" s="4">
        <f t="shared" si="19"/>
        <v>0.0007460774867310305</v>
      </c>
      <c r="D296" s="4">
        <f t="shared" si="20"/>
        <v>0</v>
      </c>
      <c r="E296" s="4">
        <f t="shared" si="21"/>
        <v>0</v>
      </c>
      <c r="F296" s="4">
        <f t="shared" si="22"/>
        <v>0</v>
      </c>
      <c r="G296" s="4">
        <f t="shared" si="23"/>
        <v>0.0007460774867310305</v>
      </c>
    </row>
    <row r="297" spans="2:7" ht="15">
      <c r="B297" s="4">
        <f t="shared" si="18"/>
        <v>311.20000000000573</v>
      </c>
      <c r="C297" s="4">
        <f t="shared" si="19"/>
        <v>0.0006811680575578153</v>
      </c>
      <c r="D297" s="4">
        <f t="shared" si="20"/>
        <v>0</v>
      </c>
      <c r="E297" s="4">
        <f t="shared" si="21"/>
        <v>0</v>
      </c>
      <c r="F297" s="4">
        <f t="shared" si="22"/>
        <v>0</v>
      </c>
      <c r="G297" s="4">
        <f t="shared" si="23"/>
        <v>0.0006811680575578153</v>
      </c>
    </row>
    <row r="298" spans="2:7" ht="15">
      <c r="B298" s="4">
        <f t="shared" si="18"/>
        <v>311.30000000000575</v>
      </c>
      <c r="C298" s="4">
        <f t="shared" si="19"/>
        <v>0.0006213983375124559</v>
      </c>
      <c r="D298" s="4">
        <f t="shared" si="20"/>
        <v>0</v>
      </c>
      <c r="E298" s="4">
        <f t="shared" si="21"/>
        <v>0</v>
      </c>
      <c r="F298" s="4">
        <f t="shared" si="22"/>
        <v>0</v>
      </c>
      <c r="G298" s="4">
        <f t="shared" si="23"/>
        <v>0.0006213983375124559</v>
      </c>
    </row>
    <row r="299" spans="2:7" ht="15">
      <c r="B299" s="4">
        <f t="shared" si="18"/>
        <v>311.4000000000058</v>
      </c>
      <c r="C299" s="4">
        <f t="shared" si="19"/>
        <v>0.0005664106019523228</v>
      </c>
      <c r="D299" s="4">
        <f t="shared" si="20"/>
        <v>0</v>
      </c>
      <c r="E299" s="4">
        <f t="shared" si="21"/>
        <v>0</v>
      </c>
      <c r="F299" s="4">
        <f t="shared" si="22"/>
        <v>0</v>
      </c>
      <c r="G299" s="4">
        <f t="shared" si="23"/>
        <v>0.0005664106019523228</v>
      </c>
    </row>
    <row r="300" spans="2:7" ht="15">
      <c r="B300" s="4">
        <f t="shared" si="18"/>
        <v>311.5000000000058</v>
      </c>
      <c r="C300" s="4">
        <f t="shared" si="19"/>
        <v>0.0005158674602905228</v>
      </c>
      <c r="D300" s="4">
        <f t="shared" si="20"/>
        <v>0</v>
      </c>
      <c r="E300" s="4">
        <f t="shared" si="21"/>
        <v>0</v>
      </c>
      <c r="F300" s="4">
        <f t="shared" si="22"/>
        <v>0</v>
      </c>
      <c r="G300" s="4">
        <f t="shared" si="23"/>
        <v>0.0005158674602905228</v>
      </c>
    </row>
    <row r="301" spans="2:7" ht="15">
      <c r="B301" s="4">
        <f t="shared" si="18"/>
        <v>311.6000000000058</v>
      </c>
      <c r="C301" s="4">
        <f t="shared" si="19"/>
        <v>0.00046945110865207336</v>
      </c>
      <c r="D301" s="4">
        <f t="shared" si="20"/>
        <v>0</v>
      </c>
      <c r="E301" s="4">
        <f t="shared" si="21"/>
        <v>0</v>
      </c>
      <c r="F301" s="4">
        <f t="shared" si="22"/>
        <v>0</v>
      </c>
      <c r="G301" s="4">
        <f t="shared" si="23"/>
        <v>0.00046945110865207336</v>
      </c>
    </row>
    <row r="302" spans="2:7" ht="15">
      <c r="B302" s="4">
        <f aca="true" t="shared" si="24" ref="B302:B325">B301+$C$42</f>
        <v>311.70000000000584</v>
      </c>
      <c r="C302" s="4">
        <f aca="true" t="shared" si="25" ref="C302:C325">NORMDIST(B302,$C$39,$C$40,0)</f>
        <v>0.0004268625726365075</v>
      </c>
      <c r="D302" s="4">
        <f aca="true" t="shared" si="26" ref="D302:D325">IF(AND(ROUND(B302,1)&gt;$C$10,ROUND(B302,1)&lt;=$C$9),C302,0)</f>
        <v>0</v>
      </c>
      <c r="E302" s="4">
        <f aca="true" t="shared" si="27" ref="E302:E325">IF(AND(ROUND(B302,1)&gt;=$F$10,ROUND(B302,1)&lt;=$F$9),C302,0)</f>
        <v>0</v>
      </c>
      <c r="F302" s="4">
        <f aca="true" t="shared" si="28" ref="F302:F325">IF(ROUND(B302,1)&lt;=$C$23,C302,0)</f>
        <v>0</v>
      </c>
      <c r="G302" s="4">
        <f aca="true" t="shared" si="29" ref="G302:G325">IF(ROUND(B302,1)&gt;=$F$23,C302,0)</f>
        <v>0.0004268625726365075</v>
      </c>
    </row>
    <row r="303" spans="2:7" ht="15">
      <c r="B303" s="4">
        <f t="shared" si="24"/>
        <v>311.80000000000587</v>
      </c>
      <c r="C303" s="4">
        <f t="shared" si="25"/>
        <v>0.00038782094460721264</v>
      </c>
      <c r="D303" s="4">
        <f t="shared" si="26"/>
        <v>0</v>
      </c>
      <c r="E303" s="4">
        <f t="shared" si="27"/>
        <v>0</v>
      </c>
      <c r="F303" s="4">
        <f t="shared" si="28"/>
        <v>0</v>
      </c>
      <c r="G303" s="4">
        <f t="shared" si="29"/>
        <v>0.00038782094460721264</v>
      </c>
    </row>
    <row r="304" spans="2:7" ht="15">
      <c r="B304" s="4">
        <f t="shared" si="24"/>
        <v>311.9000000000059</v>
      </c>
      <c r="C304" s="4">
        <f t="shared" si="25"/>
        <v>0.0003520626195617056</v>
      </c>
      <c r="D304" s="4">
        <f t="shared" si="26"/>
        <v>0</v>
      </c>
      <c r="E304" s="4">
        <f t="shared" si="27"/>
        <v>0</v>
      </c>
      <c r="F304" s="4">
        <f t="shared" si="28"/>
        <v>0</v>
      </c>
      <c r="G304" s="4">
        <f t="shared" si="29"/>
        <v>0.0003520626195617056</v>
      </c>
    </row>
    <row r="305" spans="2:7" ht="15">
      <c r="B305" s="4">
        <f t="shared" si="24"/>
        <v>312.0000000000059</v>
      </c>
      <c r="C305" s="4">
        <f t="shared" si="25"/>
        <v>0.0003193405332786773</v>
      </c>
      <c r="D305" s="4">
        <f t="shared" si="26"/>
        <v>0</v>
      </c>
      <c r="E305" s="4">
        <f t="shared" si="27"/>
        <v>0</v>
      </c>
      <c r="F305" s="4">
        <f t="shared" si="28"/>
        <v>0</v>
      </c>
      <c r="G305" s="4">
        <f t="shared" si="29"/>
        <v>0.0003193405332786773</v>
      </c>
    </row>
    <row r="306" spans="2:7" ht="15">
      <c r="B306" s="4">
        <f t="shared" si="24"/>
        <v>312.10000000000593</v>
      </c>
      <c r="C306" s="4">
        <f t="shared" si="25"/>
        <v>0.00028942340608871346</v>
      </c>
      <c r="D306" s="4">
        <f t="shared" si="26"/>
        <v>0</v>
      </c>
      <c r="E306" s="4">
        <f t="shared" si="27"/>
        <v>0</v>
      </c>
      <c r="F306" s="4">
        <f t="shared" si="28"/>
        <v>0</v>
      </c>
      <c r="G306" s="4">
        <f t="shared" si="29"/>
        <v>0.00028942340608871346</v>
      </c>
    </row>
    <row r="307" spans="2:7" ht="15">
      <c r="B307" s="4">
        <f t="shared" si="24"/>
        <v>312.20000000000596</v>
      </c>
      <c r="C307" s="4">
        <f t="shared" si="25"/>
        <v>0.00026209499527779815</v>
      </c>
      <c r="D307" s="4">
        <f t="shared" si="26"/>
        <v>0</v>
      </c>
      <c r="E307" s="4">
        <f t="shared" si="27"/>
        <v>0</v>
      </c>
      <c r="F307" s="4">
        <f t="shared" si="28"/>
        <v>0</v>
      </c>
      <c r="G307" s="4">
        <f t="shared" si="29"/>
        <v>0.00026209499527779815</v>
      </c>
    </row>
    <row r="308" spans="2:7" ht="15">
      <c r="B308" s="4">
        <f t="shared" si="24"/>
        <v>312.300000000006</v>
      </c>
      <c r="C308" s="4">
        <f t="shared" si="25"/>
        <v>0.00023715335880729332</v>
      </c>
      <c r="D308" s="4">
        <f t="shared" si="26"/>
        <v>0</v>
      </c>
      <c r="E308" s="4">
        <f t="shared" si="27"/>
        <v>0</v>
      </c>
      <c r="F308" s="4">
        <f t="shared" si="28"/>
        <v>0</v>
      </c>
      <c r="G308" s="4">
        <f t="shared" si="29"/>
        <v>0.00023715335880729332</v>
      </c>
    </row>
    <row r="309" spans="2:7" ht="15">
      <c r="B309" s="4">
        <f t="shared" si="24"/>
        <v>312.400000000006</v>
      </c>
      <c r="C309" s="4">
        <f t="shared" si="25"/>
        <v>0.00021441013272223715</v>
      </c>
      <c r="D309" s="4">
        <f t="shared" si="26"/>
        <v>0</v>
      </c>
      <c r="E309" s="4">
        <f t="shared" si="27"/>
        <v>0</v>
      </c>
      <c r="F309" s="4">
        <f t="shared" si="28"/>
        <v>0</v>
      </c>
      <c r="G309" s="4">
        <f t="shared" si="29"/>
        <v>0.00021441013272223715</v>
      </c>
    </row>
    <row r="310" spans="2:7" ht="15">
      <c r="B310" s="4">
        <f t="shared" si="24"/>
        <v>312.500000000006</v>
      </c>
      <c r="C310" s="4">
        <f t="shared" si="25"/>
        <v>0.00019368982432243112</v>
      </c>
      <c r="D310" s="4">
        <f t="shared" si="26"/>
        <v>0</v>
      </c>
      <c r="E310" s="4">
        <f t="shared" si="27"/>
        <v>0</v>
      </c>
      <c r="F310" s="4">
        <f t="shared" si="28"/>
        <v>0</v>
      </c>
      <c r="G310" s="4">
        <f t="shared" si="29"/>
        <v>0.00019368982432243112</v>
      </c>
    </row>
    <row r="311" spans="2:7" ht="15">
      <c r="B311" s="4">
        <f t="shared" si="24"/>
        <v>312.60000000000605</v>
      </c>
      <c r="C311" s="4">
        <f t="shared" si="25"/>
        <v>0.00017482912288856157</v>
      </c>
      <c r="D311" s="4">
        <f t="shared" si="26"/>
        <v>0</v>
      </c>
      <c r="E311" s="4">
        <f t="shared" si="27"/>
        <v>0</v>
      </c>
      <c r="F311" s="4">
        <f t="shared" si="28"/>
        <v>0</v>
      </c>
      <c r="G311" s="4">
        <f t="shared" si="29"/>
        <v>0.00017482912288856157</v>
      </c>
    </row>
    <row r="312" spans="2:7" ht="15">
      <c r="B312" s="4">
        <f t="shared" si="24"/>
        <v>312.70000000000607</v>
      </c>
      <c r="C312" s="4">
        <f t="shared" si="25"/>
        <v>0.0001576762294891307</v>
      </c>
      <c r="D312" s="4">
        <f t="shared" si="26"/>
        <v>0</v>
      </c>
      <c r="E312" s="4">
        <f t="shared" si="27"/>
        <v>0</v>
      </c>
      <c r="F312" s="4">
        <f t="shared" si="28"/>
        <v>0</v>
      </c>
      <c r="G312" s="4">
        <f t="shared" si="29"/>
        <v>0.0001576762294891307</v>
      </c>
    </row>
    <row r="313" spans="2:7" ht="15">
      <c r="B313" s="4">
        <f t="shared" si="24"/>
        <v>312.8000000000061</v>
      </c>
      <c r="C313" s="4">
        <f t="shared" si="25"/>
        <v>0.00014209020714355268</v>
      </c>
      <c r="D313" s="4">
        <f t="shared" si="26"/>
        <v>0</v>
      </c>
      <c r="E313" s="4">
        <f t="shared" si="27"/>
        <v>0</v>
      </c>
      <c r="F313" s="4">
        <f t="shared" si="28"/>
        <v>0</v>
      </c>
      <c r="G313" s="4">
        <f t="shared" si="29"/>
        <v>0.00014209020714355268</v>
      </c>
    </row>
    <row r="314" spans="2:7" ht="15">
      <c r="B314" s="4">
        <f t="shared" si="24"/>
        <v>312.9000000000061</v>
      </c>
      <c r="C314" s="4">
        <f t="shared" si="25"/>
        <v>0.00012794035238263557</v>
      </c>
      <c r="D314" s="4">
        <f t="shared" si="26"/>
        <v>0</v>
      </c>
      <c r="E314" s="4">
        <f t="shared" si="27"/>
        <v>0</v>
      </c>
      <c r="F314" s="4">
        <f t="shared" si="28"/>
        <v>0</v>
      </c>
      <c r="G314" s="4">
        <f t="shared" si="29"/>
        <v>0.00012794035238263557</v>
      </c>
    </row>
    <row r="315" spans="2:7" ht="15">
      <c r="B315" s="4">
        <f t="shared" si="24"/>
        <v>313.00000000000614</v>
      </c>
      <c r="C315" s="4">
        <f t="shared" si="25"/>
        <v>0.0001151055890298649</v>
      </c>
      <c r="D315" s="4">
        <f t="shared" si="26"/>
        <v>0</v>
      </c>
      <c r="E315" s="4">
        <f t="shared" si="27"/>
        <v>0</v>
      </c>
      <c r="F315" s="4">
        <f t="shared" si="28"/>
        <v>0</v>
      </c>
      <c r="G315" s="4">
        <f t="shared" si="29"/>
        <v>0.0001151055890298649</v>
      </c>
    </row>
    <row r="316" spans="2:7" ht="15">
      <c r="B316" s="4">
        <f t="shared" si="24"/>
        <v>313.10000000000616</v>
      </c>
      <c r="C316" s="4">
        <f t="shared" si="25"/>
        <v>0.00010347388482535543</v>
      </c>
      <c r="D316" s="4">
        <f t="shared" si="26"/>
        <v>0</v>
      </c>
      <c r="E316" s="4">
        <f t="shared" si="27"/>
        <v>0</v>
      </c>
      <c r="F316" s="4">
        <f t="shared" si="28"/>
        <v>0</v>
      </c>
      <c r="G316" s="4">
        <f t="shared" si="29"/>
        <v>0.00010347388482535543</v>
      </c>
    </row>
    <row r="317" spans="2:7" ht="15">
      <c r="B317" s="4">
        <f t="shared" si="24"/>
        <v>313.2000000000062</v>
      </c>
      <c r="C317" s="4">
        <f t="shared" si="25"/>
        <v>9.294169132885281E-05</v>
      </c>
      <c r="D317" s="4">
        <f t="shared" si="26"/>
        <v>0</v>
      </c>
      <c r="E317" s="4">
        <f t="shared" si="27"/>
        <v>0</v>
      </c>
      <c r="F317" s="4">
        <f t="shared" si="28"/>
        <v>0</v>
      </c>
      <c r="G317" s="4">
        <f t="shared" si="29"/>
        <v>9.294169132885281E-05</v>
      </c>
    </row>
    <row r="318" spans="2:7" ht="15">
      <c r="B318" s="4">
        <f t="shared" si="24"/>
        <v>313.3000000000062</v>
      </c>
      <c r="C318" s="4">
        <f t="shared" si="25"/>
        <v>8.341340736842649E-05</v>
      </c>
      <c r="D318" s="4">
        <f t="shared" si="26"/>
        <v>0</v>
      </c>
      <c r="E318" s="4">
        <f t="shared" si="27"/>
        <v>0</v>
      </c>
      <c r="F318" s="4">
        <f t="shared" si="28"/>
        <v>0</v>
      </c>
      <c r="G318" s="4">
        <f t="shared" si="29"/>
        <v>8.341340736842649E-05</v>
      </c>
    </row>
    <row r="319" spans="2:7" ht="15">
      <c r="B319" s="4">
        <f t="shared" si="24"/>
        <v>313.40000000000623</v>
      </c>
      <c r="C319" s="4">
        <f t="shared" si="25"/>
        <v>7.48008661471456E-05</v>
      </c>
      <c r="D319" s="4">
        <f t="shared" si="26"/>
        <v>0</v>
      </c>
      <c r="E319" s="4">
        <f t="shared" si="27"/>
        <v>0</v>
      </c>
      <c r="F319" s="4">
        <f t="shared" si="28"/>
        <v>0</v>
      </c>
      <c r="G319" s="4">
        <f t="shared" si="29"/>
        <v>7.48008661471456E-05</v>
      </c>
    </row>
    <row r="320" spans="2:7" ht="15">
      <c r="B320" s="4">
        <f t="shared" si="24"/>
        <v>313.50000000000625</v>
      </c>
      <c r="C320" s="4">
        <f t="shared" si="25"/>
        <v>6.70228459805544E-05</v>
      </c>
      <c r="D320" s="4">
        <f t="shared" si="26"/>
        <v>0</v>
      </c>
      <c r="E320" s="4">
        <f t="shared" si="27"/>
        <v>0</v>
      </c>
      <c r="F320" s="4">
        <f t="shared" si="28"/>
        <v>0</v>
      </c>
      <c r="G320" s="4">
        <f t="shared" si="29"/>
        <v>6.70228459805544E-05</v>
      </c>
    </row>
    <row r="321" spans="2:7" ht="15">
      <c r="B321" s="4">
        <f t="shared" si="24"/>
        <v>313.6000000000063</v>
      </c>
      <c r="C321" s="4">
        <f t="shared" si="25"/>
        <v>6.000460451265789E-05</v>
      </c>
      <c r="D321" s="4">
        <f t="shared" si="26"/>
        <v>0</v>
      </c>
      <c r="E321" s="4">
        <f t="shared" si="27"/>
        <v>0</v>
      </c>
      <c r="F321" s="4">
        <f t="shared" si="28"/>
        <v>0</v>
      </c>
      <c r="G321" s="4">
        <f t="shared" si="29"/>
        <v>6.000460451265789E-05</v>
      </c>
    </row>
    <row r="322" spans="2:7" ht="15">
      <c r="B322" s="4">
        <f t="shared" si="24"/>
        <v>313.7000000000063</v>
      </c>
      <c r="C322" s="4">
        <f t="shared" si="25"/>
        <v>5.3677436146779054E-05</v>
      </c>
      <c r="D322" s="4">
        <f t="shared" si="26"/>
        <v>0</v>
      </c>
      <c r="E322" s="4">
        <f t="shared" si="27"/>
        <v>0</v>
      </c>
      <c r="F322" s="4">
        <f t="shared" si="28"/>
        <v>0</v>
      </c>
      <c r="G322" s="4">
        <f t="shared" si="29"/>
        <v>5.3677436146779054E-05</v>
      </c>
    </row>
    <row r="323" spans="2:7" ht="15">
      <c r="B323" s="4">
        <f t="shared" si="24"/>
        <v>313.8000000000063</v>
      </c>
      <c r="C323" s="4">
        <f t="shared" si="25"/>
        <v>4.797825232941998E-05</v>
      </c>
      <c r="D323" s="4">
        <f t="shared" si="26"/>
        <v>0</v>
      </c>
      <c r="E323" s="4">
        <f t="shared" si="27"/>
        <v>0</v>
      </c>
      <c r="F323" s="4">
        <f t="shared" si="28"/>
        <v>0</v>
      </c>
      <c r="G323" s="4">
        <f t="shared" si="29"/>
        <v>4.797825232941998E-05</v>
      </c>
    </row>
    <row r="324" spans="2:7" ht="15">
      <c r="B324" s="4">
        <f t="shared" si="24"/>
        <v>313.90000000000634</v>
      </c>
      <c r="C324" s="4">
        <f t="shared" si="25"/>
        <v>4.284918423947729E-05</v>
      </c>
      <c r="D324" s="4">
        <f t="shared" si="26"/>
        <v>0</v>
      </c>
      <c r="E324" s="4">
        <f t="shared" si="27"/>
        <v>0</v>
      </c>
      <c r="F324" s="4">
        <f t="shared" si="28"/>
        <v>0</v>
      </c>
      <c r="G324" s="4">
        <f t="shared" si="29"/>
        <v>4.284918423947729E-05</v>
      </c>
    </row>
    <row r="325" spans="2:7" ht="15">
      <c r="B325" s="4">
        <f t="shared" si="24"/>
        <v>314.00000000000637</v>
      </c>
      <c r="C325" s="4">
        <f t="shared" si="25"/>
        <v>3.823720736111761E-05</v>
      </c>
      <c r="D325" s="4">
        <f t="shared" si="26"/>
        <v>0</v>
      </c>
      <c r="E325" s="4">
        <f t="shared" si="27"/>
        <v>0</v>
      </c>
      <c r="F325" s="4">
        <f t="shared" si="28"/>
        <v>0</v>
      </c>
      <c r="G325" s="4">
        <f t="shared" si="29"/>
        <v>3.823720736111761E-05</v>
      </c>
    </row>
  </sheetData>
  <sheetProtection/>
  <printOptions horizontalCentered="1"/>
  <pageMargins left="0.7" right="0.7" top="0.75" bottom="0.75" header="0.3" footer="0.3"/>
  <pageSetup fitToHeight="1" fitToWidth="1" horizontalDpi="600" verticalDpi="600" orientation="landscape" scale="80" r:id="rId2"/>
  <headerFooter>
    <oddFooter>&amp;L&amp;F&amp;C&amp;A&amp;RPage &amp;P of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36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12.28125" style="0" bestFit="1" customWidth="1"/>
    <col min="2" max="2" width="1.1484375" style="0" customWidth="1"/>
    <col min="3" max="3" width="17.28125" style="0" customWidth="1"/>
    <col min="4" max="4" width="10.57421875" style="0" customWidth="1"/>
    <col min="5" max="5" width="1.57421875" style="0" customWidth="1"/>
    <col min="6" max="6" width="25.421875" style="0" customWidth="1"/>
    <col min="7" max="7" width="9.8515625" style="0" customWidth="1"/>
    <col min="8" max="8" width="15.00390625" style="0" customWidth="1"/>
    <col min="9" max="10" width="7.8515625" style="0" customWidth="1"/>
    <col min="11" max="11" width="9.28125" style="0" customWidth="1"/>
    <col min="12" max="12" width="9.00390625" style="0" customWidth="1"/>
  </cols>
  <sheetData>
    <row r="1" spans="1:7" ht="45">
      <c r="A1" s="44" t="str">
        <f aca="true" t="shared" si="0" ref="A1:A10">ROW()&amp;")"</f>
        <v>1)</v>
      </c>
      <c r="B1" s="45" t="s">
        <v>141</v>
      </c>
      <c r="C1" s="46"/>
      <c r="D1" s="46"/>
      <c r="E1" s="46"/>
      <c r="F1" s="46"/>
      <c r="G1" s="47"/>
    </row>
    <row r="2" spans="1:7" ht="15">
      <c r="A2" s="44" t="str">
        <f t="shared" si="0"/>
        <v>2)</v>
      </c>
      <c r="B2" s="45" t="s">
        <v>116</v>
      </c>
      <c r="C2" s="46"/>
      <c r="D2" s="46"/>
      <c r="E2" s="46"/>
      <c r="F2" s="46"/>
      <c r="G2" s="47"/>
    </row>
    <row r="3" spans="1:7" ht="30">
      <c r="A3" s="44" t="str">
        <f t="shared" si="0"/>
        <v>3)</v>
      </c>
      <c r="B3" s="45" t="s">
        <v>117</v>
      </c>
      <c r="C3" s="46"/>
      <c r="D3" s="46"/>
      <c r="E3" s="46"/>
      <c r="F3" s="46"/>
      <c r="G3" s="47"/>
    </row>
    <row r="4" spans="1:7" ht="30">
      <c r="A4" s="44" t="str">
        <f t="shared" si="0"/>
        <v>4)</v>
      </c>
      <c r="B4" s="45" t="s">
        <v>118</v>
      </c>
      <c r="C4" s="46"/>
      <c r="D4" s="46"/>
      <c r="E4" s="46"/>
      <c r="F4" s="46"/>
      <c r="G4" s="47"/>
    </row>
    <row r="5" spans="1:7" ht="30">
      <c r="A5" s="44" t="str">
        <f t="shared" si="0"/>
        <v>5)</v>
      </c>
      <c r="B5" s="45" t="s">
        <v>142</v>
      </c>
      <c r="C5" s="46"/>
      <c r="D5" s="46"/>
      <c r="E5" s="46"/>
      <c r="F5" s="46"/>
      <c r="G5" s="47"/>
    </row>
    <row r="6" spans="1:7" ht="45">
      <c r="A6" s="44" t="str">
        <f t="shared" si="0"/>
        <v>6)</v>
      </c>
      <c r="B6" s="45" t="s">
        <v>119</v>
      </c>
      <c r="C6" s="46"/>
      <c r="D6" s="46"/>
      <c r="E6" s="46"/>
      <c r="F6" s="46"/>
      <c r="G6" s="47"/>
    </row>
    <row r="7" spans="1:7" ht="30">
      <c r="A7" s="44" t="str">
        <f t="shared" si="0"/>
        <v>7)</v>
      </c>
      <c r="B7" s="45" t="s">
        <v>120</v>
      </c>
      <c r="C7" s="46"/>
      <c r="D7" s="46"/>
      <c r="E7" s="46"/>
      <c r="F7" s="46"/>
      <c r="G7" s="47"/>
    </row>
    <row r="8" spans="1:8" ht="15">
      <c r="A8" s="44" t="str">
        <f t="shared" si="0"/>
        <v>8)</v>
      </c>
      <c r="B8" s="45" t="s">
        <v>161</v>
      </c>
      <c r="C8" s="46"/>
      <c r="D8" s="46"/>
      <c r="E8" s="46"/>
      <c r="F8" s="46"/>
      <c r="G8" s="47"/>
      <c r="H8" s="23"/>
    </row>
    <row r="9" spans="1:8" ht="15">
      <c r="A9" s="44" t="str">
        <f t="shared" si="0"/>
        <v>9)</v>
      </c>
      <c r="B9" s="45" t="s">
        <v>162</v>
      </c>
      <c r="C9" s="46"/>
      <c r="D9" s="46"/>
      <c r="E9" s="46"/>
      <c r="F9" s="46"/>
      <c r="G9" s="47"/>
      <c r="H9" s="23" t="s">
        <v>64</v>
      </c>
    </row>
    <row r="10" spans="1:8" ht="15">
      <c r="A10" s="44" t="str">
        <f t="shared" si="0"/>
        <v>10)</v>
      </c>
      <c r="B10" s="45" t="s">
        <v>163</v>
      </c>
      <c r="C10" s="46"/>
      <c r="D10" s="46"/>
      <c r="E10" s="46"/>
      <c r="F10" s="46"/>
      <c r="G10" s="47"/>
      <c r="H10" s="23" t="s">
        <v>164</v>
      </c>
    </row>
    <row r="12" spans="3:7" ht="30">
      <c r="C12" s="17" t="s">
        <v>82</v>
      </c>
      <c r="D12" s="4">
        <v>1</v>
      </c>
      <c r="E12" s="35"/>
      <c r="F12" s="48" t="s">
        <v>86</v>
      </c>
      <c r="G12" s="12">
        <v>9</v>
      </c>
    </row>
    <row r="13" spans="1:7" ht="30">
      <c r="A13" s="17" t="s">
        <v>69</v>
      </c>
      <c r="C13" s="31" t="s">
        <v>73</v>
      </c>
      <c r="D13" s="4">
        <v>23</v>
      </c>
      <c r="E13" s="35"/>
      <c r="F13" s="48" t="s">
        <v>87</v>
      </c>
      <c r="G13" s="12">
        <v>0.7</v>
      </c>
    </row>
    <row r="14" spans="1:7" ht="15">
      <c r="A14" s="4" t="s">
        <v>71</v>
      </c>
      <c r="C14" s="31" t="s">
        <v>74</v>
      </c>
      <c r="D14" s="4">
        <v>4</v>
      </c>
      <c r="E14" s="35"/>
      <c r="F14" s="48" t="s">
        <v>124</v>
      </c>
      <c r="G14" s="12">
        <v>5</v>
      </c>
    </row>
    <row r="15" spans="1:7" ht="30">
      <c r="A15" s="4" t="s">
        <v>143</v>
      </c>
      <c r="C15" s="31" t="s">
        <v>75</v>
      </c>
      <c r="D15" s="4">
        <v>41</v>
      </c>
      <c r="E15" s="35"/>
      <c r="F15" s="48" t="s">
        <v>123</v>
      </c>
      <c r="G15" s="12" t="s">
        <v>121</v>
      </c>
    </row>
    <row r="16" spans="1:7" ht="15">
      <c r="A16" s="4" t="s">
        <v>72</v>
      </c>
      <c r="C16" s="31" t="s">
        <v>76</v>
      </c>
      <c r="D16" s="4">
        <v>9</v>
      </c>
      <c r="E16" s="35"/>
      <c r="F16" s="48" t="s">
        <v>126</v>
      </c>
      <c r="G16" s="13">
        <f>VLOOKUP(G15,F20:G24,2,0)</f>
        <v>5</v>
      </c>
    </row>
    <row r="17" spans="3:7" ht="15">
      <c r="C17" s="31" t="s">
        <v>77</v>
      </c>
      <c r="D17" s="4">
        <v>31</v>
      </c>
      <c r="E17" s="35"/>
      <c r="F17" s="48" t="str">
        <f>"P("&amp;G15&amp;" "&amp;G14&amp;") = "&amp;TEXT(G17,"0.000")</f>
        <v>P(X &lt;= 5) = 0.270</v>
      </c>
      <c r="G17" s="13">
        <f>_xlfn.IFERROR(CHOOSE(G16,BINOMDIST(G14,G12,G13,0),BINOMDIST(G14-1,G12,G13,1),1-BINOMDIST(G14,G12,G13,1),1-BINOMDIST(G14-1,G12,G13,1),BINOMDIST(G14,G12,G13,1)),"")</f>
        <v>0.27034090200000005</v>
      </c>
    </row>
    <row r="18" spans="3:5" ht="15">
      <c r="C18" s="31" t="s">
        <v>78</v>
      </c>
      <c r="D18" s="4">
        <v>16</v>
      </c>
      <c r="E18" s="35"/>
    </row>
    <row r="19" spans="3:7" ht="15">
      <c r="C19" s="31" t="s">
        <v>79</v>
      </c>
      <c r="D19" s="4">
        <v>37</v>
      </c>
      <c r="E19" s="35"/>
      <c r="F19" s="31" t="s">
        <v>122</v>
      </c>
      <c r="G19" s="31" t="s">
        <v>125</v>
      </c>
    </row>
    <row r="20" spans="3:8" ht="15">
      <c r="C20" s="31" t="s">
        <v>80</v>
      </c>
      <c r="D20" s="4">
        <v>32</v>
      </c>
      <c r="E20" s="35"/>
      <c r="F20" s="4" t="s">
        <v>88</v>
      </c>
      <c r="G20" s="4">
        <v>1</v>
      </c>
      <c r="H20" t="s">
        <v>156</v>
      </c>
    </row>
    <row r="21" spans="3:8" ht="15">
      <c r="C21" s="31" t="s">
        <v>81</v>
      </c>
      <c r="D21" s="4">
        <v>20</v>
      </c>
      <c r="E21" s="35"/>
      <c r="F21" s="4" t="s">
        <v>89</v>
      </c>
      <c r="G21" s="4">
        <v>2</v>
      </c>
      <c r="H21" t="s">
        <v>157</v>
      </c>
    </row>
    <row r="22" spans="3:8" ht="15">
      <c r="C22" s="17" t="s">
        <v>70</v>
      </c>
      <c r="D22" s="8">
        <f>CHOOSE(D12,AVERAGE(D13:D21),MEDIAN(D13:D21),_xlfn.IFERROR(_xlfn.MODE.SNGL(D13:D21),"none"))</f>
        <v>23.666666666666668</v>
      </c>
      <c r="F22" s="4" t="s">
        <v>90</v>
      </c>
      <c r="G22" s="4">
        <v>3</v>
      </c>
      <c r="H22" t="s">
        <v>158</v>
      </c>
    </row>
    <row r="23" spans="6:8" ht="15">
      <c r="F23" s="4" t="s">
        <v>91</v>
      </c>
      <c r="G23" s="4">
        <v>4</v>
      </c>
      <c r="H23" t="s">
        <v>159</v>
      </c>
    </row>
    <row r="24" spans="6:8" ht="15">
      <c r="F24" s="4" t="s">
        <v>121</v>
      </c>
      <c r="G24" s="4">
        <v>5</v>
      </c>
      <c r="H24" t="s">
        <v>160</v>
      </c>
    </row>
    <row r="26" spans="6:8" ht="15">
      <c r="F26" s="31" t="s">
        <v>127</v>
      </c>
      <c r="G26" s="31" t="s">
        <v>128</v>
      </c>
      <c r="H26" s="31" t="str">
        <f>"P("&amp;G15&amp;" "&amp;G14&amp;")"</f>
        <v>P(X &lt;= 5)</v>
      </c>
    </row>
    <row r="27" spans="6:8" ht="15">
      <c r="F27" s="4">
        <v>0</v>
      </c>
      <c r="G27" s="49">
        <f aca="true" t="shared" si="1" ref="G27:G36">BINOMDIST(F27,$G$12,$G$13,0)</f>
        <v>1.9683000000000018E-05</v>
      </c>
      <c r="H27" s="57">
        <f>CHOOSE($G$16,IF(F27=$G$14,G27,""),IF(F27&lt;$G$14,G27,""),IF(F27&gt;$G$14,G27,""),IF(F27&gt;=$G$14,G27,""),IF(F27&lt;=$G$14,G27,""))</f>
        <v>1.9683000000000018E-05</v>
      </c>
    </row>
    <row r="28" spans="6:8" ht="15">
      <c r="F28" s="4">
        <v>1</v>
      </c>
      <c r="G28" s="49">
        <f t="shared" si="1"/>
        <v>0.00041334300000000037</v>
      </c>
      <c r="H28" s="57">
        <f aca="true" t="shared" si="2" ref="H28:H36">CHOOSE($G$16,IF(F28=$G$14,G28,""),IF(F28&lt;$G$14,G28,""),IF(F28&gt;$G$14,G28,""),IF(F28&gt;=$G$14,G28,""),IF(F28&lt;=$G$14,G28,""))</f>
        <v>0.00041334300000000037</v>
      </c>
    </row>
    <row r="29" spans="6:8" ht="15">
      <c r="F29" s="4">
        <v>2</v>
      </c>
      <c r="G29" s="49">
        <f t="shared" si="1"/>
        <v>0.0038578680000000026</v>
      </c>
      <c r="H29" s="57">
        <f t="shared" si="2"/>
        <v>0.0038578680000000026</v>
      </c>
    </row>
    <row r="30" spans="6:8" ht="15">
      <c r="F30" s="4">
        <v>3</v>
      </c>
      <c r="G30" s="49">
        <f t="shared" si="1"/>
        <v>0.02100394800000002</v>
      </c>
      <c r="H30" s="57">
        <f t="shared" si="2"/>
        <v>0.02100394800000002</v>
      </c>
    </row>
    <row r="31" spans="6:8" ht="15">
      <c r="F31" s="4">
        <v>4</v>
      </c>
      <c r="G31" s="49">
        <f t="shared" si="1"/>
        <v>0.07351381800000008</v>
      </c>
      <c r="H31" s="57">
        <f t="shared" si="2"/>
        <v>0.07351381800000008</v>
      </c>
    </row>
    <row r="32" spans="6:8" ht="15">
      <c r="F32" s="4">
        <v>5</v>
      </c>
      <c r="G32" s="49">
        <f t="shared" si="1"/>
        <v>0.17153224200000006</v>
      </c>
      <c r="H32" s="57">
        <f t="shared" si="2"/>
        <v>0.17153224200000006</v>
      </c>
    </row>
    <row r="33" spans="6:8" ht="15">
      <c r="F33" s="4">
        <v>6</v>
      </c>
      <c r="G33" s="49">
        <f t="shared" si="1"/>
        <v>0.26682793200000005</v>
      </c>
      <c r="H33" s="57">
        <f t="shared" si="2"/>
      </c>
    </row>
    <row r="34" spans="6:8" ht="15">
      <c r="F34" s="4">
        <v>7</v>
      </c>
      <c r="G34" s="49">
        <f t="shared" si="1"/>
        <v>0.26682793200000005</v>
      </c>
      <c r="H34" s="57">
        <f t="shared" si="2"/>
      </c>
    </row>
    <row r="35" spans="6:8" ht="15">
      <c r="F35" s="4">
        <v>8</v>
      </c>
      <c r="G35" s="49">
        <f t="shared" si="1"/>
        <v>0.15564962699999996</v>
      </c>
      <c r="H35" s="57">
        <f t="shared" si="2"/>
      </c>
    </row>
    <row r="36" spans="6:8" ht="15">
      <c r="F36" s="4">
        <v>9</v>
      </c>
      <c r="G36" s="49">
        <f t="shared" si="1"/>
        <v>0.04035360699999997</v>
      </c>
      <c r="H36" s="57">
        <f t="shared" si="2"/>
      </c>
    </row>
  </sheetData>
  <sheetProtection/>
  <dataValidations count="2">
    <dataValidation type="whole" allowBlank="1" showInputMessage="1" showErrorMessage="1" errorTitle="Enter a Whole Number" error="Enter a Whole Number Between 0 and the n value." sqref="G14">
      <formula1>0</formula1>
      <formula2>G12</formula2>
    </dataValidation>
    <dataValidation type="list" allowBlank="1" showInputMessage="1" showErrorMessage="1" sqref="G15">
      <formula1>$F$20:$F$24</formula1>
    </dataValidation>
  </dataValidations>
  <hyperlinks>
    <hyperlink ref="H9" r:id="rId1" tooltip="Highline Excel Class 07: VLOOKUP function formula 7 Examples" display="http://www.youtube.com/watch?v=RCLUM0UMLXo"/>
    <hyperlink ref="H10" r:id="rId2" tooltip="Excel Magic Trick #21: BINOMDIST function for Probability" display="http://www.youtube.com/watch?v=HxdbJ7or-W0"/>
  </hyperlinks>
  <printOptions/>
  <pageMargins left="0.7" right="0.7" top="0.75" bottom="0.75" header="0.3" footer="0.3"/>
  <pageSetup horizontalDpi="600" verticalDpi="600" orientation="portrait" r:id="rId5"/>
  <drawing r:id="rId4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A8" sqref="A8"/>
    </sheetView>
  </sheetViews>
  <sheetFormatPr defaultColWidth="9.140625" defaultRowHeight="15"/>
  <sheetData>
    <row r="1" spans="1:10" ht="15">
      <c r="A1" s="31" t="s">
        <v>129</v>
      </c>
      <c r="B1" s="31" t="s">
        <v>43</v>
      </c>
      <c r="C1" s="31" t="s">
        <v>146</v>
      </c>
      <c r="J1" s="58" t="s">
        <v>149</v>
      </c>
    </row>
    <row r="2" spans="1:10" ht="15">
      <c r="A2" s="4" t="s">
        <v>130</v>
      </c>
      <c r="B2" s="30">
        <v>1</v>
      </c>
      <c r="C2" s="4" t="s">
        <v>147</v>
      </c>
      <c r="E2">
        <v>1</v>
      </c>
      <c r="J2" t="s">
        <v>147</v>
      </c>
    </row>
    <row r="3" spans="1:10" ht="15">
      <c r="A3" s="4" t="s">
        <v>130</v>
      </c>
      <c r="B3" s="30">
        <v>1</v>
      </c>
      <c r="C3" s="4" t="s">
        <v>148</v>
      </c>
      <c r="J3" t="s">
        <v>148</v>
      </c>
    </row>
    <row r="4" spans="1:6" ht="15">
      <c r="A4" s="4" t="s">
        <v>131</v>
      </c>
      <c r="B4" s="30">
        <v>1</v>
      </c>
      <c r="C4" s="4" t="s">
        <v>147</v>
      </c>
      <c r="E4" s="31" t="s">
        <v>129</v>
      </c>
      <c r="F4" s="31" t="s">
        <v>43</v>
      </c>
    </row>
    <row r="5" spans="1:6" ht="15">
      <c r="A5" s="4" t="s">
        <v>130</v>
      </c>
      <c r="B5" s="30">
        <v>1</v>
      </c>
      <c r="C5" s="4" t="s">
        <v>148</v>
      </c>
      <c r="E5" s="4" t="s">
        <v>130</v>
      </c>
      <c r="F5" s="8"/>
    </row>
    <row r="6" spans="1:6" ht="15">
      <c r="A6" s="4" t="s">
        <v>132</v>
      </c>
      <c r="B6" s="30">
        <v>1</v>
      </c>
      <c r="C6" s="4" t="s">
        <v>147</v>
      </c>
      <c r="E6" s="4" t="s">
        <v>131</v>
      </c>
      <c r="F6" s="8"/>
    </row>
    <row r="7" spans="1:6" ht="15">
      <c r="A7" s="4" t="s">
        <v>133</v>
      </c>
      <c r="B7" s="30">
        <v>1</v>
      </c>
      <c r="C7" s="4" t="s">
        <v>148</v>
      </c>
      <c r="E7" s="4" t="s">
        <v>132</v>
      </c>
      <c r="F7" s="8"/>
    </row>
    <row r="8" spans="1:6" ht="15">
      <c r="A8" s="4" t="s">
        <v>133</v>
      </c>
      <c r="B8" s="30">
        <v>1</v>
      </c>
      <c r="C8" s="4" t="s">
        <v>147</v>
      </c>
      <c r="E8" s="4" t="s">
        <v>133</v>
      </c>
      <c r="F8" s="8"/>
    </row>
    <row r="9" spans="1:6" ht="15">
      <c r="A9" s="4" t="s">
        <v>134</v>
      </c>
      <c r="B9" s="30">
        <v>1</v>
      </c>
      <c r="C9" s="4" t="s">
        <v>148</v>
      </c>
      <c r="E9" s="4" t="s">
        <v>134</v>
      </c>
      <c r="F9" s="8"/>
    </row>
    <row r="10" spans="1:6" ht="15">
      <c r="A10" s="4" t="s">
        <v>134</v>
      </c>
      <c r="B10" s="30">
        <v>1</v>
      </c>
      <c r="C10" s="4" t="s">
        <v>147</v>
      </c>
      <c r="E10" s="4" t="s">
        <v>135</v>
      </c>
      <c r="F10" s="8"/>
    </row>
    <row r="11" spans="1:3" ht="15">
      <c r="A11" s="4" t="s">
        <v>135</v>
      </c>
      <c r="B11" s="30">
        <v>1</v>
      </c>
      <c r="C11" s="4" t="s">
        <v>148</v>
      </c>
    </row>
    <row r="12" spans="1:3" ht="15">
      <c r="A12" s="4" t="s">
        <v>130</v>
      </c>
      <c r="B12" s="30">
        <v>1</v>
      </c>
      <c r="C12" s="4" t="s">
        <v>147</v>
      </c>
    </row>
  </sheetData>
  <sheetProtection/>
  <printOptions/>
  <pageMargins left="0.7" right="0.7" top="0.75" bottom="0.75" header="0.3" footer="0.3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1:G408"/>
  <sheetViews>
    <sheetView tabSelected="1" zoomScalePageLayoutView="0" workbookViewId="0" topLeftCell="A1">
      <selection activeCell="F18" sqref="F18"/>
    </sheetView>
  </sheetViews>
  <sheetFormatPr defaultColWidth="9.140625" defaultRowHeight="15"/>
  <cols>
    <col min="1" max="1" width="22.28125" style="0" customWidth="1"/>
    <col min="2" max="2" width="20.00390625" style="0" customWidth="1"/>
    <col min="3" max="3" width="1.8515625" style="0" customWidth="1"/>
    <col min="4" max="4" width="12.7109375" style="0" customWidth="1"/>
    <col min="5" max="5" width="10.7109375" style="0" customWidth="1"/>
  </cols>
  <sheetData>
    <row r="1" spans="1:6" ht="15">
      <c r="A1" s="1" t="s">
        <v>0</v>
      </c>
      <c r="B1" s="2"/>
      <c r="C1" s="2"/>
      <c r="D1" s="2"/>
      <c r="E1" s="2"/>
      <c r="F1" s="3"/>
    </row>
    <row r="2" spans="1:7" ht="15">
      <c r="A2" s="33" t="s">
        <v>35</v>
      </c>
      <c r="B2" s="33"/>
      <c r="C2" s="33"/>
      <c r="D2" s="33"/>
      <c r="E2" s="33"/>
      <c r="F2" s="33"/>
      <c r="G2" s="23" t="s">
        <v>45</v>
      </c>
    </row>
    <row r="3" spans="1:7" ht="15">
      <c r="A3" s="1" t="s">
        <v>153</v>
      </c>
      <c r="B3" s="2"/>
      <c r="C3" s="2"/>
      <c r="D3" s="2"/>
      <c r="E3" s="2"/>
      <c r="F3" s="3"/>
      <c r="G3" s="23" t="s">
        <v>152</v>
      </c>
    </row>
    <row r="4" ht="15">
      <c r="G4" s="23" t="s">
        <v>154</v>
      </c>
    </row>
    <row r="6" spans="1:6" ht="15">
      <c r="A6" s="24" t="s">
        <v>36</v>
      </c>
      <c r="B6" s="18">
        <v>40259</v>
      </c>
      <c r="D6" s="7" t="s">
        <v>150</v>
      </c>
      <c r="E6" s="7"/>
      <c r="F6" t="s">
        <v>151</v>
      </c>
    </row>
    <row r="7" spans="1:5" ht="15">
      <c r="A7" s="24" t="s">
        <v>18</v>
      </c>
      <c r="B7" s="18">
        <f>B6+12</f>
        <v>40271</v>
      </c>
      <c r="D7" s="4" t="s">
        <v>26</v>
      </c>
      <c r="E7" s="4">
        <v>1</v>
      </c>
    </row>
    <row r="8" spans="1:5" ht="15">
      <c r="A8" s="24" t="s">
        <v>37</v>
      </c>
      <c r="B8" s="13">
        <f>B7-B6</f>
        <v>12</v>
      </c>
      <c r="D8" s="4" t="s">
        <v>20</v>
      </c>
      <c r="E8" s="4">
        <v>2</v>
      </c>
    </row>
    <row r="9" spans="1:5" ht="15">
      <c r="A9" s="24" t="s">
        <v>27</v>
      </c>
      <c r="B9" s="12" t="s">
        <v>23</v>
      </c>
      <c r="D9" s="4" t="s">
        <v>21</v>
      </c>
      <c r="E9" s="4">
        <v>3</v>
      </c>
    </row>
    <row r="10" spans="1:5" ht="30">
      <c r="A10" s="24" t="str">
        <f>"WEEKDAY output for "&amp;B9</f>
        <v>WEEKDAY output for Thursday</v>
      </c>
      <c r="B10" s="13">
        <f>VLOOKUP(B9,D7:E13,2,0)</f>
        <v>5</v>
      </c>
      <c r="D10" s="4" t="s">
        <v>22</v>
      </c>
      <c r="E10" s="4">
        <v>4</v>
      </c>
    </row>
    <row r="11" spans="1:5" ht="15">
      <c r="A11" s="24" t="str">
        <f>"Count # of "&amp;$B$9</f>
        <v>Count # of Thursday</v>
      </c>
      <c r="B11" s="13"/>
      <c r="D11" s="4" t="s">
        <v>23</v>
      </c>
      <c r="E11" s="4">
        <v>5</v>
      </c>
    </row>
    <row r="12" spans="1:5" ht="15">
      <c r="A12" s="24" t="str">
        <f>"Count # of "&amp;$B$9</f>
        <v>Count # of Thursday</v>
      </c>
      <c r="B12" s="8">
        <f>INT((B7-B6+WEEKDAY(B6-B10))/7)</f>
        <v>2</v>
      </c>
      <c r="D12" s="4" t="s">
        <v>24</v>
      </c>
      <c r="E12" s="4">
        <v>6</v>
      </c>
    </row>
    <row r="13" spans="1:5" ht="15">
      <c r="A13" s="24" t="str">
        <f>"Count # of "&amp;$B$9</f>
        <v>Count # of Thursday</v>
      </c>
      <c r="B13" s="8">
        <f ca="1">SUMPRODUCT(--(WEEKDAY(ROW(INDIRECT(B6&amp;":"&amp;B7)))=B10))</f>
        <v>2</v>
      </c>
      <c r="D13" s="4" t="s">
        <v>25</v>
      </c>
      <c r="E13" s="4">
        <v>7</v>
      </c>
    </row>
    <row r="15" ht="15">
      <c r="A15" s="17" t="s">
        <v>38</v>
      </c>
    </row>
    <row r="16" ht="15">
      <c r="A16" s="19">
        <f ca="1">IF(ROWS(A$16:A16)&gt;$B$8+1,"",INDEX(ROW(INDIRECT($B$6&amp;":"&amp;$B$7)),ROWS(A$16:A16)))</f>
        <v>40259</v>
      </c>
    </row>
    <row r="17" ht="15">
      <c r="A17" s="16">
        <f ca="1">IF(ROWS(A$16:A17)&gt;$B$8+1,"",INDEX(ROW(INDIRECT($B$6&amp;":"&amp;$B$7)),ROWS(A$16:A17)))</f>
        <v>40260</v>
      </c>
    </row>
    <row r="18" ht="15">
      <c r="A18" s="16">
        <f ca="1">IF(ROWS(A$16:A18)&gt;$B$8+1,"",INDEX(ROW(INDIRECT($B$6&amp;":"&amp;$B$7)),ROWS(A$16:A18)))</f>
        <v>40261</v>
      </c>
    </row>
    <row r="19" ht="15">
      <c r="A19" s="16">
        <f ca="1">IF(ROWS(A$16:A19)&gt;$B$8+1,"",INDEX(ROW(INDIRECT($B$6&amp;":"&amp;$B$7)),ROWS(A$16:A19)))</f>
        <v>40262</v>
      </c>
    </row>
    <row r="20" ht="15">
      <c r="A20" s="16">
        <f ca="1">IF(ROWS(A$16:A20)&gt;$B$8+1,"",INDEX(ROW(INDIRECT($B$6&amp;":"&amp;$B$7)),ROWS(A$16:A20)))</f>
        <v>40263</v>
      </c>
    </row>
    <row r="21" ht="15">
      <c r="A21" s="16">
        <f ca="1">IF(ROWS(A$16:A21)&gt;$B$8+1,"",INDEX(ROW(INDIRECT($B$6&amp;":"&amp;$B$7)),ROWS(A$16:A21)))</f>
        <v>40264</v>
      </c>
    </row>
    <row r="22" ht="15">
      <c r="A22" s="16">
        <f ca="1">IF(ROWS(A$16:A22)&gt;$B$8+1,"",INDEX(ROW(INDIRECT($B$6&amp;":"&amp;$B$7)),ROWS(A$16:A22)))</f>
        <v>40265</v>
      </c>
    </row>
    <row r="23" ht="15">
      <c r="A23" s="16">
        <f ca="1">IF(ROWS(A$16:A23)&gt;$B$8+1,"",INDEX(ROW(INDIRECT($B$6&amp;":"&amp;$B$7)),ROWS(A$16:A23)))</f>
        <v>40266</v>
      </c>
    </row>
    <row r="24" ht="15">
      <c r="A24" s="16">
        <f ca="1">IF(ROWS(A$16:A24)&gt;$B$8+1,"",INDEX(ROW(INDIRECT($B$6&amp;":"&amp;$B$7)),ROWS(A$16:A24)))</f>
        <v>40267</v>
      </c>
    </row>
    <row r="25" ht="15">
      <c r="A25" s="16">
        <f ca="1">IF(ROWS(A$16:A25)&gt;$B$8+1,"",INDEX(ROW(INDIRECT($B$6&amp;":"&amp;$B$7)),ROWS(A$16:A25)))</f>
        <v>40268</v>
      </c>
    </row>
    <row r="26" ht="15">
      <c r="A26" s="16">
        <f ca="1">IF(ROWS(A$16:A26)&gt;$B$8+1,"",INDEX(ROW(INDIRECT($B$6&amp;":"&amp;$B$7)),ROWS(A$16:A26)))</f>
        <v>40269</v>
      </c>
    </row>
    <row r="27" ht="15">
      <c r="A27" s="16">
        <f ca="1">IF(ROWS(A$16:A27)&gt;$B$8+1,"",INDEX(ROW(INDIRECT($B$6&amp;":"&amp;$B$7)),ROWS(A$16:A27)))</f>
        <v>40270</v>
      </c>
    </row>
    <row r="28" ht="15">
      <c r="A28" s="16">
        <f ca="1">IF(ROWS(A$16:A28)&gt;$B$8+1,"",INDEX(ROW(INDIRECT($B$6&amp;":"&amp;$B$7)),ROWS(A$16:A28)))</f>
        <v>40271</v>
      </c>
    </row>
    <row r="29" ht="15">
      <c r="A29" s="16">
        <f ca="1">IF(ROWS(A$16:A29)&gt;$B$8+1,"",INDEX(ROW(INDIRECT($B$6&amp;":"&amp;$B$7)),ROWS(A$16:A29)))</f>
      </c>
    </row>
    <row r="30" ht="15">
      <c r="A30" s="16">
        <f ca="1">IF(ROWS(A$16:A30)&gt;$B$8+1,"",INDEX(ROW(INDIRECT($B$6&amp;":"&amp;$B$7)),ROWS(A$16:A30)))</f>
      </c>
    </row>
    <row r="31" ht="15">
      <c r="A31" s="16">
        <f ca="1">IF(ROWS(A$16:A31)&gt;$B$8+1,"",INDEX(ROW(INDIRECT($B$6&amp;":"&amp;$B$7)),ROWS(A$16:A31)))</f>
      </c>
    </row>
    <row r="32" ht="15">
      <c r="A32" s="16">
        <f ca="1">IF(ROWS(A$16:A32)&gt;$B$8+1,"",INDEX(ROW(INDIRECT($B$6&amp;":"&amp;$B$7)),ROWS(A$16:A32)))</f>
      </c>
    </row>
    <row r="33" ht="15">
      <c r="A33" s="16">
        <f ca="1">IF(ROWS(A$16:A33)&gt;$B$8+1,"",INDEX(ROW(INDIRECT($B$6&amp;":"&amp;$B$7)),ROWS(A$16:A33)))</f>
      </c>
    </row>
    <row r="34" ht="15">
      <c r="A34" s="16">
        <f ca="1">IF(ROWS(A$16:A34)&gt;$B$8+1,"",INDEX(ROW(INDIRECT($B$6&amp;":"&amp;$B$7)),ROWS(A$16:A34)))</f>
      </c>
    </row>
    <row r="35" ht="15">
      <c r="A35" s="16">
        <f ca="1">IF(ROWS(A$16:A35)&gt;$B$8+1,"",INDEX(ROW(INDIRECT($B$6&amp;":"&amp;$B$7)),ROWS(A$16:A35)))</f>
      </c>
    </row>
    <row r="36" ht="15">
      <c r="A36" s="16">
        <f ca="1">IF(ROWS(A$16:A36)&gt;$B$8+1,"",INDEX(ROW(INDIRECT($B$6&amp;":"&amp;$B$7)),ROWS(A$16:A36)))</f>
      </c>
    </row>
    <row r="37" ht="15">
      <c r="A37" s="16">
        <f ca="1">IF(ROWS(A$16:A37)&gt;$B$8+1,"",INDEX(ROW(INDIRECT($B$6&amp;":"&amp;$B$7)),ROWS(A$16:A37)))</f>
      </c>
    </row>
    <row r="38" ht="15">
      <c r="A38" s="16">
        <f ca="1">IF(ROWS(A$16:A38)&gt;$B$8+1,"",INDEX(ROW(INDIRECT($B$6&amp;":"&amp;$B$7)),ROWS(A$16:A38)))</f>
      </c>
    </row>
    <row r="39" ht="15">
      <c r="A39" s="16">
        <f ca="1">IF(ROWS(A$16:A39)&gt;$B$8+1,"",INDEX(ROW(INDIRECT($B$6&amp;":"&amp;$B$7)),ROWS(A$16:A39)))</f>
      </c>
    </row>
    <row r="40" ht="15">
      <c r="A40" s="16">
        <f ca="1">IF(ROWS(A$16:A40)&gt;$B$8+1,"",INDEX(ROW(INDIRECT($B$6&amp;":"&amp;$B$7)),ROWS(A$16:A40)))</f>
      </c>
    </row>
    <row r="41" ht="15">
      <c r="A41" s="16">
        <f ca="1">IF(ROWS(A$16:A41)&gt;$B$8+1,"",INDEX(ROW(INDIRECT($B$6&amp;":"&amp;$B$7)),ROWS(A$16:A41)))</f>
      </c>
    </row>
    <row r="42" ht="15">
      <c r="A42" s="16">
        <f ca="1">IF(ROWS(A$16:A42)&gt;$B$8+1,"",INDEX(ROW(INDIRECT($B$6&amp;":"&amp;$B$7)),ROWS(A$16:A42)))</f>
      </c>
    </row>
    <row r="43" ht="15">
      <c r="A43" s="16">
        <f ca="1">IF(ROWS(A$16:A43)&gt;$B$8+1,"",INDEX(ROW(INDIRECT($B$6&amp;":"&amp;$B$7)),ROWS(A$16:A43)))</f>
      </c>
    </row>
    <row r="44" ht="15">
      <c r="A44" s="16">
        <f ca="1">IF(ROWS(A$16:A44)&gt;$B$8+1,"",INDEX(ROW(INDIRECT($B$6&amp;":"&amp;$B$7)),ROWS(A$16:A44)))</f>
      </c>
    </row>
    <row r="45" ht="15">
      <c r="A45" s="16">
        <f ca="1">IF(ROWS(A$16:A45)&gt;$B$8+1,"",INDEX(ROW(INDIRECT($B$6&amp;":"&amp;$B$7)),ROWS(A$16:A45)))</f>
      </c>
    </row>
    <row r="46" ht="15">
      <c r="A46" s="16">
        <f ca="1">IF(ROWS(A$16:A46)&gt;$B$8+1,"",INDEX(ROW(INDIRECT($B$6&amp;":"&amp;$B$7)),ROWS(A$16:A46)))</f>
      </c>
    </row>
    <row r="47" ht="15">
      <c r="A47" s="16">
        <f ca="1">IF(ROWS(A$16:A47)&gt;$B$8+1,"",INDEX(ROW(INDIRECT($B$6&amp;":"&amp;$B$7)),ROWS(A$16:A47)))</f>
      </c>
    </row>
    <row r="48" ht="15">
      <c r="A48" s="16">
        <f ca="1">IF(ROWS(A$16:A48)&gt;$B$8+1,"",INDEX(ROW(INDIRECT($B$6&amp;":"&amp;$B$7)),ROWS(A$16:A48)))</f>
      </c>
    </row>
    <row r="49" ht="15">
      <c r="A49" s="16">
        <f ca="1">IF(ROWS(A$16:A49)&gt;$B$8+1,"",INDEX(ROW(INDIRECT($B$6&amp;":"&amp;$B$7)),ROWS(A$16:A49)))</f>
      </c>
    </row>
    <row r="50" ht="15">
      <c r="A50" s="16">
        <f ca="1">IF(ROWS(A$16:A50)&gt;$B$8+1,"",INDEX(ROW(INDIRECT($B$6&amp;":"&amp;$B$7)),ROWS(A$16:A50)))</f>
      </c>
    </row>
    <row r="51" ht="15">
      <c r="A51" s="16">
        <f ca="1">IF(ROWS(A$16:A51)&gt;$B$8+1,"",INDEX(ROW(INDIRECT($B$6&amp;":"&amp;$B$7)),ROWS(A$16:A51)))</f>
      </c>
    </row>
    <row r="52" ht="15">
      <c r="A52" s="16">
        <f ca="1">IF(ROWS(A$16:A52)&gt;$B$8+1,"",INDEX(ROW(INDIRECT($B$6&amp;":"&amp;$B$7)),ROWS(A$16:A52)))</f>
      </c>
    </row>
    <row r="53" ht="15">
      <c r="A53" s="16">
        <f ca="1">IF(ROWS(A$16:A53)&gt;$B$8+1,"",INDEX(ROW(INDIRECT($B$6&amp;":"&amp;$B$7)),ROWS(A$16:A53)))</f>
      </c>
    </row>
    <row r="54" ht="15">
      <c r="A54" s="16">
        <f ca="1">IF(ROWS(A$16:A54)&gt;$B$8+1,"",INDEX(ROW(INDIRECT($B$6&amp;":"&amp;$B$7)),ROWS(A$16:A54)))</f>
      </c>
    </row>
    <row r="55" ht="15">
      <c r="A55" s="16">
        <f ca="1">IF(ROWS(A$16:A55)&gt;$B$8+1,"",INDEX(ROW(INDIRECT($B$6&amp;":"&amp;$B$7)),ROWS(A$16:A55)))</f>
      </c>
    </row>
    <row r="56" ht="15">
      <c r="A56" s="16">
        <f ca="1">IF(ROWS(A$16:A56)&gt;$B$8+1,"",INDEX(ROW(INDIRECT($B$6&amp;":"&amp;$B$7)),ROWS(A$16:A56)))</f>
      </c>
    </row>
    <row r="57" ht="15">
      <c r="A57" s="16">
        <f ca="1">IF(ROWS(A$16:A57)&gt;$B$8+1,"",INDEX(ROW(INDIRECT($B$6&amp;":"&amp;$B$7)),ROWS(A$16:A57)))</f>
      </c>
    </row>
    <row r="58" ht="15">
      <c r="A58" s="16">
        <f ca="1">IF(ROWS(A$16:A58)&gt;$B$8+1,"",INDEX(ROW(INDIRECT($B$6&amp;":"&amp;$B$7)),ROWS(A$16:A58)))</f>
      </c>
    </row>
    <row r="59" ht="15">
      <c r="A59" s="16">
        <f ca="1">IF(ROWS(A$16:A59)&gt;$B$8+1,"",INDEX(ROW(INDIRECT($B$6&amp;":"&amp;$B$7)),ROWS(A$16:A59)))</f>
      </c>
    </row>
    <row r="60" ht="15">
      <c r="A60" s="16">
        <f ca="1">IF(ROWS(A$16:A60)&gt;$B$8+1,"",INDEX(ROW(INDIRECT($B$6&amp;":"&amp;$B$7)),ROWS(A$16:A60)))</f>
      </c>
    </row>
    <row r="61" ht="15">
      <c r="A61" s="16">
        <f ca="1">IF(ROWS(A$16:A61)&gt;$B$8+1,"",INDEX(ROW(INDIRECT($B$6&amp;":"&amp;$B$7)),ROWS(A$16:A61)))</f>
      </c>
    </row>
    <row r="62" ht="15">
      <c r="A62" s="16">
        <f ca="1">IF(ROWS(A$16:A62)&gt;$B$8+1,"",INDEX(ROW(INDIRECT($B$6&amp;":"&amp;$B$7)),ROWS(A$16:A62)))</f>
      </c>
    </row>
    <row r="63" ht="15">
      <c r="A63" s="16">
        <f ca="1">IF(ROWS(A$16:A63)&gt;$B$8+1,"",INDEX(ROW(INDIRECT($B$6&amp;":"&amp;$B$7)),ROWS(A$16:A63)))</f>
      </c>
    </row>
    <row r="64" ht="15">
      <c r="A64" s="16">
        <f ca="1">IF(ROWS(A$16:A64)&gt;$B$8+1,"",INDEX(ROW(INDIRECT($B$6&amp;":"&amp;$B$7)),ROWS(A$16:A64)))</f>
      </c>
    </row>
    <row r="65" ht="15">
      <c r="A65" s="16">
        <f ca="1">IF(ROWS(A$16:A65)&gt;$B$8+1,"",INDEX(ROW(INDIRECT($B$6&amp;":"&amp;$B$7)),ROWS(A$16:A65)))</f>
      </c>
    </row>
    <row r="66" ht="15">
      <c r="A66" s="16">
        <f ca="1">IF(ROWS(A$16:A66)&gt;$B$8+1,"",INDEX(ROW(INDIRECT($B$6&amp;":"&amp;$B$7)),ROWS(A$16:A66)))</f>
      </c>
    </row>
    <row r="67" ht="15">
      <c r="A67" s="16">
        <f ca="1">IF(ROWS(A$16:A67)&gt;$B$8+1,"",INDEX(ROW(INDIRECT($B$6&amp;":"&amp;$B$7)),ROWS(A$16:A67)))</f>
      </c>
    </row>
    <row r="68" ht="15">
      <c r="A68" s="16">
        <f ca="1">IF(ROWS(A$16:A68)&gt;$B$8+1,"",INDEX(ROW(INDIRECT($B$6&amp;":"&amp;$B$7)),ROWS(A$16:A68)))</f>
      </c>
    </row>
    <row r="69" ht="15">
      <c r="A69" s="16">
        <f ca="1">IF(ROWS(A$16:A69)&gt;$B$8+1,"",INDEX(ROW(INDIRECT($B$6&amp;":"&amp;$B$7)),ROWS(A$16:A69)))</f>
      </c>
    </row>
    <row r="70" ht="15">
      <c r="A70" s="16">
        <f ca="1">IF(ROWS(A$16:A70)&gt;$B$8+1,"",INDEX(ROW(INDIRECT($B$6&amp;":"&amp;$B$7)),ROWS(A$16:A70)))</f>
      </c>
    </row>
    <row r="71" ht="15">
      <c r="A71" s="16">
        <f ca="1">IF(ROWS(A$16:A71)&gt;$B$8+1,"",INDEX(ROW(INDIRECT($B$6&amp;":"&amp;$B$7)),ROWS(A$16:A71)))</f>
      </c>
    </row>
    <row r="72" ht="15">
      <c r="A72" s="16">
        <f ca="1">IF(ROWS(A$16:A72)&gt;$B$8+1,"",INDEX(ROW(INDIRECT($B$6&amp;":"&amp;$B$7)),ROWS(A$16:A72)))</f>
      </c>
    </row>
    <row r="73" ht="15">
      <c r="A73" s="16">
        <f ca="1">IF(ROWS(A$16:A73)&gt;$B$8+1,"",INDEX(ROW(INDIRECT($B$6&amp;":"&amp;$B$7)),ROWS(A$16:A73)))</f>
      </c>
    </row>
    <row r="74" ht="15">
      <c r="A74" s="16">
        <f ca="1">IF(ROWS(A$16:A74)&gt;$B$8+1,"",INDEX(ROW(INDIRECT($B$6&amp;":"&amp;$B$7)),ROWS(A$16:A74)))</f>
      </c>
    </row>
    <row r="75" ht="15">
      <c r="A75" s="16">
        <f ca="1">IF(ROWS(A$16:A75)&gt;$B$8+1,"",INDEX(ROW(INDIRECT($B$6&amp;":"&amp;$B$7)),ROWS(A$16:A75)))</f>
      </c>
    </row>
    <row r="76" ht="15">
      <c r="A76" s="16">
        <f ca="1">IF(ROWS(A$16:A76)&gt;$B$8+1,"",INDEX(ROW(INDIRECT($B$6&amp;":"&amp;$B$7)),ROWS(A$16:A76)))</f>
      </c>
    </row>
    <row r="77" ht="15">
      <c r="A77" s="16">
        <f ca="1">IF(ROWS(A$16:A77)&gt;$B$8+1,"",INDEX(ROW(INDIRECT($B$6&amp;":"&amp;$B$7)),ROWS(A$16:A77)))</f>
      </c>
    </row>
    <row r="78" ht="15">
      <c r="A78" s="16">
        <f ca="1">IF(ROWS(A$16:A78)&gt;$B$8+1,"",INDEX(ROW(INDIRECT($B$6&amp;":"&amp;$B$7)),ROWS(A$16:A78)))</f>
      </c>
    </row>
    <row r="79" ht="15">
      <c r="A79" s="16">
        <f ca="1">IF(ROWS(A$16:A79)&gt;$B$8+1,"",INDEX(ROW(INDIRECT($B$6&amp;":"&amp;$B$7)),ROWS(A$16:A79)))</f>
      </c>
    </row>
    <row r="80" ht="15">
      <c r="A80" s="16">
        <f ca="1">IF(ROWS(A$16:A80)&gt;$B$8+1,"",INDEX(ROW(INDIRECT($B$6&amp;":"&amp;$B$7)),ROWS(A$16:A80)))</f>
      </c>
    </row>
    <row r="81" ht="15">
      <c r="A81" s="16">
        <f ca="1">IF(ROWS(A$16:A81)&gt;$B$8+1,"",INDEX(ROW(INDIRECT($B$6&amp;":"&amp;$B$7)),ROWS(A$16:A81)))</f>
      </c>
    </row>
    <row r="82" ht="15">
      <c r="A82" s="16">
        <f ca="1">IF(ROWS(A$16:A82)&gt;$B$8+1,"",INDEX(ROW(INDIRECT($B$6&amp;":"&amp;$B$7)),ROWS(A$16:A82)))</f>
      </c>
    </row>
    <row r="83" ht="15">
      <c r="A83" s="16">
        <f ca="1">IF(ROWS(A$16:A83)&gt;$B$8+1,"",INDEX(ROW(INDIRECT($B$6&amp;":"&amp;$B$7)),ROWS(A$16:A83)))</f>
      </c>
    </row>
    <row r="84" ht="15">
      <c r="A84" s="16">
        <f ca="1">IF(ROWS(A$16:A84)&gt;$B$8+1,"",INDEX(ROW(INDIRECT($B$6&amp;":"&amp;$B$7)),ROWS(A$16:A84)))</f>
      </c>
    </row>
    <row r="85" ht="15">
      <c r="A85" s="16">
        <f ca="1">IF(ROWS(A$16:A85)&gt;$B$8+1,"",INDEX(ROW(INDIRECT($B$6&amp;":"&amp;$B$7)),ROWS(A$16:A85)))</f>
      </c>
    </row>
    <row r="86" ht="15">
      <c r="A86" s="16">
        <f ca="1">IF(ROWS(A$16:A86)&gt;$B$8+1,"",INDEX(ROW(INDIRECT($B$6&amp;":"&amp;$B$7)),ROWS(A$16:A86)))</f>
      </c>
    </row>
    <row r="87" ht="15">
      <c r="A87" s="16">
        <f ca="1">IF(ROWS(A$16:A87)&gt;$B$8+1,"",INDEX(ROW(INDIRECT($B$6&amp;":"&amp;$B$7)),ROWS(A$16:A87)))</f>
      </c>
    </row>
    <row r="88" ht="15">
      <c r="A88" s="16">
        <f ca="1">IF(ROWS(A$16:A88)&gt;$B$8+1,"",INDEX(ROW(INDIRECT($B$6&amp;":"&amp;$B$7)),ROWS(A$16:A88)))</f>
      </c>
    </row>
    <row r="89" ht="15">
      <c r="A89" s="16">
        <f ca="1">IF(ROWS(A$16:A89)&gt;$B$8+1,"",INDEX(ROW(INDIRECT($B$6&amp;":"&amp;$B$7)),ROWS(A$16:A89)))</f>
      </c>
    </row>
    <row r="90" ht="15">
      <c r="A90" s="16">
        <f ca="1">IF(ROWS(A$16:A90)&gt;$B$8+1,"",INDEX(ROW(INDIRECT($B$6&amp;":"&amp;$B$7)),ROWS(A$16:A90)))</f>
      </c>
    </row>
    <row r="91" ht="15">
      <c r="A91" s="16">
        <f ca="1">IF(ROWS(A$16:A91)&gt;$B$8+1,"",INDEX(ROW(INDIRECT($B$6&amp;":"&amp;$B$7)),ROWS(A$16:A91)))</f>
      </c>
    </row>
    <row r="92" ht="15">
      <c r="A92" s="16">
        <f ca="1">IF(ROWS(A$16:A92)&gt;$B$8+1,"",INDEX(ROW(INDIRECT($B$6&amp;":"&amp;$B$7)),ROWS(A$16:A92)))</f>
      </c>
    </row>
    <row r="93" ht="15">
      <c r="A93" s="16">
        <f ca="1">IF(ROWS(A$16:A93)&gt;$B$8+1,"",INDEX(ROW(INDIRECT($B$6&amp;":"&amp;$B$7)),ROWS(A$16:A93)))</f>
      </c>
    </row>
    <row r="94" ht="15">
      <c r="A94" s="16">
        <f ca="1">IF(ROWS(A$16:A94)&gt;$B$8+1,"",INDEX(ROW(INDIRECT($B$6&amp;":"&amp;$B$7)),ROWS(A$16:A94)))</f>
      </c>
    </row>
    <row r="95" ht="15">
      <c r="A95" s="16">
        <f ca="1">IF(ROWS(A$16:A95)&gt;$B$8+1,"",INDEX(ROW(INDIRECT($B$6&amp;":"&amp;$B$7)),ROWS(A$16:A95)))</f>
      </c>
    </row>
    <row r="96" ht="15">
      <c r="A96" s="16">
        <f ca="1">IF(ROWS(A$16:A96)&gt;$B$8+1,"",INDEX(ROW(INDIRECT($B$6&amp;":"&amp;$B$7)),ROWS(A$16:A96)))</f>
      </c>
    </row>
    <row r="97" ht="15">
      <c r="A97" s="16">
        <f ca="1">IF(ROWS(A$16:A97)&gt;$B$8+1,"",INDEX(ROW(INDIRECT($B$6&amp;":"&amp;$B$7)),ROWS(A$16:A97)))</f>
      </c>
    </row>
    <row r="98" ht="15">
      <c r="A98" s="16">
        <f ca="1">IF(ROWS(A$16:A98)&gt;$B$8+1,"",INDEX(ROW(INDIRECT($B$6&amp;":"&amp;$B$7)),ROWS(A$16:A98)))</f>
      </c>
    </row>
    <row r="99" ht="15">
      <c r="A99" s="16">
        <f ca="1">IF(ROWS(A$16:A99)&gt;$B$8+1,"",INDEX(ROW(INDIRECT($B$6&amp;":"&amp;$B$7)),ROWS(A$16:A99)))</f>
      </c>
    </row>
    <row r="100" ht="15">
      <c r="A100" s="16">
        <f ca="1">IF(ROWS(A$16:A100)&gt;$B$8+1,"",INDEX(ROW(INDIRECT($B$6&amp;":"&amp;$B$7)),ROWS(A$16:A100)))</f>
      </c>
    </row>
    <row r="101" ht="15">
      <c r="A101" s="16">
        <f ca="1">IF(ROWS(A$16:A101)&gt;$B$8+1,"",INDEX(ROW(INDIRECT($B$6&amp;":"&amp;$B$7)),ROWS(A$16:A101)))</f>
      </c>
    </row>
    <row r="102" ht="15">
      <c r="A102" s="16">
        <f ca="1">IF(ROWS(A$16:A102)&gt;$B$8+1,"",INDEX(ROW(INDIRECT($B$6&amp;":"&amp;$B$7)),ROWS(A$16:A102)))</f>
      </c>
    </row>
    <row r="103" ht="15">
      <c r="A103" s="16">
        <f ca="1">IF(ROWS(A$16:A103)&gt;$B$8+1,"",INDEX(ROW(INDIRECT($B$6&amp;":"&amp;$B$7)),ROWS(A$16:A103)))</f>
      </c>
    </row>
    <row r="104" ht="15">
      <c r="A104" s="16">
        <f ca="1">IF(ROWS(A$16:A104)&gt;$B$8+1,"",INDEX(ROW(INDIRECT($B$6&amp;":"&amp;$B$7)),ROWS(A$16:A104)))</f>
      </c>
    </row>
    <row r="105" ht="15">
      <c r="A105" s="16">
        <f ca="1">IF(ROWS(A$16:A105)&gt;$B$8+1,"",INDEX(ROW(INDIRECT($B$6&amp;":"&amp;$B$7)),ROWS(A$16:A105)))</f>
      </c>
    </row>
    <row r="106" ht="15">
      <c r="A106" s="16">
        <f ca="1">IF(ROWS(A$16:A106)&gt;$B$8+1,"",INDEX(ROW(INDIRECT($B$6&amp;":"&amp;$B$7)),ROWS(A$16:A106)))</f>
      </c>
    </row>
    <row r="107" ht="15">
      <c r="A107" s="16">
        <f ca="1">IF(ROWS(A$16:A107)&gt;$B$8+1,"",INDEX(ROW(INDIRECT($B$6&amp;":"&amp;$B$7)),ROWS(A$16:A107)))</f>
      </c>
    </row>
    <row r="108" ht="15">
      <c r="A108" s="16">
        <f ca="1">IF(ROWS(A$16:A108)&gt;$B$8+1,"",INDEX(ROW(INDIRECT($B$6&amp;":"&amp;$B$7)),ROWS(A$16:A108)))</f>
      </c>
    </row>
    <row r="109" ht="15">
      <c r="A109" s="16">
        <f ca="1">IF(ROWS(A$16:A109)&gt;$B$8+1,"",INDEX(ROW(INDIRECT($B$6&amp;":"&amp;$B$7)),ROWS(A$16:A109)))</f>
      </c>
    </row>
    <row r="110" ht="15">
      <c r="A110" s="16">
        <f ca="1">IF(ROWS(A$16:A110)&gt;$B$8+1,"",INDEX(ROW(INDIRECT($B$6&amp;":"&amp;$B$7)),ROWS(A$16:A110)))</f>
      </c>
    </row>
    <row r="111" ht="15">
      <c r="A111" s="16">
        <f ca="1">IF(ROWS(A$16:A111)&gt;$B$8+1,"",INDEX(ROW(INDIRECT($B$6&amp;":"&amp;$B$7)),ROWS(A$16:A111)))</f>
      </c>
    </row>
    <row r="112" ht="15">
      <c r="A112" s="16">
        <f ca="1">IF(ROWS(A$16:A112)&gt;$B$8+1,"",INDEX(ROW(INDIRECT($B$6&amp;":"&amp;$B$7)),ROWS(A$16:A112)))</f>
      </c>
    </row>
    <row r="113" ht="15">
      <c r="A113" s="16">
        <f ca="1">IF(ROWS(A$16:A113)&gt;$B$8+1,"",INDEX(ROW(INDIRECT($B$6&amp;":"&amp;$B$7)),ROWS(A$16:A113)))</f>
      </c>
    </row>
    <row r="114" ht="15">
      <c r="A114" s="16">
        <f ca="1">IF(ROWS(A$16:A114)&gt;$B$8+1,"",INDEX(ROW(INDIRECT($B$6&amp;":"&amp;$B$7)),ROWS(A$16:A114)))</f>
      </c>
    </row>
    <row r="115" ht="15">
      <c r="A115" s="16">
        <f ca="1">IF(ROWS(A$16:A115)&gt;$B$8+1,"",INDEX(ROW(INDIRECT($B$6&amp;":"&amp;$B$7)),ROWS(A$16:A115)))</f>
      </c>
    </row>
    <row r="116" ht="15">
      <c r="A116" s="16">
        <f ca="1">IF(ROWS(A$16:A116)&gt;$B$8+1,"",INDEX(ROW(INDIRECT($B$6&amp;":"&amp;$B$7)),ROWS(A$16:A116)))</f>
      </c>
    </row>
    <row r="117" ht="15">
      <c r="A117" s="16">
        <f ca="1">IF(ROWS(A$16:A117)&gt;$B$8+1,"",INDEX(ROW(INDIRECT($B$6&amp;":"&amp;$B$7)),ROWS(A$16:A117)))</f>
      </c>
    </row>
    <row r="118" ht="15">
      <c r="A118" s="16">
        <f ca="1">IF(ROWS(A$16:A118)&gt;$B$8+1,"",INDEX(ROW(INDIRECT($B$6&amp;":"&amp;$B$7)),ROWS(A$16:A118)))</f>
      </c>
    </row>
    <row r="119" ht="15">
      <c r="A119" s="16">
        <f ca="1">IF(ROWS(A$16:A119)&gt;$B$8+1,"",INDEX(ROW(INDIRECT($B$6&amp;":"&amp;$B$7)),ROWS(A$16:A119)))</f>
      </c>
    </row>
    <row r="120" ht="15">
      <c r="A120" s="16">
        <f ca="1">IF(ROWS(A$16:A120)&gt;$B$8+1,"",INDEX(ROW(INDIRECT($B$6&amp;":"&amp;$B$7)),ROWS(A$16:A120)))</f>
      </c>
    </row>
    <row r="121" ht="15">
      <c r="A121" s="16">
        <f ca="1">IF(ROWS(A$16:A121)&gt;$B$8+1,"",INDEX(ROW(INDIRECT($B$6&amp;":"&amp;$B$7)),ROWS(A$16:A121)))</f>
      </c>
    </row>
    <row r="122" ht="15">
      <c r="A122" s="16">
        <f ca="1">IF(ROWS(A$16:A122)&gt;$B$8+1,"",INDEX(ROW(INDIRECT($B$6&amp;":"&amp;$B$7)),ROWS(A$16:A122)))</f>
      </c>
    </row>
    <row r="123" ht="15">
      <c r="A123" s="16">
        <f ca="1">IF(ROWS(A$16:A123)&gt;$B$8+1,"",INDEX(ROW(INDIRECT($B$6&amp;":"&amp;$B$7)),ROWS(A$16:A123)))</f>
      </c>
    </row>
    <row r="124" ht="15">
      <c r="A124" s="16">
        <f ca="1">IF(ROWS(A$16:A124)&gt;$B$8+1,"",INDEX(ROW(INDIRECT($B$6&amp;":"&amp;$B$7)),ROWS(A$16:A124)))</f>
      </c>
    </row>
    <row r="125" ht="15">
      <c r="A125" s="16">
        <f ca="1">IF(ROWS(A$16:A125)&gt;$B$8+1,"",INDEX(ROW(INDIRECT($B$6&amp;":"&amp;$B$7)),ROWS(A$16:A125)))</f>
      </c>
    </row>
    <row r="126" ht="15">
      <c r="A126" s="16">
        <f ca="1">IF(ROWS(A$16:A126)&gt;$B$8+1,"",INDEX(ROW(INDIRECT($B$6&amp;":"&amp;$B$7)),ROWS(A$16:A126)))</f>
      </c>
    </row>
    <row r="127" ht="15">
      <c r="A127" s="16">
        <f ca="1">IF(ROWS(A$16:A127)&gt;$B$8+1,"",INDEX(ROW(INDIRECT($B$6&amp;":"&amp;$B$7)),ROWS(A$16:A127)))</f>
      </c>
    </row>
    <row r="128" ht="15">
      <c r="A128" s="16">
        <f ca="1">IF(ROWS(A$16:A128)&gt;$B$8+1,"",INDEX(ROW(INDIRECT($B$6&amp;":"&amp;$B$7)),ROWS(A$16:A128)))</f>
      </c>
    </row>
    <row r="129" ht="15">
      <c r="A129" s="16">
        <f ca="1">IF(ROWS(A$16:A129)&gt;$B$8+1,"",INDEX(ROW(INDIRECT($B$6&amp;":"&amp;$B$7)),ROWS(A$16:A129)))</f>
      </c>
    </row>
    <row r="130" ht="15">
      <c r="A130" s="16">
        <f ca="1">IF(ROWS(A$16:A130)&gt;$B$8+1,"",INDEX(ROW(INDIRECT($B$6&amp;":"&amp;$B$7)),ROWS(A$16:A130)))</f>
      </c>
    </row>
    <row r="131" ht="15">
      <c r="A131" s="16">
        <f ca="1">IF(ROWS(A$16:A131)&gt;$B$8+1,"",INDEX(ROW(INDIRECT($B$6&amp;":"&amp;$B$7)),ROWS(A$16:A131)))</f>
      </c>
    </row>
    <row r="132" ht="15">
      <c r="A132" s="16">
        <f ca="1">IF(ROWS(A$16:A132)&gt;$B$8+1,"",INDEX(ROW(INDIRECT($B$6&amp;":"&amp;$B$7)),ROWS(A$16:A132)))</f>
      </c>
    </row>
    <row r="133" ht="15">
      <c r="A133" s="16">
        <f ca="1">IF(ROWS(A$16:A133)&gt;$B$8+1,"",INDEX(ROW(INDIRECT($B$6&amp;":"&amp;$B$7)),ROWS(A$16:A133)))</f>
      </c>
    </row>
    <row r="134" ht="15">
      <c r="A134" s="16">
        <f ca="1">IF(ROWS(A$16:A134)&gt;$B$8+1,"",INDEX(ROW(INDIRECT($B$6&amp;":"&amp;$B$7)),ROWS(A$16:A134)))</f>
      </c>
    </row>
    <row r="135" ht="15">
      <c r="A135" s="16">
        <f ca="1">IF(ROWS(A$16:A135)&gt;$B$8+1,"",INDEX(ROW(INDIRECT($B$6&amp;":"&amp;$B$7)),ROWS(A$16:A135)))</f>
      </c>
    </row>
    <row r="136" ht="15">
      <c r="A136" s="16">
        <f ca="1">IF(ROWS(A$16:A136)&gt;$B$8+1,"",INDEX(ROW(INDIRECT($B$6&amp;":"&amp;$B$7)),ROWS(A$16:A136)))</f>
      </c>
    </row>
    <row r="137" ht="15">
      <c r="A137" s="16">
        <f ca="1">IF(ROWS(A$16:A137)&gt;$B$8+1,"",INDEX(ROW(INDIRECT($B$6&amp;":"&amp;$B$7)),ROWS(A$16:A137)))</f>
      </c>
    </row>
    <row r="138" ht="15">
      <c r="A138" s="16">
        <f ca="1">IF(ROWS(A$16:A138)&gt;$B$8+1,"",INDEX(ROW(INDIRECT($B$6&amp;":"&amp;$B$7)),ROWS(A$16:A138)))</f>
      </c>
    </row>
    <row r="139" ht="15">
      <c r="A139" s="16">
        <f ca="1">IF(ROWS(A$16:A139)&gt;$B$8+1,"",INDEX(ROW(INDIRECT($B$6&amp;":"&amp;$B$7)),ROWS(A$16:A139)))</f>
      </c>
    </row>
    <row r="140" ht="15">
      <c r="A140" s="16">
        <f ca="1">IF(ROWS(A$16:A140)&gt;$B$8+1,"",INDEX(ROW(INDIRECT($B$6&amp;":"&amp;$B$7)),ROWS(A$16:A140)))</f>
      </c>
    </row>
    <row r="141" ht="15">
      <c r="A141" s="16">
        <f ca="1">IF(ROWS(A$16:A141)&gt;$B$8+1,"",INDEX(ROW(INDIRECT($B$6&amp;":"&amp;$B$7)),ROWS(A$16:A141)))</f>
      </c>
    </row>
    <row r="142" ht="15">
      <c r="A142" s="16">
        <f ca="1">IF(ROWS(A$16:A142)&gt;$B$8+1,"",INDEX(ROW(INDIRECT($B$6&amp;":"&amp;$B$7)),ROWS(A$16:A142)))</f>
      </c>
    </row>
    <row r="143" ht="15">
      <c r="A143" s="16">
        <f ca="1">IF(ROWS(A$16:A143)&gt;$B$8+1,"",INDEX(ROW(INDIRECT($B$6&amp;":"&amp;$B$7)),ROWS(A$16:A143)))</f>
      </c>
    </row>
    <row r="144" ht="15">
      <c r="A144" s="16">
        <f ca="1">IF(ROWS(A$16:A144)&gt;$B$8+1,"",INDEX(ROW(INDIRECT($B$6&amp;":"&amp;$B$7)),ROWS(A$16:A144)))</f>
      </c>
    </row>
    <row r="145" ht="15">
      <c r="A145" s="16">
        <f ca="1">IF(ROWS(A$16:A145)&gt;$B$8+1,"",INDEX(ROW(INDIRECT($B$6&amp;":"&amp;$B$7)),ROWS(A$16:A145)))</f>
      </c>
    </row>
    <row r="146" ht="15">
      <c r="A146" s="16">
        <f ca="1">IF(ROWS(A$16:A146)&gt;$B$8+1,"",INDEX(ROW(INDIRECT($B$6&amp;":"&amp;$B$7)),ROWS(A$16:A146)))</f>
      </c>
    </row>
    <row r="147" ht="15">
      <c r="A147" s="16">
        <f ca="1">IF(ROWS(A$16:A147)&gt;$B$8+1,"",INDEX(ROW(INDIRECT($B$6&amp;":"&amp;$B$7)),ROWS(A$16:A147)))</f>
      </c>
    </row>
    <row r="148" ht="15">
      <c r="A148" s="16">
        <f ca="1">IF(ROWS(A$16:A148)&gt;$B$8+1,"",INDEX(ROW(INDIRECT($B$6&amp;":"&amp;$B$7)),ROWS(A$16:A148)))</f>
      </c>
    </row>
    <row r="149" ht="15">
      <c r="A149" s="16">
        <f ca="1">IF(ROWS(A$16:A149)&gt;$B$8+1,"",INDEX(ROW(INDIRECT($B$6&amp;":"&amp;$B$7)),ROWS(A$16:A149)))</f>
      </c>
    </row>
    <row r="150" ht="15">
      <c r="A150" s="16">
        <f ca="1">IF(ROWS(A$16:A150)&gt;$B$8+1,"",INDEX(ROW(INDIRECT($B$6&amp;":"&amp;$B$7)),ROWS(A$16:A150)))</f>
      </c>
    </row>
    <row r="151" ht="15">
      <c r="A151" s="16">
        <f ca="1">IF(ROWS(A$16:A151)&gt;$B$8+1,"",INDEX(ROW(INDIRECT($B$6&amp;":"&amp;$B$7)),ROWS(A$16:A151)))</f>
      </c>
    </row>
    <row r="152" ht="15">
      <c r="A152" s="16">
        <f ca="1">IF(ROWS(A$16:A152)&gt;$B$8+1,"",INDEX(ROW(INDIRECT($B$6&amp;":"&amp;$B$7)),ROWS(A$16:A152)))</f>
      </c>
    </row>
    <row r="153" ht="15">
      <c r="A153" s="16">
        <f ca="1">IF(ROWS(A$16:A153)&gt;$B$8+1,"",INDEX(ROW(INDIRECT($B$6&amp;":"&amp;$B$7)),ROWS(A$16:A153)))</f>
      </c>
    </row>
    <row r="154" ht="15">
      <c r="A154" s="16">
        <f ca="1">IF(ROWS(A$16:A154)&gt;$B$8+1,"",INDEX(ROW(INDIRECT($B$6&amp;":"&amp;$B$7)),ROWS(A$16:A154)))</f>
      </c>
    </row>
    <row r="155" ht="15">
      <c r="A155" s="16">
        <f ca="1">IF(ROWS(A$16:A155)&gt;$B$8+1,"",INDEX(ROW(INDIRECT($B$6&amp;":"&amp;$B$7)),ROWS(A$16:A155)))</f>
      </c>
    </row>
    <row r="156" ht="15">
      <c r="A156" s="16">
        <f ca="1">IF(ROWS(A$16:A156)&gt;$B$8+1,"",INDEX(ROW(INDIRECT($B$6&amp;":"&amp;$B$7)),ROWS(A$16:A156)))</f>
      </c>
    </row>
    <row r="157" ht="15">
      <c r="A157" s="16">
        <f ca="1">IF(ROWS(A$16:A157)&gt;$B$8+1,"",INDEX(ROW(INDIRECT($B$6&amp;":"&amp;$B$7)),ROWS(A$16:A157)))</f>
      </c>
    </row>
    <row r="158" ht="15">
      <c r="A158" s="16">
        <f ca="1">IF(ROWS(A$16:A158)&gt;$B$8+1,"",INDEX(ROW(INDIRECT($B$6&amp;":"&amp;$B$7)),ROWS(A$16:A158)))</f>
      </c>
    </row>
    <row r="159" ht="15">
      <c r="A159" s="16">
        <f ca="1">IF(ROWS(A$16:A159)&gt;$B$8+1,"",INDEX(ROW(INDIRECT($B$6&amp;":"&amp;$B$7)),ROWS(A$16:A159)))</f>
      </c>
    </row>
    <row r="160" ht="15">
      <c r="A160" s="16">
        <f ca="1">IF(ROWS(A$16:A160)&gt;$B$8+1,"",INDEX(ROW(INDIRECT($B$6&amp;":"&amp;$B$7)),ROWS(A$16:A160)))</f>
      </c>
    </row>
    <row r="161" ht="15">
      <c r="A161" s="16">
        <f ca="1">IF(ROWS(A$16:A161)&gt;$B$8+1,"",INDEX(ROW(INDIRECT($B$6&amp;":"&amp;$B$7)),ROWS(A$16:A161)))</f>
      </c>
    </row>
    <row r="162" ht="15">
      <c r="A162" s="16">
        <f ca="1">IF(ROWS(A$16:A162)&gt;$B$8+1,"",INDEX(ROW(INDIRECT($B$6&amp;":"&amp;$B$7)),ROWS(A$16:A162)))</f>
      </c>
    </row>
    <row r="163" ht="15">
      <c r="A163" s="16">
        <f ca="1">IF(ROWS(A$16:A163)&gt;$B$8+1,"",INDEX(ROW(INDIRECT($B$6&amp;":"&amp;$B$7)),ROWS(A$16:A163)))</f>
      </c>
    </row>
    <row r="164" ht="15">
      <c r="A164" s="16">
        <f ca="1">IF(ROWS(A$16:A164)&gt;$B$8+1,"",INDEX(ROW(INDIRECT($B$6&amp;":"&amp;$B$7)),ROWS(A$16:A164)))</f>
      </c>
    </row>
    <row r="165" ht="15">
      <c r="A165" s="16">
        <f ca="1">IF(ROWS(A$16:A165)&gt;$B$8+1,"",INDEX(ROW(INDIRECT($B$6&amp;":"&amp;$B$7)),ROWS(A$16:A165)))</f>
      </c>
    </row>
    <row r="166" ht="15">
      <c r="A166" s="16">
        <f ca="1">IF(ROWS(A$16:A166)&gt;$B$8+1,"",INDEX(ROW(INDIRECT($B$6&amp;":"&amp;$B$7)),ROWS(A$16:A166)))</f>
      </c>
    </row>
    <row r="167" ht="15">
      <c r="A167" s="16">
        <f ca="1">IF(ROWS(A$16:A167)&gt;$B$8+1,"",INDEX(ROW(INDIRECT($B$6&amp;":"&amp;$B$7)),ROWS(A$16:A167)))</f>
      </c>
    </row>
    <row r="168" ht="15">
      <c r="A168" s="16">
        <f ca="1">IF(ROWS(A$16:A168)&gt;$B$8+1,"",INDEX(ROW(INDIRECT($B$6&amp;":"&amp;$B$7)),ROWS(A$16:A168)))</f>
      </c>
    </row>
    <row r="169" ht="15">
      <c r="A169" s="16">
        <f ca="1">IF(ROWS(A$16:A169)&gt;$B$8+1,"",INDEX(ROW(INDIRECT($B$6&amp;":"&amp;$B$7)),ROWS(A$16:A169)))</f>
      </c>
    </row>
    <row r="170" ht="15">
      <c r="A170" s="16">
        <f ca="1">IF(ROWS(A$16:A170)&gt;$B$8+1,"",INDEX(ROW(INDIRECT($B$6&amp;":"&amp;$B$7)),ROWS(A$16:A170)))</f>
      </c>
    </row>
    <row r="171" ht="15">
      <c r="A171" s="16">
        <f ca="1">IF(ROWS(A$16:A171)&gt;$B$8+1,"",INDEX(ROW(INDIRECT($B$6&amp;":"&amp;$B$7)),ROWS(A$16:A171)))</f>
      </c>
    </row>
    <row r="172" ht="15">
      <c r="A172" s="16">
        <f ca="1">IF(ROWS(A$16:A172)&gt;$B$8+1,"",INDEX(ROW(INDIRECT($B$6&amp;":"&amp;$B$7)),ROWS(A$16:A172)))</f>
      </c>
    </row>
    <row r="173" ht="15">
      <c r="A173" s="16">
        <f ca="1">IF(ROWS(A$16:A173)&gt;$B$8+1,"",INDEX(ROW(INDIRECT($B$6&amp;":"&amp;$B$7)),ROWS(A$16:A173)))</f>
      </c>
    </row>
    <row r="174" ht="15">
      <c r="A174" s="16">
        <f ca="1">IF(ROWS(A$16:A174)&gt;$B$8+1,"",INDEX(ROW(INDIRECT($B$6&amp;":"&amp;$B$7)),ROWS(A$16:A174)))</f>
      </c>
    </row>
    <row r="175" ht="15">
      <c r="A175" s="16">
        <f ca="1">IF(ROWS(A$16:A175)&gt;$B$8+1,"",INDEX(ROW(INDIRECT($B$6&amp;":"&amp;$B$7)),ROWS(A$16:A175)))</f>
      </c>
    </row>
    <row r="176" ht="15">
      <c r="A176" s="16">
        <f ca="1">IF(ROWS(A$16:A176)&gt;$B$8+1,"",INDEX(ROW(INDIRECT($B$6&amp;":"&amp;$B$7)),ROWS(A$16:A176)))</f>
      </c>
    </row>
    <row r="177" ht="15">
      <c r="A177" s="16">
        <f ca="1">IF(ROWS(A$16:A177)&gt;$B$8+1,"",INDEX(ROW(INDIRECT($B$6&amp;":"&amp;$B$7)),ROWS(A$16:A177)))</f>
      </c>
    </row>
    <row r="178" ht="15">
      <c r="A178" s="16">
        <f ca="1">IF(ROWS(A$16:A178)&gt;$B$8+1,"",INDEX(ROW(INDIRECT($B$6&amp;":"&amp;$B$7)),ROWS(A$16:A178)))</f>
      </c>
    </row>
    <row r="179" ht="15">
      <c r="A179" s="16">
        <f ca="1">IF(ROWS(A$16:A179)&gt;$B$8+1,"",INDEX(ROW(INDIRECT($B$6&amp;":"&amp;$B$7)),ROWS(A$16:A179)))</f>
      </c>
    </row>
    <row r="180" ht="15">
      <c r="A180" s="16">
        <f ca="1">IF(ROWS(A$16:A180)&gt;$B$8+1,"",INDEX(ROW(INDIRECT($B$6&amp;":"&amp;$B$7)),ROWS(A$16:A180)))</f>
      </c>
    </row>
    <row r="181" ht="15">
      <c r="A181" s="16">
        <f ca="1">IF(ROWS(A$16:A181)&gt;$B$8+1,"",INDEX(ROW(INDIRECT($B$6&amp;":"&amp;$B$7)),ROWS(A$16:A181)))</f>
      </c>
    </row>
    <row r="182" ht="15">
      <c r="A182" s="16">
        <f ca="1">IF(ROWS(A$16:A182)&gt;$B$8+1,"",INDEX(ROW(INDIRECT($B$6&amp;":"&amp;$B$7)),ROWS(A$16:A182)))</f>
      </c>
    </row>
    <row r="183" ht="15">
      <c r="A183" s="16">
        <f ca="1">IF(ROWS(A$16:A183)&gt;$B$8+1,"",INDEX(ROW(INDIRECT($B$6&amp;":"&amp;$B$7)),ROWS(A$16:A183)))</f>
      </c>
    </row>
    <row r="184" ht="15">
      <c r="A184" s="16">
        <f ca="1">IF(ROWS(A$16:A184)&gt;$B$8+1,"",INDEX(ROW(INDIRECT($B$6&amp;":"&amp;$B$7)),ROWS(A$16:A184)))</f>
      </c>
    </row>
    <row r="185" ht="15">
      <c r="A185" s="16">
        <f ca="1">IF(ROWS(A$16:A185)&gt;$B$8+1,"",INDEX(ROW(INDIRECT($B$6&amp;":"&amp;$B$7)),ROWS(A$16:A185)))</f>
      </c>
    </row>
    <row r="186" ht="15">
      <c r="A186" s="16">
        <f ca="1">IF(ROWS(A$16:A186)&gt;$B$8+1,"",INDEX(ROW(INDIRECT($B$6&amp;":"&amp;$B$7)),ROWS(A$16:A186)))</f>
      </c>
    </row>
    <row r="187" ht="15">
      <c r="A187" s="16">
        <f ca="1">IF(ROWS(A$16:A187)&gt;$B$8+1,"",INDEX(ROW(INDIRECT($B$6&amp;":"&amp;$B$7)),ROWS(A$16:A187)))</f>
      </c>
    </row>
    <row r="188" ht="15">
      <c r="A188" s="16">
        <f ca="1">IF(ROWS(A$16:A188)&gt;$B$8+1,"",INDEX(ROW(INDIRECT($B$6&amp;":"&amp;$B$7)),ROWS(A$16:A188)))</f>
      </c>
    </row>
    <row r="189" ht="15">
      <c r="A189" s="16">
        <f ca="1">IF(ROWS(A$16:A189)&gt;$B$8+1,"",INDEX(ROW(INDIRECT($B$6&amp;":"&amp;$B$7)),ROWS(A$16:A189)))</f>
      </c>
    </row>
    <row r="190" ht="15">
      <c r="A190" s="16">
        <f ca="1">IF(ROWS(A$16:A190)&gt;$B$8+1,"",INDEX(ROW(INDIRECT($B$6&amp;":"&amp;$B$7)),ROWS(A$16:A190)))</f>
      </c>
    </row>
    <row r="191" ht="15">
      <c r="A191" s="16">
        <f ca="1">IF(ROWS(A$16:A191)&gt;$B$8+1,"",INDEX(ROW(INDIRECT($B$6&amp;":"&amp;$B$7)),ROWS(A$16:A191)))</f>
      </c>
    </row>
    <row r="192" ht="15">
      <c r="A192" s="16">
        <f ca="1">IF(ROWS(A$16:A192)&gt;$B$8+1,"",INDEX(ROW(INDIRECT($B$6&amp;":"&amp;$B$7)),ROWS(A$16:A192)))</f>
      </c>
    </row>
    <row r="193" ht="15">
      <c r="A193" s="16">
        <f ca="1">IF(ROWS(A$16:A193)&gt;$B$8+1,"",INDEX(ROW(INDIRECT($B$6&amp;":"&amp;$B$7)),ROWS(A$16:A193)))</f>
      </c>
    </row>
    <row r="194" ht="15">
      <c r="A194" s="16">
        <f ca="1">IF(ROWS(A$16:A194)&gt;$B$8+1,"",INDEX(ROW(INDIRECT($B$6&amp;":"&amp;$B$7)),ROWS(A$16:A194)))</f>
      </c>
    </row>
    <row r="195" ht="15">
      <c r="A195" s="16">
        <f ca="1">IF(ROWS(A$16:A195)&gt;$B$8+1,"",INDEX(ROW(INDIRECT($B$6&amp;":"&amp;$B$7)),ROWS(A$16:A195)))</f>
      </c>
    </row>
    <row r="196" ht="15">
      <c r="A196" s="16">
        <f ca="1">IF(ROWS(A$16:A196)&gt;$B$8+1,"",INDEX(ROW(INDIRECT($B$6&amp;":"&amp;$B$7)),ROWS(A$16:A196)))</f>
      </c>
    </row>
    <row r="197" ht="15">
      <c r="A197" s="16">
        <f ca="1">IF(ROWS(A$16:A197)&gt;$B$8+1,"",INDEX(ROW(INDIRECT($B$6&amp;":"&amp;$B$7)),ROWS(A$16:A197)))</f>
      </c>
    </row>
    <row r="198" ht="15">
      <c r="A198" s="16">
        <f ca="1">IF(ROWS(A$16:A198)&gt;$B$8+1,"",INDEX(ROW(INDIRECT($B$6&amp;":"&amp;$B$7)),ROWS(A$16:A198)))</f>
      </c>
    </row>
    <row r="199" ht="15">
      <c r="A199" s="16">
        <f ca="1">IF(ROWS(A$16:A199)&gt;$B$8+1,"",INDEX(ROW(INDIRECT($B$6&amp;":"&amp;$B$7)),ROWS(A$16:A199)))</f>
      </c>
    </row>
    <row r="200" ht="15">
      <c r="A200" s="16">
        <f ca="1">IF(ROWS(A$16:A200)&gt;$B$8+1,"",INDEX(ROW(INDIRECT($B$6&amp;":"&amp;$B$7)),ROWS(A$16:A200)))</f>
      </c>
    </row>
    <row r="201" ht="15">
      <c r="A201" s="16">
        <f ca="1">IF(ROWS(A$16:A201)&gt;$B$8+1,"",INDEX(ROW(INDIRECT($B$6&amp;":"&amp;$B$7)),ROWS(A$16:A201)))</f>
      </c>
    </row>
    <row r="202" ht="15">
      <c r="A202" s="16">
        <f ca="1">IF(ROWS(A$16:A202)&gt;$B$8+1,"",INDEX(ROW(INDIRECT($B$6&amp;":"&amp;$B$7)),ROWS(A$16:A202)))</f>
      </c>
    </row>
    <row r="203" ht="15">
      <c r="A203" s="16">
        <f ca="1">IF(ROWS(A$16:A203)&gt;$B$8+1,"",INDEX(ROW(INDIRECT($B$6&amp;":"&amp;$B$7)),ROWS(A$16:A203)))</f>
      </c>
    </row>
    <row r="204" ht="15">
      <c r="A204" s="16">
        <f ca="1">IF(ROWS(A$16:A204)&gt;$B$8+1,"",INDEX(ROW(INDIRECT($B$6&amp;":"&amp;$B$7)),ROWS(A$16:A204)))</f>
      </c>
    </row>
    <row r="205" ht="15">
      <c r="A205" s="16">
        <f ca="1">IF(ROWS(A$16:A205)&gt;$B$8+1,"",INDEX(ROW(INDIRECT($B$6&amp;":"&amp;$B$7)),ROWS(A$16:A205)))</f>
      </c>
    </row>
    <row r="206" ht="15">
      <c r="A206" s="16">
        <f ca="1">IF(ROWS(A$16:A206)&gt;$B$8+1,"",INDEX(ROW(INDIRECT($B$6&amp;":"&amp;$B$7)),ROWS(A$16:A206)))</f>
      </c>
    </row>
    <row r="207" ht="15">
      <c r="A207" s="16">
        <f ca="1">IF(ROWS(A$16:A207)&gt;$B$8+1,"",INDEX(ROW(INDIRECT($B$6&amp;":"&amp;$B$7)),ROWS(A$16:A207)))</f>
      </c>
    </row>
    <row r="208" ht="15">
      <c r="A208" s="16">
        <f ca="1">IF(ROWS(A$16:A208)&gt;$B$8+1,"",INDEX(ROW(INDIRECT($B$6&amp;":"&amp;$B$7)),ROWS(A$16:A208)))</f>
      </c>
    </row>
    <row r="209" ht="15">
      <c r="A209" s="16">
        <f ca="1">IF(ROWS(A$16:A209)&gt;$B$8+1,"",INDEX(ROW(INDIRECT($B$6&amp;":"&amp;$B$7)),ROWS(A$16:A209)))</f>
      </c>
    </row>
    <row r="210" ht="15">
      <c r="A210" s="16">
        <f ca="1">IF(ROWS(A$16:A210)&gt;$B$8+1,"",INDEX(ROW(INDIRECT($B$6&amp;":"&amp;$B$7)),ROWS(A$16:A210)))</f>
      </c>
    </row>
    <row r="211" ht="15">
      <c r="A211" s="16">
        <f ca="1">IF(ROWS(A$16:A211)&gt;$B$8+1,"",INDEX(ROW(INDIRECT($B$6&amp;":"&amp;$B$7)),ROWS(A$16:A211)))</f>
      </c>
    </row>
    <row r="212" ht="15">
      <c r="A212" s="16">
        <f ca="1">IF(ROWS(A$16:A212)&gt;$B$8+1,"",INDEX(ROW(INDIRECT($B$6&amp;":"&amp;$B$7)),ROWS(A$16:A212)))</f>
      </c>
    </row>
    <row r="213" ht="15">
      <c r="A213" s="16">
        <f ca="1">IF(ROWS(A$16:A213)&gt;$B$8+1,"",INDEX(ROW(INDIRECT($B$6&amp;":"&amp;$B$7)),ROWS(A$16:A213)))</f>
      </c>
    </row>
    <row r="214" ht="15">
      <c r="A214" s="16">
        <f ca="1">IF(ROWS(A$16:A214)&gt;$B$8+1,"",INDEX(ROW(INDIRECT($B$6&amp;":"&amp;$B$7)),ROWS(A$16:A214)))</f>
      </c>
    </row>
    <row r="215" ht="15">
      <c r="A215" s="16">
        <f ca="1">IF(ROWS(A$16:A215)&gt;$B$8+1,"",INDEX(ROW(INDIRECT($B$6&amp;":"&amp;$B$7)),ROWS(A$16:A215)))</f>
      </c>
    </row>
    <row r="216" ht="15">
      <c r="A216" s="16">
        <f ca="1">IF(ROWS(A$16:A216)&gt;$B$8+1,"",INDEX(ROW(INDIRECT($B$6&amp;":"&amp;$B$7)),ROWS(A$16:A216)))</f>
      </c>
    </row>
    <row r="217" ht="15">
      <c r="A217" s="16">
        <f ca="1">IF(ROWS(A$16:A217)&gt;$B$8+1,"",INDEX(ROW(INDIRECT($B$6&amp;":"&amp;$B$7)),ROWS(A$16:A217)))</f>
      </c>
    </row>
    <row r="218" ht="15">
      <c r="A218" s="16">
        <f ca="1">IF(ROWS(A$16:A218)&gt;$B$8+1,"",INDEX(ROW(INDIRECT($B$6&amp;":"&amp;$B$7)),ROWS(A$16:A218)))</f>
      </c>
    </row>
    <row r="219" ht="15">
      <c r="A219" s="16">
        <f ca="1">IF(ROWS(A$16:A219)&gt;$B$8+1,"",INDEX(ROW(INDIRECT($B$6&amp;":"&amp;$B$7)),ROWS(A$16:A219)))</f>
      </c>
    </row>
    <row r="220" ht="15">
      <c r="A220" s="16">
        <f ca="1">IF(ROWS(A$16:A220)&gt;$B$8+1,"",INDEX(ROW(INDIRECT($B$6&amp;":"&amp;$B$7)),ROWS(A$16:A220)))</f>
      </c>
    </row>
    <row r="221" ht="15">
      <c r="A221" s="16">
        <f ca="1">IF(ROWS(A$16:A221)&gt;$B$8+1,"",INDEX(ROW(INDIRECT($B$6&amp;":"&amp;$B$7)),ROWS(A$16:A221)))</f>
      </c>
    </row>
    <row r="222" ht="15">
      <c r="A222" s="16">
        <f ca="1">IF(ROWS(A$16:A222)&gt;$B$8+1,"",INDEX(ROW(INDIRECT($B$6&amp;":"&amp;$B$7)),ROWS(A$16:A222)))</f>
      </c>
    </row>
    <row r="223" ht="15">
      <c r="A223" s="16">
        <f ca="1">IF(ROWS(A$16:A223)&gt;$B$8+1,"",INDEX(ROW(INDIRECT($B$6&amp;":"&amp;$B$7)),ROWS(A$16:A223)))</f>
      </c>
    </row>
    <row r="224" ht="15">
      <c r="A224" s="16">
        <f ca="1">IF(ROWS(A$16:A224)&gt;$B$8+1,"",INDEX(ROW(INDIRECT($B$6&amp;":"&amp;$B$7)),ROWS(A$16:A224)))</f>
      </c>
    </row>
    <row r="225" ht="15">
      <c r="A225" s="16">
        <f ca="1">IF(ROWS(A$16:A225)&gt;$B$8+1,"",INDEX(ROW(INDIRECT($B$6&amp;":"&amp;$B$7)),ROWS(A$16:A225)))</f>
      </c>
    </row>
    <row r="226" ht="15">
      <c r="A226" s="16">
        <f ca="1">IF(ROWS(A$16:A226)&gt;$B$8+1,"",INDEX(ROW(INDIRECT($B$6&amp;":"&amp;$B$7)),ROWS(A$16:A226)))</f>
      </c>
    </row>
    <row r="227" ht="15">
      <c r="A227" s="16">
        <f ca="1">IF(ROWS(A$16:A227)&gt;$B$8+1,"",INDEX(ROW(INDIRECT($B$6&amp;":"&amp;$B$7)),ROWS(A$16:A227)))</f>
      </c>
    </row>
    <row r="228" ht="15">
      <c r="A228" s="16">
        <f ca="1">IF(ROWS(A$16:A228)&gt;$B$8+1,"",INDEX(ROW(INDIRECT($B$6&amp;":"&amp;$B$7)),ROWS(A$16:A228)))</f>
      </c>
    </row>
    <row r="229" ht="15">
      <c r="A229" s="16">
        <f ca="1">IF(ROWS(A$16:A229)&gt;$B$8+1,"",INDEX(ROW(INDIRECT($B$6&amp;":"&amp;$B$7)),ROWS(A$16:A229)))</f>
      </c>
    </row>
    <row r="230" ht="15">
      <c r="A230" s="16">
        <f ca="1">IF(ROWS(A$16:A230)&gt;$B$8+1,"",INDEX(ROW(INDIRECT($B$6&amp;":"&amp;$B$7)),ROWS(A$16:A230)))</f>
      </c>
    </row>
    <row r="231" ht="15">
      <c r="A231" s="16">
        <f ca="1">IF(ROWS(A$16:A231)&gt;$B$8+1,"",INDEX(ROW(INDIRECT($B$6&amp;":"&amp;$B$7)),ROWS(A$16:A231)))</f>
      </c>
    </row>
    <row r="232" ht="15">
      <c r="A232" s="16">
        <f ca="1">IF(ROWS(A$16:A232)&gt;$B$8+1,"",INDEX(ROW(INDIRECT($B$6&amp;":"&amp;$B$7)),ROWS(A$16:A232)))</f>
      </c>
    </row>
    <row r="233" ht="15">
      <c r="A233" s="16">
        <f ca="1">IF(ROWS(A$16:A233)&gt;$B$8+1,"",INDEX(ROW(INDIRECT($B$6&amp;":"&amp;$B$7)),ROWS(A$16:A233)))</f>
      </c>
    </row>
    <row r="234" ht="15">
      <c r="A234" s="16">
        <f ca="1">IF(ROWS(A$16:A234)&gt;$B$8+1,"",INDEX(ROW(INDIRECT($B$6&amp;":"&amp;$B$7)),ROWS(A$16:A234)))</f>
      </c>
    </row>
    <row r="235" ht="15">
      <c r="A235" s="16">
        <f ca="1">IF(ROWS(A$16:A235)&gt;$B$8+1,"",INDEX(ROW(INDIRECT($B$6&amp;":"&amp;$B$7)),ROWS(A$16:A235)))</f>
      </c>
    </row>
    <row r="236" ht="15">
      <c r="A236" s="16">
        <f ca="1">IF(ROWS(A$16:A236)&gt;$B$8+1,"",INDEX(ROW(INDIRECT($B$6&amp;":"&amp;$B$7)),ROWS(A$16:A236)))</f>
      </c>
    </row>
    <row r="237" ht="15">
      <c r="A237" s="16">
        <f ca="1">IF(ROWS(A$16:A237)&gt;$B$8+1,"",INDEX(ROW(INDIRECT($B$6&amp;":"&amp;$B$7)),ROWS(A$16:A237)))</f>
      </c>
    </row>
    <row r="238" ht="15">
      <c r="A238" s="16">
        <f ca="1">IF(ROWS(A$16:A238)&gt;$B$8+1,"",INDEX(ROW(INDIRECT($B$6&amp;":"&amp;$B$7)),ROWS(A$16:A238)))</f>
      </c>
    </row>
    <row r="239" ht="15">
      <c r="A239" s="16">
        <f ca="1">IF(ROWS(A$16:A239)&gt;$B$8+1,"",INDEX(ROW(INDIRECT($B$6&amp;":"&amp;$B$7)),ROWS(A$16:A239)))</f>
      </c>
    </row>
    <row r="240" ht="15">
      <c r="A240" s="16">
        <f ca="1">IF(ROWS(A$16:A240)&gt;$B$8+1,"",INDEX(ROW(INDIRECT($B$6&amp;":"&amp;$B$7)),ROWS(A$16:A240)))</f>
      </c>
    </row>
    <row r="241" ht="15">
      <c r="A241" s="16">
        <f ca="1">IF(ROWS(A$16:A241)&gt;$B$8+1,"",INDEX(ROW(INDIRECT($B$6&amp;":"&amp;$B$7)),ROWS(A$16:A241)))</f>
      </c>
    </row>
    <row r="242" ht="15">
      <c r="A242" s="16">
        <f ca="1">IF(ROWS(A$16:A242)&gt;$B$8+1,"",INDEX(ROW(INDIRECT($B$6&amp;":"&amp;$B$7)),ROWS(A$16:A242)))</f>
      </c>
    </row>
    <row r="243" ht="15">
      <c r="A243" s="16">
        <f ca="1">IF(ROWS(A$16:A243)&gt;$B$8+1,"",INDEX(ROW(INDIRECT($B$6&amp;":"&amp;$B$7)),ROWS(A$16:A243)))</f>
      </c>
    </row>
    <row r="244" ht="15">
      <c r="A244" s="16">
        <f ca="1">IF(ROWS(A$16:A244)&gt;$B$8+1,"",INDEX(ROW(INDIRECT($B$6&amp;":"&amp;$B$7)),ROWS(A$16:A244)))</f>
      </c>
    </row>
    <row r="245" ht="15">
      <c r="A245" s="16">
        <f ca="1">IF(ROWS(A$16:A245)&gt;$B$8+1,"",INDEX(ROW(INDIRECT($B$6&amp;":"&amp;$B$7)),ROWS(A$16:A245)))</f>
      </c>
    </row>
    <row r="246" ht="15">
      <c r="A246" s="16">
        <f ca="1">IF(ROWS(A$16:A246)&gt;$B$8+1,"",INDEX(ROW(INDIRECT($B$6&amp;":"&amp;$B$7)),ROWS(A$16:A246)))</f>
      </c>
    </row>
    <row r="247" ht="15">
      <c r="A247" s="16">
        <f ca="1">IF(ROWS(A$16:A247)&gt;$B$8+1,"",INDEX(ROW(INDIRECT($B$6&amp;":"&amp;$B$7)),ROWS(A$16:A247)))</f>
      </c>
    </row>
    <row r="248" ht="15">
      <c r="A248" s="16">
        <f ca="1">IF(ROWS(A$16:A248)&gt;$B$8+1,"",INDEX(ROW(INDIRECT($B$6&amp;":"&amp;$B$7)),ROWS(A$16:A248)))</f>
      </c>
    </row>
    <row r="249" ht="15">
      <c r="A249" s="16">
        <f ca="1">IF(ROWS(A$16:A249)&gt;$B$8+1,"",INDEX(ROW(INDIRECT($B$6&amp;":"&amp;$B$7)),ROWS(A$16:A249)))</f>
      </c>
    </row>
    <row r="250" ht="15">
      <c r="A250" s="16">
        <f ca="1">IF(ROWS(A$16:A250)&gt;$B$8+1,"",INDEX(ROW(INDIRECT($B$6&amp;":"&amp;$B$7)),ROWS(A$16:A250)))</f>
      </c>
    </row>
    <row r="251" ht="15">
      <c r="A251" s="16">
        <f ca="1">IF(ROWS(A$16:A251)&gt;$B$8+1,"",INDEX(ROW(INDIRECT($B$6&amp;":"&amp;$B$7)),ROWS(A$16:A251)))</f>
      </c>
    </row>
    <row r="252" ht="15">
      <c r="A252" s="16">
        <f ca="1">IF(ROWS(A$16:A252)&gt;$B$8+1,"",INDEX(ROW(INDIRECT($B$6&amp;":"&amp;$B$7)),ROWS(A$16:A252)))</f>
      </c>
    </row>
    <row r="253" ht="15">
      <c r="A253" s="16">
        <f ca="1">IF(ROWS(A$16:A253)&gt;$B$8+1,"",INDEX(ROW(INDIRECT($B$6&amp;":"&amp;$B$7)),ROWS(A$16:A253)))</f>
      </c>
    </row>
    <row r="254" ht="15">
      <c r="A254" s="16">
        <f ca="1">IF(ROWS(A$16:A254)&gt;$B$8+1,"",INDEX(ROW(INDIRECT($B$6&amp;":"&amp;$B$7)),ROWS(A$16:A254)))</f>
      </c>
    </row>
    <row r="255" ht="15">
      <c r="A255" s="16">
        <f ca="1">IF(ROWS(A$16:A255)&gt;$B$8+1,"",INDEX(ROW(INDIRECT($B$6&amp;":"&amp;$B$7)),ROWS(A$16:A255)))</f>
      </c>
    </row>
    <row r="256" ht="15">
      <c r="A256" s="16">
        <f ca="1">IF(ROWS(A$16:A256)&gt;$B$8+1,"",INDEX(ROW(INDIRECT($B$6&amp;":"&amp;$B$7)),ROWS(A$16:A256)))</f>
      </c>
    </row>
    <row r="257" ht="15">
      <c r="A257" s="16">
        <f ca="1">IF(ROWS(A$16:A257)&gt;$B$8+1,"",INDEX(ROW(INDIRECT($B$6&amp;":"&amp;$B$7)),ROWS(A$16:A257)))</f>
      </c>
    </row>
    <row r="258" ht="15">
      <c r="A258" s="16">
        <f ca="1">IF(ROWS(A$16:A258)&gt;$B$8+1,"",INDEX(ROW(INDIRECT($B$6&amp;":"&amp;$B$7)),ROWS(A$16:A258)))</f>
      </c>
    </row>
    <row r="259" ht="15">
      <c r="A259" s="16">
        <f ca="1">IF(ROWS(A$16:A259)&gt;$B$8+1,"",INDEX(ROW(INDIRECT($B$6&amp;":"&amp;$B$7)),ROWS(A$16:A259)))</f>
      </c>
    </row>
    <row r="260" ht="15">
      <c r="A260" s="16">
        <f ca="1">IF(ROWS(A$16:A260)&gt;$B$8+1,"",INDEX(ROW(INDIRECT($B$6&amp;":"&amp;$B$7)),ROWS(A$16:A260)))</f>
      </c>
    </row>
    <row r="261" ht="15">
      <c r="A261" s="16">
        <f ca="1">IF(ROWS(A$16:A261)&gt;$B$8+1,"",INDEX(ROW(INDIRECT($B$6&amp;":"&amp;$B$7)),ROWS(A$16:A261)))</f>
      </c>
    </row>
    <row r="262" ht="15">
      <c r="A262" s="16">
        <f ca="1">IF(ROWS(A$16:A262)&gt;$B$8+1,"",INDEX(ROW(INDIRECT($B$6&amp;":"&amp;$B$7)),ROWS(A$16:A262)))</f>
      </c>
    </row>
    <row r="263" ht="15">
      <c r="A263" s="16">
        <f ca="1">IF(ROWS(A$16:A263)&gt;$B$8+1,"",INDEX(ROW(INDIRECT($B$6&amp;":"&amp;$B$7)),ROWS(A$16:A263)))</f>
      </c>
    </row>
    <row r="264" ht="15">
      <c r="A264" s="16">
        <f ca="1">IF(ROWS(A$16:A264)&gt;$B$8+1,"",INDEX(ROW(INDIRECT($B$6&amp;":"&amp;$B$7)),ROWS(A$16:A264)))</f>
      </c>
    </row>
    <row r="265" ht="15">
      <c r="A265" s="16">
        <f ca="1">IF(ROWS(A$16:A265)&gt;$B$8+1,"",INDEX(ROW(INDIRECT($B$6&amp;":"&amp;$B$7)),ROWS(A$16:A265)))</f>
      </c>
    </row>
    <row r="266" ht="15">
      <c r="A266" s="16">
        <f ca="1">IF(ROWS(A$16:A266)&gt;$B$8+1,"",INDEX(ROW(INDIRECT($B$6&amp;":"&amp;$B$7)),ROWS(A$16:A266)))</f>
      </c>
    </row>
    <row r="267" ht="15">
      <c r="A267" s="16">
        <f ca="1">IF(ROWS(A$16:A267)&gt;$B$8+1,"",INDEX(ROW(INDIRECT($B$6&amp;":"&amp;$B$7)),ROWS(A$16:A267)))</f>
      </c>
    </row>
    <row r="268" ht="15">
      <c r="A268" s="16">
        <f ca="1">IF(ROWS(A$16:A268)&gt;$B$8+1,"",INDEX(ROW(INDIRECT($B$6&amp;":"&amp;$B$7)),ROWS(A$16:A268)))</f>
      </c>
    </row>
    <row r="269" ht="15">
      <c r="A269" s="16">
        <f ca="1">IF(ROWS(A$16:A269)&gt;$B$8+1,"",INDEX(ROW(INDIRECT($B$6&amp;":"&amp;$B$7)),ROWS(A$16:A269)))</f>
      </c>
    </row>
    <row r="270" ht="15">
      <c r="A270" s="16">
        <f ca="1">IF(ROWS(A$16:A270)&gt;$B$8+1,"",INDEX(ROW(INDIRECT($B$6&amp;":"&amp;$B$7)),ROWS(A$16:A270)))</f>
      </c>
    </row>
    <row r="271" ht="15">
      <c r="A271" s="16">
        <f ca="1">IF(ROWS(A$16:A271)&gt;$B$8+1,"",INDEX(ROW(INDIRECT($B$6&amp;":"&amp;$B$7)),ROWS(A$16:A271)))</f>
      </c>
    </row>
    <row r="272" ht="15">
      <c r="A272" s="16">
        <f ca="1">IF(ROWS(A$16:A272)&gt;$B$8+1,"",INDEX(ROW(INDIRECT($B$6&amp;":"&amp;$B$7)),ROWS(A$16:A272)))</f>
      </c>
    </row>
    <row r="273" ht="15">
      <c r="A273" s="16">
        <f ca="1">IF(ROWS(A$16:A273)&gt;$B$8+1,"",INDEX(ROW(INDIRECT($B$6&amp;":"&amp;$B$7)),ROWS(A$16:A273)))</f>
      </c>
    </row>
    <row r="274" ht="15">
      <c r="A274" s="16">
        <f ca="1">IF(ROWS(A$16:A274)&gt;$B$8+1,"",INDEX(ROW(INDIRECT($B$6&amp;":"&amp;$B$7)),ROWS(A$16:A274)))</f>
      </c>
    </row>
    <row r="275" ht="15">
      <c r="A275" s="16">
        <f ca="1">IF(ROWS(A$16:A275)&gt;$B$8+1,"",INDEX(ROW(INDIRECT($B$6&amp;":"&amp;$B$7)),ROWS(A$16:A275)))</f>
      </c>
    </row>
    <row r="276" ht="15">
      <c r="A276" s="16">
        <f ca="1">IF(ROWS(A$16:A276)&gt;$B$8+1,"",INDEX(ROW(INDIRECT($B$6&amp;":"&amp;$B$7)),ROWS(A$16:A276)))</f>
      </c>
    </row>
    <row r="277" ht="15">
      <c r="A277" s="16">
        <f ca="1">IF(ROWS(A$16:A277)&gt;$B$8+1,"",INDEX(ROW(INDIRECT($B$6&amp;":"&amp;$B$7)),ROWS(A$16:A277)))</f>
      </c>
    </row>
    <row r="278" ht="15">
      <c r="A278" s="16">
        <f ca="1">IF(ROWS(A$16:A278)&gt;$B$8+1,"",INDEX(ROW(INDIRECT($B$6&amp;":"&amp;$B$7)),ROWS(A$16:A278)))</f>
      </c>
    </row>
    <row r="279" ht="15">
      <c r="A279" s="16">
        <f ca="1">IF(ROWS(A$16:A279)&gt;$B$8+1,"",INDEX(ROW(INDIRECT($B$6&amp;":"&amp;$B$7)),ROWS(A$16:A279)))</f>
      </c>
    </row>
    <row r="280" ht="15">
      <c r="A280" s="16">
        <f ca="1">IF(ROWS(A$16:A280)&gt;$B$8+1,"",INDEX(ROW(INDIRECT($B$6&amp;":"&amp;$B$7)),ROWS(A$16:A280)))</f>
      </c>
    </row>
    <row r="281" ht="15">
      <c r="A281" s="16">
        <f ca="1">IF(ROWS(A$16:A281)&gt;$B$8+1,"",INDEX(ROW(INDIRECT($B$6&amp;":"&amp;$B$7)),ROWS(A$16:A281)))</f>
      </c>
    </row>
    <row r="282" ht="15">
      <c r="A282" s="16">
        <f ca="1">IF(ROWS(A$16:A282)&gt;$B$8+1,"",INDEX(ROW(INDIRECT($B$6&amp;":"&amp;$B$7)),ROWS(A$16:A282)))</f>
      </c>
    </row>
    <row r="283" ht="15">
      <c r="A283" s="16">
        <f ca="1">IF(ROWS(A$16:A283)&gt;$B$8+1,"",INDEX(ROW(INDIRECT($B$6&amp;":"&amp;$B$7)),ROWS(A$16:A283)))</f>
      </c>
    </row>
    <row r="284" ht="15">
      <c r="A284" s="16">
        <f ca="1">IF(ROWS(A$16:A284)&gt;$B$8+1,"",INDEX(ROW(INDIRECT($B$6&amp;":"&amp;$B$7)),ROWS(A$16:A284)))</f>
      </c>
    </row>
    <row r="285" ht="15">
      <c r="A285" s="16">
        <f ca="1">IF(ROWS(A$16:A285)&gt;$B$8+1,"",INDEX(ROW(INDIRECT($B$6&amp;":"&amp;$B$7)),ROWS(A$16:A285)))</f>
      </c>
    </row>
    <row r="286" ht="15">
      <c r="A286" s="16">
        <f ca="1">IF(ROWS(A$16:A286)&gt;$B$8+1,"",INDEX(ROW(INDIRECT($B$6&amp;":"&amp;$B$7)),ROWS(A$16:A286)))</f>
      </c>
    </row>
    <row r="287" ht="15">
      <c r="A287" s="16">
        <f ca="1">IF(ROWS(A$16:A287)&gt;$B$8+1,"",INDEX(ROW(INDIRECT($B$6&amp;":"&amp;$B$7)),ROWS(A$16:A287)))</f>
      </c>
    </row>
    <row r="288" ht="15">
      <c r="A288" s="16">
        <f ca="1">IF(ROWS(A$16:A288)&gt;$B$8+1,"",INDEX(ROW(INDIRECT($B$6&amp;":"&amp;$B$7)),ROWS(A$16:A288)))</f>
      </c>
    </row>
    <row r="289" ht="15">
      <c r="A289" s="16">
        <f ca="1">IF(ROWS(A$16:A289)&gt;$B$8+1,"",INDEX(ROW(INDIRECT($B$6&amp;":"&amp;$B$7)),ROWS(A$16:A289)))</f>
      </c>
    </row>
    <row r="290" ht="15">
      <c r="A290" s="16">
        <f ca="1">IF(ROWS(A$16:A290)&gt;$B$8+1,"",INDEX(ROW(INDIRECT($B$6&amp;":"&amp;$B$7)),ROWS(A$16:A290)))</f>
      </c>
    </row>
    <row r="291" ht="15">
      <c r="A291" s="16">
        <f ca="1">IF(ROWS(A$16:A291)&gt;$B$8+1,"",INDEX(ROW(INDIRECT($B$6&amp;":"&amp;$B$7)),ROWS(A$16:A291)))</f>
      </c>
    </row>
    <row r="292" ht="15">
      <c r="A292" s="16">
        <f ca="1">IF(ROWS(A$16:A292)&gt;$B$8+1,"",INDEX(ROW(INDIRECT($B$6&amp;":"&amp;$B$7)),ROWS(A$16:A292)))</f>
      </c>
    </row>
    <row r="293" ht="15">
      <c r="A293" s="16">
        <f ca="1">IF(ROWS(A$16:A293)&gt;$B$8+1,"",INDEX(ROW(INDIRECT($B$6&amp;":"&amp;$B$7)),ROWS(A$16:A293)))</f>
      </c>
    </row>
    <row r="294" ht="15">
      <c r="A294" s="16">
        <f ca="1">IF(ROWS(A$16:A294)&gt;$B$8+1,"",INDEX(ROW(INDIRECT($B$6&amp;":"&amp;$B$7)),ROWS(A$16:A294)))</f>
      </c>
    </row>
    <row r="295" ht="15">
      <c r="A295" s="16">
        <f ca="1">IF(ROWS(A$16:A295)&gt;$B$8+1,"",INDEX(ROW(INDIRECT($B$6&amp;":"&amp;$B$7)),ROWS(A$16:A295)))</f>
      </c>
    </row>
    <row r="296" ht="15">
      <c r="A296" s="16">
        <f ca="1">IF(ROWS(A$16:A296)&gt;$B$8+1,"",INDEX(ROW(INDIRECT($B$6&amp;":"&amp;$B$7)),ROWS(A$16:A296)))</f>
      </c>
    </row>
    <row r="297" ht="15">
      <c r="A297" s="16">
        <f ca="1">IF(ROWS(A$16:A297)&gt;$B$8+1,"",INDEX(ROW(INDIRECT($B$6&amp;":"&amp;$B$7)),ROWS(A$16:A297)))</f>
      </c>
    </row>
    <row r="298" ht="15">
      <c r="A298" s="16">
        <f ca="1">IF(ROWS(A$16:A298)&gt;$B$8+1,"",INDEX(ROW(INDIRECT($B$6&amp;":"&amp;$B$7)),ROWS(A$16:A298)))</f>
      </c>
    </row>
    <row r="299" ht="15">
      <c r="A299" s="16">
        <f ca="1">IF(ROWS(A$16:A299)&gt;$B$8+1,"",INDEX(ROW(INDIRECT($B$6&amp;":"&amp;$B$7)),ROWS(A$16:A299)))</f>
      </c>
    </row>
    <row r="300" ht="15">
      <c r="A300" s="16">
        <f ca="1">IF(ROWS(A$16:A300)&gt;$B$8+1,"",INDEX(ROW(INDIRECT($B$6&amp;":"&amp;$B$7)),ROWS(A$16:A300)))</f>
      </c>
    </row>
    <row r="301" ht="15">
      <c r="A301" s="16">
        <f ca="1">IF(ROWS(A$16:A301)&gt;$B$8+1,"",INDEX(ROW(INDIRECT($B$6&amp;":"&amp;$B$7)),ROWS(A$16:A301)))</f>
      </c>
    </row>
    <row r="302" ht="15">
      <c r="A302" s="16">
        <f ca="1">IF(ROWS(A$16:A302)&gt;$B$8+1,"",INDEX(ROW(INDIRECT($B$6&amp;":"&amp;$B$7)),ROWS(A$16:A302)))</f>
      </c>
    </row>
    <row r="303" ht="15">
      <c r="A303" s="16">
        <f ca="1">IF(ROWS(A$16:A303)&gt;$B$8+1,"",INDEX(ROW(INDIRECT($B$6&amp;":"&amp;$B$7)),ROWS(A$16:A303)))</f>
      </c>
    </row>
    <row r="304" ht="15">
      <c r="A304" s="16">
        <f ca="1">IF(ROWS(A$16:A304)&gt;$B$8+1,"",INDEX(ROW(INDIRECT($B$6&amp;":"&amp;$B$7)),ROWS(A$16:A304)))</f>
      </c>
    </row>
    <row r="305" ht="15">
      <c r="A305" s="16">
        <f ca="1">IF(ROWS(A$16:A305)&gt;$B$8+1,"",INDEX(ROW(INDIRECT($B$6&amp;":"&amp;$B$7)),ROWS(A$16:A305)))</f>
      </c>
    </row>
    <row r="306" ht="15">
      <c r="A306" s="16">
        <f ca="1">IF(ROWS(A$16:A306)&gt;$B$8+1,"",INDEX(ROW(INDIRECT($B$6&amp;":"&amp;$B$7)),ROWS(A$16:A306)))</f>
      </c>
    </row>
    <row r="307" ht="15">
      <c r="A307" s="16">
        <f ca="1">IF(ROWS(A$16:A307)&gt;$B$8+1,"",INDEX(ROW(INDIRECT($B$6&amp;":"&amp;$B$7)),ROWS(A$16:A307)))</f>
      </c>
    </row>
    <row r="308" ht="15">
      <c r="A308" s="16">
        <f ca="1">IF(ROWS(A$16:A308)&gt;$B$8+1,"",INDEX(ROW(INDIRECT($B$6&amp;":"&amp;$B$7)),ROWS(A$16:A308)))</f>
      </c>
    </row>
    <row r="309" ht="15">
      <c r="A309" s="16">
        <f ca="1">IF(ROWS(A$16:A309)&gt;$B$8+1,"",INDEX(ROW(INDIRECT($B$6&amp;":"&amp;$B$7)),ROWS(A$16:A309)))</f>
      </c>
    </row>
    <row r="310" ht="15">
      <c r="A310" s="16">
        <f ca="1">IF(ROWS(A$16:A310)&gt;$B$8+1,"",INDEX(ROW(INDIRECT($B$6&amp;":"&amp;$B$7)),ROWS(A$16:A310)))</f>
      </c>
    </row>
    <row r="311" ht="15">
      <c r="A311" s="16">
        <f ca="1">IF(ROWS(A$16:A311)&gt;$B$8+1,"",INDEX(ROW(INDIRECT($B$6&amp;":"&amp;$B$7)),ROWS(A$16:A311)))</f>
      </c>
    </row>
    <row r="312" ht="15">
      <c r="A312" s="16">
        <f ca="1">IF(ROWS(A$16:A312)&gt;$B$8+1,"",INDEX(ROW(INDIRECT($B$6&amp;":"&amp;$B$7)),ROWS(A$16:A312)))</f>
      </c>
    </row>
    <row r="313" ht="15">
      <c r="A313" s="16">
        <f ca="1">IF(ROWS(A$16:A313)&gt;$B$8+1,"",INDEX(ROW(INDIRECT($B$6&amp;":"&amp;$B$7)),ROWS(A$16:A313)))</f>
      </c>
    </row>
    <row r="314" ht="15">
      <c r="A314" s="16">
        <f ca="1">IF(ROWS(A$16:A314)&gt;$B$8+1,"",INDEX(ROW(INDIRECT($B$6&amp;":"&amp;$B$7)),ROWS(A$16:A314)))</f>
      </c>
    </row>
    <row r="315" ht="15">
      <c r="A315" s="16">
        <f ca="1">IF(ROWS(A$16:A315)&gt;$B$8+1,"",INDEX(ROW(INDIRECT($B$6&amp;":"&amp;$B$7)),ROWS(A$16:A315)))</f>
      </c>
    </row>
    <row r="316" ht="15">
      <c r="A316" s="16">
        <f ca="1">IF(ROWS(A$16:A316)&gt;$B$8+1,"",INDEX(ROW(INDIRECT($B$6&amp;":"&amp;$B$7)),ROWS(A$16:A316)))</f>
      </c>
    </row>
    <row r="317" ht="15">
      <c r="A317" s="16">
        <f ca="1">IF(ROWS(A$16:A317)&gt;$B$8+1,"",INDEX(ROW(INDIRECT($B$6&amp;":"&amp;$B$7)),ROWS(A$16:A317)))</f>
      </c>
    </row>
    <row r="318" ht="15">
      <c r="A318" s="16">
        <f ca="1">IF(ROWS(A$16:A318)&gt;$B$8+1,"",INDEX(ROW(INDIRECT($B$6&amp;":"&amp;$B$7)),ROWS(A$16:A318)))</f>
      </c>
    </row>
    <row r="319" ht="15">
      <c r="A319" s="16">
        <f ca="1">IF(ROWS(A$16:A319)&gt;$B$8+1,"",INDEX(ROW(INDIRECT($B$6&amp;":"&amp;$B$7)),ROWS(A$16:A319)))</f>
      </c>
    </row>
    <row r="320" ht="15">
      <c r="A320" s="16">
        <f ca="1">IF(ROWS(A$16:A320)&gt;$B$8+1,"",INDEX(ROW(INDIRECT($B$6&amp;":"&amp;$B$7)),ROWS(A$16:A320)))</f>
      </c>
    </row>
    <row r="321" ht="15">
      <c r="A321" s="16">
        <f ca="1">IF(ROWS(A$16:A321)&gt;$B$8+1,"",INDEX(ROW(INDIRECT($B$6&amp;":"&amp;$B$7)),ROWS(A$16:A321)))</f>
      </c>
    </row>
    <row r="322" ht="15">
      <c r="A322" s="16">
        <f ca="1">IF(ROWS(A$16:A322)&gt;$B$8+1,"",INDEX(ROW(INDIRECT($B$6&amp;":"&amp;$B$7)),ROWS(A$16:A322)))</f>
      </c>
    </row>
    <row r="323" ht="15">
      <c r="A323" s="16">
        <f ca="1">IF(ROWS(A$16:A323)&gt;$B$8+1,"",INDEX(ROW(INDIRECT($B$6&amp;":"&amp;$B$7)),ROWS(A$16:A323)))</f>
      </c>
    </row>
    <row r="324" ht="15">
      <c r="A324" s="16">
        <f ca="1">IF(ROWS(A$16:A324)&gt;$B$8+1,"",INDEX(ROW(INDIRECT($B$6&amp;":"&amp;$B$7)),ROWS(A$16:A324)))</f>
      </c>
    </row>
    <row r="325" ht="15">
      <c r="A325" s="16">
        <f ca="1">IF(ROWS(A$16:A325)&gt;$B$8+1,"",INDEX(ROW(INDIRECT($B$6&amp;":"&amp;$B$7)),ROWS(A$16:A325)))</f>
      </c>
    </row>
    <row r="326" ht="15">
      <c r="A326" s="16">
        <f ca="1">IF(ROWS(A$16:A326)&gt;$B$8+1,"",INDEX(ROW(INDIRECT($B$6&amp;":"&amp;$B$7)),ROWS(A$16:A326)))</f>
      </c>
    </row>
    <row r="327" ht="15">
      <c r="A327" s="16">
        <f ca="1">IF(ROWS(A$16:A327)&gt;$B$8+1,"",INDEX(ROW(INDIRECT($B$6&amp;":"&amp;$B$7)),ROWS(A$16:A327)))</f>
      </c>
    </row>
    <row r="328" ht="15">
      <c r="A328" s="16">
        <f ca="1">IF(ROWS(A$16:A328)&gt;$B$8+1,"",INDEX(ROW(INDIRECT($B$6&amp;":"&amp;$B$7)),ROWS(A$16:A328)))</f>
      </c>
    </row>
    <row r="329" ht="15">
      <c r="A329" s="16">
        <f ca="1">IF(ROWS(A$16:A329)&gt;$B$8+1,"",INDEX(ROW(INDIRECT($B$6&amp;":"&amp;$B$7)),ROWS(A$16:A329)))</f>
      </c>
    </row>
    <row r="330" ht="15">
      <c r="A330" s="16">
        <f ca="1">IF(ROWS(A$16:A330)&gt;$B$8+1,"",INDEX(ROW(INDIRECT($B$6&amp;":"&amp;$B$7)),ROWS(A$16:A330)))</f>
      </c>
    </row>
    <row r="331" ht="15">
      <c r="A331" s="16">
        <f ca="1">IF(ROWS(A$16:A331)&gt;$B$8+1,"",INDEX(ROW(INDIRECT($B$6&amp;":"&amp;$B$7)),ROWS(A$16:A331)))</f>
      </c>
    </row>
    <row r="332" ht="15">
      <c r="A332" s="16">
        <f ca="1">IF(ROWS(A$16:A332)&gt;$B$8+1,"",INDEX(ROW(INDIRECT($B$6&amp;":"&amp;$B$7)),ROWS(A$16:A332)))</f>
      </c>
    </row>
    <row r="333" ht="15">
      <c r="A333" s="16">
        <f ca="1">IF(ROWS(A$16:A333)&gt;$B$8+1,"",INDEX(ROW(INDIRECT($B$6&amp;":"&amp;$B$7)),ROWS(A$16:A333)))</f>
      </c>
    </row>
    <row r="334" ht="15">
      <c r="A334" s="16">
        <f ca="1">IF(ROWS(A$16:A334)&gt;$B$8+1,"",INDEX(ROW(INDIRECT($B$6&amp;":"&amp;$B$7)),ROWS(A$16:A334)))</f>
      </c>
    </row>
    <row r="335" ht="15">
      <c r="A335" s="16">
        <f ca="1">IF(ROWS(A$16:A335)&gt;$B$8+1,"",INDEX(ROW(INDIRECT($B$6&amp;":"&amp;$B$7)),ROWS(A$16:A335)))</f>
      </c>
    </row>
    <row r="336" ht="15">
      <c r="A336" s="16">
        <f ca="1">IF(ROWS(A$16:A336)&gt;$B$8+1,"",INDEX(ROW(INDIRECT($B$6&amp;":"&amp;$B$7)),ROWS(A$16:A336)))</f>
      </c>
    </row>
    <row r="337" ht="15">
      <c r="A337" s="16">
        <f ca="1">IF(ROWS(A$16:A337)&gt;$B$8+1,"",INDEX(ROW(INDIRECT($B$6&amp;":"&amp;$B$7)),ROWS(A$16:A337)))</f>
      </c>
    </row>
    <row r="338" ht="15">
      <c r="A338" s="16">
        <f ca="1">IF(ROWS(A$16:A338)&gt;$B$8+1,"",INDEX(ROW(INDIRECT($B$6&amp;":"&amp;$B$7)),ROWS(A$16:A338)))</f>
      </c>
    </row>
    <row r="339" ht="15">
      <c r="A339" s="16">
        <f ca="1">IF(ROWS(A$16:A339)&gt;$B$8+1,"",INDEX(ROW(INDIRECT($B$6&amp;":"&amp;$B$7)),ROWS(A$16:A339)))</f>
      </c>
    </row>
    <row r="340" ht="15">
      <c r="A340" s="16">
        <f ca="1">IF(ROWS(A$16:A340)&gt;$B$8+1,"",INDEX(ROW(INDIRECT($B$6&amp;":"&amp;$B$7)),ROWS(A$16:A340)))</f>
      </c>
    </row>
    <row r="341" ht="15">
      <c r="A341" s="16">
        <f ca="1">IF(ROWS(A$16:A341)&gt;$B$8+1,"",INDEX(ROW(INDIRECT($B$6&amp;":"&amp;$B$7)),ROWS(A$16:A341)))</f>
      </c>
    </row>
    <row r="342" ht="15">
      <c r="A342" s="16">
        <f ca="1">IF(ROWS(A$16:A342)&gt;$B$8+1,"",INDEX(ROW(INDIRECT($B$6&amp;":"&amp;$B$7)),ROWS(A$16:A342)))</f>
      </c>
    </row>
    <row r="343" ht="15">
      <c r="A343" s="16">
        <f ca="1">IF(ROWS(A$16:A343)&gt;$B$8+1,"",INDEX(ROW(INDIRECT($B$6&amp;":"&amp;$B$7)),ROWS(A$16:A343)))</f>
      </c>
    </row>
    <row r="344" ht="15">
      <c r="A344" s="16">
        <f ca="1">IF(ROWS(A$16:A344)&gt;$B$8+1,"",INDEX(ROW(INDIRECT($B$6&amp;":"&amp;$B$7)),ROWS(A$16:A344)))</f>
      </c>
    </row>
    <row r="345" ht="15">
      <c r="A345" s="16">
        <f ca="1">IF(ROWS(A$16:A345)&gt;$B$8+1,"",INDEX(ROW(INDIRECT($B$6&amp;":"&amp;$B$7)),ROWS(A$16:A345)))</f>
      </c>
    </row>
    <row r="346" ht="15">
      <c r="A346" s="16">
        <f ca="1">IF(ROWS(A$16:A346)&gt;$B$8+1,"",INDEX(ROW(INDIRECT($B$6&amp;":"&amp;$B$7)),ROWS(A$16:A346)))</f>
      </c>
    </row>
    <row r="347" ht="15">
      <c r="A347" s="16">
        <f ca="1">IF(ROWS(A$16:A347)&gt;$B$8+1,"",INDEX(ROW(INDIRECT($B$6&amp;":"&amp;$B$7)),ROWS(A$16:A347)))</f>
      </c>
    </row>
    <row r="348" ht="15">
      <c r="A348" s="16">
        <f ca="1">IF(ROWS(A$16:A348)&gt;$B$8+1,"",INDEX(ROW(INDIRECT($B$6&amp;":"&amp;$B$7)),ROWS(A$16:A348)))</f>
      </c>
    </row>
    <row r="349" ht="15">
      <c r="A349" s="16">
        <f ca="1">IF(ROWS(A$16:A349)&gt;$B$8+1,"",INDEX(ROW(INDIRECT($B$6&amp;":"&amp;$B$7)),ROWS(A$16:A349)))</f>
      </c>
    </row>
    <row r="350" ht="15">
      <c r="A350" s="16">
        <f ca="1">IF(ROWS(A$16:A350)&gt;$B$8+1,"",INDEX(ROW(INDIRECT($B$6&amp;":"&amp;$B$7)),ROWS(A$16:A350)))</f>
      </c>
    </row>
    <row r="351" ht="15">
      <c r="A351" s="16">
        <f ca="1">IF(ROWS(A$16:A351)&gt;$B$8+1,"",INDEX(ROW(INDIRECT($B$6&amp;":"&amp;$B$7)),ROWS(A$16:A351)))</f>
      </c>
    </row>
    <row r="352" ht="15">
      <c r="A352" s="16">
        <f ca="1">IF(ROWS(A$16:A352)&gt;$B$8+1,"",INDEX(ROW(INDIRECT($B$6&amp;":"&amp;$B$7)),ROWS(A$16:A352)))</f>
      </c>
    </row>
    <row r="353" ht="15">
      <c r="A353" s="16">
        <f ca="1">IF(ROWS(A$16:A353)&gt;$B$8+1,"",INDEX(ROW(INDIRECT($B$6&amp;":"&amp;$B$7)),ROWS(A$16:A353)))</f>
      </c>
    </row>
    <row r="354" ht="15">
      <c r="A354" s="16">
        <f ca="1">IF(ROWS(A$16:A354)&gt;$B$8+1,"",INDEX(ROW(INDIRECT($B$6&amp;":"&amp;$B$7)),ROWS(A$16:A354)))</f>
      </c>
    </row>
    <row r="355" ht="15">
      <c r="A355" s="16">
        <f ca="1">IF(ROWS(A$16:A355)&gt;$B$8+1,"",INDEX(ROW(INDIRECT($B$6&amp;":"&amp;$B$7)),ROWS(A$16:A355)))</f>
      </c>
    </row>
    <row r="356" ht="15">
      <c r="A356" s="16">
        <f ca="1">IF(ROWS(A$16:A356)&gt;$B$8+1,"",INDEX(ROW(INDIRECT($B$6&amp;":"&amp;$B$7)),ROWS(A$16:A356)))</f>
      </c>
    </row>
    <row r="357" ht="15">
      <c r="A357" s="16">
        <f ca="1">IF(ROWS(A$16:A357)&gt;$B$8+1,"",INDEX(ROW(INDIRECT($B$6&amp;":"&amp;$B$7)),ROWS(A$16:A357)))</f>
      </c>
    </row>
    <row r="358" ht="15">
      <c r="A358" s="16">
        <f ca="1">IF(ROWS(A$16:A358)&gt;$B$8+1,"",INDEX(ROW(INDIRECT($B$6&amp;":"&amp;$B$7)),ROWS(A$16:A358)))</f>
      </c>
    </row>
    <row r="359" ht="15">
      <c r="A359" s="16">
        <f ca="1">IF(ROWS(A$16:A359)&gt;$B$8+1,"",INDEX(ROW(INDIRECT($B$6&amp;":"&amp;$B$7)),ROWS(A$16:A359)))</f>
      </c>
    </row>
    <row r="360" ht="15">
      <c r="A360" s="16">
        <f ca="1">IF(ROWS(A$16:A360)&gt;$B$8+1,"",INDEX(ROW(INDIRECT($B$6&amp;":"&amp;$B$7)),ROWS(A$16:A360)))</f>
      </c>
    </row>
    <row r="361" ht="15">
      <c r="A361" s="16">
        <f ca="1">IF(ROWS(A$16:A361)&gt;$B$8+1,"",INDEX(ROW(INDIRECT($B$6&amp;":"&amp;$B$7)),ROWS(A$16:A361)))</f>
      </c>
    </row>
    <row r="362" ht="15">
      <c r="A362" s="16">
        <f ca="1">IF(ROWS(A$16:A362)&gt;$B$8+1,"",INDEX(ROW(INDIRECT($B$6&amp;":"&amp;$B$7)),ROWS(A$16:A362)))</f>
      </c>
    </row>
    <row r="363" ht="15">
      <c r="A363" s="16">
        <f ca="1">IF(ROWS(A$16:A363)&gt;$B$8+1,"",INDEX(ROW(INDIRECT($B$6&amp;":"&amp;$B$7)),ROWS(A$16:A363)))</f>
      </c>
    </row>
    <row r="364" ht="15">
      <c r="A364" s="16">
        <f ca="1">IF(ROWS(A$16:A364)&gt;$B$8+1,"",INDEX(ROW(INDIRECT($B$6&amp;":"&amp;$B$7)),ROWS(A$16:A364)))</f>
      </c>
    </row>
    <row r="365" ht="15">
      <c r="A365" s="16">
        <f ca="1">IF(ROWS(A$16:A365)&gt;$B$8+1,"",INDEX(ROW(INDIRECT($B$6&amp;":"&amp;$B$7)),ROWS(A$16:A365)))</f>
      </c>
    </row>
    <row r="366" ht="15">
      <c r="A366" s="16">
        <f ca="1">IF(ROWS(A$16:A366)&gt;$B$8+1,"",INDEX(ROW(INDIRECT($B$6&amp;":"&amp;$B$7)),ROWS(A$16:A366)))</f>
      </c>
    </row>
    <row r="367" ht="15">
      <c r="A367" s="16">
        <f ca="1">IF(ROWS(A$16:A367)&gt;$B$8+1,"",INDEX(ROW(INDIRECT($B$6&amp;":"&amp;$B$7)),ROWS(A$16:A367)))</f>
      </c>
    </row>
    <row r="368" ht="15">
      <c r="A368" s="16">
        <f ca="1">IF(ROWS(A$16:A368)&gt;$B$8+1,"",INDEX(ROW(INDIRECT($B$6&amp;":"&amp;$B$7)),ROWS(A$16:A368)))</f>
      </c>
    </row>
    <row r="369" ht="15">
      <c r="A369" s="16">
        <f ca="1">IF(ROWS(A$16:A369)&gt;$B$8+1,"",INDEX(ROW(INDIRECT($B$6&amp;":"&amp;$B$7)),ROWS(A$16:A369)))</f>
      </c>
    </row>
    <row r="370" ht="15">
      <c r="A370" s="16">
        <f ca="1">IF(ROWS(A$16:A370)&gt;$B$8+1,"",INDEX(ROW(INDIRECT($B$6&amp;":"&amp;$B$7)),ROWS(A$16:A370)))</f>
      </c>
    </row>
    <row r="371" ht="15">
      <c r="A371" s="16">
        <f ca="1">IF(ROWS(A$16:A371)&gt;$B$8+1,"",INDEX(ROW(INDIRECT($B$6&amp;":"&amp;$B$7)),ROWS(A$16:A371)))</f>
      </c>
    </row>
    <row r="372" ht="15">
      <c r="A372" s="16">
        <f ca="1">IF(ROWS(A$16:A372)&gt;$B$8+1,"",INDEX(ROW(INDIRECT($B$6&amp;":"&amp;$B$7)),ROWS(A$16:A372)))</f>
      </c>
    </row>
    <row r="373" ht="15">
      <c r="A373" s="16">
        <f ca="1">IF(ROWS(A$16:A373)&gt;$B$8+1,"",INDEX(ROW(INDIRECT($B$6&amp;":"&amp;$B$7)),ROWS(A$16:A373)))</f>
      </c>
    </row>
    <row r="374" ht="15">
      <c r="A374" s="16">
        <f ca="1">IF(ROWS(A$16:A374)&gt;$B$8+1,"",INDEX(ROW(INDIRECT($B$6&amp;":"&amp;$B$7)),ROWS(A$16:A374)))</f>
      </c>
    </row>
    <row r="375" ht="15">
      <c r="A375" s="16">
        <f ca="1">IF(ROWS(A$16:A375)&gt;$B$8+1,"",INDEX(ROW(INDIRECT($B$6&amp;":"&amp;$B$7)),ROWS(A$16:A375)))</f>
      </c>
    </row>
    <row r="376" ht="15">
      <c r="A376" s="16">
        <f ca="1">IF(ROWS(A$16:A376)&gt;$B$8+1,"",INDEX(ROW(INDIRECT($B$6&amp;":"&amp;$B$7)),ROWS(A$16:A376)))</f>
      </c>
    </row>
    <row r="377" ht="15">
      <c r="A377" s="16">
        <f ca="1">IF(ROWS(A$16:A377)&gt;$B$8+1,"",INDEX(ROW(INDIRECT($B$6&amp;":"&amp;$B$7)),ROWS(A$16:A377)))</f>
      </c>
    </row>
    <row r="378" ht="15">
      <c r="A378" s="16">
        <f ca="1">IF(ROWS(A$16:A378)&gt;$B$8+1,"",INDEX(ROW(INDIRECT($B$6&amp;":"&amp;$B$7)),ROWS(A$16:A378)))</f>
      </c>
    </row>
    <row r="379" ht="15">
      <c r="A379" s="16">
        <f ca="1">IF(ROWS(A$16:A379)&gt;$B$8+1,"",INDEX(ROW(INDIRECT($B$6&amp;":"&amp;$B$7)),ROWS(A$16:A379)))</f>
      </c>
    </row>
    <row r="380" ht="15">
      <c r="A380" s="16">
        <f ca="1">IF(ROWS(A$16:A380)&gt;$B$8+1,"",INDEX(ROW(INDIRECT($B$6&amp;":"&amp;$B$7)),ROWS(A$16:A380)))</f>
      </c>
    </row>
    <row r="381" ht="15">
      <c r="A381" s="16">
        <f ca="1">IF(ROWS(A$16:A381)&gt;$B$8+1,"",INDEX(ROW(INDIRECT($B$6&amp;":"&amp;$B$7)),ROWS(A$16:A381)))</f>
      </c>
    </row>
    <row r="382" ht="15">
      <c r="A382" s="16">
        <f ca="1">IF(ROWS(A$16:A382)&gt;$B$8+1,"",INDEX(ROW(INDIRECT($B$6&amp;":"&amp;$B$7)),ROWS(A$16:A382)))</f>
      </c>
    </row>
    <row r="383" ht="15">
      <c r="A383" s="16">
        <f ca="1">IF(ROWS(A$16:A383)&gt;$B$8+1,"",INDEX(ROW(INDIRECT($B$6&amp;":"&amp;$B$7)),ROWS(A$16:A383)))</f>
      </c>
    </row>
    <row r="384" ht="15">
      <c r="A384" s="16">
        <f ca="1">IF(ROWS(A$16:A384)&gt;$B$8+1,"",INDEX(ROW(INDIRECT($B$6&amp;":"&amp;$B$7)),ROWS(A$16:A384)))</f>
      </c>
    </row>
    <row r="385" ht="15">
      <c r="A385" s="16">
        <f ca="1">IF(ROWS(A$16:A385)&gt;$B$8+1,"",INDEX(ROW(INDIRECT($B$6&amp;":"&amp;$B$7)),ROWS(A$16:A385)))</f>
      </c>
    </row>
    <row r="386" ht="15">
      <c r="A386" s="16">
        <f ca="1">IF(ROWS(A$16:A386)&gt;$B$8+1,"",INDEX(ROW(INDIRECT($B$6&amp;":"&amp;$B$7)),ROWS(A$16:A386)))</f>
      </c>
    </row>
    <row r="387" ht="15">
      <c r="A387" s="16">
        <f ca="1">IF(ROWS(A$16:A387)&gt;$B$8+1,"",INDEX(ROW(INDIRECT($B$6&amp;":"&amp;$B$7)),ROWS(A$16:A387)))</f>
      </c>
    </row>
    <row r="388" ht="15">
      <c r="A388" s="16">
        <f ca="1">IF(ROWS(A$16:A388)&gt;$B$8+1,"",INDEX(ROW(INDIRECT($B$6&amp;":"&amp;$B$7)),ROWS(A$16:A388)))</f>
      </c>
    </row>
    <row r="389" ht="15">
      <c r="A389" s="16">
        <f ca="1">IF(ROWS(A$16:A389)&gt;$B$8+1,"",INDEX(ROW(INDIRECT($B$6&amp;":"&amp;$B$7)),ROWS(A$16:A389)))</f>
      </c>
    </row>
    <row r="390" ht="15">
      <c r="A390" s="16">
        <f ca="1">IF(ROWS(A$16:A390)&gt;$B$8+1,"",INDEX(ROW(INDIRECT($B$6&amp;":"&amp;$B$7)),ROWS(A$16:A390)))</f>
      </c>
    </row>
    <row r="391" ht="15">
      <c r="A391" s="16">
        <f ca="1">IF(ROWS(A$16:A391)&gt;$B$8+1,"",INDEX(ROW(INDIRECT($B$6&amp;":"&amp;$B$7)),ROWS(A$16:A391)))</f>
      </c>
    </row>
    <row r="392" ht="15">
      <c r="A392" s="16">
        <f ca="1">IF(ROWS(A$16:A392)&gt;$B$8+1,"",INDEX(ROW(INDIRECT($B$6&amp;":"&amp;$B$7)),ROWS(A$16:A392)))</f>
      </c>
    </row>
    <row r="393" ht="15">
      <c r="A393" s="16">
        <f ca="1">IF(ROWS(A$16:A393)&gt;$B$8+1,"",INDEX(ROW(INDIRECT($B$6&amp;":"&amp;$B$7)),ROWS(A$16:A393)))</f>
      </c>
    </row>
    <row r="394" ht="15">
      <c r="A394" s="16">
        <f ca="1">IF(ROWS(A$16:A394)&gt;$B$8+1,"",INDEX(ROW(INDIRECT($B$6&amp;":"&amp;$B$7)),ROWS(A$16:A394)))</f>
      </c>
    </row>
    <row r="395" ht="15">
      <c r="A395" s="16">
        <f ca="1">IF(ROWS(A$16:A395)&gt;$B$8+1,"",INDEX(ROW(INDIRECT($B$6&amp;":"&amp;$B$7)),ROWS(A$16:A395)))</f>
      </c>
    </row>
    <row r="396" ht="15">
      <c r="A396" s="16">
        <f ca="1">IF(ROWS(A$16:A396)&gt;$B$8+1,"",INDEX(ROW(INDIRECT($B$6&amp;":"&amp;$B$7)),ROWS(A$16:A396)))</f>
      </c>
    </row>
    <row r="397" ht="15">
      <c r="A397" s="16">
        <f ca="1">IF(ROWS(A$16:A397)&gt;$B$8+1,"",INDEX(ROW(INDIRECT($B$6&amp;":"&amp;$B$7)),ROWS(A$16:A397)))</f>
      </c>
    </row>
    <row r="398" ht="15">
      <c r="A398" s="16">
        <f ca="1">IF(ROWS(A$16:A398)&gt;$B$8+1,"",INDEX(ROW(INDIRECT($B$6&amp;":"&amp;$B$7)),ROWS(A$16:A398)))</f>
      </c>
    </row>
    <row r="399" ht="15">
      <c r="A399" s="16">
        <f ca="1">IF(ROWS(A$16:A399)&gt;$B$8+1,"",INDEX(ROW(INDIRECT($B$6&amp;":"&amp;$B$7)),ROWS(A$16:A399)))</f>
      </c>
    </row>
    <row r="400" ht="15">
      <c r="A400" s="16">
        <f ca="1">IF(ROWS(A$16:A400)&gt;$B$8+1,"",INDEX(ROW(INDIRECT($B$6&amp;":"&amp;$B$7)),ROWS(A$16:A400)))</f>
      </c>
    </row>
    <row r="401" ht="15">
      <c r="A401" s="16">
        <f ca="1">IF(ROWS(A$16:A401)&gt;$B$8+1,"",INDEX(ROW(INDIRECT($B$6&amp;":"&amp;$B$7)),ROWS(A$16:A401)))</f>
      </c>
    </row>
    <row r="402" ht="15">
      <c r="A402" s="16">
        <f ca="1">IF(ROWS(A$16:A402)&gt;$B$8+1,"",INDEX(ROW(INDIRECT($B$6&amp;":"&amp;$B$7)),ROWS(A$16:A402)))</f>
      </c>
    </row>
    <row r="403" ht="15">
      <c r="A403" s="16">
        <f ca="1">IF(ROWS(A$16:A403)&gt;$B$8+1,"",INDEX(ROW(INDIRECT($B$6&amp;":"&amp;$B$7)),ROWS(A$16:A403)))</f>
      </c>
    </row>
    <row r="404" ht="15">
      <c r="A404" s="16">
        <f ca="1">IF(ROWS(A$16:A404)&gt;$B$8+1,"",INDEX(ROW(INDIRECT($B$6&amp;":"&amp;$B$7)),ROWS(A$16:A404)))</f>
      </c>
    </row>
    <row r="405" ht="15">
      <c r="A405" s="16">
        <f ca="1">IF(ROWS(A$16:A405)&gt;$B$8+1,"",INDEX(ROW(INDIRECT($B$6&amp;":"&amp;$B$7)),ROWS(A$16:A405)))</f>
      </c>
    </row>
    <row r="406" ht="15">
      <c r="A406" s="16">
        <f ca="1">IF(ROWS(A$16:A406)&gt;$B$8+1,"",INDEX(ROW(INDIRECT($B$6&amp;":"&amp;$B$7)),ROWS(A$16:A406)))</f>
      </c>
    </row>
    <row r="407" ht="15">
      <c r="A407" s="16">
        <f ca="1">IF(ROWS(A$16:A407)&gt;$B$8+1,"",INDEX(ROW(INDIRECT($B$6&amp;":"&amp;$B$7)),ROWS(A$16:A407)))</f>
      </c>
    </row>
    <row r="408" ht="15">
      <c r="A408" s="16">
        <f ca="1">IF(ROWS(A$16:A408)&gt;$B$8+1,"",INDEX(ROW(INDIRECT($B$6&amp;":"&amp;$B$7)),ROWS(A$16:A408)))</f>
      </c>
    </row>
  </sheetData>
  <sheetProtection/>
  <conditionalFormatting sqref="A16:A408">
    <cfRule type="expression" priority="2" dxfId="6" stopIfTrue="1">
      <formula>WEEKDAY(A16)=$B$10</formula>
    </cfRule>
  </conditionalFormatting>
  <dataValidations count="1">
    <dataValidation type="list" allowBlank="1" showInputMessage="1" showErrorMessage="1" sqref="B9">
      <formula1>$D$7:$D$13</formula1>
    </dataValidation>
  </dataValidations>
  <hyperlinks>
    <hyperlink ref="G2" r:id="rId1" display="http://www.mrexcel.com/forum/showthread.php?t=433060"/>
    <hyperlink ref="G3" r:id="rId2" tooltip="Mr Excel &amp;amp; excelisfun Trick 44: Count Mondays Between 2 Dates WEEKDAY or TEXT ..." display="http://www.youtube.com/watch?v=SiqXxgCuVAM"/>
    <hyperlink ref="G4" r:id="rId3" display="Excel Magic Trick #189: Count Days Not Sunday"/>
  </hyperlinks>
  <printOptions/>
  <pageMargins left="0.7" right="0.7" top="0.75" bottom="0.75" header="0.3" footer="0.3"/>
  <pageSetup horizontalDpi="600" verticalDpi="600"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408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22.28125" style="0" customWidth="1"/>
    <col min="2" max="2" width="20.00390625" style="0" customWidth="1"/>
    <col min="3" max="3" width="1.8515625" style="0" customWidth="1"/>
    <col min="4" max="4" width="12.7109375" style="0" customWidth="1"/>
    <col min="5" max="5" width="10.7109375" style="0" customWidth="1"/>
  </cols>
  <sheetData>
    <row r="1" spans="1:6" ht="15">
      <c r="A1" s="1" t="s">
        <v>0</v>
      </c>
      <c r="B1" s="2"/>
      <c r="C1" s="2"/>
      <c r="D1" s="2"/>
      <c r="E1" s="2"/>
      <c r="F1" s="3"/>
    </row>
    <row r="2" spans="1:7" ht="15">
      <c r="A2" s="33" t="s">
        <v>35</v>
      </c>
      <c r="B2" s="33"/>
      <c r="C2" s="33"/>
      <c r="D2" s="33"/>
      <c r="E2" s="33"/>
      <c r="F2" s="33"/>
      <c r="G2" s="23" t="s">
        <v>45</v>
      </c>
    </row>
    <row r="3" spans="1:7" ht="15">
      <c r="A3" s="1" t="s">
        <v>153</v>
      </c>
      <c r="B3" s="2"/>
      <c r="C3" s="2"/>
      <c r="D3" s="2"/>
      <c r="E3" s="2"/>
      <c r="F3" s="3"/>
      <c r="G3" s="23" t="s">
        <v>152</v>
      </c>
    </row>
    <row r="4" ht="15">
      <c r="G4" s="23" t="s">
        <v>154</v>
      </c>
    </row>
    <row r="6" spans="1:6" ht="15">
      <c r="A6" s="24" t="s">
        <v>36</v>
      </c>
      <c r="B6" s="18">
        <v>40256</v>
      </c>
      <c r="D6" s="7" t="s">
        <v>150</v>
      </c>
      <c r="E6" s="7"/>
      <c r="F6" t="s">
        <v>151</v>
      </c>
    </row>
    <row r="7" spans="1:5" ht="15">
      <c r="A7" s="24" t="s">
        <v>18</v>
      </c>
      <c r="B7" s="18">
        <f>B6+19</f>
        <v>40275</v>
      </c>
      <c r="D7" s="4" t="s">
        <v>26</v>
      </c>
      <c r="E7" s="4">
        <v>1</v>
      </c>
    </row>
    <row r="8" spans="1:5" ht="15">
      <c r="A8" s="24" t="s">
        <v>37</v>
      </c>
      <c r="B8" s="13">
        <f>B7-B6</f>
        <v>19</v>
      </c>
      <c r="D8" s="4" t="s">
        <v>20</v>
      </c>
      <c r="E8" s="4">
        <v>2</v>
      </c>
    </row>
    <row r="9" spans="1:5" ht="15">
      <c r="A9" s="24" t="s">
        <v>27</v>
      </c>
      <c r="B9" s="12" t="s">
        <v>23</v>
      </c>
      <c r="D9" s="4" t="s">
        <v>21</v>
      </c>
      <c r="E9" s="4">
        <v>3</v>
      </c>
    </row>
    <row r="10" spans="1:5" ht="30">
      <c r="A10" s="24" t="str">
        <f>"WEEKDAY output for "&amp;B9</f>
        <v>WEEKDAY output for Thursday</v>
      </c>
      <c r="B10" s="13">
        <f>VLOOKUP(B9,D7:E13,2,0)</f>
        <v>5</v>
      </c>
      <c r="D10" s="4" t="s">
        <v>22</v>
      </c>
      <c r="E10" s="4">
        <v>4</v>
      </c>
    </row>
    <row r="11" spans="1:5" ht="15">
      <c r="A11" s="24" t="str">
        <f>"Count # of "&amp;$B$9</f>
        <v>Count # of Thursday</v>
      </c>
      <c r="B11" s="13">
        <f>INT((B8+WEEKDAY(B6-B10))/7)</f>
        <v>2</v>
      </c>
      <c r="D11" s="4" t="s">
        <v>23</v>
      </c>
      <c r="E11" s="4">
        <v>5</v>
      </c>
    </row>
    <row r="12" spans="1:5" ht="15">
      <c r="A12" s="24" t="str">
        <f>"Count # of "&amp;$B$9</f>
        <v>Count # of Thursday</v>
      </c>
      <c r="B12" s="8">
        <f>INT((B7-B6+WEEKDAY(B6-B10))/7)</f>
        <v>2</v>
      </c>
      <c r="D12" s="4" t="s">
        <v>24</v>
      </c>
      <c r="E12" s="4">
        <v>6</v>
      </c>
    </row>
    <row r="13" spans="1:5" ht="15">
      <c r="A13" s="24" t="str">
        <f>"Count # of "&amp;$B$9</f>
        <v>Count # of Thursday</v>
      </c>
      <c r="B13" s="8">
        <f ca="1">SUMPRODUCT(--(WEEKDAY(ROW(INDIRECT(B6&amp;":"&amp;B7)))=B10))</f>
        <v>2</v>
      </c>
      <c r="D13" s="4" t="s">
        <v>25</v>
      </c>
      <c r="E13" s="4">
        <v>7</v>
      </c>
    </row>
    <row r="15" ht="15">
      <c r="A15" s="17" t="s">
        <v>38</v>
      </c>
    </row>
    <row r="16" ht="15">
      <c r="A16" s="19">
        <f ca="1">IF(ROWS(A$16:A16)&gt;$B$8+1,"",INDEX(ROW(INDIRECT($B$6&amp;":"&amp;$B$7)),ROWS(A$16:A16)))</f>
        <v>40256</v>
      </c>
    </row>
    <row r="17" ht="15">
      <c r="A17" s="16">
        <f ca="1">IF(ROWS(A$16:A17)&gt;$B$8+1,"",INDEX(ROW(INDIRECT($B$6&amp;":"&amp;$B$7)),ROWS(A$16:A17)))</f>
        <v>40257</v>
      </c>
    </row>
    <row r="18" ht="15">
      <c r="A18" s="16">
        <f ca="1">IF(ROWS(A$16:A18)&gt;$B$8+1,"",INDEX(ROW(INDIRECT($B$6&amp;":"&amp;$B$7)),ROWS(A$16:A18)))</f>
        <v>40258</v>
      </c>
    </row>
    <row r="19" ht="15">
      <c r="A19" s="16">
        <f ca="1">IF(ROWS(A$16:A19)&gt;$B$8+1,"",INDEX(ROW(INDIRECT($B$6&amp;":"&amp;$B$7)),ROWS(A$16:A19)))</f>
        <v>40259</v>
      </c>
    </row>
    <row r="20" ht="15">
      <c r="A20" s="16">
        <f ca="1">IF(ROWS(A$16:A20)&gt;$B$8+1,"",INDEX(ROW(INDIRECT($B$6&amp;":"&amp;$B$7)),ROWS(A$16:A20)))</f>
        <v>40260</v>
      </c>
    </row>
    <row r="21" ht="15">
      <c r="A21" s="16">
        <f ca="1">IF(ROWS(A$16:A21)&gt;$B$8+1,"",INDEX(ROW(INDIRECT($B$6&amp;":"&amp;$B$7)),ROWS(A$16:A21)))</f>
        <v>40261</v>
      </c>
    </row>
    <row r="22" ht="15">
      <c r="A22" s="16">
        <f ca="1">IF(ROWS(A$16:A22)&gt;$B$8+1,"",INDEX(ROW(INDIRECT($B$6&amp;":"&amp;$B$7)),ROWS(A$16:A22)))</f>
        <v>40262</v>
      </c>
    </row>
    <row r="23" ht="15">
      <c r="A23" s="16">
        <f ca="1">IF(ROWS(A$16:A23)&gt;$B$8+1,"",INDEX(ROW(INDIRECT($B$6&amp;":"&amp;$B$7)),ROWS(A$16:A23)))</f>
        <v>40263</v>
      </c>
    </row>
    <row r="24" ht="15">
      <c r="A24" s="16">
        <f ca="1">IF(ROWS(A$16:A24)&gt;$B$8+1,"",INDEX(ROW(INDIRECT($B$6&amp;":"&amp;$B$7)),ROWS(A$16:A24)))</f>
        <v>40264</v>
      </c>
    </row>
    <row r="25" ht="15">
      <c r="A25" s="16">
        <f ca="1">IF(ROWS(A$16:A25)&gt;$B$8+1,"",INDEX(ROW(INDIRECT($B$6&amp;":"&amp;$B$7)),ROWS(A$16:A25)))</f>
        <v>40265</v>
      </c>
    </row>
    <row r="26" ht="15">
      <c r="A26" s="16">
        <f ca="1">IF(ROWS(A$16:A26)&gt;$B$8+1,"",INDEX(ROW(INDIRECT($B$6&amp;":"&amp;$B$7)),ROWS(A$16:A26)))</f>
        <v>40266</v>
      </c>
    </row>
    <row r="27" ht="15">
      <c r="A27" s="16">
        <f ca="1">IF(ROWS(A$16:A27)&gt;$B$8+1,"",INDEX(ROW(INDIRECT($B$6&amp;":"&amp;$B$7)),ROWS(A$16:A27)))</f>
        <v>40267</v>
      </c>
    </row>
    <row r="28" ht="15">
      <c r="A28" s="16">
        <f ca="1">IF(ROWS(A$16:A28)&gt;$B$8+1,"",INDEX(ROW(INDIRECT($B$6&amp;":"&amp;$B$7)),ROWS(A$16:A28)))</f>
        <v>40268</v>
      </c>
    </row>
    <row r="29" ht="15">
      <c r="A29" s="16">
        <f ca="1">IF(ROWS(A$16:A29)&gt;$B$8+1,"",INDEX(ROW(INDIRECT($B$6&amp;":"&amp;$B$7)),ROWS(A$16:A29)))</f>
        <v>40269</v>
      </c>
    </row>
    <row r="30" ht="15">
      <c r="A30" s="16">
        <f ca="1">IF(ROWS(A$16:A30)&gt;$B$8+1,"",INDEX(ROW(INDIRECT($B$6&amp;":"&amp;$B$7)),ROWS(A$16:A30)))</f>
        <v>40270</v>
      </c>
    </row>
    <row r="31" ht="15">
      <c r="A31" s="16">
        <f ca="1">IF(ROWS(A$16:A31)&gt;$B$8+1,"",INDEX(ROW(INDIRECT($B$6&amp;":"&amp;$B$7)),ROWS(A$16:A31)))</f>
        <v>40271</v>
      </c>
    </row>
    <row r="32" ht="15">
      <c r="A32" s="16">
        <f ca="1">IF(ROWS(A$16:A32)&gt;$B$8+1,"",INDEX(ROW(INDIRECT($B$6&amp;":"&amp;$B$7)),ROWS(A$16:A32)))</f>
        <v>40272</v>
      </c>
    </row>
    <row r="33" ht="15">
      <c r="A33" s="16">
        <f ca="1">IF(ROWS(A$16:A33)&gt;$B$8+1,"",INDEX(ROW(INDIRECT($B$6&amp;":"&amp;$B$7)),ROWS(A$16:A33)))</f>
        <v>40273</v>
      </c>
    </row>
    <row r="34" ht="15">
      <c r="A34" s="16">
        <f ca="1">IF(ROWS(A$16:A34)&gt;$B$8+1,"",INDEX(ROW(INDIRECT($B$6&amp;":"&amp;$B$7)),ROWS(A$16:A34)))</f>
        <v>40274</v>
      </c>
    </row>
    <row r="35" ht="15">
      <c r="A35" s="16">
        <f ca="1">IF(ROWS(A$16:A35)&gt;$B$8+1,"",INDEX(ROW(INDIRECT($B$6&amp;":"&amp;$B$7)),ROWS(A$16:A35)))</f>
        <v>40275</v>
      </c>
    </row>
    <row r="36" ht="15">
      <c r="A36" s="16">
        <f ca="1">IF(ROWS(A$16:A36)&gt;$B$8+1,"",INDEX(ROW(INDIRECT($B$6&amp;":"&amp;$B$7)),ROWS(A$16:A36)))</f>
      </c>
    </row>
    <row r="37" ht="15">
      <c r="A37" s="16">
        <f ca="1">IF(ROWS(A$16:A37)&gt;$B$8+1,"",INDEX(ROW(INDIRECT($B$6&amp;":"&amp;$B$7)),ROWS(A$16:A37)))</f>
      </c>
    </row>
    <row r="38" ht="15">
      <c r="A38" s="16">
        <f ca="1">IF(ROWS(A$16:A38)&gt;$B$8+1,"",INDEX(ROW(INDIRECT($B$6&amp;":"&amp;$B$7)),ROWS(A$16:A38)))</f>
      </c>
    </row>
    <row r="39" ht="15">
      <c r="A39" s="16">
        <f ca="1">IF(ROWS(A$16:A39)&gt;$B$8+1,"",INDEX(ROW(INDIRECT($B$6&amp;":"&amp;$B$7)),ROWS(A$16:A39)))</f>
      </c>
    </row>
    <row r="40" ht="15">
      <c r="A40" s="16">
        <f ca="1">IF(ROWS(A$16:A40)&gt;$B$8+1,"",INDEX(ROW(INDIRECT($B$6&amp;":"&amp;$B$7)),ROWS(A$16:A40)))</f>
      </c>
    </row>
    <row r="41" ht="15">
      <c r="A41" s="16">
        <f ca="1">IF(ROWS(A$16:A41)&gt;$B$8+1,"",INDEX(ROW(INDIRECT($B$6&amp;":"&amp;$B$7)),ROWS(A$16:A41)))</f>
      </c>
    </row>
    <row r="42" ht="15">
      <c r="A42" s="16">
        <f ca="1">IF(ROWS(A$16:A42)&gt;$B$8+1,"",INDEX(ROW(INDIRECT($B$6&amp;":"&amp;$B$7)),ROWS(A$16:A42)))</f>
      </c>
    </row>
    <row r="43" ht="15">
      <c r="A43" s="16">
        <f ca="1">IF(ROWS(A$16:A43)&gt;$B$8+1,"",INDEX(ROW(INDIRECT($B$6&amp;":"&amp;$B$7)),ROWS(A$16:A43)))</f>
      </c>
    </row>
    <row r="44" ht="15">
      <c r="A44" s="16">
        <f ca="1">IF(ROWS(A$16:A44)&gt;$B$8+1,"",INDEX(ROW(INDIRECT($B$6&amp;":"&amp;$B$7)),ROWS(A$16:A44)))</f>
      </c>
    </row>
    <row r="45" ht="15">
      <c r="A45" s="16">
        <f ca="1">IF(ROWS(A$16:A45)&gt;$B$8+1,"",INDEX(ROW(INDIRECT($B$6&amp;":"&amp;$B$7)),ROWS(A$16:A45)))</f>
      </c>
    </row>
    <row r="46" ht="15">
      <c r="A46" s="16">
        <f ca="1">IF(ROWS(A$16:A46)&gt;$B$8+1,"",INDEX(ROW(INDIRECT($B$6&amp;":"&amp;$B$7)),ROWS(A$16:A46)))</f>
      </c>
    </row>
    <row r="47" ht="15">
      <c r="A47" s="16">
        <f ca="1">IF(ROWS(A$16:A47)&gt;$B$8+1,"",INDEX(ROW(INDIRECT($B$6&amp;":"&amp;$B$7)),ROWS(A$16:A47)))</f>
      </c>
    </row>
    <row r="48" ht="15">
      <c r="A48" s="16">
        <f ca="1">IF(ROWS(A$16:A48)&gt;$B$8+1,"",INDEX(ROW(INDIRECT($B$6&amp;":"&amp;$B$7)),ROWS(A$16:A48)))</f>
      </c>
    </row>
    <row r="49" ht="15">
      <c r="A49" s="16">
        <f ca="1">IF(ROWS(A$16:A49)&gt;$B$8+1,"",INDEX(ROW(INDIRECT($B$6&amp;":"&amp;$B$7)),ROWS(A$16:A49)))</f>
      </c>
    </row>
    <row r="50" ht="15">
      <c r="A50" s="16">
        <f ca="1">IF(ROWS(A$16:A50)&gt;$B$8+1,"",INDEX(ROW(INDIRECT($B$6&amp;":"&amp;$B$7)),ROWS(A$16:A50)))</f>
      </c>
    </row>
    <row r="51" ht="15">
      <c r="A51" s="16">
        <f ca="1">IF(ROWS(A$16:A51)&gt;$B$8+1,"",INDEX(ROW(INDIRECT($B$6&amp;":"&amp;$B$7)),ROWS(A$16:A51)))</f>
      </c>
    </row>
    <row r="52" ht="15">
      <c r="A52" s="16">
        <f ca="1">IF(ROWS(A$16:A52)&gt;$B$8+1,"",INDEX(ROW(INDIRECT($B$6&amp;":"&amp;$B$7)),ROWS(A$16:A52)))</f>
      </c>
    </row>
    <row r="53" ht="15">
      <c r="A53" s="16">
        <f ca="1">IF(ROWS(A$16:A53)&gt;$B$8+1,"",INDEX(ROW(INDIRECT($B$6&amp;":"&amp;$B$7)),ROWS(A$16:A53)))</f>
      </c>
    </row>
    <row r="54" ht="15">
      <c r="A54" s="16">
        <f ca="1">IF(ROWS(A$16:A54)&gt;$B$8+1,"",INDEX(ROW(INDIRECT($B$6&amp;":"&amp;$B$7)),ROWS(A$16:A54)))</f>
      </c>
    </row>
    <row r="55" ht="15">
      <c r="A55" s="16">
        <f ca="1">IF(ROWS(A$16:A55)&gt;$B$8+1,"",INDEX(ROW(INDIRECT($B$6&amp;":"&amp;$B$7)),ROWS(A$16:A55)))</f>
      </c>
    </row>
    <row r="56" ht="15">
      <c r="A56" s="16">
        <f ca="1">IF(ROWS(A$16:A56)&gt;$B$8+1,"",INDEX(ROW(INDIRECT($B$6&amp;":"&amp;$B$7)),ROWS(A$16:A56)))</f>
      </c>
    </row>
    <row r="57" ht="15">
      <c r="A57" s="16">
        <f ca="1">IF(ROWS(A$16:A57)&gt;$B$8+1,"",INDEX(ROW(INDIRECT($B$6&amp;":"&amp;$B$7)),ROWS(A$16:A57)))</f>
      </c>
    </row>
    <row r="58" ht="15">
      <c r="A58" s="16">
        <f ca="1">IF(ROWS(A$16:A58)&gt;$B$8+1,"",INDEX(ROW(INDIRECT($B$6&amp;":"&amp;$B$7)),ROWS(A$16:A58)))</f>
      </c>
    </row>
    <row r="59" ht="15">
      <c r="A59" s="16">
        <f ca="1">IF(ROWS(A$16:A59)&gt;$B$8+1,"",INDEX(ROW(INDIRECT($B$6&amp;":"&amp;$B$7)),ROWS(A$16:A59)))</f>
      </c>
    </row>
    <row r="60" ht="15">
      <c r="A60" s="16">
        <f ca="1">IF(ROWS(A$16:A60)&gt;$B$8+1,"",INDEX(ROW(INDIRECT($B$6&amp;":"&amp;$B$7)),ROWS(A$16:A60)))</f>
      </c>
    </row>
    <row r="61" ht="15">
      <c r="A61" s="16">
        <f ca="1">IF(ROWS(A$16:A61)&gt;$B$8+1,"",INDEX(ROW(INDIRECT($B$6&amp;":"&amp;$B$7)),ROWS(A$16:A61)))</f>
      </c>
    </row>
    <row r="62" ht="15">
      <c r="A62" s="16">
        <f ca="1">IF(ROWS(A$16:A62)&gt;$B$8+1,"",INDEX(ROW(INDIRECT($B$6&amp;":"&amp;$B$7)),ROWS(A$16:A62)))</f>
      </c>
    </row>
    <row r="63" ht="15">
      <c r="A63" s="16">
        <f ca="1">IF(ROWS(A$16:A63)&gt;$B$8+1,"",INDEX(ROW(INDIRECT($B$6&amp;":"&amp;$B$7)),ROWS(A$16:A63)))</f>
      </c>
    </row>
    <row r="64" ht="15">
      <c r="A64" s="16">
        <f ca="1">IF(ROWS(A$16:A64)&gt;$B$8+1,"",INDEX(ROW(INDIRECT($B$6&amp;":"&amp;$B$7)),ROWS(A$16:A64)))</f>
      </c>
    </row>
    <row r="65" ht="15">
      <c r="A65" s="16">
        <f ca="1">IF(ROWS(A$16:A65)&gt;$B$8+1,"",INDEX(ROW(INDIRECT($B$6&amp;":"&amp;$B$7)),ROWS(A$16:A65)))</f>
      </c>
    </row>
    <row r="66" ht="15">
      <c r="A66" s="16">
        <f ca="1">IF(ROWS(A$16:A66)&gt;$B$8+1,"",INDEX(ROW(INDIRECT($B$6&amp;":"&amp;$B$7)),ROWS(A$16:A66)))</f>
      </c>
    </row>
    <row r="67" ht="15">
      <c r="A67" s="16">
        <f ca="1">IF(ROWS(A$16:A67)&gt;$B$8+1,"",INDEX(ROW(INDIRECT($B$6&amp;":"&amp;$B$7)),ROWS(A$16:A67)))</f>
      </c>
    </row>
    <row r="68" ht="15">
      <c r="A68" s="16">
        <f ca="1">IF(ROWS(A$16:A68)&gt;$B$8+1,"",INDEX(ROW(INDIRECT($B$6&amp;":"&amp;$B$7)),ROWS(A$16:A68)))</f>
      </c>
    </row>
    <row r="69" ht="15">
      <c r="A69" s="16">
        <f ca="1">IF(ROWS(A$16:A69)&gt;$B$8+1,"",INDEX(ROW(INDIRECT($B$6&amp;":"&amp;$B$7)),ROWS(A$16:A69)))</f>
      </c>
    </row>
    <row r="70" ht="15">
      <c r="A70" s="16">
        <f ca="1">IF(ROWS(A$16:A70)&gt;$B$8+1,"",INDEX(ROW(INDIRECT($B$6&amp;":"&amp;$B$7)),ROWS(A$16:A70)))</f>
      </c>
    </row>
    <row r="71" ht="15">
      <c r="A71" s="16">
        <f ca="1">IF(ROWS(A$16:A71)&gt;$B$8+1,"",INDEX(ROW(INDIRECT($B$6&amp;":"&amp;$B$7)),ROWS(A$16:A71)))</f>
      </c>
    </row>
    <row r="72" ht="15">
      <c r="A72" s="16">
        <f ca="1">IF(ROWS(A$16:A72)&gt;$B$8+1,"",INDEX(ROW(INDIRECT($B$6&amp;":"&amp;$B$7)),ROWS(A$16:A72)))</f>
      </c>
    </row>
    <row r="73" ht="15">
      <c r="A73" s="16">
        <f ca="1">IF(ROWS(A$16:A73)&gt;$B$8+1,"",INDEX(ROW(INDIRECT($B$6&amp;":"&amp;$B$7)),ROWS(A$16:A73)))</f>
      </c>
    </row>
    <row r="74" ht="15">
      <c r="A74" s="16">
        <f ca="1">IF(ROWS(A$16:A74)&gt;$B$8+1,"",INDEX(ROW(INDIRECT($B$6&amp;":"&amp;$B$7)),ROWS(A$16:A74)))</f>
      </c>
    </row>
    <row r="75" ht="15">
      <c r="A75" s="16">
        <f ca="1">IF(ROWS(A$16:A75)&gt;$B$8+1,"",INDEX(ROW(INDIRECT($B$6&amp;":"&amp;$B$7)),ROWS(A$16:A75)))</f>
      </c>
    </row>
    <row r="76" ht="15">
      <c r="A76" s="16">
        <f ca="1">IF(ROWS(A$16:A76)&gt;$B$8+1,"",INDEX(ROW(INDIRECT($B$6&amp;":"&amp;$B$7)),ROWS(A$16:A76)))</f>
      </c>
    </row>
    <row r="77" ht="15">
      <c r="A77" s="16">
        <f ca="1">IF(ROWS(A$16:A77)&gt;$B$8+1,"",INDEX(ROW(INDIRECT($B$6&amp;":"&amp;$B$7)),ROWS(A$16:A77)))</f>
      </c>
    </row>
    <row r="78" ht="15">
      <c r="A78" s="16">
        <f ca="1">IF(ROWS(A$16:A78)&gt;$B$8+1,"",INDEX(ROW(INDIRECT($B$6&amp;":"&amp;$B$7)),ROWS(A$16:A78)))</f>
      </c>
    </row>
    <row r="79" ht="15">
      <c r="A79" s="16">
        <f ca="1">IF(ROWS(A$16:A79)&gt;$B$8+1,"",INDEX(ROW(INDIRECT($B$6&amp;":"&amp;$B$7)),ROWS(A$16:A79)))</f>
      </c>
    </row>
    <row r="80" ht="15">
      <c r="A80" s="16">
        <f ca="1">IF(ROWS(A$16:A80)&gt;$B$8+1,"",INDEX(ROW(INDIRECT($B$6&amp;":"&amp;$B$7)),ROWS(A$16:A80)))</f>
      </c>
    </row>
    <row r="81" ht="15">
      <c r="A81" s="16">
        <f ca="1">IF(ROWS(A$16:A81)&gt;$B$8+1,"",INDEX(ROW(INDIRECT($B$6&amp;":"&amp;$B$7)),ROWS(A$16:A81)))</f>
      </c>
    </row>
    <row r="82" ht="15">
      <c r="A82" s="16">
        <f ca="1">IF(ROWS(A$16:A82)&gt;$B$8+1,"",INDEX(ROW(INDIRECT($B$6&amp;":"&amp;$B$7)),ROWS(A$16:A82)))</f>
      </c>
    </row>
    <row r="83" ht="15">
      <c r="A83" s="16">
        <f ca="1">IF(ROWS(A$16:A83)&gt;$B$8+1,"",INDEX(ROW(INDIRECT($B$6&amp;":"&amp;$B$7)),ROWS(A$16:A83)))</f>
      </c>
    </row>
    <row r="84" ht="15">
      <c r="A84" s="16">
        <f ca="1">IF(ROWS(A$16:A84)&gt;$B$8+1,"",INDEX(ROW(INDIRECT($B$6&amp;":"&amp;$B$7)),ROWS(A$16:A84)))</f>
      </c>
    </row>
    <row r="85" ht="15">
      <c r="A85" s="16">
        <f ca="1">IF(ROWS(A$16:A85)&gt;$B$8+1,"",INDEX(ROW(INDIRECT($B$6&amp;":"&amp;$B$7)),ROWS(A$16:A85)))</f>
      </c>
    </row>
    <row r="86" ht="15">
      <c r="A86" s="16">
        <f ca="1">IF(ROWS(A$16:A86)&gt;$B$8+1,"",INDEX(ROW(INDIRECT($B$6&amp;":"&amp;$B$7)),ROWS(A$16:A86)))</f>
      </c>
    </row>
    <row r="87" ht="15">
      <c r="A87" s="16">
        <f ca="1">IF(ROWS(A$16:A87)&gt;$B$8+1,"",INDEX(ROW(INDIRECT($B$6&amp;":"&amp;$B$7)),ROWS(A$16:A87)))</f>
      </c>
    </row>
    <row r="88" ht="15">
      <c r="A88" s="16">
        <f ca="1">IF(ROWS(A$16:A88)&gt;$B$8+1,"",INDEX(ROW(INDIRECT($B$6&amp;":"&amp;$B$7)),ROWS(A$16:A88)))</f>
      </c>
    </row>
    <row r="89" ht="15">
      <c r="A89" s="16">
        <f ca="1">IF(ROWS(A$16:A89)&gt;$B$8+1,"",INDEX(ROW(INDIRECT($B$6&amp;":"&amp;$B$7)),ROWS(A$16:A89)))</f>
      </c>
    </row>
    <row r="90" ht="15">
      <c r="A90" s="16">
        <f ca="1">IF(ROWS(A$16:A90)&gt;$B$8+1,"",INDEX(ROW(INDIRECT($B$6&amp;":"&amp;$B$7)),ROWS(A$16:A90)))</f>
      </c>
    </row>
    <row r="91" ht="15">
      <c r="A91" s="16">
        <f ca="1">IF(ROWS(A$16:A91)&gt;$B$8+1,"",INDEX(ROW(INDIRECT($B$6&amp;":"&amp;$B$7)),ROWS(A$16:A91)))</f>
      </c>
    </row>
    <row r="92" ht="15">
      <c r="A92" s="16">
        <f ca="1">IF(ROWS(A$16:A92)&gt;$B$8+1,"",INDEX(ROW(INDIRECT($B$6&amp;":"&amp;$B$7)),ROWS(A$16:A92)))</f>
      </c>
    </row>
    <row r="93" ht="15">
      <c r="A93" s="16">
        <f ca="1">IF(ROWS(A$16:A93)&gt;$B$8+1,"",INDEX(ROW(INDIRECT($B$6&amp;":"&amp;$B$7)),ROWS(A$16:A93)))</f>
      </c>
    </row>
    <row r="94" ht="15">
      <c r="A94" s="16">
        <f ca="1">IF(ROWS(A$16:A94)&gt;$B$8+1,"",INDEX(ROW(INDIRECT($B$6&amp;":"&amp;$B$7)),ROWS(A$16:A94)))</f>
      </c>
    </row>
    <row r="95" ht="15">
      <c r="A95" s="16">
        <f ca="1">IF(ROWS(A$16:A95)&gt;$B$8+1,"",INDEX(ROW(INDIRECT($B$6&amp;":"&amp;$B$7)),ROWS(A$16:A95)))</f>
      </c>
    </row>
    <row r="96" ht="15">
      <c r="A96" s="16">
        <f ca="1">IF(ROWS(A$16:A96)&gt;$B$8+1,"",INDEX(ROW(INDIRECT($B$6&amp;":"&amp;$B$7)),ROWS(A$16:A96)))</f>
      </c>
    </row>
    <row r="97" ht="15">
      <c r="A97" s="16">
        <f ca="1">IF(ROWS(A$16:A97)&gt;$B$8+1,"",INDEX(ROW(INDIRECT($B$6&amp;":"&amp;$B$7)),ROWS(A$16:A97)))</f>
      </c>
    </row>
    <row r="98" ht="15">
      <c r="A98" s="16">
        <f ca="1">IF(ROWS(A$16:A98)&gt;$B$8+1,"",INDEX(ROW(INDIRECT($B$6&amp;":"&amp;$B$7)),ROWS(A$16:A98)))</f>
      </c>
    </row>
    <row r="99" ht="15">
      <c r="A99" s="16">
        <f ca="1">IF(ROWS(A$16:A99)&gt;$B$8+1,"",INDEX(ROW(INDIRECT($B$6&amp;":"&amp;$B$7)),ROWS(A$16:A99)))</f>
      </c>
    </row>
    <row r="100" ht="15">
      <c r="A100" s="16">
        <f ca="1">IF(ROWS(A$16:A100)&gt;$B$8+1,"",INDEX(ROW(INDIRECT($B$6&amp;":"&amp;$B$7)),ROWS(A$16:A100)))</f>
      </c>
    </row>
    <row r="101" ht="15">
      <c r="A101" s="16">
        <f ca="1">IF(ROWS(A$16:A101)&gt;$B$8+1,"",INDEX(ROW(INDIRECT($B$6&amp;":"&amp;$B$7)),ROWS(A$16:A101)))</f>
      </c>
    </row>
    <row r="102" ht="15">
      <c r="A102" s="16">
        <f ca="1">IF(ROWS(A$16:A102)&gt;$B$8+1,"",INDEX(ROW(INDIRECT($B$6&amp;":"&amp;$B$7)),ROWS(A$16:A102)))</f>
      </c>
    </row>
    <row r="103" ht="15">
      <c r="A103" s="16">
        <f ca="1">IF(ROWS(A$16:A103)&gt;$B$8+1,"",INDEX(ROW(INDIRECT($B$6&amp;":"&amp;$B$7)),ROWS(A$16:A103)))</f>
      </c>
    </row>
    <row r="104" ht="15">
      <c r="A104" s="16">
        <f ca="1">IF(ROWS(A$16:A104)&gt;$B$8+1,"",INDEX(ROW(INDIRECT($B$6&amp;":"&amp;$B$7)),ROWS(A$16:A104)))</f>
      </c>
    </row>
    <row r="105" ht="15">
      <c r="A105" s="16">
        <f ca="1">IF(ROWS(A$16:A105)&gt;$B$8+1,"",INDEX(ROW(INDIRECT($B$6&amp;":"&amp;$B$7)),ROWS(A$16:A105)))</f>
      </c>
    </row>
    <row r="106" ht="15">
      <c r="A106" s="16">
        <f ca="1">IF(ROWS(A$16:A106)&gt;$B$8+1,"",INDEX(ROW(INDIRECT($B$6&amp;":"&amp;$B$7)),ROWS(A$16:A106)))</f>
      </c>
    </row>
    <row r="107" ht="15">
      <c r="A107" s="16">
        <f ca="1">IF(ROWS(A$16:A107)&gt;$B$8+1,"",INDEX(ROW(INDIRECT($B$6&amp;":"&amp;$B$7)),ROWS(A$16:A107)))</f>
      </c>
    </row>
    <row r="108" ht="15">
      <c r="A108" s="16">
        <f ca="1">IF(ROWS(A$16:A108)&gt;$B$8+1,"",INDEX(ROW(INDIRECT($B$6&amp;":"&amp;$B$7)),ROWS(A$16:A108)))</f>
      </c>
    </row>
    <row r="109" ht="15">
      <c r="A109" s="16">
        <f ca="1">IF(ROWS(A$16:A109)&gt;$B$8+1,"",INDEX(ROW(INDIRECT($B$6&amp;":"&amp;$B$7)),ROWS(A$16:A109)))</f>
      </c>
    </row>
    <row r="110" ht="15">
      <c r="A110" s="16">
        <f ca="1">IF(ROWS(A$16:A110)&gt;$B$8+1,"",INDEX(ROW(INDIRECT($B$6&amp;":"&amp;$B$7)),ROWS(A$16:A110)))</f>
      </c>
    </row>
    <row r="111" ht="15">
      <c r="A111" s="16">
        <f ca="1">IF(ROWS(A$16:A111)&gt;$B$8+1,"",INDEX(ROW(INDIRECT($B$6&amp;":"&amp;$B$7)),ROWS(A$16:A111)))</f>
      </c>
    </row>
    <row r="112" ht="15">
      <c r="A112" s="16">
        <f ca="1">IF(ROWS(A$16:A112)&gt;$B$8+1,"",INDEX(ROW(INDIRECT($B$6&amp;":"&amp;$B$7)),ROWS(A$16:A112)))</f>
      </c>
    </row>
    <row r="113" ht="15">
      <c r="A113" s="16">
        <f ca="1">IF(ROWS(A$16:A113)&gt;$B$8+1,"",INDEX(ROW(INDIRECT($B$6&amp;":"&amp;$B$7)),ROWS(A$16:A113)))</f>
      </c>
    </row>
    <row r="114" ht="15">
      <c r="A114" s="16">
        <f ca="1">IF(ROWS(A$16:A114)&gt;$B$8+1,"",INDEX(ROW(INDIRECT($B$6&amp;":"&amp;$B$7)),ROWS(A$16:A114)))</f>
      </c>
    </row>
    <row r="115" ht="15">
      <c r="A115" s="16">
        <f ca="1">IF(ROWS(A$16:A115)&gt;$B$8+1,"",INDEX(ROW(INDIRECT($B$6&amp;":"&amp;$B$7)),ROWS(A$16:A115)))</f>
      </c>
    </row>
    <row r="116" ht="15">
      <c r="A116" s="16">
        <f ca="1">IF(ROWS(A$16:A116)&gt;$B$8+1,"",INDEX(ROW(INDIRECT($B$6&amp;":"&amp;$B$7)),ROWS(A$16:A116)))</f>
      </c>
    </row>
    <row r="117" ht="15">
      <c r="A117" s="16">
        <f ca="1">IF(ROWS(A$16:A117)&gt;$B$8+1,"",INDEX(ROW(INDIRECT($B$6&amp;":"&amp;$B$7)),ROWS(A$16:A117)))</f>
      </c>
    </row>
    <row r="118" ht="15">
      <c r="A118" s="16">
        <f ca="1">IF(ROWS(A$16:A118)&gt;$B$8+1,"",INDEX(ROW(INDIRECT($B$6&amp;":"&amp;$B$7)),ROWS(A$16:A118)))</f>
      </c>
    </row>
    <row r="119" ht="15">
      <c r="A119" s="16">
        <f ca="1">IF(ROWS(A$16:A119)&gt;$B$8+1,"",INDEX(ROW(INDIRECT($B$6&amp;":"&amp;$B$7)),ROWS(A$16:A119)))</f>
      </c>
    </row>
    <row r="120" ht="15">
      <c r="A120" s="16">
        <f ca="1">IF(ROWS(A$16:A120)&gt;$B$8+1,"",INDEX(ROW(INDIRECT($B$6&amp;":"&amp;$B$7)),ROWS(A$16:A120)))</f>
      </c>
    </row>
    <row r="121" ht="15">
      <c r="A121" s="16">
        <f ca="1">IF(ROWS(A$16:A121)&gt;$B$8+1,"",INDEX(ROW(INDIRECT($B$6&amp;":"&amp;$B$7)),ROWS(A$16:A121)))</f>
      </c>
    </row>
    <row r="122" ht="15">
      <c r="A122" s="16">
        <f ca="1">IF(ROWS(A$16:A122)&gt;$B$8+1,"",INDEX(ROW(INDIRECT($B$6&amp;":"&amp;$B$7)),ROWS(A$16:A122)))</f>
      </c>
    </row>
    <row r="123" ht="15">
      <c r="A123" s="16">
        <f ca="1">IF(ROWS(A$16:A123)&gt;$B$8+1,"",INDEX(ROW(INDIRECT($B$6&amp;":"&amp;$B$7)),ROWS(A$16:A123)))</f>
      </c>
    </row>
    <row r="124" ht="15">
      <c r="A124" s="16">
        <f ca="1">IF(ROWS(A$16:A124)&gt;$B$8+1,"",INDEX(ROW(INDIRECT($B$6&amp;":"&amp;$B$7)),ROWS(A$16:A124)))</f>
      </c>
    </row>
    <row r="125" ht="15">
      <c r="A125" s="16">
        <f ca="1">IF(ROWS(A$16:A125)&gt;$B$8+1,"",INDEX(ROW(INDIRECT($B$6&amp;":"&amp;$B$7)),ROWS(A$16:A125)))</f>
      </c>
    </row>
    <row r="126" ht="15">
      <c r="A126" s="16">
        <f ca="1">IF(ROWS(A$16:A126)&gt;$B$8+1,"",INDEX(ROW(INDIRECT($B$6&amp;":"&amp;$B$7)),ROWS(A$16:A126)))</f>
      </c>
    </row>
    <row r="127" ht="15">
      <c r="A127" s="16">
        <f ca="1">IF(ROWS(A$16:A127)&gt;$B$8+1,"",INDEX(ROW(INDIRECT($B$6&amp;":"&amp;$B$7)),ROWS(A$16:A127)))</f>
      </c>
    </row>
    <row r="128" ht="15">
      <c r="A128" s="16">
        <f ca="1">IF(ROWS(A$16:A128)&gt;$B$8+1,"",INDEX(ROW(INDIRECT($B$6&amp;":"&amp;$B$7)),ROWS(A$16:A128)))</f>
      </c>
    </row>
    <row r="129" ht="15">
      <c r="A129" s="16">
        <f ca="1">IF(ROWS(A$16:A129)&gt;$B$8+1,"",INDEX(ROW(INDIRECT($B$6&amp;":"&amp;$B$7)),ROWS(A$16:A129)))</f>
      </c>
    </row>
    <row r="130" ht="15">
      <c r="A130" s="16">
        <f ca="1">IF(ROWS(A$16:A130)&gt;$B$8+1,"",INDEX(ROW(INDIRECT($B$6&amp;":"&amp;$B$7)),ROWS(A$16:A130)))</f>
      </c>
    </row>
    <row r="131" ht="15">
      <c r="A131" s="16">
        <f ca="1">IF(ROWS(A$16:A131)&gt;$B$8+1,"",INDEX(ROW(INDIRECT($B$6&amp;":"&amp;$B$7)),ROWS(A$16:A131)))</f>
      </c>
    </row>
    <row r="132" ht="15">
      <c r="A132" s="16">
        <f ca="1">IF(ROWS(A$16:A132)&gt;$B$8+1,"",INDEX(ROW(INDIRECT($B$6&amp;":"&amp;$B$7)),ROWS(A$16:A132)))</f>
      </c>
    </row>
    <row r="133" ht="15">
      <c r="A133" s="16">
        <f ca="1">IF(ROWS(A$16:A133)&gt;$B$8+1,"",INDEX(ROW(INDIRECT($B$6&amp;":"&amp;$B$7)),ROWS(A$16:A133)))</f>
      </c>
    </row>
    <row r="134" ht="15">
      <c r="A134" s="16">
        <f ca="1">IF(ROWS(A$16:A134)&gt;$B$8+1,"",INDEX(ROW(INDIRECT($B$6&amp;":"&amp;$B$7)),ROWS(A$16:A134)))</f>
      </c>
    </row>
    <row r="135" ht="15">
      <c r="A135" s="16">
        <f ca="1">IF(ROWS(A$16:A135)&gt;$B$8+1,"",INDEX(ROW(INDIRECT($B$6&amp;":"&amp;$B$7)),ROWS(A$16:A135)))</f>
      </c>
    </row>
    <row r="136" ht="15">
      <c r="A136" s="16">
        <f ca="1">IF(ROWS(A$16:A136)&gt;$B$8+1,"",INDEX(ROW(INDIRECT($B$6&amp;":"&amp;$B$7)),ROWS(A$16:A136)))</f>
      </c>
    </row>
    <row r="137" ht="15">
      <c r="A137" s="16">
        <f ca="1">IF(ROWS(A$16:A137)&gt;$B$8+1,"",INDEX(ROW(INDIRECT($B$6&amp;":"&amp;$B$7)),ROWS(A$16:A137)))</f>
      </c>
    </row>
    <row r="138" ht="15">
      <c r="A138" s="16">
        <f ca="1">IF(ROWS(A$16:A138)&gt;$B$8+1,"",INDEX(ROW(INDIRECT($B$6&amp;":"&amp;$B$7)),ROWS(A$16:A138)))</f>
      </c>
    </row>
    <row r="139" ht="15">
      <c r="A139" s="16">
        <f ca="1">IF(ROWS(A$16:A139)&gt;$B$8+1,"",INDEX(ROW(INDIRECT($B$6&amp;":"&amp;$B$7)),ROWS(A$16:A139)))</f>
      </c>
    </row>
    <row r="140" ht="15">
      <c r="A140" s="16">
        <f ca="1">IF(ROWS(A$16:A140)&gt;$B$8+1,"",INDEX(ROW(INDIRECT($B$6&amp;":"&amp;$B$7)),ROWS(A$16:A140)))</f>
      </c>
    </row>
    <row r="141" ht="15">
      <c r="A141" s="16">
        <f ca="1">IF(ROWS(A$16:A141)&gt;$B$8+1,"",INDEX(ROW(INDIRECT($B$6&amp;":"&amp;$B$7)),ROWS(A$16:A141)))</f>
      </c>
    </row>
    <row r="142" ht="15">
      <c r="A142" s="16">
        <f ca="1">IF(ROWS(A$16:A142)&gt;$B$8+1,"",INDEX(ROW(INDIRECT($B$6&amp;":"&amp;$B$7)),ROWS(A$16:A142)))</f>
      </c>
    </row>
    <row r="143" ht="15">
      <c r="A143" s="16">
        <f ca="1">IF(ROWS(A$16:A143)&gt;$B$8+1,"",INDEX(ROW(INDIRECT($B$6&amp;":"&amp;$B$7)),ROWS(A$16:A143)))</f>
      </c>
    </row>
    <row r="144" ht="15">
      <c r="A144" s="16">
        <f ca="1">IF(ROWS(A$16:A144)&gt;$B$8+1,"",INDEX(ROW(INDIRECT($B$6&amp;":"&amp;$B$7)),ROWS(A$16:A144)))</f>
      </c>
    </row>
    <row r="145" ht="15">
      <c r="A145" s="16">
        <f ca="1">IF(ROWS(A$16:A145)&gt;$B$8+1,"",INDEX(ROW(INDIRECT($B$6&amp;":"&amp;$B$7)),ROWS(A$16:A145)))</f>
      </c>
    </row>
    <row r="146" ht="15">
      <c r="A146" s="16">
        <f ca="1">IF(ROWS(A$16:A146)&gt;$B$8+1,"",INDEX(ROW(INDIRECT($B$6&amp;":"&amp;$B$7)),ROWS(A$16:A146)))</f>
      </c>
    </row>
    <row r="147" ht="15">
      <c r="A147" s="16">
        <f ca="1">IF(ROWS(A$16:A147)&gt;$B$8+1,"",INDEX(ROW(INDIRECT($B$6&amp;":"&amp;$B$7)),ROWS(A$16:A147)))</f>
      </c>
    </row>
    <row r="148" ht="15">
      <c r="A148" s="16">
        <f ca="1">IF(ROWS(A$16:A148)&gt;$B$8+1,"",INDEX(ROW(INDIRECT($B$6&amp;":"&amp;$B$7)),ROWS(A$16:A148)))</f>
      </c>
    </row>
    <row r="149" ht="15">
      <c r="A149" s="16">
        <f ca="1">IF(ROWS(A$16:A149)&gt;$B$8+1,"",INDEX(ROW(INDIRECT($B$6&amp;":"&amp;$B$7)),ROWS(A$16:A149)))</f>
      </c>
    </row>
    <row r="150" ht="15">
      <c r="A150" s="16">
        <f ca="1">IF(ROWS(A$16:A150)&gt;$B$8+1,"",INDEX(ROW(INDIRECT($B$6&amp;":"&amp;$B$7)),ROWS(A$16:A150)))</f>
      </c>
    </row>
    <row r="151" ht="15">
      <c r="A151" s="16">
        <f ca="1">IF(ROWS(A$16:A151)&gt;$B$8+1,"",INDEX(ROW(INDIRECT($B$6&amp;":"&amp;$B$7)),ROWS(A$16:A151)))</f>
      </c>
    </row>
    <row r="152" ht="15">
      <c r="A152" s="16">
        <f ca="1">IF(ROWS(A$16:A152)&gt;$B$8+1,"",INDEX(ROW(INDIRECT($B$6&amp;":"&amp;$B$7)),ROWS(A$16:A152)))</f>
      </c>
    </row>
    <row r="153" ht="15">
      <c r="A153" s="16">
        <f ca="1">IF(ROWS(A$16:A153)&gt;$B$8+1,"",INDEX(ROW(INDIRECT($B$6&amp;":"&amp;$B$7)),ROWS(A$16:A153)))</f>
      </c>
    </row>
    <row r="154" ht="15">
      <c r="A154" s="16">
        <f ca="1">IF(ROWS(A$16:A154)&gt;$B$8+1,"",INDEX(ROW(INDIRECT($B$6&amp;":"&amp;$B$7)),ROWS(A$16:A154)))</f>
      </c>
    </row>
    <row r="155" ht="15">
      <c r="A155" s="16">
        <f ca="1">IF(ROWS(A$16:A155)&gt;$B$8+1,"",INDEX(ROW(INDIRECT($B$6&amp;":"&amp;$B$7)),ROWS(A$16:A155)))</f>
      </c>
    </row>
    <row r="156" ht="15">
      <c r="A156" s="16">
        <f ca="1">IF(ROWS(A$16:A156)&gt;$B$8+1,"",INDEX(ROW(INDIRECT($B$6&amp;":"&amp;$B$7)),ROWS(A$16:A156)))</f>
      </c>
    </row>
    <row r="157" ht="15">
      <c r="A157" s="16">
        <f ca="1">IF(ROWS(A$16:A157)&gt;$B$8+1,"",INDEX(ROW(INDIRECT($B$6&amp;":"&amp;$B$7)),ROWS(A$16:A157)))</f>
      </c>
    </row>
    <row r="158" ht="15">
      <c r="A158" s="16">
        <f ca="1">IF(ROWS(A$16:A158)&gt;$B$8+1,"",INDEX(ROW(INDIRECT($B$6&amp;":"&amp;$B$7)),ROWS(A$16:A158)))</f>
      </c>
    </row>
    <row r="159" ht="15">
      <c r="A159" s="16">
        <f ca="1">IF(ROWS(A$16:A159)&gt;$B$8+1,"",INDEX(ROW(INDIRECT($B$6&amp;":"&amp;$B$7)),ROWS(A$16:A159)))</f>
      </c>
    </row>
    <row r="160" ht="15">
      <c r="A160" s="16">
        <f ca="1">IF(ROWS(A$16:A160)&gt;$B$8+1,"",INDEX(ROW(INDIRECT($B$6&amp;":"&amp;$B$7)),ROWS(A$16:A160)))</f>
      </c>
    </row>
    <row r="161" ht="15">
      <c r="A161" s="16">
        <f ca="1">IF(ROWS(A$16:A161)&gt;$B$8+1,"",INDEX(ROW(INDIRECT($B$6&amp;":"&amp;$B$7)),ROWS(A$16:A161)))</f>
      </c>
    </row>
    <row r="162" ht="15">
      <c r="A162" s="16">
        <f ca="1">IF(ROWS(A$16:A162)&gt;$B$8+1,"",INDEX(ROW(INDIRECT($B$6&amp;":"&amp;$B$7)),ROWS(A$16:A162)))</f>
      </c>
    </row>
    <row r="163" ht="15">
      <c r="A163" s="16">
        <f ca="1">IF(ROWS(A$16:A163)&gt;$B$8+1,"",INDEX(ROW(INDIRECT($B$6&amp;":"&amp;$B$7)),ROWS(A$16:A163)))</f>
      </c>
    </row>
    <row r="164" ht="15">
      <c r="A164" s="16">
        <f ca="1">IF(ROWS(A$16:A164)&gt;$B$8+1,"",INDEX(ROW(INDIRECT($B$6&amp;":"&amp;$B$7)),ROWS(A$16:A164)))</f>
      </c>
    </row>
    <row r="165" ht="15">
      <c r="A165" s="16">
        <f ca="1">IF(ROWS(A$16:A165)&gt;$B$8+1,"",INDEX(ROW(INDIRECT($B$6&amp;":"&amp;$B$7)),ROWS(A$16:A165)))</f>
      </c>
    </row>
    <row r="166" ht="15">
      <c r="A166" s="16">
        <f ca="1">IF(ROWS(A$16:A166)&gt;$B$8+1,"",INDEX(ROW(INDIRECT($B$6&amp;":"&amp;$B$7)),ROWS(A$16:A166)))</f>
      </c>
    </row>
    <row r="167" ht="15">
      <c r="A167" s="16">
        <f ca="1">IF(ROWS(A$16:A167)&gt;$B$8+1,"",INDEX(ROW(INDIRECT($B$6&amp;":"&amp;$B$7)),ROWS(A$16:A167)))</f>
      </c>
    </row>
    <row r="168" ht="15">
      <c r="A168" s="16">
        <f ca="1">IF(ROWS(A$16:A168)&gt;$B$8+1,"",INDEX(ROW(INDIRECT($B$6&amp;":"&amp;$B$7)),ROWS(A$16:A168)))</f>
      </c>
    </row>
    <row r="169" ht="15">
      <c r="A169" s="16">
        <f ca="1">IF(ROWS(A$16:A169)&gt;$B$8+1,"",INDEX(ROW(INDIRECT($B$6&amp;":"&amp;$B$7)),ROWS(A$16:A169)))</f>
      </c>
    </row>
    <row r="170" ht="15">
      <c r="A170" s="16">
        <f ca="1">IF(ROWS(A$16:A170)&gt;$B$8+1,"",INDEX(ROW(INDIRECT($B$6&amp;":"&amp;$B$7)),ROWS(A$16:A170)))</f>
      </c>
    </row>
    <row r="171" ht="15">
      <c r="A171" s="16">
        <f ca="1">IF(ROWS(A$16:A171)&gt;$B$8+1,"",INDEX(ROW(INDIRECT($B$6&amp;":"&amp;$B$7)),ROWS(A$16:A171)))</f>
      </c>
    </row>
    <row r="172" ht="15">
      <c r="A172" s="16">
        <f ca="1">IF(ROWS(A$16:A172)&gt;$B$8+1,"",INDEX(ROW(INDIRECT($B$6&amp;":"&amp;$B$7)),ROWS(A$16:A172)))</f>
      </c>
    </row>
    <row r="173" ht="15">
      <c r="A173" s="16">
        <f ca="1">IF(ROWS(A$16:A173)&gt;$B$8+1,"",INDEX(ROW(INDIRECT($B$6&amp;":"&amp;$B$7)),ROWS(A$16:A173)))</f>
      </c>
    </row>
    <row r="174" ht="15">
      <c r="A174" s="16">
        <f ca="1">IF(ROWS(A$16:A174)&gt;$B$8+1,"",INDEX(ROW(INDIRECT($B$6&amp;":"&amp;$B$7)),ROWS(A$16:A174)))</f>
      </c>
    </row>
    <row r="175" ht="15">
      <c r="A175" s="16">
        <f ca="1">IF(ROWS(A$16:A175)&gt;$B$8+1,"",INDEX(ROW(INDIRECT($B$6&amp;":"&amp;$B$7)),ROWS(A$16:A175)))</f>
      </c>
    </row>
    <row r="176" ht="15">
      <c r="A176" s="16">
        <f ca="1">IF(ROWS(A$16:A176)&gt;$B$8+1,"",INDEX(ROW(INDIRECT($B$6&amp;":"&amp;$B$7)),ROWS(A$16:A176)))</f>
      </c>
    </row>
    <row r="177" ht="15">
      <c r="A177" s="16">
        <f ca="1">IF(ROWS(A$16:A177)&gt;$B$8+1,"",INDEX(ROW(INDIRECT($B$6&amp;":"&amp;$B$7)),ROWS(A$16:A177)))</f>
      </c>
    </row>
    <row r="178" ht="15">
      <c r="A178" s="16">
        <f ca="1">IF(ROWS(A$16:A178)&gt;$B$8+1,"",INDEX(ROW(INDIRECT($B$6&amp;":"&amp;$B$7)),ROWS(A$16:A178)))</f>
      </c>
    </row>
    <row r="179" ht="15">
      <c r="A179" s="16">
        <f ca="1">IF(ROWS(A$16:A179)&gt;$B$8+1,"",INDEX(ROW(INDIRECT($B$6&amp;":"&amp;$B$7)),ROWS(A$16:A179)))</f>
      </c>
    </row>
    <row r="180" ht="15">
      <c r="A180" s="16">
        <f ca="1">IF(ROWS(A$16:A180)&gt;$B$8+1,"",INDEX(ROW(INDIRECT($B$6&amp;":"&amp;$B$7)),ROWS(A$16:A180)))</f>
      </c>
    </row>
    <row r="181" ht="15">
      <c r="A181" s="16">
        <f ca="1">IF(ROWS(A$16:A181)&gt;$B$8+1,"",INDEX(ROW(INDIRECT($B$6&amp;":"&amp;$B$7)),ROWS(A$16:A181)))</f>
      </c>
    </row>
    <row r="182" ht="15">
      <c r="A182" s="16">
        <f ca="1">IF(ROWS(A$16:A182)&gt;$B$8+1,"",INDEX(ROW(INDIRECT($B$6&amp;":"&amp;$B$7)),ROWS(A$16:A182)))</f>
      </c>
    </row>
    <row r="183" ht="15">
      <c r="A183" s="16">
        <f ca="1">IF(ROWS(A$16:A183)&gt;$B$8+1,"",INDEX(ROW(INDIRECT($B$6&amp;":"&amp;$B$7)),ROWS(A$16:A183)))</f>
      </c>
    </row>
    <row r="184" ht="15">
      <c r="A184" s="16">
        <f ca="1">IF(ROWS(A$16:A184)&gt;$B$8+1,"",INDEX(ROW(INDIRECT($B$6&amp;":"&amp;$B$7)),ROWS(A$16:A184)))</f>
      </c>
    </row>
    <row r="185" ht="15">
      <c r="A185" s="16">
        <f ca="1">IF(ROWS(A$16:A185)&gt;$B$8+1,"",INDEX(ROW(INDIRECT($B$6&amp;":"&amp;$B$7)),ROWS(A$16:A185)))</f>
      </c>
    </row>
    <row r="186" ht="15">
      <c r="A186" s="16">
        <f ca="1">IF(ROWS(A$16:A186)&gt;$B$8+1,"",INDEX(ROW(INDIRECT($B$6&amp;":"&amp;$B$7)),ROWS(A$16:A186)))</f>
      </c>
    </row>
    <row r="187" ht="15">
      <c r="A187" s="16">
        <f ca="1">IF(ROWS(A$16:A187)&gt;$B$8+1,"",INDEX(ROW(INDIRECT($B$6&amp;":"&amp;$B$7)),ROWS(A$16:A187)))</f>
      </c>
    </row>
    <row r="188" ht="15">
      <c r="A188" s="16">
        <f ca="1">IF(ROWS(A$16:A188)&gt;$B$8+1,"",INDEX(ROW(INDIRECT($B$6&amp;":"&amp;$B$7)),ROWS(A$16:A188)))</f>
      </c>
    </row>
    <row r="189" ht="15">
      <c r="A189" s="16">
        <f ca="1">IF(ROWS(A$16:A189)&gt;$B$8+1,"",INDEX(ROW(INDIRECT($B$6&amp;":"&amp;$B$7)),ROWS(A$16:A189)))</f>
      </c>
    </row>
    <row r="190" ht="15">
      <c r="A190" s="16">
        <f ca="1">IF(ROWS(A$16:A190)&gt;$B$8+1,"",INDEX(ROW(INDIRECT($B$6&amp;":"&amp;$B$7)),ROWS(A$16:A190)))</f>
      </c>
    </row>
    <row r="191" ht="15">
      <c r="A191" s="16">
        <f ca="1">IF(ROWS(A$16:A191)&gt;$B$8+1,"",INDEX(ROW(INDIRECT($B$6&amp;":"&amp;$B$7)),ROWS(A$16:A191)))</f>
      </c>
    </row>
    <row r="192" ht="15">
      <c r="A192" s="16">
        <f ca="1">IF(ROWS(A$16:A192)&gt;$B$8+1,"",INDEX(ROW(INDIRECT($B$6&amp;":"&amp;$B$7)),ROWS(A$16:A192)))</f>
      </c>
    </row>
    <row r="193" ht="15">
      <c r="A193" s="16">
        <f ca="1">IF(ROWS(A$16:A193)&gt;$B$8+1,"",INDEX(ROW(INDIRECT($B$6&amp;":"&amp;$B$7)),ROWS(A$16:A193)))</f>
      </c>
    </row>
    <row r="194" ht="15">
      <c r="A194" s="16">
        <f ca="1">IF(ROWS(A$16:A194)&gt;$B$8+1,"",INDEX(ROW(INDIRECT($B$6&amp;":"&amp;$B$7)),ROWS(A$16:A194)))</f>
      </c>
    </row>
    <row r="195" ht="15">
      <c r="A195" s="16">
        <f ca="1">IF(ROWS(A$16:A195)&gt;$B$8+1,"",INDEX(ROW(INDIRECT($B$6&amp;":"&amp;$B$7)),ROWS(A$16:A195)))</f>
      </c>
    </row>
    <row r="196" ht="15">
      <c r="A196" s="16">
        <f ca="1">IF(ROWS(A$16:A196)&gt;$B$8+1,"",INDEX(ROW(INDIRECT($B$6&amp;":"&amp;$B$7)),ROWS(A$16:A196)))</f>
      </c>
    </row>
    <row r="197" ht="15">
      <c r="A197" s="16">
        <f ca="1">IF(ROWS(A$16:A197)&gt;$B$8+1,"",INDEX(ROW(INDIRECT($B$6&amp;":"&amp;$B$7)),ROWS(A$16:A197)))</f>
      </c>
    </row>
    <row r="198" ht="15">
      <c r="A198" s="16">
        <f ca="1">IF(ROWS(A$16:A198)&gt;$B$8+1,"",INDEX(ROW(INDIRECT($B$6&amp;":"&amp;$B$7)),ROWS(A$16:A198)))</f>
      </c>
    </row>
    <row r="199" ht="15">
      <c r="A199" s="16">
        <f ca="1">IF(ROWS(A$16:A199)&gt;$B$8+1,"",INDEX(ROW(INDIRECT($B$6&amp;":"&amp;$B$7)),ROWS(A$16:A199)))</f>
      </c>
    </row>
    <row r="200" ht="15">
      <c r="A200" s="16">
        <f ca="1">IF(ROWS(A$16:A200)&gt;$B$8+1,"",INDEX(ROW(INDIRECT($B$6&amp;":"&amp;$B$7)),ROWS(A$16:A200)))</f>
      </c>
    </row>
    <row r="201" ht="15">
      <c r="A201" s="16">
        <f ca="1">IF(ROWS(A$16:A201)&gt;$B$8+1,"",INDEX(ROW(INDIRECT($B$6&amp;":"&amp;$B$7)),ROWS(A$16:A201)))</f>
      </c>
    </row>
    <row r="202" ht="15">
      <c r="A202" s="16">
        <f ca="1">IF(ROWS(A$16:A202)&gt;$B$8+1,"",INDEX(ROW(INDIRECT($B$6&amp;":"&amp;$B$7)),ROWS(A$16:A202)))</f>
      </c>
    </row>
    <row r="203" ht="15">
      <c r="A203" s="16">
        <f ca="1">IF(ROWS(A$16:A203)&gt;$B$8+1,"",INDEX(ROW(INDIRECT($B$6&amp;":"&amp;$B$7)),ROWS(A$16:A203)))</f>
      </c>
    </row>
    <row r="204" ht="15">
      <c r="A204" s="16">
        <f ca="1">IF(ROWS(A$16:A204)&gt;$B$8+1,"",INDEX(ROW(INDIRECT($B$6&amp;":"&amp;$B$7)),ROWS(A$16:A204)))</f>
      </c>
    </row>
    <row r="205" ht="15">
      <c r="A205" s="16">
        <f ca="1">IF(ROWS(A$16:A205)&gt;$B$8+1,"",INDEX(ROW(INDIRECT($B$6&amp;":"&amp;$B$7)),ROWS(A$16:A205)))</f>
      </c>
    </row>
    <row r="206" ht="15">
      <c r="A206" s="16">
        <f ca="1">IF(ROWS(A$16:A206)&gt;$B$8+1,"",INDEX(ROW(INDIRECT($B$6&amp;":"&amp;$B$7)),ROWS(A$16:A206)))</f>
      </c>
    </row>
    <row r="207" ht="15">
      <c r="A207" s="16">
        <f ca="1">IF(ROWS(A$16:A207)&gt;$B$8+1,"",INDEX(ROW(INDIRECT($B$6&amp;":"&amp;$B$7)),ROWS(A$16:A207)))</f>
      </c>
    </row>
    <row r="208" ht="15">
      <c r="A208" s="16">
        <f ca="1">IF(ROWS(A$16:A208)&gt;$B$8+1,"",INDEX(ROW(INDIRECT($B$6&amp;":"&amp;$B$7)),ROWS(A$16:A208)))</f>
      </c>
    </row>
    <row r="209" ht="15">
      <c r="A209" s="16">
        <f ca="1">IF(ROWS(A$16:A209)&gt;$B$8+1,"",INDEX(ROW(INDIRECT($B$6&amp;":"&amp;$B$7)),ROWS(A$16:A209)))</f>
      </c>
    </row>
    <row r="210" ht="15">
      <c r="A210" s="16">
        <f ca="1">IF(ROWS(A$16:A210)&gt;$B$8+1,"",INDEX(ROW(INDIRECT($B$6&amp;":"&amp;$B$7)),ROWS(A$16:A210)))</f>
      </c>
    </row>
    <row r="211" ht="15">
      <c r="A211" s="16">
        <f ca="1">IF(ROWS(A$16:A211)&gt;$B$8+1,"",INDEX(ROW(INDIRECT($B$6&amp;":"&amp;$B$7)),ROWS(A$16:A211)))</f>
      </c>
    </row>
    <row r="212" ht="15">
      <c r="A212" s="16">
        <f ca="1">IF(ROWS(A$16:A212)&gt;$B$8+1,"",INDEX(ROW(INDIRECT($B$6&amp;":"&amp;$B$7)),ROWS(A$16:A212)))</f>
      </c>
    </row>
    <row r="213" ht="15">
      <c r="A213" s="16">
        <f ca="1">IF(ROWS(A$16:A213)&gt;$B$8+1,"",INDEX(ROW(INDIRECT($B$6&amp;":"&amp;$B$7)),ROWS(A$16:A213)))</f>
      </c>
    </row>
    <row r="214" ht="15">
      <c r="A214" s="16">
        <f ca="1">IF(ROWS(A$16:A214)&gt;$B$8+1,"",INDEX(ROW(INDIRECT($B$6&amp;":"&amp;$B$7)),ROWS(A$16:A214)))</f>
      </c>
    </row>
    <row r="215" ht="15">
      <c r="A215" s="16">
        <f ca="1">IF(ROWS(A$16:A215)&gt;$B$8+1,"",INDEX(ROW(INDIRECT($B$6&amp;":"&amp;$B$7)),ROWS(A$16:A215)))</f>
      </c>
    </row>
    <row r="216" ht="15">
      <c r="A216" s="16">
        <f ca="1">IF(ROWS(A$16:A216)&gt;$B$8+1,"",INDEX(ROW(INDIRECT($B$6&amp;":"&amp;$B$7)),ROWS(A$16:A216)))</f>
      </c>
    </row>
    <row r="217" ht="15">
      <c r="A217" s="16">
        <f ca="1">IF(ROWS(A$16:A217)&gt;$B$8+1,"",INDEX(ROW(INDIRECT($B$6&amp;":"&amp;$B$7)),ROWS(A$16:A217)))</f>
      </c>
    </row>
    <row r="218" ht="15">
      <c r="A218" s="16">
        <f ca="1">IF(ROWS(A$16:A218)&gt;$B$8+1,"",INDEX(ROW(INDIRECT($B$6&amp;":"&amp;$B$7)),ROWS(A$16:A218)))</f>
      </c>
    </row>
    <row r="219" ht="15">
      <c r="A219" s="16">
        <f ca="1">IF(ROWS(A$16:A219)&gt;$B$8+1,"",INDEX(ROW(INDIRECT($B$6&amp;":"&amp;$B$7)),ROWS(A$16:A219)))</f>
      </c>
    </row>
    <row r="220" ht="15">
      <c r="A220" s="16">
        <f ca="1">IF(ROWS(A$16:A220)&gt;$B$8+1,"",INDEX(ROW(INDIRECT($B$6&amp;":"&amp;$B$7)),ROWS(A$16:A220)))</f>
      </c>
    </row>
    <row r="221" ht="15">
      <c r="A221" s="16">
        <f ca="1">IF(ROWS(A$16:A221)&gt;$B$8+1,"",INDEX(ROW(INDIRECT($B$6&amp;":"&amp;$B$7)),ROWS(A$16:A221)))</f>
      </c>
    </row>
    <row r="222" ht="15">
      <c r="A222" s="16">
        <f ca="1">IF(ROWS(A$16:A222)&gt;$B$8+1,"",INDEX(ROW(INDIRECT($B$6&amp;":"&amp;$B$7)),ROWS(A$16:A222)))</f>
      </c>
    </row>
    <row r="223" ht="15">
      <c r="A223" s="16">
        <f ca="1">IF(ROWS(A$16:A223)&gt;$B$8+1,"",INDEX(ROW(INDIRECT($B$6&amp;":"&amp;$B$7)),ROWS(A$16:A223)))</f>
      </c>
    </row>
    <row r="224" ht="15">
      <c r="A224" s="16">
        <f ca="1">IF(ROWS(A$16:A224)&gt;$B$8+1,"",INDEX(ROW(INDIRECT($B$6&amp;":"&amp;$B$7)),ROWS(A$16:A224)))</f>
      </c>
    </row>
    <row r="225" ht="15">
      <c r="A225" s="16">
        <f ca="1">IF(ROWS(A$16:A225)&gt;$B$8+1,"",INDEX(ROW(INDIRECT($B$6&amp;":"&amp;$B$7)),ROWS(A$16:A225)))</f>
      </c>
    </row>
    <row r="226" ht="15">
      <c r="A226" s="16">
        <f ca="1">IF(ROWS(A$16:A226)&gt;$B$8+1,"",INDEX(ROW(INDIRECT($B$6&amp;":"&amp;$B$7)),ROWS(A$16:A226)))</f>
      </c>
    </row>
    <row r="227" ht="15">
      <c r="A227" s="16">
        <f ca="1">IF(ROWS(A$16:A227)&gt;$B$8+1,"",INDEX(ROW(INDIRECT($B$6&amp;":"&amp;$B$7)),ROWS(A$16:A227)))</f>
      </c>
    </row>
    <row r="228" ht="15">
      <c r="A228" s="16">
        <f ca="1">IF(ROWS(A$16:A228)&gt;$B$8+1,"",INDEX(ROW(INDIRECT($B$6&amp;":"&amp;$B$7)),ROWS(A$16:A228)))</f>
      </c>
    </row>
    <row r="229" ht="15">
      <c r="A229" s="16">
        <f ca="1">IF(ROWS(A$16:A229)&gt;$B$8+1,"",INDEX(ROW(INDIRECT($B$6&amp;":"&amp;$B$7)),ROWS(A$16:A229)))</f>
      </c>
    </row>
    <row r="230" ht="15">
      <c r="A230" s="16">
        <f ca="1">IF(ROWS(A$16:A230)&gt;$B$8+1,"",INDEX(ROW(INDIRECT($B$6&amp;":"&amp;$B$7)),ROWS(A$16:A230)))</f>
      </c>
    </row>
    <row r="231" ht="15">
      <c r="A231" s="16">
        <f ca="1">IF(ROWS(A$16:A231)&gt;$B$8+1,"",INDEX(ROW(INDIRECT($B$6&amp;":"&amp;$B$7)),ROWS(A$16:A231)))</f>
      </c>
    </row>
    <row r="232" ht="15">
      <c r="A232" s="16">
        <f ca="1">IF(ROWS(A$16:A232)&gt;$B$8+1,"",INDEX(ROW(INDIRECT($B$6&amp;":"&amp;$B$7)),ROWS(A$16:A232)))</f>
      </c>
    </row>
    <row r="233" ht="15">
      <c r="A233" s="16">
        <f ca="1">IF(ROWS(A$16:A233)&gt;$B$8+1,"",INDEX(ROW(INDIRECT($B$6&amp;":"&amp;$B$7)),ROWS(A$16:A233)))</f>
      </c>
    </row>
    <row r="234" ht="15">
      <c r="A234" s="16">
        <f ca="1">IF(ROWS(A$16:A234)&gt;$B$8+1,"",INDEX(ROW(INDIRECT($B$6&amp;":"&amp;$B$7)),ROWS(A$16:A234)))</f>
      </c>
    </row>
    <row r="235" ht="15">
      <c r="A235" s="16">
        <f ca="1">IF(ROWS(A$16:A235)&gt;$B$8+1,"",INDEX(ROW(INDIRECT($B$6&amp;":"&amp;$B$7)),ROWS(A$16:A235)))</f>
      </c>
    </row>
    <row r="236" ht="15">
      <c r="A236" s="16">
        <f ca="1">IF(ROWS(A$16:A236)&gt;$B$8+1,"",INDEX(ROW(INDIRECT($B$6&amp;":"&amp;$B$7)),ROWS(A$16:A236)))</f>
      </c>
    </row>
    <row r="237" ht="15">
      <c r="A237" s="16">
        <f ca="1">IF(ROWS(A$16:A237)&gt;$B$8+1,"",INDEX(ROW(INDIRECT($B$6&amp;":"&amp;$B$7)),ROWS(A$16:A237)))</f>
      </c>
    </row>
    <row r="238" ht="15">
      <c r="A238" s="16">
        <f ca="1">IF(ROWS(A$16:A238)&gt;$B$8+1,"",INDEX(ROW(INDIRECT($B$6&amp;":"&amp;$B$7)),ROWS(A$16:A238)))</f>
      </c>
    </row>
    <row r="239" ht="15">
      <c r="A239" s="16">
        <f ca="1">IF(ROWS(A$16:A239)&gt;$B$8+1,"",INDEX(ROW(INDIRECT($B$6&amp;":"&amp;$B$7)),ROWS(A$16:A239)))</f>
      </c>
    </row>
    <row r="240" ht="15">
      <c r="A240" s="16">
        <f ca="1">IF(ROWS(A$16:A240)&gt;$B$8+1,"",INDEX(ROW(INDIRECT($B$6&amp;":"&amp;$B$7)),ROWS(A$16:A240)))</f>
      </c>
    </row>
    <row r="241" ht="15">
      <c r="A241" s="16">
        <f ca="1">IF(ROWS(A$16:A241)&gt;$B$8+1,"",INDEX(ROW(INDIRECT($B$6&amp;":"&amp;$B$7)),ROWS(A$16:A241)))</f>
      </c>
    </row>
    <row r="242" ht="15">
      <c r="A242" s="16">
        <f ca="1">IF(ROWS(A$16:A242)&gt;$B$8+1,"",INDEX(ROW(INDIRECT($B$6&amp;":"&amp;$B$7)),ROWS(A$16:A242)))</f>
      </c>
    </row>
    <row r="243" ht="15">
      <c r="A243" s="16">
        <f ca="1">IF(ROWS(A$16:A243)&gt;$B$8+1,"",INDEX(ROW(INDIRECT($B$6&amp;":"&amp;$B$7)),ROWS(A$16:A243)))</f>
      </c>
    </row>
    <row r="244" ht="15">
      <c r="A244" s="16">
        <f ca="1">IF(ROWS(A$16:A244)&gt;$B$8+1,"",INDEX(ROW(INDIRECT($B$6&amp;":"&amp;$B$7)),ROWS(A$16:A244)))</f>
      </c>
    </row>
    <row r="245" ht="15">
      <c r="A245" s="16">
        <f ca="1">IF(ROWS(A$16:A245)&gt;$B$8+1,"",INDEX(ROW(INDIRECT($B$6&amp;":"&amp;$B$7)),ROWS(A$16:A245)))</f>
      </c>
    </row>
    <row r="246" ht="15">
      <c r="A246" s="16">
        <f ca="1">IF(ROWS(A$16:A246)&gt;$B$8+1,"",INDEX(ROW(INDIRECT($B$6&amp;":"&amp;$B$7)),ROWS(A$16:A246)))</f>
      </c>
    </row>
    <row r="247" ht="15">
      <c r="A247" s="16">
        <f ca="1">IF(ROWS(A$16:A247)&gt;$B$8+1,"",INDEX(ROW(INDIRECT($B$6&amp;":"&amp;$B$7)),ROWS(A$16:A247)))</f>
      </c>
    </row>
    <row r="248" ht="15">
      <c r="A248" s="16">
        <f ca="1">IF(ROWS(A$16:A248)&gt;$B$8+1,"",INDEX(ROW(INDIRECT($B$6&amp;":"&amp;$B$7)),ROWS(A$16:A248)))</f>
      </c>
    </row>
    <row r="249" ht="15">
      <c r="A249" s="16">
        <f ca="1">IF(ROWS(A$16:A249)&gt;$B$8+1,"",INDEX(ROW(INDIRECT($B$6&amp;":"&amp;$B$7)),ROWS(A$16:A249)))</f>
      </c>
    </row>
    <row r="250" ht="15">
      <c r="A250" s="16">
        <f ca="1">IF(ROWS(A$16:A250)&gt;$B$8+1,"",INDEX(ROW(INDIRECT($B$6&amp;":"&amp;$B$7)),ROWS(A$16:A250)))</f>
      </c>
    </row>
    <row r="251" ht="15">
      <c r="A251" s="16">
        <f ca="1">IF(ROWS(A$16:A251)&gt;$B$8+1,"",INDEX(ROW(INDIRECT($B$6&amp;":"&amp;$B$7)),ROWS(A$16:A251)))</f>
      </c>
    </row>
    <row r="252" ht="15">
      <c r="A252" s="16">
        <f ca="1">IF(ROWS(A$16:A252)&gt;$B$8+1,"",INDEX(ROW(INDIRECT($B$6&amp;":"&amp;$B$7)),ROWS(A$16:A252)))</f>
      </c>
    </row>
    <row r="253" ht="15">
      <c r="A253" s="16">
        <f ca="1">IF(ROWS(A$16:A253)&gt;$B$8+1,"",INDEX(ROW(INDIRECT($B$6&amp;":"&amp;$B$7)),ROWS(A$16:A253)))</f>
      </c>
    </row>
    <row r="254" ht="15">
      <c r="A254" s="16">
        <f ca="1">IF(ROWS(A$16:A254)&gt;$B$8+1,"",INDEX(ROW(INDIRECT($B$6&amp;":"&amp;$B$7)),ROWS(A$16:A254)))</f>
      </c>
    </row>
    <row r="255" ht="15">
      <c r="A255" s="16">
        <f ca="1">IF(ROWS(A$16:A255)&gt;$B$8+1,"",INDEX(ROW(INDIRECT($B$6&amp;":"&amp;$B$7)),ROWS(A$16:A255)))</f>
      </c>
    </row>
    <row r="256" ht="15">
      <c r="A256" s="16">
        <f ca="1">IF(ROWS(A$16:A256)&gt;$B$8+1,"",INDEX(ROW(INDIRECT($B$6&amp;":"&amp;$B$7)),ROWS(A$16:A256)))</f>
      </c>
    </row>
    <row r="257" ht="15">
      <c r="A257" s="16">
        <f ca="1">IF(ROWS(A$16:A257)&gt;$B$8+1,"",INDEX(ROW(INDIRECT($B$6&amp;":"&amp;$B$7)),ROWS(A$16:A257)))</f>
      </c>
    </row>
    <row r="258" ht="15">
      <c r="A258" s="16">
        <f ca="1">IF(ROWS(A$16:A258)&gt;$B$8+1,"",INDEX(ROW(INDIRECT($B$6&amp;":"&amp;$B$7)),ROWS(A$16:A258)))</f>
      </c>
    </row>
    <row r="259" ht="15">
      <c r="A259" s="16">
        <f ca="1">IF(ROWS(A$16:A259)&gt;$B$8+1,"",INDEX(ROW(INDIRECT($B$6&amp;":"&amp;$B$7)),ROWS(A$16:A259)))</f>
      </c>
    </row>
    <row r="260" ht="15">
      <c r="A260" s="16">
        <f ca="1">IF(ROWS(A$16:A260)&gt;$B$8+1,"",INDEX(ROW(INDIRECT($B$6&amp;":"&amp;$B$7)),ROWS(A$16:A260)))</f>
      </c>
    </row>
    <row r="261" ht="15">
      <c r="A261" s="16">
        <f ca="1">IF(ROWS(A$16:A261)&gt;$B$8+1,"",INDEX(ROW(INDIRECT($B$6&amp;":"&amp;$B$7)),ROWS(A$16:A261)))</f>
      </c>
    </row>
    <row r="262" ht="15">
      <c r="A262" s="16">
        <f ca="1">IF(ROWS(A$16:A262)&gt;$B$8+1,"",INDEX(ROW(INDIRECT($B$6&amp;":"&amp;$B$7)),ROWS(A$16:A262)))</f>
      </c>
    </row>
    <row r="263" ht="15">
      <c r="A263" s="16">
        <f ca="1">IF(ROWS(A$16:A263)&gt;$B$8+1,"",INDEX(ROW(INDIRECT($B$6&amp;":"&amp;$B$7)),ROWS(A$16:A263)))</f>
      </c>
    </row>
    <row r="264" ht="15">
      <c r="A264" s="16">
        <f ca="1">IF(ROWS(A$16:A264)&gt;$B$8+1,"",INDEX(ROW(INDIRECT($B$6&amp;":"&amp;$B$7)),ROWS(A$16:A264)))</f>
      </c>
    </row>
    <row r="265" ht="15">
      <c r="A265" s="16">
        <f ca="1">IF(ROWS(A$16:A265)&gt;$B$8+1,"",INDEX(ROW(INDIRECT($B$6&amp;":"&amp;$B$7)),ROWS(A$16:A265)))</f>
      </c>
    </row>
    <row r="266" ht="15">
      <c r="A266" s="16">
        <f ca="1">IF(ROWS(A$16:A266)&gt;$B$8+1,"",INDEX(ROW(INDIRECT($B$6&amp;":"&amp;$B$7)),ROWS(A$16:A266)))</f>
      </c>
    </row>
    <row r="267" ht="15">
      <c r="A267" s="16">
        <f ca="1">IF(ROWS(A$16:A267)&gt;$B$8+1,"",INDEX(ROW(INDIRECT($B$6&amp;":"&amp;$B$7)),ROWS(A$16:A267)))</f>
      </c>
    </row>
    <row r="268" ht="15">
      <c r="A268" s="16">
        <f ca="1">IF(ROWS(A$16:A268)&gt;$B$8+1,"",INDEX(ROW(INDIRECT($B$6&amp;":"&amp;$B$7)),ROWS(A$16:A268)))</f>
      </c>
    </row>
    <row r="269" ht="15">
      <c r="A269" s="16">
        <f ca="1">IF(ROWS(A$16:A269)&gt;$B$8+1,"",INDEX(ROW(INDIRECT($B$6&amp;":"&amp;$B$7)),ROWS(A$16:A269)))</f>
      </c>
    </row>
    <row r="270" ht="15">
      <c r="A270" s="16">
        <f ca="1">IF(ROWS(A$16:A270)&gt;$B$8+1,"",INDEX(ROW(INDIRECT($B$6&amp;":"&amp;$B$7)),ROWS(A$16:A270)))</f>
      </c>
    </row>
    <row r="271" ht="15">
      <c r="A271" s="16">
        <f ca="1">IF(ROWS(A$16:A271)&gt;$B$8+1,"",INDEX(ROW(INDIRECT($B$6&amp;":"&amp;$B$7)),ROWS(A$16:A271)))</f>
      </c>
    </row>
    <row r="272" ht="15">
      <c r="A272" s="16">
        <f ca="1">IF(ROWS(A$16:A272)&gt;$B$8+1,"",INDEX(ROW(INDIRECT($B$6&amp;":"&amp;$B$7)),ROWS(A$16:A272)))</f>
      </c>
    </row>
    <row r="273" ht="15">
      <c r="A273" s="16">
        <f ca="1">IF(ROWS(A$16:A273)&gt;$B$8+1,"",INDEX(ROW(INDIRECT($B$6&amp;":"&amp;$B$7)),ROWS(A$16:A273)))</f>
      </c>
    </row>
    <row r="274" ht="15">
      <c r="A274" s="16">
        <f ca="1">IF(ROWS(A$16:A274)&gt;$B$8+1,"",INDEX(ROW(INDIRECT($B$6&amp;":"&amp;$B$7)),ROWS(A$16:A274)))</f>
      </c>
    </row>
    <row r="275" ht="15">
      <c r="A275" s="16">
        <f ca="1">IF(ROWS(A$16:A275)&gt;$B$8+1,"",INDEX(ROW(INDIRECT($B$6&amp;":"&amp;$B$7)),ROWS(A$16:A275)))</f>
      </c>
    </row>
    <row r="276" ht="15">
      <c r="A276" s="16">
        <f ca="1">IF(ROWS(A$16:A276)&gt;$B$8+1,"",INDEX(ROW(INDIRECT($B$6&amp;":"&amp;$B$7)),ROWS(A$16:A276)))</f>
      </c>
    </row>
    <row r="277" ht="15">
      <c r="A277" s="16">
        <f ca="1">IF(ROWS(A$16:A277)&gt;$B$8+1,"",INDEX(ROW(INDIRECT($B$6&amp;":"&amp;$B$7)),ROWS(A$16:A277)))</f>
      </c>
    </row>
    <row r="278" ht="15">
      <c r="A278" s="16">
        <f ca="1">IF(ROWS(A$16:A278)&gt;$B$8+1,"",INDEX(ROW(INDIRECT($B$6&amp;":"&amp;$B$7)),ROWS(A$16:A278)))</f>
      </c>
    </row>
    <row r="279" ht="15">
      <c r="A279" s="16">
        <f ca="1">IF(ROWS(A$16:A279)&gt;$B$8+1,"",INDEX(ROW(INDIRECT($B$6&amp;":"&amp;$B$7)),ROWS(A$16:A279)))</f>
      </c>
    </row>
    <row r="280" ht="15">
      <c r="A280" s="16">
        <f ca="1">IF(ROWS(A$16:A280)&gt;$B$8+1,"",INDEX(ROW(INDIRECT($B$6&amp;":"&amp;$B$7)),ROWS(A$16:A280)))</f>
      </c>
    </row>
    <row r="281" ht="15">
      <c r="A281" s="16">
        <f ca="1">IF(ROWS(A$16:A281)&gt;$B$8+1,"",INDEX(ROW(INDIRECT($B$6&amp;":"&amp;$B$7)),ROWS(A$16:A281)))</f>
      </c>
    </row>
    <row r="282" ht="15">
      <c r="A282" s="16">
        <f ca="1">IF(ROWS(A$16:A282)&gt;$B$8+1,"",INDEX(ROW(INDIRECT($B$6&amp;":"&amp;$B$7)),ROWS(A$16:A282)))</f>
      </c>
    </row>
    <row r="283" ht="15">
      <c r="A283" s="16">
        <f ca="1">IF(ROWS(A$16:A283)&gt;$B$8+1,"",INDEX(ROW(INDIRECT($B$6&amp;":"&amp;$B$7)),ROWS(A$16:A283)))</f>
      </c>
    </row>
    <row r="284" ht="15">
      <c r="A284" s="16">
        <f ca="1">IF(ROWS(A$16:A284)&gt;$B$8+1,"",INDEX(ROW(INDIRECT($B$6&amp;":"&amp;$B$7)),ROWS(A$16:A284)))</f>
      </c>
    </row>
    <row r="285" ht="15">
      <c r="A285" s="16">
        <f ca="1">IF(ROWS(A$16:A285)&gt;$B$8+1,"",INDEX(ROW(INDIRECT($B$6&amp;":"&amp;$B$7)),ROWS(A$16:A285)))</f>
      </c>
    </row>
    <row r="286" ht="15">
      <c r="A286" s="16">
        <f ca="1">IF(ROWS(A$16:A286)&gt;$B$8+1,"",INDEX(ROW(INDIRECT($B$6&amp;":"&amp;$B$7)),ROWS(A$16:A286)))</f>
      </c>
    </row>
    <row r="287" ht="15">
      <c r="A287" s="16">
        <f ca="1">IF(ROWS(A$16:A287)&gt;$B$8+1,"",INDEX(ROW(INDIRECT($B$6&amp;":"&amp;$B$7)),ROWS(A$16:A287)))</f>
      </c>
    </row>
    <row r="288" ht="15">
      <c r="A288" s="16">
        <f ca="1">IF(ROWS(A$16:A288)&gt;$B$8+1,"",INDEX(ROW(INDIRECT($B$6&amp;":"&amp;$B$7)),ROWS(A$16:A288)))</f>
      </c>
    </row>
    <row r="289" ht="15">
      <c r="A289" s="16">
        <f ca="1">IF(ROWS(A$16:A289)&gt;$B$8+1,"",INDEX(ROW(INDIRECT($B$6&amp;":"&amp;$B$7)),ROWS(A$16:A289)))</f>
      </c>
    </row>
    <row r="290" ht="15">
      <c r="A290" s="16">
        <f ca="1">IF(ROWS(A$16:A290)&gt;$B$8+1,"",INDEX(ROW(INDIRECT($B$6&amp;":"&amp;$B$7)),ROWS(A$16:A290)))</f>
      </c>
    </row>
    <row r="291" ht="15">
      <c r="A291" s="16">
        <f ca="1">IF(ROWS(A$16:A291)&gt;$B$8+1,"",INDEX(ROW(INDIRECT($B$6&amp;":"&amp;$B$7)),ROWS(A$16:A291)))</f>
      </c>
    </row>
    <row r="292" ht="15">
      <c r="A292" s="16">
        <f ca="1">IF(ROWS(A$16:A292)&gt;$B$8+1,"",INDEX(ROW(INDIRECT($B$6&amp;":"&amp;$B$7)),ROWS(A$16:A292)))</f>
      </c>
    </row>
    <row r="293" ht="15">
      <c r="A293" s="16">
        <f ca="1">IF(ROWS(A$16:A293)&gt;$B$8+1,"",INDEX(ROW(INDIRECT($B$6&amp;":"&amp;$B$7)),ROWS(A$16:A293)))</f>
      </c>
    </row>
    <row r="294" ht="15">
      <c r="A294" s="16">
        <f ca="1">IF(ROWS(A$16:A294)&gt;$B$8+1,"",INDEX(ROW(INDIRECT($B$6&amp;":"&amp;$B$7)),ROWS(A$16:A294)))</f>
      </c>
    </row>
    <row r="295" ht="15">
      <c r="A295" s="16">
        <f ca="1">IF(ROWS(A$16:A295)&gt;$B$8+1,"",INDEX(ROW(INDIRECT($B$6&amp;":"&amp;$B$7)),ROWS(A$16:A295)))</f>
      </c>
    </row>
    <row r="296" ht="15">
      <c r="A296" s="16">
        <f ca="1">IF(ROWS(A$16:A296)&gt;$B$8+1,"",INDEX(ROW(INDIRECT($B$6&amp;":"&amp;$B$7)),ROWS(A$16:A296)))</f>
      </c>
    </row>
    <row r="297" ht="15">
      <c r="A297" s="16">
        <f ca="1">IF(ROWS(A$16:A297)&gt;$B$8+1,"",INDEX(ROW(INDIRECT($B$6&amp;":"&amp;$B$7)),ROWS(A$16:A297)))</f>
      </c>
    </row>
    <row r="298" ht="15">
      <c r="A298" s="16">
        <f ca="1">IF(ROWS(A$16:A298)&gt;$B$8+1,"",INDEX(ROW(INDIRECT($B$6&amp;":"&amp;$B$7)),ROWS(A$16:A298)))</f>
      </c>
    </row>
    <row r="299" ht="15">
      <c r="A299" s="16">
        <f ca="1">IF(ROWS(A$16:A299)&gt;$B$8+1,"",INDEX(ROW(INDIRECT($B$6&amp;":"&amp;$B$7)),ROWS(A$16:A299)))</f>
      </c>
    </row>
    <row r="300" ht="15">
      <c r="A300" s="16">
        <f ca="1">IF(ROWS(A$16:A300)&gt;$B$8+1,"",INDEX(ROW(INDIRECT($B$6&amp;":"&amp;$B$7)),ROWS(A$16:A300)))</f>
      </c>
    </row>
    <row r="301" ht="15">
      <c r="A301" s="16">
        <f ca="1">IF(ROWS(A$16:A301)&gt;$B$8+1,"",INDEX(ROW(INDIRECT($B$6&amp;":"&amp;$B$7)),ROWS(A$16:A301)))</f>
      </c>
    </row>
    <row r="302" ht="15">
      <c r="A302" s="16">
        <f ca="1">IF(ROWS(A$16:A302)&gt;$B$8+1,"",INDEX(ROW(INDIRECT($B$6&amp;":"&amp;$B$7)),ROWS(A$16:A302)))</f>
      </c>
    </row>
    <row r="303" ht="15">
      <c r="A303" s="16">
        <f ca="1">IF(ROWS(A$16:A303)&gt;$B$8+1,"",INDEX(ROW(INDIRECT($B$6&amp;":"&amp;$B$7)),ROWS(A$16:A303)))</f>
      </c>
    </row>
    <row r="304" ht="15">
      <c r="A304" s="16">
        <f ca="1">IF(ROWS(A$16:A304)&gt;$B$8+1,"",INDEX(ROW(INDIRECT($B$6&amp;":"&amp;$B$7)),ROWS(A$16:A304)))</f>
      </c>
    </row>
    <row r="305" ht="15">
      <c r="A305" s="16">
        <f ca="1">IF(ROWS(A$16:A305)&gt;$B$8+1,"",INDEX(ROW(INDIRECT($B$6&amp;":"&amp;$B$7)),ROWS(A$16:A305)))</f>
      </c>
    </row>
    <row r="306" ht="15">
      <c r="A306" s="16">
        <f ca="1">IF(ROWS(A$16:A306)&gt;$B$8+1,"",INDEX(ROW(INDIRECT($B$6&amp;":"&amp;$B$7)),ROWS(A$16:A306)))</f>
      </c>
    </row>
    <row r="307" ht="15">
      <c r="A307" s="16">
        <f ca="1">IF(ROWS(A$16:A307)&gt;$B$8+1,"",INDEX(ROW(INDIRECT($B$6&amp;":"&amp;$B$7)),ROWS(A$16:A307)))</f>
      </c>
    </row>
    <row r="308" ht="15">
      <c r="A308" s="16">
        <f ca="1">IF(ROWS(A$16:A308)&gt;$B$8+1,"",INDEX(ROW(INDIRECT($B$6&amp;":"&amp;$B$7)),ROWS(A$16:A308)))</f>
      </c>
    </row>
    <row r="309" ht="15">
      <c r="A309" s="16">
        <f ca="1">IF(ROWS(A$16:A309)&gt;$B$8+1,"",INDEX(ROW(INDIRECT($B$6&amp;":"&amp;$B$7)),ROWS(A$16:A309)))</f>
      </c>
    </row>
    <row r="310" ht="15">
      <c r="A310" s="16">
        <f ca="1">IF(ROWS(A$16:A310)&gt;$B$8+1,"",INDEX(ROW(INDIRECT($B$6&amp;":"&amp;$B$7)),ROWS(A$16:A310)))</f>
      </c>
    </row>
    <row r="311" ht="15">
      <c r="A311" s="16">
        <f ca="1">IF(ROWS(A$16:A311)&gt;$B$8+1,"",INDEX(ROW(INDIRECT($B$6&amp;":"&amp;$B$7)),ROWS(A$16:A311)))</f>
      </c>
    </row>
    <row r="312" ht="15">
      <c r="A312" s="16">
        <f ca="1">IF(ROWS(A$16:A312)&gt;$B$8+1,"",INDEX(ROW(INDIRECT($B$6&amp;":"&amp;$B$7)),ROWS(A$16:A312)))</f>
      </c>
    </row>
    <row r="313" ht="15">
      <c r="A313" s="16">
        <f ca="1">IF(ROWS(A$16:A313)&gt;$B$8+1,"",INDEX(ROW(INDIRECT($B$6&amp;":"&amp;$B$7)),ROWS(A$16:A313)))</f>
      </c>
    </row>
    <row r="314" ht="15">
      <c r="A314" s="16">
        <f ca="1">IF(ROWS(A$16:A314)&gt;$B$8+1,"",INDEX(ROW(INDIRECT($B$6&amp;":"&amp;$B$7)),ROWS(A$16:A314)))</f>
      </c>
    </row>
    <row r="315" ht="15">
      <c r="A315" s="16">
        <f ca="1">IF(ROWS(A$16:A315)&gt;$B$8+1,"",INDEX(ROW(INDIRECT($B$6&amp;":"&amp;$B$7)),ROWS(A$16:A315)))</f>
      </c>
    </row>
    <row r="316" ht="15">
      <c r="A316" s="16">
        <f ca="1">IF(ROWS(A$16:A316)&gt;$B$8+1,"",INDEX(ROW(INDIRECT($B$6&amp;":"&amp;$B$7)),ROWS(A$16:A316)))</f>
      </c>
    </row>
    <row r="317" ht="15">
      <c r="A317" s="16">
        <f ca="1">IF(ROWS(A$16:A317)&gt;$B$8+1,"",INDEX(ROW(INDIRECT($B$6&amp;":"&amp;$B$7)),ROWS(A$16:A317)))</f>
      </c>
    </row>
    <row r="318" ht="15">
      <c r="A318" s="16">
        <f ca="1">IF(ROWS(A$16:A318)&gt;$B$8+1,"",INDEX(ROW(INDIRECT($B$6&amp;":"&amp;$B$7)),ROWS(A$16:A318)))</f>
      </c>
    </row>
    <row r="319" ht="15">
      <c r="A319" s="16">
        <f ca="1">IF(ROWS(A$16:A319)&gt;$B$8+1,"",INDEX(ROW(INDIRECT($B$6&amp;":"&amp;$B$7)),ROWS(A$16:A319)))</f>
      </c>
    </row>
    <row r="320" ht="15">
      <c r="A320" s="16">
        <f ca="1">IF(ROWS(A$16:A320)&gt;$B$8+1,"",INDEX(ROW(INDIRECT($B$6&amp;":"&amp;$B$7)),ROWS(A$16:A320)))</f>
      </c>
    </row>
    <row r="321" ht="15">
      <c r="A321" s="16">
        <f ca="1">IF(ROWS(A$16:A321)&gt;$B$8+1,"",INDEX(ROW(INDIRECT($B$6&amp;":"&amp;$B$7)),ROWS(A$16:A321)))</f>
      </c>
    </row>
    <row r="322" ht="15">
      <c r="A322" s="16">
        <f ca="1">IF(ROWS(A$16:A322)&gt;$B$8+1,"",INDEX(ROW(INDIRECT($B$6&amp;":"&amp;$B$7)),ROWS(A$16:A322)))</f>
      </c>
    </row>
    <row r="323" ht="15">
      <c r="A323" s="16">
        <f ca="1">IF(ROWS(A$16:A323)&gt;$B$8+1,"",INDEX(ROW(INDIRECT($B$6&amp;":"&amp;$B$7)),ROWS(A$16:A323)))</f>
      </c>
    </row>
    <row r="324" ht="15">
      <c r="A324" s="16">
        <f ca="1">IF(ROWS(A$16:A324)&gt;$B$8+1,"",INDEX(ROW(INDIRECT($B$6&amp;":"&amp;$B$7)),ROWS(A$16:A324)))</f>
      </c>
    </row>
    <row r="325" ht="15">
      <c r="A325" s="16">
        <f ca="1">IF(ROWS(A$16:A325)&gt;$B$8+1,"",INDEX(ROW(INDIRECT($B$6&amp;":"&amp;$B$7)),ROWS(A$16:A325)))</f>
      </c>
    </row>
    <row r="326" ht="15">
      <c r="A326" s="16">
        <f ca="1">IF(ROWS(A$16:A326)&gt;$B$8+1,"",INDEX(ROW(INDIRECT($B$6&amp;":"&amp;$B$7)),ROWS(A$16:A326)))</f>
      </c>
    </row>
    <row r="327" ht="15">
      <c r="A327" s="16">
        <f ca="1">IF(ROWS(A$16:A327)&gt;$B$8+1,"",INDEX(ROW(INDIRECT($B$6&amp;":"&amp;$B$7)),ROWS(A$16:A327)))</f>
      </c>
    </row>
    <row r="328" ht="15">
      <c r="A328" s="16">
        <f ca="1">IF(ROWS(A$16:A328)&gt;$B$8+1,"",INDEX(ROW(INDIRECT($B$6&amp;":"&amp;$B$7)),ROWS(A$16:A328)))</f>
      </c>
    </row>
    <row r="329" ht="15">
      <c r="A329" s="16">
        <f ca="1">IF(ROWS(A$16:A329)&gt;$B$8+1,"",INDEX(ROW(INDIRECT($B$6&amp;":"&amp;$B$7)),ROWS(A$16:A329)))</f>
      </c>
    </row>
    <row r="330" ht="15">
      <c r="A330" s="16">
        <f ca="1">IF(ROWS(A$16:A330)&gt;$B$8+1,"",INDEX(ROW(INDIRECT($B$6&amp;":"&amp;$B$7)),ROWS(A$16:A330)))</f>
      </c>
    </row>
    <row r="331" ht="15">
      <c r="A331" s="16">
        <f ca="1">IF(ROWS(A$16:A331)&gt;$B$8+1,"",INDEX(ROW(INDIRECT($B$6&amp;":"&amp;$B$7)),ROWS(A$16:A331)))</f>
      </c>
    </row>
    <row r="332" ht="15">
      <c r="A332" s="16">
        <f ca="1">IF(ROWS(A$16:A332)&gt;$B$8+1,"",INDEX(ROW(INDIRECT($B$6&amp;":"&amp;$B$7)),ROWS(A$16:A332)))</f>
      </c>
    </row>
    <row r="333" ht="15">
      <c r="A333" s="16">
        <f ca="1">IF(ROWS(A$16:A333)&gt;$B$8+1,"",INDEX(ROW(INDIRECT($B$6&amp;":"&amp;$B$7)),ROWS(A$16:A333)))</f>
      </c>
    </row>
    <row r="334" ht="15">
      <c r="A334" s="16">
        <f ca="1">IF(ROWS(A$16:A334)&gt;$B$8+1,"",INDEX(ROW(INDIRECT($B$6&amp;":"&amp;$B$7)),ROWS(A$16:A334)))</f>
      </c>
    </row>
    <row r="335" ht="15">
      <c r="A335" s="16">
        <f ca="1">IF(ROWS(A$16:A335)&gt;$B$8+1,"",INDEX(ROW(INDIRECT($B$6&amp;":"&amp;$B$7)),ROWS(A$16:A335)))</f>
      </c>
    </row>
    <row r="336" ht="15">
      <c r="A336" s="16">
        <f ca="1">IF(ROWS(A$16:A336)&gt;$B$8+1,"",INDEX(ROW(INDIRECT($B$6&amp;":"&amp;$B$7)),ROWS(A$16:A336)))</f>
      </c>
    </row>
    <row r="337" ht="15">
      <c r="A337" s="16">
        <f ca="1">IF(ROWS(A$16:A337)&gt;$B$8+1,"",INDEX(ROW(INDIRECT($B$6&amp;":"&amp;$B$7)),ROWS(A$16:A337)))</f>
      </c>
    </row>
    <row r="338" ht="15">
      <c r="A338" s="16">
        <f ca="1">IF(ROWS(A$16:A338)&gt;$B$8+1,"",INDEX(ROW(INDIRECT($B$6&amp;":"&amp;$B$7)),ROWS(A$16:A338)))</f>
      </c>
    </row>
    <row r="339" ht="15">
      <c r="A339" s="16">
        <f ca="1">IF(ROWS(A$16:A339)&gt;$B$8+1,"",INDEX(ROW(INDIRECT($B$6&amp;":"&amp;$B$7)),ROWS(A$16:A339)))</f>
      </c>
    </row>
    <row r="340" ht="15">
      <c r="A340" s="16">
        <f ca="1">IF(ROWS(A$16:A340)&gt;$B$8+1,"",INDEX(ROW(INDIRECT($B$6&amp;":"&amp;$B$7)),ROWS(A$16:A340)))</f>
      </c>
    </row>
    <row r="341" ht="15">
      <c r="A341" s="16">
        <f ca="1">IF(ROWS(A$16:A341)&gt;$B$8+1,"",INDEX(ROW(INDIRECT($B$6&amp;":"&amp;$B$7)),ROWS(A$16:A341)))</f>
      </c>
    </row>
    <row r="342" ht="15">
      <c r="A342" s="16">
        <f ca="1">IF(ROWS(A$16:A342)&gt;$B$8+1,"",INDEX(ROW(INDIRECT($B$6&amp;":"&amp;$B$7)),ROWS(A$16:A342)))</f>
      </c>
    </row>
    <row r="343" ht="15">
      <c r="A343" s="16">
        <f ca="1">IF(ROWS(A$16:A343)&gt;$B$8+1,"",INDEX(ROW(INDIRECT($B$6&amp;":"&amp;$B$7)),ROWS(A$16:A343)))</f>
      </c>
    </row>
    <row r="344" ht="15">
      <c r="A344" s="16">
        <f ca="1">IF(ROWS(A$16:A344)&gt;$B$8+1,"",INDEX(ROW(INDIRECT($B$6&amp;":"&amp;$B$7)),ROWS(A$16:A344)))</f>
      </c>
    </row>
    <row r="345" ht="15">
      <c r="A345" s="16">
        <f ca="1">IF(ROWS(A$16:A345)&gt;$B$8+1,"",INDEX(ROW(INDIRECT($B$6&amp;":"&amp;$B$7)),ROWS(A$16:A345)))</f>
      </c>
    </row>
    <row r="346" ht="15">
      <c r="A346" s="16">
        <f ca="1">IF(ROWS(A$16:A346)&gt;$B$8+1,"",INDEX(ROW(INDIRECT($B$6&amp;":"&amp;$B$7)),ROWS(A$16:A346)))</f>
      </c>
    </row>
    <row r="347" ht="15">
      <c r="A347" s="16">
        <f ca="1">IF(ROWS(A$16:A347)&gt;$B$8+1,"",INDEX(ROW(INDIRECT($B$6&amp;":"&amp;$B$7)),ROWS(A$16:A347)))</f>
      </c>
    </row>
    <row r="348" ht="15">
      <c r="A348" s="16">
        <f ca="1">IF(ROWS(A$16:A348)&gt;$B$8+1,"",INDEX(ROW(INDIRECT($B$6&amp;":"&amp;$B$7)),ROWS(A$16:A348)))</f>
      </c>
    </row>
    <row r="349" ht="15">
      <c r="A349" s="16">
        <f ca="1">IF(ROWS(A$16:A349)&gt;$B$8+1,"",INDEX(ROW(INDIRECT($B$6&amp;":"&amp;$B$7)),ROWS(A$16:A349)))</f>
      </c>
    </row>
    <row r="350" ht="15">
      <c r="A350" s="16">
        <f ca="1">IF(ROWS(A$16:A350)&gt;$B$8+1,"",INDEX(ROW(INDIRECT($B$6&amp;":"&amp;$B$7)),ROWS(A$16:A350)))</f>
      </c>
    </row>
    <row r="351" ht="15">
      <c r="A351" s="16">
        <f ca="1">IF(ROWS(A$16:A351)&gt;$B$8+1,"",INDEX(ROW(INDIRECT($B$6&amp;":"&amp;$B$7)),ROWS(A$16:A351)))</f>
      </c>
    </row>
    <row r="352" ht="15">
      <c r="A352" s="16">
        <f ca="1">IF(ROWS(A$16:A352)&gt;$B$8+1,"",INDEX(ROW(INDIRECT($B$6&amp;":"&amp;$B$7)),ROWS(A$16:A352)))</f>
      </c>
    </row>
    <row r="353" ht="15">
      <c r="A353" s="16">
        <f ca="1">IF(ROWS(A$16:A353)&gt;$B$8+1,"",INDEX(ROW(INDIRECT($B$6&amp;":"&amp;$B$7)),ROWS(A$16:A353)))</f>
      </c>
    </row>
    <row r="354" ht="15">
      <c r="A354" s="16">
        <f ca="1">IF(ROWS(A$16:A354)&gt;$B$8+1,"",INDEX(ROW(INDIRECT($B$6&amp;":"&amp;$B$7)),ROWS(A$16:A354)))</f>
      </c>
    </row>
    <row r="355" ht="15">
      <c r="A355" s="16">
        <f ca="1">IF(ROWS(A$16:A355)&gt;$B$8+1,"",INDEX(ROW(INDIRECT($B$6&amp;":"&amp;$B$7)),ROWS(A$16:A355)))</f>
      </c>
    </row>
    <row r="356" ht="15">
      <c r="A356" s="16">
        <f ca="1">IF(ROWS(A$16:A356)&gt;$B$8+1,"",INDEX(ROW(INDIRECT($B$6&amp;":"&amp;$B$7)),ROWS(A$16:A356)))</f>
      </c>
    </row>
    <row r="357" ht="15">
      <c r="A357" s="16">
        <f ca="1">IF(ROWS(A$16:A357)&gt;$B$8+1,"",INDEX(ROW(INDIRECT($B$6&amp;":"&amp;$B$7)),ROWS(A$16:A357)))</f>
      </c>
    </row>
    <row r="358" ht="15">
      <c r="A358" s="16">
        <f ca="1">IF(ROWS(A$16:A358)&gt;$B$8+1,"",INDEX(ROW(INDIRECT($B$6&amp;":"&amp;$B$7)),ROWS(A$16:A358)))</f>
      </c>
    </row>
    <row r="359" ht="15">
      <c r="A359" s="16">
        <f ca="1">IF(ROWS(A$16:A359)&gt;$B$8+1,"",INDEX(ROW(INDIRECT($B$6&amp;":"&amp;$B$7)),ROWS(A$16:A359)))</f>
      </c>
    </row>
    <row r="360" ht="15">
      <c r="A360" s="16">
        <f ca="1">IF(ROWS(A$16:A360)&gt;$B$8+1,"",INDEX(ROW(INDIRECT($B$6&amp;":"&amp;$B$7)),ROWS(A$16:A360)))</f>
      </c>
    </row>
    <row r="361" ht="15">
      <c r="A361" s="16">
        <f ca="1">IF(ROWS(A$16:A361)&gt;$B$8+1,"",INDEX(ROW(INDIRECT($B$6&amp;":"&amp;$B$7)),ROWS(A$16:A361)))</f>
      </c>
    </row>
    <row r="362" ht="15">
      <c r="A362" s="16">
        <f ca="1">IF(ROWS(A$16:A362)&gt;$B$8+1,"",INDEX(ROW(INDIRECT($B$6&amp;":"&amp;$B$7)),ROWS(A$16:A362)))</f>
      </c>
    </row>
    <row r="363" ht="15">
      <c r="A363" s="16">
        <f ca="1">IF(ROWS(A$16:A363)&gt;$B$8+1,"",INDEX(ROW(INDIRECT($B$6&amp;":"&amp;$B$7)),ROWS(A$16:A363)))</f>
      </c>
    </row>
    <row r="364" ht="15">
      <c r="A364" s="16">
        <f ca="1">IF(ROWS(A$16:A364)&gt;$B$8+1,"",INDEX(ROW(INDIRECT($B$6&amp;":"&amp;$B$7)),ROWS(A$16:A364)))</f>
      </c>
    </row>
    <row r="365" ht="15">
      <c r="A365" s="16">
        <f ca="1">IF(ROWS(A$16:A365)&gt;$B$8+1,"",INDEX(ROW(INDIRECT($B$6&amp;":"&amp;$B$7)),ROWS(A$16:A365)))</f>
      </c>
    </row>
    <row r="366" ht="15">
      <c r="A366" s="16">
        <f ca="1">IF(ROWS(A$16:A366)&gt;$B$8+1,"",INDEX(ROW(INDIRECT($B$6&amp;":"&amp;$B$7)),ROWS(A$16:A366)))</f>
      </c>
    </row>
    <row r="367" ht="15">
      <c r="A367" s="16">
        <f ca="1">IF(ROWS(A$16:A367)&gt;$B$8+1,"",INDEX(ROW(INDIRECT($B$6&amp;":"&amp;$B$7)),ROWS(A$16:A367)))</f>
      </c>
    </row>
    <row r="368" ht="15">
      <c r="A368" s="16">
        <f ca="1">IF(ROWS(A$16:A368)&gt;$B$8+1,"",INDEX(ROW(INDIRECT($B$6&amp;":"&amp;$B$7)),ROWS(A$16:A368)))</f>
      </c>
    </row>
    <row r="369" ht="15">
      <c r="A369" s="16">
        <f ca="1">IF(ROWS(A$16:A369)&gt;$B$8+1,"",INDEX(ROW(INDIRECT($B$6&amp;":"&amp;$B$7)),ROWS(A$16:A369)))</f>
      </c>
    </row>
    <row r="370" ht="15">
      <c r="A370" s="16">
        <f ca="1">IF(ROWS(A$16:A370)&gt;$B$8+1,"",INDEX(ROW(INDIRECT($B$6&amp;":"&amp;$B$7)),ROWS(A$16:A370)))</f>
      </c>
    </row>
    <row r="371" ht="15">
      <c r="A371" s="16">
        <f ca="1">IF(ROWS(A$16:A371)&gt;$B$8+1,"",INDEX(ROW(INDIRECT($B$6&amp;":"&amp;$B$7)),ROWS(A$16:A371)))</f>
      </c>
    </row>
    <row r="372" ht="15">
      <c r="A372" s="16">
        <f ca="1">IF(ROWS(A$16:A372)&gt;$B$8+1,"",INDEX(ROW(INDIRECT($B$6&amp;":"&amp;$B$7)),ROWS(A$16:A372)))</f>
      </c>
    </row>
    <row r="373" ht="15">
      <c r="A373" s="16">
        <f ca="1">IF(ROWS(A$16:A373)&gt;$B$8+1,"",INDEX(ROW(INDIRECT($B$6&amp;":"&amp;$B$7)),ROWS(A$16:A373)))</f>
      </c>
    </row>
    <row r="374" ht="15">
      <c r="A374" s="16">
        <f ca="1">IF(ROWS(A$16:A374)&gt;$B$8+1,"",INDEX(ROW(INDIRECT($B$6&amp;":"&amp;$B$7)),ROWS(A$16:A374)))</f>
      </c>
    </row>
    <row r="375" ht="15">
      <c r="A375" s="16">
        <f ca="1">IF(ROWS(A$16:A375)&gt;$B$8+1,"",INDEX(ROW(INDIRECT($B$6&amp;":"&amp;$B$7)),ROWS(A$16:A375)))</f>
      </c>
    </row>
    <row r="376" ht="15">
      <c r="A376" s="16">
        <f ca="1">IF(ROWS(A$16:A376)&gt;$B$8+1,"",INDEX(ROW(INDIRECT($B$6&amp;":"&amp;$B$7)),ROWS(A$16:A376)))</f>
      </c>
    </row>
    <row r="377" ht="15">
      <c r="A377" s="16">
        <f ca="1">IF(ROWS(A$16:A377)&gt;$B$8+1,"",INDEX(ROW(INDIRECT($B$6&amp;":"&amp;$B$7)),ROWS(A$16:A377)))</f>
      </c>
    </row>
    <row r="378" ht="15">
      <c r="A378" s="16">
        <f ca="1">IF(ROWS(A$16:A378)&gt;$B$8+1,"",INDEX(ROW(INDIRECT($B$6&amp;":"&amp;$B$7)),ROWS(A$16:A378)))</f>
      </c>
    </row>
    <row r="379" ht="15">
      <c r="A379" s="16">
        <f ca="1">IF(ROWS(A$16:A379)&gt;$B$8+1,"",INDEX(ROW(INDIRECT($B$6&amp;":"&amp;$B$7)),ROWS(A$16:A379)))</f>
      </c>
    </row>
    <row r="380" ht="15">
      <c r="A380" s="16">
        <f ca="1">IF(ROWS(A$16:A380)&gt;$B$8+1,"",INDEX(ROW(INDIRECT($B$6&amp;":"&amp;$B$7)),ROWS(A$16:A380)))</f>
      </c>
    </row>
    <row r="381" ht="15">
      <c r="A381" s="16">
        <f ca="1">IF(ROWS(A$16:A381)&gt;$B$8+1,"",INDEX(ROW(INDIRECT($B$6&amp;":"&amp;$B$7)),ROWS(A$16:A381)))</f>
      </c>
    </row>
    <row r="382" ht="15">
      <c r="A382" s="16">
        <f ca="1">IF(ROWS(A$16:A382)&gt;$B$8+1,"",INDEX(ROW(INDIRECT($B$6&amp;":"&amp;$B$7)),ROWS(A$16:A382)))</f>
      </c>
    </row>
    <row r="383" ht="15">
      <c r="A383" s="16">
        <f ca="1">IF(ROWS(A$16:A383)&gt;$B$8+1,"",INDEX(ROW(INDIRECT($B$6&amp;":"&amp;$B$7)),ROWS(A$16:A383)))</f>
      </c>
    </row>
    <row r="384" ht="15">
      <c r="A384" s="16">
        <f ca="1">IF(ROWS(A$16:A384)&gt;$B$8+1,"",INDEX(ROW(INDIRECT($B$6&amp;":"&amp;$B$7)),ROWS(A$16:A384)))</f>
      </c>
    </row>
    <row r="385" ht="15">
      <c r="A385" s="16">
        <f ca="1">IF(ROWS(A$16:A385)&gt;$B$8+1,"",INDEX(ROW(INDIRECT($B$6&amp;":"&amp;$B$7)),ROWS(A$16:A385)))</f>
      </c>
    </row>
    <row r="386" ht="15">
      <c r="A386" s="16">
        <f ca="1">IF(ROWS(A$16:A386)&gt;$B$8+1,"",INDEX(ROW(INDIRECT($B$6&amp;":"&amp;$B$7)),ROWS(A$16:A386)))</f>
      </c>
    </row>
    <row r="387" ht="15">
      <c r="A387" s="16">
        <f ca="1">IF(ROWS(A$16:A387)&gt;$B$8+1,"",INDEX(ROW(INDIRECT($B$6&amp;":"&amp;$B$7)),ROWS(A$16:A387)))</f>
      </c>
    </row>
    <row r="388" ht="15">
      <c r="A388" s="16">
        <f ca="1">IF(ROWS(A$16:A388)&gt;$B$8+1,"",INDEX(ROW(INDIRECT($B$6&amp;":"&amp;$B$7)),ROWS(A$16:A388)))</f>
      </c>
    </row>
    <row r="389" ht="15">
      <c r="A389" s="16">
        <f ca="1">IF(ROWS(A$16:A389)&gt;$B$8+1,"",INDEX(ROW(INDIRECT($B$6&amp;":"&amp;$B$7)),ROWS(A$16:A389)))</f>
      </c>
    </row>
    <row r="390" ht="15">
      <c r="A390" s="16">
        <f ca="1">IF(ROWS(A$16:A390)&gt;$B$8+1,"",INDEX(ROW(INDIRECT($B$6&amp;":"&amp;$B$7)),ROWS(A$16:A390)))</f>
      </c>
    </row>
    <row r="391" ht="15">
      <c r="A391" s="16">
        <f ca="1">IF(ROWS(A$16:A391)&gt;$B$8+1,"",INDEX(ROW(INDIRECT($B$6&amp;":"&amp;$B$7)),ROWS(A$16:A391)))</f>
      </c>
    </row>
    <row r="392" ht="15">
      <c r="A392" s="16">
        <f ca="1">IF(ROWS(A$16:A392)&gt;$B$8+1,"",INDEX(ROW(INDIRECT($B$6&amp;":"&amp;$B$7)),ROWS(A$16:A392)))</f>
      </c>
    </row>
    <row r="393" ht="15">
      <c r="A393" s="16">
        <f ca="1">IF(ROWS(A$16:A393)&gt;$B$8+1,"",INDEX(ROW(INDIRECT($B$6&amp;":"&amp;$B$7)),ROWS(A$16:A393)))</f>
      </c>
    </row>
    <row r="394" ht="15">
      <c r="A394" s="16">
        <f ca="1">IF(ROWS(A$16:A394)&gt;$B$8+1,"",INDEX(ROW(INDIRECT($B$6&amp;":"&amp;$B$7)),ROWS(A$16:A394)))</f>
      </c>
    </row>
    <row r="395" ht="15">
      <c r="A395" s="16">
        <f ca="1">IF(ROWS(A$16:A395)&gt;$B$8+1,"",INDEX(ROW(INDIRECT($B$6&amp;":"&amp;$B$7)),ROWS(A$16:A395)))</f>
      </c>
    </row>
    <row r="396" ht="15">
      <c r="A396" s="16">
        <f ca="1">IF(ROWS(A$16:A396)&gt;$B$8+1,"",INDEX(ROW(INDIRECT($B$6&amp;":"&amp;$B$7)),ROWS(A$16:A396)))</f>
      </c>
    </row>
    <row r="397" ht="15">
      <c r="A397" s="16">
        <f ca="1">IF(ROWS(A$16:A397)&gt;$B$8+1,"",INDEX(ROW(INDIRECT($B$6&amp;":"&amp;$B$7)),ROWS(A$16:A397)))</f>
      </c>
    </row>
    <row r="398" ht="15">
      <c r="A398" s="16">
        <f ca="1">IF(ROWS(A$16:A398)&gt;$B$8+1,"",INDEX(ROW(INDIRECT($B$6&amp;":"&amp;$B$7)),ROWS(A$16:A398)))</f>
      </c>
    </row>
    <row r="399" ht="15">
      <c r="A399" s="16">
        <f ca="1">IF(ROWS(A$16:A399)&gt;$B$8+1,"",INDEX(ROW(INDIRECT($B$6&amp;":"&amp;$B$7)),ROWS(A$16:A399)))</f>
      </c>
    </row>
    <row r="400" ht="15">
      <c r="A400" s="16">
        <f ca="1">IF(ROWS(A$16:A400)&gt;$B$8+1,"",INDEX(ROW(INDIRECT($B$6&amp;":"&amp;$B$7)),ROWS(A$16:A400)))</f>
      </c>
    </row>
    <row r="401" ht="15">
      <c r="A401" s="16">
        <f ca="1">IF(ROWS(A$16:A401)&gt;$B$8+1,"",INDEX(ROW(INDIRECT($B$6&amp;":"&amp;$B$7)),ROWS(A$16:A401)))</f>
      </c>
    </row>
    <row r="402" ht="15">
      <c r="A402" s="16">
        <f ca="1">IF(ROWS(A$16:A402)&gt;$B$8+1,"",INDEX(ROW(INDIRECT($B$6&amp;":"&amp;$B$7)),ROWS(A$16:A402)))</f>
      </c>
    </row>
    <row r="403" ht="15">
      <c r="A403" s="16">
        <f ca="1">IF(ROWS(A$16:A403)&gt;$B$8+1,"",INDEX(ROW(INDIRECT($B$6&amp;":"&amp;$B$7)),ROWS(A$16:A403)))</f>
      </c>
    </row>
    <row r="404" ht="15">
      <c r="A404" s="16">
        <f ca="1">IF(ROWS(A$16:A404)&gt;$B$8+1,"",INDEX(ROW(INDIRECT($B$6&amp;":"&amp;$B$7)),ROWS(A$16:A404)))</f>
      </c>
    </row>
    <row r="405" ht="15">
      <c r="A405" s="16">
        <f ca="1">IF(ROWS(A$16:A405)&gt;$B$8+1,"",INDEX(ROW(INDIRECT($B$6&amp;":"&amp;$B$7)),ROWS(A$16:A405)))</f>
      </c>
    </row>
    <row r="406" ht="15">
      <c r="A406" s="16">
        <f ca="1">IF(ROWS(A$16:A406)&gt;$B$8+1,"",INDEX(ROW(INDIRECT($B$6&amp;":"&amp;$B$7)),ROWS(A$16:A406)))</f>
      </c>
    </row>
    <row r="407" ht="15">
      <c r="A407" s="16">
        <f ca="1">IF(ROWS(A$16:A407)&gt;$B$8+1,"",INDEX(ROW(INDIRECT($B$6&amp;":"&amp;$B$7)),ROWS(A$16:A407)))</f>
      </c>
    </row>
    <row r="408" ht="15">
      <c r="A408" s="16">
        <f ca="1">IF(ROWS(A$16:A408)&gt;$B$8+1,"",INDEX(ROW(INDIRECT($B$6&amp;":"&amp;$B$7)),ROWS(A$16:A408)))</f>
      </c>
    </row>
  </sheetData>
  <sheetProtection/>
  <conditionalFormatting sqref="A16:A408">
    <cfRule type="expression" priority="1" dxfId="6" stopIfTrue="1">
      <formula>WEEKDAY(A16)=$B$10</formula>
    </cfRule>
  </conditionalFormatting>
  <dataValidations count="1">
    <dataValidation type="list" allowBlank="1" showInputMessage="1" showErrorMessage="1" sqref="B9">
      <formula1>$D$7:$D$13</formula1>
    </dataValidation>
  </dataValidations>
  <hyperlinks>
    <hyperlink ref="G2" r:id="rId1" display="http://www.mrexcel.com/forum/showthread.php?t=433060"/>
    <hyperlink ref="G3" r:id="rId2" tooltip="Mr Excel &amp;amp; excelisfun Trick 44: Count Mondays Between 2 Dates WEEKDAY or TEXT ..." display="http://www.youtube.com/watch?v=SiqXxgCuVAM"/>
    <hyperlink ref="G4" r:id="rId3" display="Excel Magic Trick #189: Count Days Not Sunday"/>
  </hyperlinks>
  <printOptions/>
  <pageMargins left="0.7" right="0.7" top="0.75" bottom="0.75" header="0.3" footer="0.3"/>
  <pageSetup horizontalDpi="600" verticalDpi="600" orientation="portrait" r:id="rId4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00FF"/>
  </sheetPr>
  <dimension ref="A1:K22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7.140625" style="0" bestFit="1" customWidth="1"/>
    <col min="2" max="2" width="7.7109375" style="0" bestFit="1" customWidth="1"/>
    <col min="3" max="3" width="5.7109375" style="0" bestFit="1" customWidth="1"/>
    <col min="4" max="4" width="5.28125" style="0" bestFit="1" customWidth="1"/>
    <col min="5" max="5" width="1.28515625" style="0" customWidth="1"/>
    <col min="7" max="7" width="11.00390625" style="0" customWidth="1"/>
    <col min="8" max="8" width="0.85546875" style="0" customWidth="1"/>
    <col min="9" max="9" width="2.140625" style="0" customWidth="1"/>
    <col min="10" max="10" width="11.28125" style="0" customWidth="1"/>
    <col min="11" max="11" width="11.421875" style="0" customWidth="1"/>
  </cols>
  <sheetData>
    <row r="1" spans="1:8" ht="15">
      <c r="A1" s="1" t="s">
        <v>1</v>
      </c>
      <c r="B1" s="2"/>
      <c r="C1" s="2"/>
      <c r="D1" s="2"/>
      <c r="E1" s="2"/>
      <c r="F1" s="2"/>
      <c r="G1" s="2"/>
      <c r="H1" s="3"/>
    </row>
    <row r="2" spans="1:9" ht="15">
      <c r="A2" s="1" t="s">
        <v>46</v>
      </c>
      <c r="B2" s="2"/>
      <c r="C2" s="2"/>
      <c r="D2" s="2"/>
      <c r="E2" s="2"/>
      <c r="F2" s="2"/>
      <c r="G2" s="2"/>
      <c r="H2" s="3"/>
      <c r="I2" s="23" t="s">
        <v>64</v>
      </c>
    </row>
    <row r="3" spans="1:9" ht="15">
      <c r="A3" s="1" t="s">
        <v>47</v>
      </c>
      <c r="B3" s="2"/>
      <c r="C3" s="2"/>
      <c r="D3" s="2"/>
      <c r="E3" s="2"/>
      <c r="F3" s="2"/>
      <c r="G3" s="2"/>
      <c r="H3" s="3"/>
      <c r="I3" s="23" t="s">
        <v>65</v>
      </c>
    </row>
    <row r="4" spans="1:8" ht="15">
      <c r="A4" s="1"/>
      <c r="B4" s="2"/>
      <c r="C4" s="2"/>
      <c r="D4" s="2"/>
      <c r="E4" s="2"/>
      <c r="F4" s="2"/>
      <c r="G4" s="2"/>
      <c r="H4" s="3"/>
    </row>
    <row r="6" spans="1:11" ht="15">
      <c r="A6" s="60" t="s">
        <v>2</v>
      </c>
      <c r="B6" s="60" t="s">
        <v>3</v>
      </c>
      <c r="C6" s="60" t="s">
        <v>4</v>
      </c>
      <c r="D6" s="60" t="s">
        <v>5</v>
      </c>
      <c r="G6" s="6" t="s">
        <v>145</v>
      </c>
      <c r="K6" s="6" t="s">
        <v>145</v>
      </c>
    </row>
    <row r="7" spans="1:11" ht="15">
      <c r="A7" s="5" t="s">
        <v>6</v>
      </c>
      <c r="B7" s="5" t="s">
        <v>7</v>
      </c>
      <c r="C7" s="5" t="s">
        <v>8</v>
      </c>
      <c r="D7" s="61">
        <v>10</v>
      </c>
      <c r="F7" s="4"/>
      <c r="G7" s="5" t="s">
        <v>9</v>
      </c>
      <c r="J7" s="4"/>
      <c r="K7" s="5" t="s">
        <v>9</v>
      </c>
    </row>
    <row r="8" spans="1:11" ht="15">
      <c r="A8" s="5" t="s">
        <v>9</v>
      </c>
      <c r="B8" s="5" t="s">
        <v>10</v>
      </c>
      <c r="C8" s="5" t="s">
        <v>8</v>
      </c>
      <c r="D8" s="61">
        <v>30</v>
      </c>
      <c r="F8" s="7" t="s">
        <v>3</v>
      </c>
      <c r="G8" s="8"/>
      <c r="J8" s="7" t="s">
        <v>3</v>
      </c>
      <c r="K8" s="8" t="str">
        <f>VLOOKUP(K$7,$A$7:$D$12,2,0)</f>
        <v>Jacket</v>
      </c>
    </row>
    <row r="9" spans="1:11" ht="15">
      <c r="A9" s="5" t="s">
        <v>11</v>
      </c>
      <c r="B9" s="5" t="s">
        <v>12</v>
      </c>
      <c r="C9" s="5" t="s">
        <v>8</v>
      </c>
      <c r="D9" s="61">
        <v>25</v>
      </c>
      <c r="F9" s="7" t="s">
        <v>4</v>
      </c>
      <c r="G9" s="8"/>
      <c r="J9" s="7" t="s">
        <v>4</v>
      </c>
      <c r="K9" s="8" t="str">
        <f>VLOOKUP(K$7,$A$7:$D$12,3,0)</f>
        <v>Small</v>
      </c>
    </row>
    <row r="10" spans="1:11" ht="15">
      <c r="A10" s="5" t="s">
        <v>13</v>
      </c>
      <c r="B10" s="5" t="s">
        <v>7</v>
      </c>
      <c r="C10" s="5" t="s">
        <v>14</v>
      </c>
      <c r="D10" s="61">
        <v>12</v>
      </c>
      <c r="F10" s="7" t="s">
        <v>5</v>
      </c>
      <c r="G10" s="59"/>
      <c r="J10" s="7" t="s">
        <v>5</v>
      </c>
      <c r="K10" s="59">
        <f>VLOOKUP(K$7,$A$7:$D$12,4,0)</f>
        <v>30</v>
      </c>
    </row>
    <row r="11" spans="1:4" ht="15">
      <c r="A11" s="5" t="s">
        <v>15</v>
      </c>
      <c r="B11" s="5" t="s">
        <v>10</v>
      </c>
      <c r="C11" s="5" t="s">
        <v>14</v>
      </c>
      <c r="D11" s="61">
        <v>35</v>
      </c>
    </row>
    <row r="12" spans="1:11" ht="15">
      <c r="A12" s="5" t="s">
        <v>16</v>
      </c>
      <c r="B12" s="5" t="s">
        <v>12</v>
      </c>
      <c r="C12" s="5" t="s">
        <v>14</v>
      </c>
      <c r="D12" s="61">
        <v>30</v>
      </c>
      <c r="G12" s="6" t="s">
        <v>145</v>
      </c>
      <c r="K12" s="6" t="s">
        <v>145</v>
      </c>
    </row>
    <row r="13" spans="6:11" ht="15">
      <c r="F13" s="4"/>
      <c r="G13" s="5" t="s">
        <v>9</v>
      </c>
      <c r="J13" s="4"/>
      <c r="K13" s="5" t="s">
        <v>9</v>
      </c>
    </row>
    <row r="14" spans="6:11" ht="15">
      <c r="F14" s="7" t="s">
        <v>3</v>
      </c>
      <c r="G14" s="8" t="str">
        <f>INDEX($B$7:$D$12,MATCH(G$13,$A$7:$A$12,0),MATCH(F14,$B$6:$D$6,0))</f>
        <v>Jacket</v>
      </c>
      <c r="I14">
        <v>2</v>
      </c>
      <c r="J14" s="7" t="s">
        <v>3</v>
      </c>
      <c r="K14" s="8" t="str">
        <f>VLOOKUP($K$13,$A$7:$D$12,I14,0)</f>
        <v>Jacket</v>
      </c>
    </row>
    <row r="15" spans="6:11" ht="15">
      <c r="F15" s="7" t="s">
        <v>4</v>
      </c>
      <c r="G15" s="8" t="str">
        <f>INDEX($B$7:$D$12,MATCH(G$13,$A$7:$A$12,0),MATCH(F15,$B$6:$D$6,0))</f>
        <v>Small</v>
      </c>
      <c r="I15">
        <v>3</v>
      </c>
      <c r="J15" s="7" t="s">
        <v>4</v>
      </c>
      <c r="K15" s="8" t="str">
        <f>VLOOKUP($G$7,$A$7:$D$12,I15,0)</f>
        <v>Small</v>
      </c>
    </row>
    <row r="16" spans="6:11" ht="15">
      <c r="F16" s="7" t="s">
        <v>5</v>
      </c>
      <c r="G16" s="59">
        <f>INDEX($B$7:$D$12,MATCH(G$13,$A$7:$A$12,0),MATCH(F16,$B$6:$D$6,0))</f>
        <v>30</v>
      </c>
      <c r="I16">
        <v>4</v>
      </c>
      <c r="J16" s="7" t="s">
        <v>5</v>
      </c>
      <c r="K16" s="59">
        <f>VLOOKUP($G$7,$A$7:$D$12,I16,0)</f>
        <v>30</v>
      </c>
    </row>
    <row r="18" ht="15">
      <c r="G18" s="6" t="s">
        <v>145</v>
      </c>
    </row>
    <row r="19" spans="6:7" ht="15">
      <c r="F19" s="4"/>
      <c r="G19" s="5" t="s">
        <v>9</v>
      </c>
    </row>
    <row r="20" spans="6:7" ht="15">
      <c r="F20" s="7" t="s">
        <v>3</v>
      </c>
      <c r="G20" s="8" t="str">
        <f>VLOOKUP(G$19,$A$7:$D$12,MATCH(F20,$A$6:$D$6,0),0)</f>
        <v>Jacket</v>
      </c>
    </row>
    <row r="21" spans="6:7" ht="15">
      <c r="F21" s="7" t="s">
        <v>4</v>
      </c>
      <c r="G21" s="8" t="str">
        <f>VLOOKUP(G$19,$A$7:$D$12,MATCH(F21,$A$6:$D$6,0),0)</f>
        <v>Small</v>
      </c>
    </row>
    <row r="22" spans="6:7" ht="15">
      <c r="F22" s="7" t="s">
        <v>5</v>
      </c>
      <c r="G22" s="59">
        <f>VLOOKUP(G$19,$A$7:$D$12,MATCH(F22,$A$6:$D$6,0),0)</f>
        <v>30</v>
      </c>
    </row>
  </sheetData>
  <sheetProtection/>
  <dataValidations count="1">
    <dataValidation type="list" allowBlank="1" showInputMessage="1" showErrorMessage="1" sqref="G7 K7 K13 G13 G19">
      <formula1>$A$7:$A$12</formula1>
    </dataValidation>
  </dataValidations>
  <hyperlinks>
    <hyperlink ref="I2" r:id="rId1" display="Highline Excel Class 07: VLOOKUP function formula 7 Examples"/>
    <hyperlink ref="I3" r:id="rId2" display="Excel Magic Trick 336: Incrementing Numbers In Formulas"/>
  </hyperlinks>
  <printOptions/>
  <pageMargins left="0.7" right="0.7" top="0.75" bottom="0.75" header="0.3" footer="0.3"/>
  <pageSetup horizontalDpi="600" verticalDpi="600"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K22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7.140625" style="0" bestFit="1" customWidth="1"/>
    <col min="2" max="2" width="7.7109375" style="0" bestFit="1" customWidth="1"/>
    <col min="3" max="3" width="5.7109375" style="0" bestFit="1" customWidth="1"/>
    <col min="4" max="4" width="5.28125" style="0" bestFit="1" customWidth="1"/>
    <col min="5" max="5" width="1.28515625" style="0" customWidth="1"/>
    <col min="7" max="7" width="11.00390625" style="0" customWidth="1"/>
    <col min="8" max="8" width="0.85546875" style="0" customWidth="1"/>
    <col min="9" max="9" width="2.140625" style="0" customWidth="1"/>
    <col min="10" max="10" width="11.28125" style="0" customWidth="1"/>
    <col min="11" max="11" width="11.421875" style="0" customWidth="1"/>
  </cols>
  <sheetData>
    <row r="1" spans="1:8" ht="15">
      <c r="A1" s="1" t="s">
        <v>1</v>
      </c>
      <c r="B1" s="2"/>
      <c r="C1" s="2"/>
      <c r="D1" s="2"/>
      <c r="E1" s="2"/>
      <c r="F1" s="2"/>
      <c r="G1" s="2"/>
      <c r="H1" s="3"/>
    </row>
    <row r="2" spans="1:9" ht="15">
      <c r="A2" s="1" t="s">
        <v>46</v>
      </c>
      <c r="B2" s="2"/>
      <c r="C2" s="2"/>
      <c r="D2" s="2"/>
      <c r="E2" s="2"/>
      <c r="F2" s="2"/>
      <c r="G2" s="2"/>
      <c r="H2" s="3"/>
      <c r="I2" s="23" t="s">
        <v>64</v>
      </c>
    </row>
    <row r="3" spans="1:9" ht="15">
      <c r="A3" s="1" t="s">
        <v>47</v>
      </c>
      <c r="B3" s="2"/>
      <c r="C3" s="2"/>
      <c r="D3" s="2"/>
      <c r="E3" s="2"/>
      <c r="F3" s="2"/>
      <c r="G3" s="2"/>
      <c r="H3" s="3"/>
      <c r="I3" s="23" t="s">
        <v>65</v>
      </c>
    </row>
    <row r="4" spans="1:8" ht="15">
      <c r="A4" s="1"/>
      <c r="B4" s="2"/>
      <c r="C4" s="2"/>
      <c r="D4" s="2"/>
      <c r="E4" s="2"/>
      <c r="F4" s="2"/>
      <c r="G4" s="2"/>
      <c r="H4" s="3"/>
    </row>
    <row r="6" spans="1:11" ht="15">
      <c r="A6" s="60" t="s">
        <v>2</v>
      </c>
      <c r="B6" s="60" t="s">
        <v>3</v>
      </c>
      <c r="C6" s="60" t="s">
        <v>4</v>
      </c>
      <c r="D6" s="60" t="s">
        <v>5</v>
      </c>
      <c r="G6" s="6" t="s">
        <v>145</v>
      </c>
      <c r="K6" s="6" t="s">
        <v>145</v>
      </c>
    </row>
    <row r="7" spans="1:11" ht="15">
      <c r="A7" s="5" t="s">
        <v>6</v>
      </c>
      <c r="B7" s="5" t="s">
        <v>7</v>
      </c>
      <c r="C7" s="5" t="s">
        <v>8</v>
      </c>
      <c r="D7" s="61">
        <v>10</v>
      </c>
      <c r="F7" s="4"/>
      <c r="G7" s="5" t="s">
        <v>9</v>
      </c>
      <c r="J7" s="4"/>
      <c r="K7" s="5" t="str">
        <f>$G$7</f>
        <v>JK001</v>
      </c>
    </row>
    <row r="8" spans="1:11" ht="15">
      <c r="A8" s="5" t="s">
        <v>9</v>
      </c>
      <c r="B8" s="5" t="s">
        <v>10</v>
      </c>
      <c r="C8" s="5" t="s">
        <v>8</v>
      </c>
      <c r="D8" s="61">
        <v>30</v>
      </c>
      <c r="F8" s="7" t="s">
        <v>3</v>
      </c>
      <c r="G8" s="8" t="str">
        <f>VLOOKUP(G$7,$A$7:$D$12,ROWS(G$8:G8)+1,0)</f>
        <v>Jacket</v>
      </c>
      <c r="J8" s="7" t="s">
        <v>3</v>
      </c>
      <c r="K8" s="8" t="str">
        <f>VLOOKUP(K$7,$A$7:$D$12,2,0)</f>
        <v>Jacket</v>
      </c>
    </row>
    <row r="9" spans="1:11" ht="15">
      <c r="A9" s="5" t="s">
        <v>11</v>
      </c>
      <c r="B9" s="5" t="s">
        <v>12</v>
      </c>
      <c r="C9" s="5" t="s">
        <v>8</v>
      </c>
      <c r="D9" s="61">
        <v>25</v>
      </c>
      <c r="F9" s="7" t="s">
        <v>4</v>
      </c>
      <c r="G9" s="8" t="str">
        <f>VLOOKUP(G$7,$A$7:$D$12,ROWS(G$8:G9)+1,0)</f>
        <v>Small</v>
      </c>
      <c r="J9" s="7" t="s">
        <v>4</v>
      </c>
      <c r="K9" s="8" t="str">
        <f>VLOOKUP(K$7,$A$7:$D$12,3,0)</f>
        <v>Small</v>
      </c>
    </row>
    <row r="10" spans="1:11" ht="15">
      <c r="A10" s="5" t="s">
        <v>13</v>
      </c>
      <c r="B10" s="5" t="s">
        <v>7</v>
      </c>
      <c r="C10" s="5" t="s">
        <v>14</v>
      </c>
      <c r="D10" s="61">
        <v>12</v>
      </c>
      <c r="F10" s="7" t="s">
        <v>5</v>
      </c>
      <c r="G10" s="59">
        <f>VLOOKUP(G$7,$A$7:$D$12,ROWS(G$8:G10)+1,0)</f>
        <v>30</v>
      </c>
      <c r="J10" s="7" t="s">
        <v>5</v>
      </c>
      <c r="K10" s="59">
        <f>VLOOKUP(K$7,$A$7:$D$12,4,0)</f>
        <v>30</v>
      </c>
    </row>
    <row r="11" spans="1:4" ht="15">
      <c r="A11" s="5" t="s">
        <v>15</v>
      </c>
      <c r="B11" s="5" t="s">
        <v>10</v>
      </c>
      <c r="C11" s="5" t="s">
        <v>14</v>
      </c>
      <c r="D11" s="61">
        <v>35</v>
      </c>
    </row>
    <row r="12" spans="1:11" ht="15">
      <c r="A12" s="5" t="s">
        <v>16</v>
      </c>
      <c r="B12" s="5" t="s">
        <v>12</v>
      </c>
      <c r="C12" s="5" t="s">
        <v>14</v>
      </c>
      <c r="D12" s="61">
        <v>30</v>
      </c>
      <c r="G12" s="6" t="s">
        <v>145</v>
      </c>
      <c r="K12" s="6" t="s">
        <v>145</v>
      </c>
    </row>
    <row r="13" spans="6:11" ht="15">
      <c r="F13" s="4"/>
      <c r="G13" s="5" t="str">
        <f>$G$7</f>
        <v>JK001</v>
      </c>
      <c r="J13" s="4"/>
      <c r="K13" s="5" t="str">
        <f>$G$7</f>
        <v>JK001</v>
      </c>
    </row>
    <row r="14" spans="6:11" ht="15">
      <c r="F14" s="7" t="s">
        <v>3</v>
      </c>
      <c r="G14" s="8" t="str">
        <f>INDEX($B$7:$D$12,MATCH(G$13,$A$7:$A$12,0),MATCH(F14,$B$6:$D$6,0))</f>
        <v>Jacket</v>
      </c>
      <c r="I14">
        <v>2</v>
      </c>
      <c r="J14" s="7" t="s">
        <v>3</v>
      </c>
      <c r="K14" s="8" t="str">
        <f>VLOOKUP($K$13,$A$7:$D$12,I14,0)</f>
        <v>Jacket</v>
      </c>
    </row>
    <row r="15" spans="6:11" ht="15">
      <c r="F15" s="7" t="s">
        <v>4</v>
      </c>
      <c r="G15" s="8" t="str">
        <f>INDEX($B$7:$D$12,MATCH(G$13,$A$7:$A$12,0),MATCH(F15,$B$6:$D$6,0))</f>
        <v>Small</v>
      </c>
      <c r="I15">
        <v>3</v>
      </c>
      <c r="J15" s="7" t="s">
        <v>4</v>
      </c>
      <c r="K15" s="8" t="str">
        <f>VLOOKUP($G$7,$A$7:$D$12,I15,0)</f>
        <v>Small</v>
      </c>
    </row>
    <row r="16" spans="6:11" ht="15">
      <c r="F16" s="7" t="s">
        <v>5</v>
      </c>
      <c r="G16" s="59">
        <f>INDEX($B$7:$D$12,MATCH(G$13,$A$7:$A$12,0),MATCH(F16,$B$6:$D$6,0))</f>
        <v>30</v>
      </c>
      <c r="I16">
        <v>4</v>
      </c>
      <c r="J16" s="7" t="s">
        <v>5</v>
      </c>
      <c r="K16" s="59">
        <f>VLOOKUP($G$7,$A$7:$D$12,I16,0)</f>
        <v>30</v>
      </c>
    </row>
    <row r="18" ht="15">
      <c r="G18" s="6" t="s">
        <v>145</v>
      </c>
    </row>
    <row r="19" spans="6:7" ht="15">
      <c r="F19" s="4"/>
      <c r="G19" s="5" t="str">
        <f>$G$7</f>
        <v>JK001</v>
      </c>
    </row>
    <row r="20" spans="6:7" ht="15">
      <c r="F20" s="7" t="s">
        <v>3</v>
      </c>
      <c r="G20" s="8" t="str">
        <f>VLOOKUP(G$19,$A$7:$D$12,MATCH(F20,$A$6:$D$6,0),0)</f>
        <v>Jacket</v>
      </c>
    </row>
    <row r="21" spans="6:7" ht="15">
      <c r="F21" s="7" t="s">
        <v>4</v>
      </c>
      <c r="G21" s="8" t="str">
        <f>VLOOKUP(G$19,$A$7:$D$12,MATCH(F21,$A$6:$D$6,0),0)</f>
        <v>Small</v>
      </c>
    </row>
    <row r="22" spans="6:7" ht="15">
      <c r="F22" s="7" t="s">
        <v>5</v>
      </c>
      <c r="G22" s="59">
        <f>VLOOKUP(G$19,$A$7:$D$12,MATCH(F22,$A$6:$D$6,0),0)</f>
        <v>30</v>
      </c>
    </row>
  </sheetData>
  <sheetProtection/>
  <dataValidations count="5">
    <dataValidation type="list" allowBlank="1" showInputMessage="1" showErrorMessage="1" sqref="K13">
      <formula1>$A$7:$A$12</formula1>
    </dataValidation>
    <dataValidation type="list" allowBlank="1" showInputMessage="1" showErrorMessage="1" sqref="G13">
      <formula1>$A$7:$A$12</formula1>
    </dataValidation>
    <dataValidation type="list" allowBlank="1" showInputMessage="1" showErrorMessage="1" sqref="G19">
      <formula1>$A$7:$A$12</formula1>
    </dataValidation>
    <dataValidation type="list" allowBlank="1" showInputMessage="1" showErrorMessage="1" sqref="K7">
      <formula1>$A$7:$A$12</formula1>
    </dataValidation>
    <dataValidation type="list" allowBlank="1" showInputMessage="1" showErrorMessage="1" sqref="G7">
      <formula1>$A$7:$A$12</formula1>
    </dataValidation>
  </dataValidations>
  <hyperlinks>
    <hyperlink ref="I2" r:id="rId1" display="Highline Excel Class 07: VLOOKUP function formula 7 Examples"/>
    <hyperlink ref="I3" r:id="rId2" display="Excel Magic Trick 336: Incrementing Numbers In Formulas"/>
  </hyperlinks>
  <printOptions/>
  <pageMargins left="0.7" right="0.7" top="0.75" bottom="0.75" header="0.3" footer="0.3"/>
  <pageSetup horizontalDpi="600" verticalDpi="600" orientation="portrait"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00FF"/>
  </sheetPr>
  <dimension ref="A1:G12"/>
  <sheetViews>
    <sheetView zoomScale="130" zoomScaleNormal="130" zoomScalePageLayoutView="0" workbookViewId="0" topLeftCell="A1">
      <selection activeCell="A8" sqref="A8"/>
    </sheetView>
  </sheetViews>
  <sheetFormatPr defaultColWidth="9.140625" defaultRowHeight="15"/>
  <cols>
    <col min="2" max="2" width="10.28125" style="0" bestFit="1" customWidth="1"/>
    <col min="3" max="3" width="2.421875" style="0" customWidth="1"/>
    <col min="4" max="4" width="13.8515625" style="0" bestFit="1" customWidth="1"/>
    <col min="5" max="5" width="12.421875" style="0" bestFit="1" customWidth="1"/>
  </cols>
  <sheetData>
    <row r="1" spans="1:6" ht="15">
      <c r="A1" s="1" t="s">
        <v>49</v>
      </c>
      <c r="B1" s="2"/>
      <c r="C1" s="2"/>
      <c r="D1" s="2"/>
      <c r="E1" s="2"/>
      <c r="F1" s="3"/>
    </row>
    <row r="2" spans="1:7" ht="15">
      <c r="A2" s="1" t="s">
        <v>35</v>
      </c>
      <c r="B2" s="2"/>
      <c r="C2" s="2"/>
      <c r="D2" s="2"/>
      <c r="E2" s="2"/>
      <c r="F2" s="3"/>
      <c r="G2" s="23" t="s">
        <v>48</v>
      </c>
    </row>
    <row r="3" spans="1:6" ht="15">
      <c r="A3" s="1"/>
      <c r="B3" s="2"/>
      <c r="C3" s="2"/>
      <c r="D3" s="2"/>
      <c r="E3" s="2"/>
      <c r="F3" s="3"/>
    </row>
    <row r="5" spans="1:2" ht="15">
      <c r="A5" s="22" t="s">
        <v>43</v>
      </c>
      <c r="B5" s="22" t="s">
        <v>42</v>
      </c>
    </row>
    <row r="6" spans="1:5" ht="15">
      <c r="A6" s="20">
        <v>1</v>
      </c>
      <c r="B6" s="8"/>
      <c r="D6" s="22" t="s">
        <v>40</v>
      </c>
      <c r="E6" s="22" t="s">
        <v>39</v>
      </c>
    </row>
    <row r="7" spans="1:5" ht="15">
      <c r="A7" s="20">
        <v>1</v>
      </c>
      <c r="B7" s="8"/>
      <c r="D7" s="62"/>
      <c r="E7" s="63"/>
    </row>
    <row r="8" spans="1:2" ht="15">
      <c r="A8" s="21">
        <v>1</v>
      </c>
      <c r="B8" s="8"/>
    </row>
    <row r="9" spans="1:2" ht="15">
      <c r="A9" s="21">
        <v>1</v>
      </c>
      <c r="B9" s="8"/>
    </row>
    <row r="10" spans="1:2" ht="15">
      <c r="A10" s="20">
        <v>1</v>
      </c>
      <c r="B10" s="8"/>
    </row>
    <row r="11" spans="1:2" ht="15">
      <c r="A11" s="21">
        <v>1</v>
      </c>
      <c r="B11" s="8"/>
    </row>
    <row r="12" spans="1:2" ht="15">
      <c r="A12" s="20">
        <v>1</v>
      </c>
      <c r="B12" s="8"/>
    </row>
  </sheetData>
  <sheetProtection/>
  <hyperlinks>
    <hyperlink ref="G2" r:id="rId1" display="http://www.mrexcel.com/forum/showthread.php?t=455199"/>
  </hyperlinks>
  <printOptions/>
  <pageMargins left="0.7" right="0.7" top="0.75" bottom="0.75" header="0.3" footer="0.3"/>
  <pageSetup horizontalDpi="600" verticalDpi="600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12"/>
  <sheetViews>
    <sheetView zoomScale="130" zoomScaleNormal="130" zoomScalePageLayoutView="0" workbookViewId="0" topLeftCell="A1">
      <selection activeCell="A8" sqref="A8"/>
    </sheetView>
  </sheetViews>
  <sheetFormatPr defaultColWidth="9.140625" defaultRowHeight="15"/>
  <cols>
    <col min="2" max="2" width="10.28125" style="0" bestFit="1" customWidth="1"/>
    <col min="3" max="3" width="2.421875" style="0" customWidth="1"/>
    <col min="4" max="4" width="13.8515625" style="0" bestFit="1" customWidth="1"/>
    <col min="5" max="5" width="12.421875" style="0" bestFit="1" customWidth="1"/>
  </cols>
  <sheetData>
    <row r="1" spans="1:6" ht="15">
      <c r="A1" s="1" t="s">
        <v>49</v>
      </c>
      <c r="B1" s="2"/>
      <c r="C1" s="2"/>
      <c r="D1" s="2"/>
      <c r="E1" s="2"/>
      <c r="F1" s="3"/>
    </row>
    <row r="2" spans="1:7" ht="15">
      <c r="A2" s="1" t="s">
        <v>35</v>
      </c>
      <c r="B2" s="2"/>
      <c r="C2" s="2"/>
      <c r="D2" s="2"/>
      <c r="E2" s="2"/>
      <c r="F2" s="3"/>
      <c r="G2" s="23" t="s">
        <v>48</v>
      </c>
    </row>
    <row r="3" spans="1:6" ht="15">
      <c r="A3" s="1"/>
      <c r="B3" s="2"/>
      <c r="C3" s="2"/>
      <c r="D3" s="2"/>
      <c r="E3" s="2"/>
      <c r="F3" s="3"/>
    </row>
    <row r="5" spans="1:5" ht="15">
      <c r="A5" s="22" t="s">
        <v>43</v>
      </c>
      <c r="B5" s="22" t="s">
        <v>42</v>
      </c>
      <c r="D5" t="s">
        <v>41</v>
      </c>
      <c r="E5" t="s">
        <v>44</v>
      </c>
    </row>
    <row r="6" spans="1:5" ht="15">
      <c r="A6" s="20">
        <v>1</v>
      </c>
      <c r="B6" s="8" t="str">
        <f ca="1">CELL("format",A6)</f>
        <v>C2</v>
      </c>
      <c r="D6" s="22" t="s">
        <v>40</v>
      </c>
      <c r="E6" s="22" t="s">
        <v>39</v>
      </c>
    </row>
    <row r="7" spans="1:5" ht="15">
      <c r="A7" s="64">
        <v>1</v>
      </c>
      <c r="B7" s="8" t="str">
        <f aca="true" ca="1" t="shared" si="0" ref="B7:B12">CELL("format",A7)</f>
        <v>,2</v>
      </c>
      <c r="D7" s="62">
        <f>SUMIF($B$6:$B$12,D5,$A$6:$A$12)</f>
        <v>3</v>
      </c>
      <c r="E7" s="63">
        <f>SUMIF($B$6:$B$12,E5,$A$6:$A$12)</f>
        <v>4</v>
      </c>
    </row>
    <row r="8" spans="1:2" ht="15">
      <c r="A8" s="21">
        <v>1</v>
      </c>
      <c r="B8" s="8" t="str">
        <f ca="1" t="shared" si="0"/>
        <v>,2</v>
      </c>
    </row>
    <row r="9" spans="1:2" ht="15">
      <c r="A9" s="21">
        <v>1</v>
      </c>
      <c r="B9" s="8" t="str">
        <f ca="1" t="shared" si="0"/>
        <v>,2</v>
      </c>
    </row>
    <row r="10" spans="1:2" ht="15">
      <c r="A10" s="20">
        <v>1</v>
      </c>
      <c r="B10" s="8" t="str">
        <f ca="1" t="shared" si="0"/>
        <v>C2</v>
      </c>
    </row>
    <row r="11" spans="1:2" ht="15">
      <c r="A11" s="21">
        <v>1</v>
      </c>
      <c r="B11" s="8" t="str">
        <f ca="1" t="shared" si="0"/>
        <v>,2</v>
      </c>
    </row>
    <row r="12" spans="1:2" ht="15">
      <c r="A12" s="20">
        <v>1</v>
      </c>
      <c r="B12" s="8" t="str">
        <f ca="1" t="shared" si="0"/>
        <v>C2</v>
      </c>
    </row>
  </sheetData>
  <sheetProtection/>
  <hyperlinks>
    <hyperlink ref="G2" r:id="rId1" display="http://www.mrexcel.com/forum/showthread.php?t=455199"/>
  </hyperlinks>
  <printOptions/>
  <pageMargins left="0.7" right="0.7" top="0.75" bottom="0.75" header="0.3" footer="0.3"/>
  <pageSetup horizontalDpi="600" verticalDpi="600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00FF"/>
  </sheetPr>
  <dimension ref="A1:E39"/>
  <sheetViews>
    <sheetView zoomScale="115" zoomScaleNormal="115" zoomScalePageLayoutView="0" workbookViewId="0" topLeftCell="A5">
      <selection activeCell="A8" sqref="A8"/>
    </sheetView>
  </sheetViews>
  <sheetFormatPr defaultColWidth="9.140625" defaultRowHeight="15"/>
  <cols>
    <col min="1" max="1" width="27.57421875" style="0" customWidth="1"/>
    <col min="2" max="2" width="14.00390625" style="0" customWidth="1"/>
    <col min="3" max="3" width="2.57421875" style="0" customWidth="1"/>
    <col min="4" max="4" width="3.421875" style="0" customWidth="1"/>
    <col min="5" max="5" width="24.28125" style="0" bestFit="1" customWidth="1"/>
  </cols>
  <sheetData>
    <row r="1" ht="15">
      <c r="A1" t="s">
        <v>53</v>
      </c>
    </row>
    <row r="2" ht="15">
      <c r="A2" t="s">
        <v>54</v>
      </c>
    </row>
    <row r="3" ht="15">
      <c r="A3" t="s">
        <v>55</v>
      </c>
    </row>
    <row r="4" ht="15">
      <c r="A4" s="23" t="s">
        <v>56</v>
      </c>
    </row>
    <row r="5" ht="15">
      <c r="A5" s="23" t="s">
        <v>57</v>
      </c>
    </row>
    <row r="6" ht="15">
      <c r="A6" s="23" t="s">
        <v>58</v>
      </c>
    </row>
    <row r="8" spans="1:3" ht="15">
      <c r="A8" t="s">
        <v>144</v>
      </c>
      <c r="C8" s="23" t="s">
        <v>68</v>
      </c>
    </row>
    <row r="10" spans="1:5" ht="30">
      <c r="A10" s="17" t="s">
        <v>50</v>
      </c>
      <c r="B10" s="24" t="s">
        <v>51</v>
      </c>
      <c r="E10" s="17" t="s">
        <v>52</v>
      </c>
    </row>
    <row r="11" spans="1:5" ht="15">
      <c r="A11" s="25">
        <v>40237</v>
      </c>
      <c r="B11" s="8"/>
      <c r="E11" s="65">
        <v>40241</v>
      </c>
    </row>
    <row r="12" spans="1:5" ht="15">
      <c r="A12" s="25">
        <v>40238</v>
      </c>
      <c r="B12" s="8"/>
      <c r="E12" s="65">
        <v>40242</v>
      </c>
    </row>
    <row r="13" spans="1:5" ht="15">
      <c r="A13" s="25">
        <v>40239</v>
      </c>
      <c r="B13" s="8"/>
      <c r="E13" s="67">
        <v>40246</v>
      </c>
    </row>
    <row r="14" spans="1:5" ht="15">
      <c r="A14" s="25">
        <v>40240</v>
      </c>
      <c r="B14" s="8"/>
      <c r="E14" s="66"/>
    </row>
    <row r="15" spans="1:5" ht="15">
      <c r="A15" s="25">
        <v>40241</v>
      </c>
      <c r="B15" s="8"/>
      <c r="E15" s="66"/>
    </row>
    <row r="16" spans="1:5" ht="15">
      <c r="A16" s="25">
        <v>40242</v>
      </c>
      <c r="B16" s="8"/>
      <c r="E16" s="4"/>
    </row>
    <row r="17" spans="1:5" ht="15">
      <c r="A17" s="25">
        <v>40243</v>
      </c>
      <c r="B17" s="8"/>
      <c r="E17" s="4"/>
    </row>
    <row r="18" spans="1:5" ht="15">
      <c r="A18" s="25">
        <v>40244</v>
      </c>
      <c r="B18" s="8"/>
      <c r="E18" s="4"/>
    </row>
    <row r="19" spans="1:5" ht="15">
      <c r="A19" s="25">
        <v>40245</v>
      </c>
      <c r="B19" s="8"/>
      <c r="E19" s="4"/>
    </row>
    <row r="20" spans="1:5" ht="15">
      <c r="A20" s="25">
        <v>40246</v>
      </c>
      <c r="B20" s="8"/>
      <c r="E20" s="4"/>
    </row>
    <row r="21" spans="1:5" ht="15">
      <c r="A21" s="25">
        <v>40247</v>
      </c>
      <c r="B21" s="8"/>
      <c r="E21" s="4"/>
    </row>
    <row r="22" spans="1:5" ht="15">
      <c r="A22" s="25">
        <v>40248</v>
      </c>
      <c r="B22" s="8"/>
      <c r="E22" s="4"/>
    </row>
    <row r="23" spans="1:5" ht="15">
      <c r="A23" s="25">
        <v>40249</v>
      </c>
      <c r="B23" s="8"/>
      <c r="E23" s="4"/>
    </row>
    <row r="24" spans="1:2" ht="15">
      <c r="A24" s="25">
        <v>40250</v>
      </c>
      <c r="B24" s="8"/>
    </row>
    <row r="25" spans="1:2" ht="15">
      <c r="A25" s="25">
        <v>40251</v>
      </c>
      <c r="B25" s="8"/>
    </row>
    <row r="26" spans="1:2" ht="15">
      <c r="A26" s="25">
        <v>40252</v>
      </c>
      <c r="B26" s="8"/>
    </row>
    <row r="27" spans="1:2" ht="15">
      <c r="A27" s="25">
        <v>40253</v>
      </c>
      <c r="B27" s="8"/>
    </row>
    <row r="28" spans="1:2" ht="15">
      <c r="A28" s="25">
        <v>40254</v>
      </c>
      <c r="B28" s="8"/>
    </row>
    <row r="29" spans="1:2" ht="15">
      <c r="A29" s="25">
        <v>40255</v>
      </c>
      <c r="B29" s="8"/>
    </row>
    <row r="30" spans="1:2" ht="15">
      <c r="A30" s="25">
        <v>40256</v>
      </c>
      <c r="B30" s="8"/>
    </row>
    <row r="31" spans="1:2" ht="15">
      <c r="A31" s="25">
        <v>40257</v>
      </c>
      <c r="B31" s="8"/>
    </row>
    <row r="32" spans="1:2" ht="15">
      <c r="A32" s="25">
        <v>40258</v>
      </c>
      <c r="B32" s="8"/>
    </row>
    <row r="33" spans="1:2" ht="15">
      <c r="A33" s="25">
        <v>40259</v>
      </c>
      <c r="B33" s="8"/>
    </row>
    <row r="34" spans="1:2" ht="15">
      <c r="A34" s="25">
        <v>40260</v>
      </c>
      <c r="B34" s="8"/>
    </row>
    <row r="35" spans="1:2" ht="15">
      <c r="A35" s="25">
        <v>40261</v>
      </c>
      <c r="B35" s="8"/>
    </row>
    <row r="36" spans="1:2" ht="15">
      <c r="A36" s="25">
        <v>40262</v>
      </c>
      <c r="B36" s="8"/>
    </row>
    <row r="37" spans="1:2" ht="15">
      <c r="A37" s="25">
        <v>40263</v>
      </c>
      <c r="B37" s="8"/>
    </row>
    <row r="38" spans="1:2" ht="15">
      <c r="A38" s="25">
        <v>40264</v>
      </c>
      <c r="B38" s="8"/>
    </row>
    <row r="39" spans="1:2" ht="15">
      <c r="A39" s="25">
        <v>40265</v>
      </c>
      <c r="B39" s="8"/>
    </row>
  </sheetData>
  <sheetProtection/>
  <hyperlinks>
    <hyperlink ref="A4" r:id="rId1" tooltip="Excel Magic Trick 437: NETWORKDAYS Function for Counting Workdays" display="http://www.youtube.com/watch?v=DUg_C51Kyoo"/>
    <hyperlink ref="A5" r:id="rId2" display="Excel Magic Trick 438: Counting Workdays Without NETWORKDAYS Function (Weekend is not Sat. &amp; Sun.)"/>
    <hyperlink ref="A6" r:id="rId3" tooltip="Excel Magic Trick 439: NETWORKDAYS.INTL function Excel 2010" display="http://www.youtube.com/watch?v=Vn6H6N4BGLk"/>
    <hyperlink ref="C8" r:id="rId4" display="Excel Magic Trick 534: Conditional Formatting for Weekends and Holidays"/>
  </hyperlinks>
  <printOptions/>
  <pageMargins left="0.7" right="0.7" top="0.75" bottom="0.75" header="0.3" footer="0.3"/>
  <pageSetup horizontalDpi="600" verticalDpi="600" orientation="portrait" r:id="rId5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E39"/>
  <sheetViews>
    <sheetView zoomScale="115" zoomScaleNormal="115" zoomScalePageLayoutView="0" workbookViewId="0" topLeftCell="A5">
      <selection activeCell="A8" sqref="A8"/>
    </sheetView>
  </sheetViews>
  <sheetFormatPr defaultColWidth="9.140625" defaultRowHeight="15"/>
  <cols>
    <col min="1" max="1" width="27.57421875" style="0" customWidth="1"/>
    <col min="2" max="2" width="14.00390625" style="0" customWidth="1"/>
    <col min="3" max="3" width="2.57421875" style="0" customWidth="1"/>
    <col min="4" max="4" width="3.421875" style="0" customWidth="1"/>
    <col min="5" max="5" width="24.28125" style="0" bestFit="1" customWidth="1"/>
  </cols>
  <sheetData>
    <row r="1" ht="15">
      <c r="A1" t="s">
        <v>53</v>
      </c>
    </row>
    <row r="2" ht="15">
      <c r="A2" t="s">
        <v>54</v>
      </c>
    </row>
    <row r="3" ht="15">
      <c r="A3" t="s">
        <v>55</v>
      </c>
    </row>
    <row r="4" ht="15">
      <c r="A4" s="23" t="s">
        <v>56</v>
      </c>
    </row>
    <row r="5" ht="15">
      <c r="A5" s="23" t="s">
        <v>57</v>
      </c>
    </row>
    <row r="6" ht="15">
      <c r="A6" s="23" t="s">
        <v>58</v>
      </c>
    </row>
    <row r="8" spans="1:3" ht="15">
      <c r="A8" t="s">
        <v>144</v>
      </c>
      <c r="C8" s="23" t="s">
        <v>68</v>
      </c>
    </row>
    <row r="10" spans="1:5" ht="30">
      <c r="A10" s="17" t="s">
        <v>50</v>
      </c>
      <c r="B10" s="24" t="s">
        <v>51</v>
      </c>
      <c r="E10" s="17" t="s">
        <v>52</v>
      </c>
    </row>
    <row r="11" spans="1:5" ht="15">
      <c r="A11" s="25">
        <v>40237</v>
      </c>
      <c r="B11" s="8" t="b">
        <f aca="true" t="shared" si="0" ref="B11:B39">NOT(NETWORKDAYS(A11,A11,$E$11:$E$20))</f>
        <v>1</v>
      </c>
      <c r="E11" s="65">
        <v>40241</v>
      </c>
    </row>
    <row r="12" spans="1:5" ht="15">
      <c r="A12" s="25">
        <v>40238</v>
      </c>
      <c r="B12" s="8" t="b">
        <f t="shared" si="0"/>
        <v>0</v>
      </c>
      <c r="E12" s="65">
        <v>40242</v>
      </c>
    </row>
    <row r="13" spans="1:5" ht="15">
      <c r="A13" s="25">
        <v>40239</v>
      </c>
      <c r="B13" s="8" t="b">
        <f t="shared" si="0"/>
        <v>0</v>
      </c>
      <c r="E13" s="65">
        <f>A20</f>
        <v>40246</v>
      </c>
    </row>
    <row r="14" spans="1:5" ht="15">
      <c r="A14" s="25">
        <v>40240</v>
      </c>
      <c r="B14" s="8" t="b">
        <f t="shared" si="0"/>
        <v>0</v>
      </c>
      <c r="E14" s="66"/>
    </row>
    <row r="15" spans="1:5" ht="15">
      <c r="A15" s="25">
        <v>40241</v>
      </c>
      <c r="B15" s="8" t="b">
        <f t="shared" si="0"/>
        <v>1</v>
      </c>
      <c r="E15" s="66"/>
    </row>
    <row r="16" spans="1:5" ht="15">
      <c r="A16" s="25">
        <v>40242</v>
      </c>
      <c r="B16" s="8" t="b">
        <f t="shared" si="0"/>
        <v>1</v>
      </c>
      <c r="E16" s="4"/>
    </row>
    <row r="17" spans="1:5" ht="15">
      <c r="A17" s="25">
        <v>40243</v>
      </c>
      <c r="B17" s="8" t="b">
        <f t="shared" si="0"/>
        <v>1</v>
      </c>
      <c r="E17" s="4"/>
    </row>
    <row r="18" spans="1:5" ht="15">
      <c r="A18" s="25">
        <v>40244</v>
      </c>
      <c r="B18" s="8" t="b">
        <f t="shared" si="0"/>
        <v>1</v>
      </c>
      <c r="E18" s="4"/>
    </row>
    <row r="19" spans="1:5" ht="15">
      <c r="A19" s="25">
        <v>40245</v>
      </c>
      <c r="B19" s="8" t="b">
        <f t="shared" si="0"/>
        <v>0</v>
      </c>
      <c r="E19" s="4"/>
    </row>
    <row r="20" spans="1:5" ht="15">
      <c r="A20" s="25">
        <v>40246</v>
      </c>
      <c r="B20" s="8" t="b">
        <f t="shared" si="0"/>
        <v>1</v>
      </c>
      <c r="E20" s="4"/>
    </row>
    <row r="21" spans="1:5" ht="15">
      <c r="A21" s="25">
        <v>40247</v>
      </c>
      <c r="B21" s="8" t="b">
        <f t="shared" si="0"/>
        <v>0</v>
      </c>
      <c r="E21" s="4"/>
    </row>
    <row r="22" spans="1:5" ht="15">
      <c r="A22" s="25">
        <v>40248</v>
      </c>
      <c r="B22" s="8" t="b">
        <f t="shared" si="0"/>
        <v>0</v>
      </c>
      <c r="E22" s="4"/>
    </row>
    <row r="23" spans="1:5" ht="15">
      <c r="A23" s="25">
        <v>40249</v>
      </c>
      <c r="B23" s="8" t="b">
        <f t="shared" si="0"/>
        <v>0</v>
      </c>
      <c r="E23" s="4"/>
    </row>
    <row r="24" spans="1:2" ht="15">
      <c r="A24" s="25">
        <v>40250</v>
      </c>
      <c r="B24" s="8" t="b">
        <f t="shared" si="0"/>
        <v>1</v>
      </c>
    </row>
    <row r="25" spans="1:2" ht="15">
      <c r="A25" s="25">
        <v>40251</v>
      </c>
      <c r="B25" s="8" t="b">
        <f t="shared" si="0"/>
        <v>1</v>
      </c>
    </row>
    <row r="26" spans="1:2" ht="15">
      <c r="A26" s="25">
        <v>40252</v>
      </c>
      <c r="B26" s="8" t="b">
        <f t="shared" si="0"/>
        <v>0</v>
      </c>
    </row>
    <row r="27" spans="1:2" ht="15">
      <c r="A27" s="25">
        <v>40253</v>
      </c>
      <c r="B27" s="8" t="b">
        <f t="shared" si="0"/>
        <v>0</v>
      </c>
    </row>
    <row r="28" spans="1:2" ht="15">
      <c r="A28" s="25">
        <v>40254</v>
      </c>
      <c r="B28" s="8" t="b">
        <f t="shared" si="0"/>
        <v>0</v>
      </c>
    </row>
    <row r="29" spans="1:2" ht="15">
      <c r="A29" s="25">
        <v>40255</v>
      </c>
      <c r="B29" s="8" t="b">
        <f t="shared" si="0"/>
        <v>0</v>
      </c>
    </row>
    <row r="30" spans="1:2" ht="15">
      <c r="A30" s="25">
        <v>40256</v>
      </c>
      <c r="B30" s="8" t="b">
        <f t="shared" si="0"/>
        <v>0</v>
      </c>
    </row>
    <row r="31" spans="1:2" ht="15">
      <c r="A31" s="25">
        <v>40257</v>
      </c>
      <c r="B31" s="8" t="b">
        <f t="shared" si="0"/>
        <v>1</v>
      </c>
    </row>
    <row r="32" spans="1:2" ht="15">
      <c r="A32" s="25">
        <v>40258</v>
      </c>
      <c r="B32" s="8" t="b">
        <f t="shared" si="0"/>
        <v>1</v>
      </c>
    </row>
    <row r="33" spans="1:2" ht="15">
      <c r="A33" s="25">
        <v>40259</v>
      </c>
      <c r="B33" s="8" t="b">
        <f t="shared" si="0"/>
        <v>0</v>
      </c>
    </row>
    <row r="34" spans="1:2" ht="15">
      <c r="A34" s="25">
        <v>40260</v>
      </c>
      <c r="B34" s="8" t="b">
        <f t="shared" si="0"/>
        <v>0</v>
      </c>
    </row>
    <row r="35" spans="1:2" ht="15">
      <c r="A35" s="25">
        <v>40261</v>
      </c>
      <c r="B35" s="8" t="b">
        <f t="shared" si="0"/>
        <v>0</v>
      </c>
    </row>
    <row r="36" spans="1:2" ht="15">
      <c r="A36" s="25">
        <v>40262</v>
      </c>
      <c r="B36" s="8" t="b">
        <f t="shared" si="0"/>
        <v>0</v>
      </c>
    </row>
    <row r="37" spans="1:2" ht="15">
      <c r="A37" s="25">
        <v>40263</v>
      </c>
      <c r="B37" s="8" t="b">
        <f t="shared" si="0"/>
        <v>0</v>
      </c>
    </row>
    <row r="38" spans="1:2" ht="15">
      <c r="A38" s="25">
        <v>40264</v>
      </c>
      <c r="B38" s="8" t="b">
        <f t="shared" si="0"/>
        <v>1</v>
      </c>
    </row>
    <row r="39" spans="1:2" ht="15">
      <c r="A39" s="25">
        <v>40265</v>
      </c>
      <c r="B39" s="8" t="b">
        <f t="shared" si="0"/>
        <v>1</v>
      </c>
    </row>
  </sheetData>
  <sheetProtection/>
  <conditionalFormatting sqref="A11:A39">
    <cfRule type="expression" priority="1" dxfId="6" stopIfTrue="1">
      <formula>NOT(NETWORKDAYS(A11,A11,$E$11:$E$20))</formula>
    </cfRule>
  </conditionalFormatting>
  <hyperlinks>
    <hyperlink ref="A4" r:id="rId1" tooltip="Excel Magic Trick 437: NETWORKDAYS Function for Counting Workdays" display="http://www.youtube.com/watch?v=DUg_C51Kyoo"/>
    <hyperlink ref="A5" r:id="rId2" display="Excel Magic Trick 438: Counting Workdays Without NETWORKDAYS Function (Weekend is not Sat. &amp; Sun.)"/>
    <hyperlink ref="A6" r:id="rId3" tooltip="Excel Magic Trick 439: NETWORKDAYS.INTL function Excel 2010" display="http://www.youtube.com/watch?v=Vn6H6N4BGLk"/>
    <hyperlink ref="C8" r:id="rId4" display="Excel Magic Trick 534: Conditional Formatting for Weekends and Holidays"/>
  </hyperlinks>
  <printOptions/>
  <pageMargins left="0.7" right="0.7" top="0.75" bottom="0.75" header="0.3" footer="0.3"/>
  <pageSetup horizontalDpi="600" verticalDpi="600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</dc:creator>
  <cp:keywords/>
  <dc:description/>
  <cp:lastModifiedBy>mgirvin</cp:lastModifiedBy>
  <dcterms:created xsi:type="dcterms:W3CDTF">2010-03-13T19:35:41Z</dcterms:created>
  <dcterms:modified xsi:type="dcterms:W3CDTF">2010-03-23T20:20:18Z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