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00VideoClassStorage\000YouTubeExcelTricks\YouTubeTricks\1483-1488\"/>
    </mc:Choice>
  </mc:AlternateContent>
  <xr:revisionPtr revIDLastSave="0" documentId="13_ncr:1_{92D4C234-469E-40E5-92E0-0C5C946A0AD3}" xr6:coauthVersionLast="32" xr6:coauthVersionMax="32" xr10:uidLastSave="{00000000-0000-0000-0000-000000000000}"/>
  <bookViews>
    <workbookView xWindow="0" yWindow="0" windowWidth="24930" windowHeight="13620" tabRatio="260" firstSheet="7" activeTab="8" xr2:uid="{E6B9C399-6E9A-4823-A823-C9C6B47EFC5D}"/>
  </bookViews>
  <sheets>
    <sheet name="1483" sheetId="1" state="hidden" r:id="rId1"/>
    <sheet name="Cover (1483)" sheetId="4" r:id="rId2"/>
    <sheet name="Cover (1484)" sheetId="7" r:id="rId3"/>
    <sheet name="Cover (1485)" sheetId="8" r:id="rId4"/>
    <sheet name="Cover (1486)" sheetId="9" r:id="rId5"/>
    <sheet name="Cover (1487)" sheetId="10" r:id="rId6"/>
    <sheet name="Cover (1488)" sheetId="15" r:id="rId7"/>
    <sheet name="All" sheetId="6" r:id="rId8"/>
    <sheet name="1483-87" sheetId="5" r:id="rId9"/>
    <sheet name="1483-87 (an)" sheetId="13" r:id="rId10"/>
    <sheet name="WhichFormula" sheetId="14" r:id="rId11"/>
    <sheet name="1483-87 (anOLD)" sheetId="3" state="hidden" r:id="rId1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3" l="1"/>
  <c r="H22" i="13"/>
  <c r="A11" i="13"/>
  <c r="F22" i="13"/>
  <c r="N49" i="13" l="1"/>
  <c r="J49" i="13"/>
  <c r="H49" i="13"/>
  <c r="N48" i="13"/>
  <c r="J48" i="13"/>
  <c r="H48" i="13"/>
  <c r="N47" i="13"/>
  <c r="J47" i="13"/>
  <c r="H47" i="13"/>
  <c r="N46" i="13"/>
  <c r="J46" i="13"/>
  <c r="H46" i="13"/>
  <c r="N45" i="13"/>
  <c r="J45" i="13"/>
  <c r="H45" i="13"/>
  <c r="N44" i="13"/>
  <c r="J44" i="13"/>
  <c r="H44" i="13"/>
  <c r="N43" i="13"/>
  <c r="J43" i="13"/>
  <c r="H43" i="13"/>
  <c r="N42" i="13"/>
  <c r="J42" i="13"/>
  <c r="H42" i="13"/>
  <c r="N41" i="13"/>
  <c r="J41" i="13"/>
  <c r="H41" i="13"/>
  <c r="N40" i="13"/>
  <c r="J40" i="13"/>
  <c r="H40" i="13"/>
  <c r="N39" i="13"/>
  <c r="J39" i="13"/>
  <c r="H39" i="13"/>
  <c r="N38" i="13"/>
  <c r="J38" i="13"/>
  <c r="H38" i="13"/>
  <c r="N37" i="13"/>
  <c r="J37" i="13"/>
  <c r="H37" i="13"/>
  <c r="N34" i="13"/>
  <c r="J34" i="13"/>
  <c r="F34" i="13"/>
  <c r="N33" i="13"/>
  <c r="J33" i="13"/>
  <c r="F33" i="13"/>
  <c r="N32" i="13"/>
  <c r="J32" i="13"/>
  <c r="F32" i="13"/>
  <c r="N31" i="13"/>
  <c r="J31" i="13"/>
  <c r="F31" i="13"/>
  <c r="N30" i="13"/>
  <c r="J30" i="13"/>
  <c r="F30" i="13"/>
  <c r="N29" i="13"/>
  <c r="J29" i="13"/>
  <c r="F29" i="13"/>
  <c r="N28" i="13"/>
  <c r="J28" i="13"/>
  <c r="F28" i="13"/>
  <c r="N27" i="13"/>
  <c r="J27" i="13"/>
  <c r="F27" i="13"/>
  <c r="N26" i="13"/>
  <c r="J26" i="13"/>
  <c r="F26" i="13"/>
  <c r="N25" i="13"/>
  <c r="J25" i="13"/>
  <c r="F25" i="13"/>
  <c r="N24" i="13"/>
  <c r="J24" i="13"/>
  <c r="F24" i="13"/>
  <c r="N23" i="13"/>
  <c r="J23" i="13"/>
  <c r="F23" i="13"/>
  <c r="N22" i="13"/>
  <c r="A17" i="13"/>
  <c r="A16" i="13"/>
  <c r="A15" i="13"/>
  <c r="A14" i="13"/>
  <c r="A13" i="13"/>
  <c r="A12" i="13"/>
  <c r="L37" i="5"/>
  <c r="H60" i="5"/>
  <c r="H38" i="5"/>
  <c r="H39" i="5"/>
  <c r="H40" i="5"/>
  <c r="H41" i="5"/>
  <c r="H42" i="5"/>
  <c r="H43" i="5"/>
  <c r="H44" i="5"/>
  <c r="H45" i="5"/>
  <c r="H46" i="5"/>
  <c r="H47" i="5"/>
  <c r="H48" i="5"/>
  <c r="H49" i="5"/>
  <c r="H37" i="5"/>
  <c r="N49" i="5"/>
  <c r="J49" i="5"/>
  <c r="N48" i="5"/>
  <c r="J48" i="5"/>
  <c r="N47" i="5"/>
  <c r="J47" i="5"/>
  <c r="N46" i="5"/>
  <c r="J46" i="5"/>
  <c r="N45" i="5"/>
  <c r="J45" i="5"/>
  <c r="N44" i="5"/>
  <c r="J44" i="5"/>
  <c r="N43" i="5"/>
  <c r="J43" i="5"/>
  <c r="N42" i="5"/>
  <c r="J42" i="5"/>
  <c r="N41" i="5"/>
  <c r="J41" i="5"/>
  <c r="N40" i="5"/>
  <c r="J40" i="5"/>
  <c r="N39" i="5"/>
  <c r="J39" i="5"/>
  <c r="N38" i="5"/>
  <c r="J38" i="5"/>
  <c r="N37" i="5"/>
  <c r="J37" i="5"/>
  <c r="H64" i="13" l="1"/>
  <c r="L32" i="13"/>
  <c r="L22" i="13"/>
  <c r="L23" i="13"/>
  <c r="L31" i="13"/>
  <c r="H23" i="13"/>
  <c r="L25" i="13"/>
  <c r="H27" i="13"/>
  <c r="L29" i="13"/>
  <c r="H31" i="13"/>
  <c r="L33" i="13"/>
  <c r="H53" i="13"/>
  <c r="H57" i="13"/>
  <c r="H61" i="13"/>
  <c r="H24" i="13"/>
  <c r="L26" i="13"/>
  <c r="H28" i="13"/>
  <c r="L30" i="13"/>
  <c r="H32" i="13"/>
  <c r="L34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H54" i="13"/>
  <c r="H58" i="13"/>
  <c r="H62" i="13"/>
  <c r="H25" i="13"/>
  <c r="L27" i="13"/>
  <c r="H29" i="13"/>
  <c r="H33" i="13"/>
  <c r="H55" i="13"/>
  <c r="H59" i="13"/>
  <c r="H63" i="13"/>
  <c r="L24" i="13"/>
  <c r="H26" i="13"/>
  <c r="L28" i="13"/>
  <c r="H30" i="13"/>
  <c r="H34" i="13"/>
  <c r="H52" i="13"/>
  <c r="H56" i="13"/>
  <c r="H60" i="13"/>
  <c r="H55" i="5"/>
  <c r="H56" i="5"/>
  <c r="L48" i="5"/>
  <c r="H63" i="5"/>
  <c r="H53" i="5"/>
  <c r="H64" i="5"/>
  <c r="H59" i="5"/>
  <c r="L49" i="5"/>
  <c r="H62" i="5"/>
  <c r="H58" i="5"/>
  <c r="H54" i="5"/>
  <c r="H52" i="5"/>
  <c r="H61" i="5"/>
  <c r="H57" i="5"/>
  <c r="L39" i="5"/>
  <c r="L43" i="5"/>
  <c r="L47" i="5"/>
  <c r="L38" i="5"/>
  <c r="L42" i="5"/>
  <c r="L46" i="5"/>
  <c r="L41" i="5"/>
  <c r="L45" i="5"/>
  <c r="L40" i="5"/>
  <c r="L44" i="5"/>
  <c r="F22" i="3" l="1"/>
  <c r="N49" i="3" l="1"/>
  <c r="J49" i="3"/>
  <c r="N48" i="3"/>
  <c r="J48" i="3"/>
  <c r="N47" i="3"/>
  <c r="J47" i="3"/>
  <c r="N46" i="3"/>
  <c r="J46" i="3"/>
  <c r="N45" i="3"/>
  <c r="J45" i="3"/>
  <c r="N44" i="3"/>
  <c r="J44" i="3"/>
  <c r="N43" i="3"/>
  <c r="J43" i="3"/>
  <c r="N42" i="3"/>
  <c r="J42" i="3"/>
  <c r="N41" i="3"/>
  <c r="J41" i="3"/>
  <c r="N40" i="3"/>
  <c r="J40" i="3"/>
  <c r="N39" i="3"/>
  <c r="J39" i="3"/>
  <c r="N38" i="3"/>
  <c r="J38" i="3"/>
  <c r="N37" i="3"/>
  <c r="J37" i="3"/>
  <c r="N34" i="3"/>
  <c r="J34" i="3"/>
  <c r="H34" i="3"/>
  <c r="F34" i="3"/>
  <c r="N33" i="3"/>
  <c r="J33" i="3"/>
  <c r="H33" i="3"/>
  <c r="F33" i="3"/>
  <c r="N32" i="3"/>
  <c r="J32" i="3"/>
  <c r="H32" i="3"/>
  <c r="F32" i="3"/>
  <c r="N31" i="3"/>
  <c r="J31" i="3"/>
  <c r="H31" i="3"/>
  <c r="F31" i="3"/>
  <c r="N30" i="3"/>
  <c r="J30" i="3"/>
  <c r="H30" i="3"/>
  <c r="F30" i="3"/>
  <c r="N29" i="3"/>
  <c r="J29" i="3"/>
  <c r="H29" i="3"/>
  <c r="F29" i="3"/>
  <c r="N28" i="3"/>
  <c r="J28" i="3"/>
  <c r="H28" i="3"/>
  <c r="F28" i="3"/>
  <c r="N27" i="3"/>
  <c r="J27" i="3"/>
  <c r="H27" i="3"/>
  <c r="F27" i="3"/>
  <c r="N26" i="3"/>
  <c r="J26" i="3"/>
  <c r="H26" i="3"/>
  <c r="F26" i="3"/>
  <c r="N25" i="3"/>
  <c r="J25" i="3"/>
  <c r="H25" i="3"/>
  <c r="F25" i="3"/>
  <c r="N24" i="3"/>
  <c r="J24" i="3"/>
  <c r="H24" i="3"/>
  <c r="F24" i="3"/>
  <c r="N23" i="3"/>
  <c r="J23" i="3"/>
  <c r="H23" i="3"/>
  <c r="F23" i="3"/>
  <c r="N22" i="3"/>
  <c r="J22" i="3"/>
  <c r="H22" i="3"/>
  <c r="A17" i="3"/>
  <c r="A16" i="3"/>
  <c r="A15" i="3"/>
  <c r="A14" i="3"/>
  <c r="A13" i="3"/>
  <c r="A12" i="3"/>
  <c r="A11" i="3"/>
  <c r="L48" i="3" s="1"/>
  <c r="E18" i="1"/>
  <c r="AB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18" i="1"/>
  <c r="L23" i="3" l="1"/>
  <c r="L27" i="3"/>
  <c r="L31" i="3"/>
  <c r="L39" i="3"/>
  <c r="L43" i="3"/>
  <c r="L47" i="3"/>
  <c r="L24" i="3"/>
  <c r="L28" i="3"/>
  <c r="L32" i="3"/>
  <c r="L38" i="3"/>
  <c r="L42" i="3"/>
  <c r="L46" i="3"/>
  <c r="L25" i="3"/>
  <c r="L29" i="3"/>
  <c r="L33" i="3"/>
  <c r="L37" i="3"/>
  <c r="L41" i="3"/>
  <c r="L45" i="3"/>
  <c r="L49" i="3"/>
  <c r="L22" i="3"/>
  <c r="L26" i="3"/>
  <c r="L30" i="3"/>
  <c r="L34" i="3"/>
  <c r="L40" i="3"/>
  <c r="L44" i="3"/>
  <c r="Y19" i="1"/>
  <c r="Y20" i="1"/>
  <c r="Y21" i="1"/>
  <c r="Y22" i="1"/>
  <c r="Y23" i="1"/>
  <c r="Y24" i="1"/>
  <c r="Y25" i="1"/>
  <c r="Y26" i="1"/>
  <c r="Y27" i="1"/>
  <c r="Y28" i="1"/>
  <c r="Y29" i="1"/>
  <c r="Y30" i="1"/>
  <c r="Y18" i="1"/>
  <c r="X19" i="1"/>
  <c r="X20" i="1"/>
  <c r="X21" i="1"/>
  <c r="X22" i="1"/>
  <c r="X23" i="1"/>
  <c r="X24" i="1"/>
  <c r="X25" i="1"/>
  <c r="X26" i="1"/>
  <c r="X27" i="1"/>
  <c r="X28" i="1"/>
  <c r="X29" i="1"/>
  <c r="X30" i="1"/>
  <c r="X18" i="1"/>
  <c r="Q8" i="1" l="1"/>
  <c r="Q5" i="1"/>
  <c r="Q9" i="1"/>
  <c r="Q6" i="1"/>
  <c r="Q11" i="1"/>
  <c r="Q10" i="1"/>
  <c r="Q7" i="1"/>
  <c r="P18" i="1"/>
  <c r="O19" i="1"/>
  <c r="O20" i="1"/>
  <c r="O21" i="1"/>
  <c r="O22" i="1"/>
  <c r="O23" i="1"/>
  <c r="O24" i="1"/>
  <c r="O25" i="1"/>
  <c r="O26" i="1"/>
  <c r="O27" i="1"/>
  <c r="O28" i="1"/>
  <c r="O29" i="1"/>
  <c r="O30" i="1"/>
  <c r="O18" i="1"/>
  <c r="J20" i="1"/>
  <c r="J19" i="1"/>
  <c r="J21" i="1"/>
  <c r="J22" i="1"/>
  <c r="J23" i="1"/>
  <c r="J24" i="1"/>
  <c r="J25" i="1"/>
  <c r="J26" i="1"/>
  <c r="J27" i="1"/>
  <c r="J28" i="1"/>
  <c r="J29" i="1"/>
  <c r="J30" i="1"/>
  <c r="J18" i="1"/>
  <c r="E30" i="1"/>
  <c r="E19" i="1"/>
  <c r="E20" i="1"/>
  <c r="E21" i="1"/>
  <c r="E22" i="1"/>
  <c r="E23" i="1"/>
  <c r="E24" i="1"/>
  <c r="E25" i="1"/>
  <c r="E26" i="1"/>
  <c r="E27" i="1"/>
  <c r="E28" i="1"/>
  <c r="E29" i="1"/>
  <c r="V26" i="1" l="1"/>
  <c r="T30" i="1"/>
  <c r="T26" i="1"/>
  <c r="V20" i="1"/>
  <c r="V19" i="1"/>
  <c r="T28" i="1"/>
  <c r="T24" i="1"/>
  <c r="T20" i="1"/>
  <c r="V30" i="1"/>
  <c r="V22" i="1"/>
  <c r="T27" i="1"/>
  <c r="T23" i="1"/>
  <c r="T19" i="1"/>
  <c r="V29" i="1"/>
  <c r="V25" i="1"/>
  <c r="V21" i="1"/>
  <c r="T22" i="1"/>
  <c r="T18" i="1"/>
  <c r="V28" i="1"/>
  <c r="V24" i="1"/>
  <c r="T29" i="1"/>
  <c r="T25" i="1"/>
  <c r="T21" i="1"/>
  <c r="V18" i="1"/>
  <c r="V27" i="1"/>
  <c r="V23" i="1"/>
</calcChain>
</file>

<file path=xl/sharedStrings.xml><?xml version="1.0" encoding="utf-8"?>
<sst xmlns="http://schemas.openxmlformats.org/spreadsheetml/2006/main" count="449" uniqueCount="95">
  <si>
    <t>Product</t>
  </si>
  <si>
    <t>Price</t>
  </si>
  <si>
    <t>Order</t>
  </si>
  <si>
    <t>Order Date</t>
  </si>
  <si>
    <t>Lookup Price</t>
  </si>
  <si>
    <t>ABC</t>
  </si>
  <si>
    <t>CDE</t>
  </si>
  <si>
    <t>Lookup Formula:</t>
  </si>
  <si>
    <t>Effective Date</t>
  </si>
  <si>
    <t>Product Name = Product Name</t>
  </si>
  <si>
    <t>Order Date &gt;=  Effective Date</t>
  </si>
  <si>
    <t>Lookup with Last with 2 Conditions:</t>
  </si>
  <si>
    <t>Lookup Table with Effective Date Column Sorted:</t>
  </si>
  <si>
    <t>DDD</t>
  </si>
  <si>
    <t>Lookup Table with Effective Date Column Sorted within Product Column:</t>
  </si>
  <si>
    <t>Lookup Table with Any Sort</t>
  </si>
  <si>
    <t>Dynamic Range with OFFSET</t>
  </si>
  <si>
    <t>MAXIFS &amp; SUMIFS</t>
  </si>
  <si>
    <t>Key</t>
  </si>
  <si>
    <t>Lookup Table:</t>
  </si>
  <si>
    <t>Lookup Formula Area:</t>
  </si>
  <si>
    <t>LOOKUP Array Formula</t>
  </si>
  <si>
    <t>EMT 1483</t>
  </si>
  <si>
    <t>EMT 1484</t>
  </si>
  <si>
    <t>EMT 1485</t>
  </si>
  <si>
    <t>EMT 1486</t>
  </si>
  <si>
    <t>EMT 1487</t>
  </si>
  <si>
    <t>No Sort Required</t>
  </si>
  <si>
    <t>Lookup Correct Price Based on Date</t>
  </si>
  <si>
    <t>Correct Price Based on Date?</t>
  </si>
  <si>
    <t>SUMIFS &amp; MAXIFS/AGGREGATE Functions</t>
  </si>
  <si>
    <t>VLOOKUP, MAXIFS/AGGREGATE Functions &amp; Join Column</t>
  </si>
  <si>
    <t>INDEX, MATCH &amp; MAXIFS/AGGREGATE Functions</t>
  </si>
  <si>
    <t>VLOOKUP &amp; OFFSET Function</t>
  </si>
  <si>
    <t>for each Product</t>
  </si>
  <si>
    <t>* Effective Date Column Sorted</t>
  </si>
  <si>
    <t>* Lookup with Last with 2 Conditions:</t>
  </si>
  <si>
    <t>* Effective Date Sorted within Product</t>
  </si>
  <si>
    <t>* Define a Different Lookup Table</t>
  </si>
  <si>
    <t>* No Sort Required</t>
  </si>
  <si>
    <t>* Assumes no Duplicates in Lookup Table</t>
  </si>
  <si>
    <t>* MAXIFS only in Office 365 Excel 2016 or later</t>
  </si>
  <si>
    <t>* Approximate Match Lookup</t>
  </si>
  <si>
    <t>based on Date</t>
  </si>
  <si>
    <t>* Conceptiually using SUMIFS in odd way</t>
  </si>
  <si>
    <t>AGGREGATE</t>
  </si>
  <si>
    <t>* AGGREGATE in Excel 2010 or later</t>
  </si>
  <si>
    <t>* New 1st Column in Lookup Table Required</t>
  </si>
  <si>
    <t>* Joined Lookup Value</t>
  </si>
  <si>
    <t>* No Key Column needed in Lookup Table</t>
  </si>
  <si>
    <t>Avoid Ctrl + Shift + Enter with INDEX</t>
  </si>
  <si>
    <t>INDEX &amp; MATCH Lookup</t>
  </si>
  <si>
    <t>* LOOKUP only does Approximate Match Lookup</t>
  </si>
  <si>
    <t>* LOOKUP does not Require CSE for Array Operation</t>
  </si>
  <si>
    <t>* Array Calculation in MATCH to Join Columns</t>
  </si>
  <si>
    <t>Lookup Correct Price Based On Latest / Effective Date: 8 Examples</t>
  </si>
  <si>
    <t>Excel Magic Trick 1483</t>
  </si>
  <si>
    <t>Based on Date</t>
  </si>
  <si>
    <t>Lookup Latest Product Price</t>
  </si>
  <si>
    <t>Excel Magic Trick 1484</t>
  </si>
  <si>
    <t>Excel Magic Trick 1483: LOOKUP Array Formula: Lookup Correct Price Based on Effective Date</t>
  </si>
  <si>
    <t>Excel Magic Trick 1484: VLOOKUP &amp; OFFSET: Lookup Correct Price Based on Effective Date</t>
  </si>
  <si>
    <t>Excel Magic Trick 1485: SUMIFS &amp; MAXIFS Functions: Lookup Correct Price Based on Effective Date</t>
  </si>
  <si>
    <t>Excel Magic Trick 1486: VLOOKUP, MAXIFS, &amp; Key: Lookup Correct Price Based on Effective Date</t>
  </si>
  <si>
    <t>Excel Magic Trick 1487: INDEX, MATCH &amp; MAXIFS : Lookup Correct Price Based on Effective Date</t>
  </si>
  <si>
    <t>SUMIFS &amp; MAXIFS</t>
  </si>
  <si>
    <t>Excel Magic Trick 1485</t>
  </si>
  <si>
    <t>Excel Magic Trick 1486</t>
  </si>
  <si>
    <t>VLOOKUP &amp; MAXIFS</t>
  </si>
  <si>
    <t>Avoid Ctrl + Shift + Enter with INDEX to return all the rows</t>
  </si>
  <si>
    <t>Excel Magic Trick 1487</t>
  </si>
  <si>
    <t>INDEX &amp; MATCH Array Formula</t>
  </si>
  <si>
    <t>Excel Magic Trick 1488: Vote For Favorite Formula to Lookup Correct Price Based on Effective Date</t>
  </si>
  <si>
    <t>Excel Magic Trick 1484: LOOKUP &amp; Sorted Helper Column: Lookup Price Based on Effective Date</t>
  </si>
  <si>
    <r>
      <t xml:space="preserve">LOOKUP &amp; Sorted Helper Column
</t>
    </r>
    <r>
      <rPr>
        <strike/>
        <sz val="11"/>
        <color theme="1"/>
        <rFont val="Calibri"/>
        <family val="2"/>
        <scheme val="minor"/>
      </rPr>
      <t>VLOOKUP &amp; OFFSET Function</t>
    </r>
  </si>
  <si>
    <t>* MAXIFS only in Office 365 Excel 2016 or later * AGGREGATE in Excel 2010 or later</t>
  </si>
  <si>
    <t>* Helper Column to create Unique Identifier so we can do Aproximate Match Lookup</t>
  </si>
  <si>
    <t>Sorted Helper Column &amp; LOOKUP</t>
  </si>
  <si>
    <r>
      <t xml:space="preserve">* Trick from </t>
    </r>
    <r>
      <rPr>
        <b/>
        <sz val="11"/>
        <color theme="1"/>
        <rFont val="Calibri"/>
        <family val="2"/>
        <scheme val="minor"/>
      </rPr>
      <t>Enny Kraft</t>
    </r>
    <r>
      <rPr>
        <sz val="11"/>
        <color theme="1"/>
        <rFont val="Calibri"/>
        <family val="2"/>
        <scheme val="minor"/>
      </rPr>
      <t xml:space="preserve"> at YouTube</t>
    </r>
  </si>
  <si>
    <t>Which "Lookup Latest Product Price Based on Date" Formula do you prefer?</t>
  </si>
  <si>
    <t>LOOKUP Array Formula: =LOOKUP(2,1/(($B$11:$B$17=D22)*($C$11:$C$17&lt;=C22)),$D$11:$D$17)</t>
  </si>
  <si>
    <t>Sorted Helper Column &amp; LOOKUP: =LOOKUP(D22&amp;C22,$A$11:$D$17)</t>
  </si>
  <si>
    <t>SUMIFS &amp; MAXIFS: =SUMIFS($D$11:$D$17,$C$11:$C$17,MAXIFS($C$11:$C$17,$B$11:$B$17,D22,$C$11:$C$17,"&lt;="&amp;C22),$B$11:$B$17,D22)</t>
  </si>
  <si>
    <t>SUMIFS &amp; AGGREGATE: =SUMIFS($D$11:$D$17,$C$11:$C$17,AGGREGATE(14,6,$C$11:$C$17/(($B$11:$B$17=D22)*($C$11:$C$17&lt;=C22)),1),$B$11:$B$17,D22)</t>
  </si>
  <si>
    <t>VLOOKUP &amp; MAXIFS: =VLOOKUP(D22&amp;MAXIFS($C$11:$C$17,$B$11:$B$17,D22,$C$11:$C$17,"&lt;="&amp;C22),$A$11:$D$17,4,0)</t>
  </si>
  <si>
    <t>VLOOKUP &amp; AGGREGATE: =VLOOKUP(D22&amp;AGGREGATE(14,6,$C$11:$C$17/(($B$11:$B$17=D22)*($C$11:$C$17&lt;=C22)),1),$A$11:$D$17,4,0)</t>
  </si>
  <si>
    <t>INDEX, MATCH, MAXIFS Array Formula: =INDEX($D$11:$D$17,MATCH(D22&amp;MAXIFS($C$11:$C$17,$B$11:$B$17,D22,$C$11:$C$17,"&lt;="&amp;C22),INDEX($B$11:$B$17&amp;$C$11:$C$17,0),0))</t>
  </si>
  <si>
    <t>INDEX &amp; MATCH, AGGREGATE Array Formula: =INDEX($D$11:$D$17,MATCH(D22&amp;AGGREGATE(14,6,$C$11:$C$17/(($B$11:$B$17=D22)*($C$11:$C$17&lt;=C22)),1),INDEX($B$11:$B$17&amp;$C$11:$C$17,0),0))</t>
  </si>
  <si>
    <t>Drawing for Free Ctrl + Shift + Enter Array Formula Book, What is your name?</t>
  </si>
  <si>
    <t>Vote, Vote, Vote, Vote, Vote, Vote</t>
  </si>
  <si>
    <t>Excel Magic Trick 1488</t>
  </si>
  <si>
    <t>Favorite?</t>
  </si>
  <si>
    <t xml:space="preserve">LOOKUP &amp; Sorted Helper Column
</t>
  </si>
  <si>
    <t>Link to Vote:</t>
  </si>
  <si>
    <t>https://forms.office.com/Pages/ResponsePage.aspx?id=AzbjXcO4-06rg5AtOyQeHEQGbPtdBrxLqFDLktGSNXBUNTZXWTZOWEtPVEg0TlZJUkJNQkpKMEtIRS4u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</si>
</sst>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0"/>
      <name val="Calibri"/>
      <family val="2"/>
      <scheme val="minor"/>
    </font>
    <font>
      <b/>
      <sz val="43"/>
      <name val="Calibri"/>
      <family val="2"/>
      <scheme val="minor"/>
    </font>
    <font>
      <sz val="48"/>
      <name val="Calibri"/>
      <family val="2"/>
      <scheme val="minor"/>
    </font>
    <font>
      <b/>
      <sz val="80"/>
      <name val="Calibri"/>
      <family val="2"/>
      <scheme val="minor"/>
    </font>
    <font>
      <b/>
      <sz val="48"/>
      <name val="Calibri"/>
      <family val="2"/>
      <scheme val="minor"/>
    </font>
    <font>
      <sz val="100"/>
      <color theme="0"/>
      <name val="Calibri"/>
      <family val="2"/>
      <scheme val="minor"/>
    </font>
    <font>
      <b/>
      <sz val="80"/>
      <color theme="0"/>
      <name val="Calibri"/>
      <family val="2"/>
      <scheme val="minor"/>
    </font>
    <font>
      <b/>
      <sz val="69"/>
      <color theme="0"/>
      <name val="Calibri"/>
      <family val="2"/>
      <scheme val="minor"/>
    </font>
    <font>
      <b/>
      <sz val="100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125"/>
      <color theme="0"/>
      <name val="Calibri"/>
      <family val="2"/>
      <scheme val="minor"/>
    </font>
    <font>
      <b/>
      <sz val="80"/>
      <color rgb="FFCC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80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80"/>
      <color rgb="FF7030A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0"/>
      <color rgb="FF00206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88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2" fillId="2" borderId="1" xfId="0" applyFont="1" applyFill="1" applyBorder="1"/>
    <xf numFmtId="0" fontId="1" fillId="0" borderId="0" xfId="0" applyFont="1"/>
    <xf numFmtId="0" fontId="0" fillId="3" borderId="1" xfId="0" applyFill="1" applyBorder="1"/>
    <xf numFmtId="164" fontId="0" fillId="3" borderId="1" xfId="0" applyNumberFormat="1" applyFill="1" applyBorder="1"/>
    <xf numFmtId="164" fontId="0" fillId="0" borderId="1" xfId="0" applyNumberFormat="1" applyBorder="1"/>
    <xf numFmtId="0" fontId="0" fillId="0" borderId="0" xfId="0" applyBorder="1"/>
    <xf numFmtId="14" fontId="0" fillId="0" borderId="0" xfId="0" applyNumberFormat="1" applyBorder="1"/>
    <xf numFmtId="164" fontId="0" fillId="0" borderId="0" xfId="0" applyNumberFormat="1" applyBorder="1"/>
    <xf numFmtId="0" fontId="0" fillId="4" borderId="1" xfId="0" applyFill="1" applyBorder="1" applyAlignment="1">
      <alignment wrapText="1"/>
    </xf>
    <xf numFmtId="0" fontId="2" fillId="5" borderId="0" xfId="0" applyFont="1" applyFill="1"/>
    <xf numFmtId="0" fontId="2" fillId="6" borderId="1" xfId="0" applyFont="1" applyFill="1" applyBorder="1"/>
    <xf numFmtId="0" fontId="2" fillId="5" borderId="1" xfId="0" applyFont="1" applyFill="1" applyBorder="1"/>
    <xf numFmtId="0" fontId="0" fillId="0" borderId="0" xfId="0" applyAlignment="1">
      <alignment horizontal="left" indent="1"/>
    </xf>
    <xf numFmtId="0" fontId="3" fillId="5" borderId="0" xfId="0" applyFont="1" applyFill="1"/>
    <xf numFmtId="0" fontId="4" fillId="5" borderId="0" xfId="0" applyFont="1" applyFill="1"/>
    <xf numFmtId="0" fontId="4" fillId="5" borderId="0" xfId="0" applyFont="1" applyFill="1" applyProtection="1"/>
    <xf numFmtId="0" fontId="3" fillId="5" borderId="0" xfId="0" applyFont="1" applyFill="1" applyProtection="1"/>
    <xf numFmtId="0" fontId="0" fillId="0" borderId="0" xfId="0" applyProtection="1"/>
    <xf numFmtId="0" fontId="1" fillId="0" borderId="0" xfId="0" applyFont="1" applyProtection="1"/>
    <xf numFmtId="0" fontId="2" fillId="2" borderId="2" xfId="0" applyFont="1" applyFill="1" applyBorder="1" applyProtection="1"/>
    <xf numFmtId="0" fontId="2" fillId="2" borderId="1" xfId="0" applyFont="1" applyFill="1" applyBorder="1" applyProtection="1"/>
    <xf numFmtId="0" fontId="2" fillId="5" borderId="1" xfId="0" applyFont="1" applyFill="1" applyBorder="1" applyProtection="1"/>
    <xf numFmtId="0" fontId="0" fillId="0" borderId="1" xfId="0" applyBorder="1" applyProtection="1"/>
    <xf numFmtId="14" fontId="0" fillId="0" borderId="1" xfId="0" applyNumberFormat="1" applyBorder="1" applyProtection="1"/>
    <xf numFmtId="164" fontId="0" fillId="0" borderId="1" xfId="0" applyNumberFormat="1" applyBorder="1" applyProtection="1"/>
    <xf numFmtId="0" fontId="2" fillId="6" borderId="1" xfId="0" applyFont="1" applyFill="1" applyBorder="1" applyProtection="1"/>
    <xf numFmtId="0" fontId="0" fillId="4" borderId="1" xfId="0" applyFill="1" applyBorder="1" applyAlignment="1" applyProtection="1">
      <alignment wrapText="1"/>
    </xf>
    <xf numFmtId="0" fontId="0" fillId="0" borderId="0" xfId="0" applyAlignment="1" applyProtection="1">
      <alignment horizontal="left" indent="1"/>
    </xf>
    <xf numFmtId="0" fontId="0" fillId="0" borderId="0" xfId="0" applyBorder="1" applyProtection="1"/>
    <xf numFmtId="14" fontId="0" fillId="0" borderId="0" xfId="0" applyNumberFormat="1" applyBorder="1" applyProtection="1"/>
    <xf numFmtId="164" fontId="0" fillId="0" borderId="0" xfId="0" applyNumberFormat="1" applyBorder="1" applyProtection="1"/>
    <xf numFmtId="164" fontId="0" fillId="3" borderId="1" xfId="0" applyNumberFormat="1" applyFill="1" applyBorder="1" applyProtection="1"/>
    <xf numFmtId="0" fontId="5" fillId="7" borderId="0" xfId="0" applyFont="1" applyFill="1"/>
    <xf numFmtId="0" fontId="6" fillId="7" borderId="0" xfId="0" applyFont="1" applyFill="1"/>
    <xf numFmtId="0" fontId="7" fillId="7" borderId="0" xfId="0" applyFont="1" applyFill="1"/>
    <xf numFmtId="0" fontId="8" fillId="7" borderId="0" xfId="0" applyFont="1" applyFill="1"/>
    <xf numFmtId="0" fontId="10" fillId="7" borderId="0" xfId="0" applyFont="1" applyFill="1" applyAlignment="1"/>
    <xf numFmtId="0" fontId="9" fillId="7" borderId="0" xfId="0" applyFont="1" applyFill="1" applyAlignment="1"/>
    <xf numFmtId="0" fontId="5" fillId="7" borderId="0" xfId="0" applyFont="1" applyFill="1" applyAlignment="1"/>
    <xf numFmtId="0" fontId="5" fillId="5" borderId="0" xfId="0" applyFont="1" applyFill="1"/>
    <xf numFmtId="0" fontId="14" fillId="5" borderId="0" xfId="0" applyFont="1" applyFill="1" applyAlignment="1"/>
    <xf numFmtId="0" fontId="13" fillId="5" borderId="0" xfId="0" applyFont="1" applyFill="1"/>
    <xf numFmtId="0" fontId="12" fillId="5" borderId="0" xfId="0" applyFont="1" applyFill="1" applyAlignment="1"/>
    <xf numFmtId="0" fontId="15" fillId="5" borderId="0" xfId="0" applyFont="1" applyFill="1"/>
    <xf numFmtId="0" fontId="11" fillId="5" borderId="0" xfId="0" applyFont="1" applyFill="1"/>
    <xf numFmtId="0" fontId="9" fillId="5" borderId="0" xfId="0" applyFont="1" applyFill="1" applyAlignment="1">
      <alignment horizontal="left" indent="5"/>
    </xf>
    <xf numFmtId="0" fontId="0" fillId="7" borderId="0" xfId="0" applyFont="1" applyFill="1"/>
    <xf numFmtId="0" fontId="0" fillId="7" borderId="0" xfId="0" applyFill="1"/>
    <xf numFmtId="0" fontId="2" fillId="7" borderId="0" xfId="0" applyFont="1" applyFill="1"/>
    <xf numFmtId="0" fontId="15" fillId="7" borderId="0" xfId="0" applyFont="1" applyFill="1"/>
    <xf numFmtId="0" fontId="16" fillId="7" borderId="0" xfId="0" applyFont="1" applyFill="1"/>
    <xf numFmtId="0" fontId="9" fillId="7" borderId="0" xfId="0" applyFont="1" applyFill="1" applyAlignment="1">
      <alignment horizontal="right"/>
    </xf>
    <xf numFmtId="0" fontId="2" fillId="8" borderId="0" xfId="0" applyFont="1" applyFill="1"/>
    <xf numFmtId="0" fontId="15" fillId="8" borderId="0" xfId="0" applyFont="1" applyFill="1"/>
    <xf numFmtId="0" fontId="17" fillId="8" borderId="0" xfId="0" applyFont="1" applyFill="1"/>
    <xf numFmtId="0" fontId="5" fillId="0" borderId="0" xfId="0" applyFont="1" applyFill="1" applyAlignment="1"/>
    <xf numFmtId="0" fontId="5" fillId="0" borderId="0" xfId="0" applyFont="1" applyFill="1"/>
    <xf numFmtId="0" fontId="18" fillId="0" borderId="0" xfId="0" applyFont="1" applyFill="1" applyAlignment="1">
      <alignment horizontal="right"/>
    </xf>
    <xf numFmtId="0" fontId="5" fillId="9" borderId="0" xfId="0" applyFont="1" applyFill="1"/>
    <xf numFmtId="0" fontId="17" fillId="9" borderId="0" xfId="0" applyFont="1" applyFill="1"/>
    <xf numFmtId="0" fontId="15" fillId="9" borderId="0" xfId="0" applyFont="1" applyFill="1"/>
    <xf numFmtId="0" fontId="2" fillId="9" borderId="0" xfId="0" applyFont="1" applyFill="1"/>
    <xf numFmtId="0" fontId="19" fillId="0" borderId="0" xfId="0" applyFont="1" applyFill="1" applyAlignment="1"/>
    <xf numFmtId="0" fontId="19" fillId="0" borderId="0" xfId="0" applyFont="1" applyFill="1"/>
    <xf numFmtId="0" fontId="20" fillId="0" borderId="0" xfId="0" applyFont="1" applyFill="1" applyAlignment="1">
      <alignment horizontal="right"/>
    </xf>
    <xf numFmtId="0" fontId="0" fillId="3" borderId="1" xfId="0" applyNumberFormat="1" applyFill="1" applyBorder="1" applyProtection="1"/>
    <xf numFmtId="0" fontId="5" fillId="10" borderId="0" xfId="0" applyFont="1" applyFill="1"/>
    <xf numFmtId="0" fontId="17" fillId="10" borderId="0" xfId="0" applyFont="1" applyFill="1"/>
    <xf numFmtId="0" fontId="15" fillId="10" borderId="0" xfId="0" applyFont="1" applyFill="1"/>
    <xf numFmtId="0" fontId="2" fillId="10" borderId="0" xfId="0" applyFont="1" applyFill="1"/>
    <xf numFmtId="0" fontId="21" fillId="0" borderId="0" xfId="0" applyFont="1" applyFill="1" applyAlignment="1"/>
    <xf numFmtId="0" fontId="21" fillId="0" borderId="0" xfId="0" applyFont="1" applyFill="1"/>
    <xf numFmtId="0" fontId="22" fillId="0" borderId="0" xfId="0" applyFont="1" applyFill="1" applyAlignment="1">
      <alignment horizontal="right"/>
    </xf>
    <xf numFmtId="0" fontId="15" fillId="2" borderId="0" xfId="0" applyFont="1" applyFill="1"/>
    <xf numFmtId="0" fontId="2" fillId="2" borderId="0" xfId="0" applyFont="1" applyFill="1"/>
    <xf numFmtId="0" fontId="23" fillId="0" borderId="0" xfId="0" applyFont="1" applyFill="1" applyAlignment="1"/>
    <xf numFmtId="0" fontId="23" fillId="0" borderId="0" xfId="0" applyFont="1" applyFill="1"/>
    <xf numFmtId="0" fontId="24" fillId="0" borderId="0" xfId="0" applyFont="1" applyFill="1" applyAlignment="1">
      <alignment horizontal="right"/>
    </xf>
    <xf numFmtId="0" fontId="11" fillId="2" borderId="0" xfId="0" applyFont="1" applyFill="1"/>
    <xf numFmtId="0" fontId="11" fillId="8" borderId="0" xfId="0" applyFont="1" applyFill="1"/>
    <xf numFmtId="0" fontId="14" fillId="8" borderId="0" xfId="0" applyFont="1" applyFill="1"/>
    <xf numFmtId="0" fontId="9" fillId="9" borderId="0" xfId="0" applyFont="1" applyFill="1" applyAlignment="1">
      <alignment horizontal="left" indent="5"/>
    </xf>
    <xf numFmtId="0" fontId="14" fillId="9" borderId="0" xfId="0" applyFont="1" applyFill="1" applyAlignment="1"/>
    <xf numFmtId="0" fontId="26" fillId="0" borderId="0" xfId="1"/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53E8493C-B704-4D1A-8CA5-A9810420DA87}">
      <tableStyleElement type="wholeTable" dxfId="1"/>
      <tableStyleElement type="headerRow" dxfId="0"/>
    </tableStyle>
  </tableStyles>
  <colors>
    <mruColors>
      <color rgb="FF0000FF"/>
      <color rgb="FFCCFFCC"/>
      <color rgb="FFCC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484907</xdr:colOff>
      <xdr:row>14</xdr:row>
      <xdr:rowOff>189426</xdr:rowOff>
    </xdr:from>
    <xdr:to>
      <xdr:col>8</xdr:col>
      <xdr:colOff>69272</xdr:colOff>
      <xdr:row>25</xdr:row>
      <xdr:rowOff>14023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816CBAE-4F03-49DD-A7BF-3ACD8CB1E8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089" y="9021699"/>
          <a:ext cx="2615047" cy="3617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484907</xdr:colOff>
      <xdr:row>13</xdr:row>
      <xdr:rowOff>189426</xdr:rowOff>
    </xdr:from>
    <xdr:to>
      <xdr:col>8</xdr:col>
      <xdr:colOff>69272</xdr:colOff>
      <xdr:row>24</xdr:row>
      <xdr:rowOff>14023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391B5D-C37C-4C9E-9811-F185B7C84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3357" y="9000051"/>
          <a:ext cx="2632365" cy="36250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484907</xdr:colOff>
      <xdr:row>13</xdr:row>
      <xdr:rowOff>189426</xdr:rowOff>
    </xdr:from>
    <xdr:to>
      <xdr:col>8</xdr:col>
      <xdr:colOff>69272</xdr:colOff>
      <xdr:row>24</xdr:row>
      <xdr:rowOff>14023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08EDA3-E958-44C3-9E4E-589E36AF0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3357" y="9219126"/>
          <a:ext cx="2632365" cy="36250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484907</xdr:colOff>
      <xdr:row>13</xdr:row>
      <xdr:rowOff>189426</xdr:rowOff>
    </xdr:from>
    <xdr:to>
      <xdr:col>8</xdr:col>
      <xdr:colOff>69272</xdr:colOff>
      <xdr:row>24</xdr:row>
      <xdr:rowOff>14023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FD957D-194B-49C1-9591-569146714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3357" y="9219126"/>
          <a:ext cx="2632365" cy="36250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484907</xdr:colOff>
      <xdr:row>13</xdr:row>
      <xdr:rowOff>189426</xdr:rowOff>
    </xdr:from>
    <xdr:to>
      <xdr:col>8</xdr:col>
      <xdr:colOff>69272</xdr:colOff>
      <xdr:row>24</xdr:row>
      <xdr:rowOff>14022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908BF4-DEBB-4605-9014-B89AB7E0D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3357" y="9219126"/>
          <a:ext cx="2632365" cy="36250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484907</xdr:colOff>
      <xdr:row>13</xdr:row>
      <xdr:rowOff>189426</xdr:rowOff>
    </xdr:from>
    <xdr:to>
      <xdr:col>8</xdr:col>
      <xdr:colOff>69272</xdr:colOff>
      <xdr:row>24</xdr:row>
      <xdr:rowOff>14022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14AEB6-A789-4977-93E2-F16A882FC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3357" y="8809551"/>
          <a:ext cx="2632365" cy="3625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forms.office.com/Pages/ResponsePage.aspx?id=AzbjXcO4-06rg5AtOyQeHEQGbPtdBrxLqFDLktGSNXBUNTZXWTZOWEtPVEg0TlZJUkJNQkpKMEtIRS4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D528D-E87C-4C09-AFEA-6EB3CBB50A17}">
  <sheetPr codeName="Sheet1"/>
  <dimension ref="B2:AB30"/>
  <sheetViews>
    <sheetView topLeftCell="E1" zoomScale="85" zoomScaleNormal="85" workbookViewId="0">
      <selection activeCell="V18" sqref="V18"/>
    </sheetView>
  </sheetViews>
  <sheetFormatPr defaultRowHeight="15" x14ac:dyDescent="0.25"/>
  <cols>
    <col min="2" max="5" width="15.28515625" customWidth="1"/>
    <col min="6" max="6" width="13" customWidth="1"/>
    <col min="7" max="10" width="15.28515625" customWidth="1"/>
    <col min="12" max="15" width="15.28515625" customWidth="1"/>
    <col min="17" max="17" width="17.140625" customWidth="1"/>
    <col min="18" max="18" width="17" customWidth="1"/>
    <col min="19" max="19" width="13.5703125" bestFit="1" customWidth="1"/>
    <col min="20" max="20" width="12.28515625" bestFit="1" customWidth="1"/>
  </cols>
  <sheetData>
    <row r="2" spans="2:20" x14ac:dyDescent="0.25">
      <c r="B2" s="5" t="s">
        <v>12</v>
      </c>
      <c r="G2" s="5" t="s">
        <v>14</v>
      </c>
      <c r="L2" s="5" t="s">
        <v>15</v>
      </c>
      <c r="Q2" s="5" t="s">
        <v>15</v>
      </c>
    </row>
    <row r="4" spans="2:20" x14ac:dyDescent="0.25">
      <c r="B4" s="4" t="s">
        <v>0</v>
      </c>
      <c r="C4" s="4" t="s">
        <v>8</v>
      </c>
      <c r="D4" s="4" t="s">
        <v>1</v>
      </c>
      <c r="G4" s="4" t="s">
        <v>0</v>
      </c>
      <c r="H4" s="4" t="s">
        <v>8</v>
      </c>
      <c r="I4" s="4" t="s">
        <v>1</v>
      </c>
      <c r="L4" s="4" t="s">
        <v>0</v>
      </c>
      <c r="M4" s="4" t="s">
        <v>8</v>
      </c>
      <c r="N4" s="4" t="s">
        <v>1</v>
      </c>
      <c r="Q4" s="4" t="s">
        <v>18</v>
      </c>
      <c r="R4" s="4" t="s">
        <v>0</v>
      </c>
      <c r="S4" s="4" t="s">
        <v>8</v>
      </c>
      <c r="T4" s="4" t="s">
        <v>1</v>
      </c>
    </row>
    <row r="5" spans="2:20" x14ac:dyDescent="0.25">
      <c r="B5" s="2" t="s">
        <v>5</v>
      </c>
      <c r="C5" s="3">
        <v>43101</v>
      </c>
      <c r="D5" s="8">
        <v>10</v>
      </c>
      <c r="G5" s="2" t="s">
        <v>5</v>
      </c>
      <c r="H5" s="3">
        <v>43101</v>
      </c>
      <c r="I5" s="8">
        <v>10</v>
      </c>
      <c r="L5" s="2" t="s">
        <v>6</v>
      </c>
      <c r="M5" s="3">
        <v>43101</v>
      </c>
      <c r="N5" s="8">
        <v>15</v>
      </c>
      <c r="Q5" s="6" t="str">
        <f t="shared" ref="Q5:Q11" si="0">R5&amp;S5</f>
        <v>ABC43101</v>
      </c>
      <c r="R5" s="2" t="s">
        <v>5</v>
      </c>
      <c r="S5" s="3">
        <v>43101</v>
      </c>
      <c r="T5" s="8">
        <v>10</v>
      </c>
    </row>
    <row r="6" spans="2:20" x14ac:dyDescent="0.25">
      <c r="B6" s="2" t="s">
        <v>6</v>
      </c>
      <c r="C6" s="3">
        <v>43101</v>
      </c>
      <c r="D6" s="8">
        <v>15</v>
      </c>
      <c r="G6" s="2" t="s">
        <v>5</v>
      </c>
      <c r="H6" s="3">
        <v>43160</v>
      </c>
      <c r="I6" s="8">
        <v>12</v>
      </c>
      <c r="L6" s="2" t="s">
        <v>5</v>
      </c>
      <c r="M6" s="3">
        <v>43101</v>
      </c>
      <c r="N6" s="8">
        <v>10</v>
      </c>
      <c r="Q6" s="6" t="str">
        <f t="shared" si="0"/>
        <v>ABC43160</v>
      </c>
      <c r="R6" s="2" t="s">
        <v>5</v>
      </c>
      <c r="S6" s="3">
        <v>43160</v>
      </c>
      <c r="T6" s="8">
        <v>12</v>
      </c>
    </row>
    <row r="7" spans="2:20" x14ac:dyDescent="0.25">
      <c r="B7" s="2" t="s">
        <v>5</v>
      </c>
      <c r="C7" s="3">
        <v>43160</v>
      </c>
      <c r="D7" s="8">
        <v>12</v>
      </c>
      <c r="G7" s="2" t="s">
        <v>5</v>
      </c>
      <c r="H7" s="3">
        <v>43296</v>
      </c>
      <c r="I7" s="8">
        <v>9</v>
      </c>
      <c r="L7" s="2" t="s">
        <v>6</v>
      </c>
      <c r="M7" s="3">
        <v>43160</v>
      </c>
      <c r="N7" s="8">
        <v>18</v>
      </c>
      <c r="Q7" s="6" t="str">
        <f t="shared" si="0"/>
        <v>ABC43296</v>
      </c>
      <c r="R7" s="2" t="s">
        <v>5</v>
      </c>
      <c r="S7" s="3">
        <v>43296</v>
      </c>
      <c r="T7" s="8">
        <v>9</v>
      </c>
    </row>
    <row r="8" spans="2:20" x14ac:dyDescent="0.25">
      <c r="B8" s="2" t="s">
        <v>6</v>
      </c>
      <c r="C8" s="3">
        <v>43160</v>
      </c>
      <c r="D8" s="8">
        <v>18</v>
      </c>
      <c r="G8" s="2" t="s">
        <v>6</v>
      </c>
      <c r="H8" s="3">
        <v>43101</v>
      </c>
      <c r="I8" s="8">
        <v>15</v>
      </c>
      <c r="L8" s="2" t="s">
        <v>5</v>
      </c>
      <c r="M8" s="3">
        <v>43160</v>
      </c>
      <c r="N8" s="8">
        <v>12</v>
      </c>
      <c r="Q8" s="6" t="str">
        <f t="shared" si="0"/>
        <v>CDE43101</v>
      </c>
      <c r="R8" s="2" t="s">
        <v>6</v>
      </c>
      <c r="S8" s="3">
        <v>43101</v>
      </c>
      <c r="T8" s="8">
        <v>15</v>
      </c>
    </row>
    <row r="9" spans="2:20" x14ac:dyDescent="0.25">
      <c r="B9" s="2" t="s">
        <v>13</v>
      </c>
      <c r="C9" s="3">
        <v>43205</v>
      </c>
      <c r="D9" s="8">
        <v>25</v>
      </c>
      <c r="G9" s="2" t="s">
        <v>6</v>
      </c>
      <c r="H9" s="3">
        <v>43160</v>
      </c>
      <c r="I9" s="8">
        <v>18</v>
      </c>
      <c r="L9" s="2" t="s">
        <v>13</v>
      </c>
      <c r="M9" s="3">
        <v>43205</v>
      </c>
      <c r="N9" s="8">
        <v>25</v>
      </c>
      <c r="Q9" s="6" t="str">
        <f t="shared" si="0"/>
        <v>CDE43160</v>
      </c>
      <c r="R9" s="2" t="s">
        <v>6</v>
      </c>
      <c r="S9" s="3">
        <v>43160</v>
      </c>
      <c r="T9" s="8">
        <v>18</v>
      </c>
    </row>
    <row r="10" spans="2:20" x14ac:dyDescent="0.25">
      <c r="B10" s="2" t="s">
        <v>6</v>
      </c>
      <c r="C10" s="3">
        <v>43252</v>
      </c>
      <c r="D10" s="8">
        <v>19</v>
      </c>
      <c r="G10" s="2" t="s">
        <v>6</v>
      </c>
      <c r="H10" s="3">
        <v>43252</v>
      </c>
      <c r="I10" s="8">
        <v>19</v>
      </c>
      <c r="L10" s="2" t="s">
        <v>6</v>
      </c>
      <c r="M10" s="3">
        <v>43252</v>
      </c>
      <c r="N10" s="8">
        <v>19</v>
      </c>
      <c r="Q10" s="6" t="str">
        <f t="shared" si="0"/>
        <v>CDE43252</v>
      </c>
      <c r="R10" s="2" t="s">
        <v>6</v>
      </c>
      <c r="S10" s="3">
        <v>43252</v>
      </c>
      <c r="T10" s="8">
        <v>19</v>
      </c>
    </row>
    <row r="11" spans="2:20" x14ac:dyDescent="0.25">
      <c r="B11" s="2" t="s">
        <v>5</v>
      </c>
      <c r="C11" s="3">
        <v>43296</v>
      </c>
      <c r="D11" s="8">
        <v>9</v>
      </c>
      <c r="G11" s="2" t="s">
        <v>13</v>
      </c>
      <c r="H11" s="3">
        <v>43205</v>
      </c>
      <c r="I11" s="8">
        <v>25</v>
      </c>
      <c r="L11" s="2" t="s">
        <v>5</v>
      </c>
      <c r="M11" s="3">
        <v>43296</v>
      </c>
      <c r="N11" s="8">
        <v>9</v>
      </c>
      <c r="Q11" s="6" t="str">
        <f t="shared" si="0"/>
        <v>DDD43205</v>
      </c>
      <c r="R11" s="2" t="s">
        <v>13</v>
      </c>
      <c r="S11" s="3">
        <v>43205</v>
      </c>
      <c r="T11" s="8">
        <v>25</v>
      </c>
    </row>
    <row r="13" spans="2:20" x14ac:dyDescent="0.25">
      <c r="B13" s="5" t="s">
        <v>7</v>
      </c>
      <c r="G13" s="5" t="s">
        <v>7</v>
      </c>
      <c r="L13" s="5" t="s">
        <v>7</v>
      </c>
      <c r="Q13" s="5" t="s">
        <v>7</v>
      </c>
    </row>
    <row r="14" spans="2:20" x14ac:dyDescent="0.25">
      <c r="B14" s="5"/>
      <c r="C14" t="s">
        <v>11</v>
      </c>
      <c r="G14" s="5"/>
      <c r="H14" t="s">
        <v>16</v>
      </c>
      <c r="L14" s="5"/>
      <c r="M14" t="s">
        <v>17</v>
      </c>
      <c r="Q14" s="5"/>
    </row>
    <row r="15" spans="2:20" x14ac:dyDescent="0.25">
      <c r="B15" s="5"/>
      <c r="C15" t="s">
        <v>9</v>
      </c>
      <c r="G15" s="5"/>
      <c r="L15" s="5"/>
      <c r="Q15" s="5"/>
    </row>
    <row r="16" spans="2:20" x14ac:dyDescent="0.25">
      <c r="C16" t="s">
        <v>10</v>
      </c>
    </row>
    <row r="17" spans="2:28" x14ac:dyDescent="0.25">
      <c r="B17" s="4" t="s">
        <v>2</v>
      </c>
      <c r="C17" s="4" t="s">
        <v>3</v>
      </c>
      <c r="D17" s="4" t="s">
        <v>0</v>
      </c>
      <c r="E17" s="4" t="s">
        <v>4</v>
      </c>
      <c r="G17" s="4" t="s">
        <v>2</v>
      </c>
      <c r="H17" s="4" t="s">
        <v>3</v>
      </c>
      <c r="I17" s="4" t="s">
        <v>0</v>
      </c>
      <c r="J17" s="4" t="s">
        <v>4</v>
      </c>
      <c r="L17" s="4" t="s">
        <v>2</v>
      </c>
      <c r="M17" s="4" t="s">
        <v>3</v>
      </c>
      <c r="N17" s="4" t="s">
        <v>0</v>
      </c>
      <c r="O17" s="4" t="s">
        <v>4</v>
      </c>
      <c r="Q17" s="4" t="s">
        <v>2</v>
      </c>
      <c r="R17" s="4" t="s">
        <v>3</v>
      </c>
      <c r="S17" s="4" t="s">
        <v>0</v>
      </c>
      <c r="T17" s="4" t="s">
        <v>4</v>
      </c>
    </row>
    <row r="18" spans="2:28" x14ac:dyDescent="0.25">
      <c r="B18" s="2">
        <v>1</v>
      </c>
      <c r="C18" s="3">
        <v>43157</v>
      </c>
      <c r="D18" s="2" t="s">
        <v>5</v>
      </c>
      <c r="E18" s="7">
        <f t="shared" ref="E18:E30" si="1">LOOKUP(2,1/((C18&gt;=$C$5:$C$11)*($B$5:$B$11=D18)),$D$5:$D$11)</f>
        <v>10</v>
      </c>
      <c r="F18" s="1"/>
      <c r="G18" s="2">
        <v>1</v>
      </c>
      <c r="H18" s="3">
        <v>43157</v>
      </c>
      <c r="I18" s="2" t="s">
        <v>5</v>
      </c>
      <c r="J18" s="7">
        <f ca="1">LOOKUP(H18,OFFSET($G$4,MATCH(I18,$G$5:$G$11,0),1,COUNTIFS($G$5:$G$11,I18),2))</f>
        <v>10</v>
      </c>
      <c r="L18" s="2">
        <v>1</v>
      </c>
      <c r="M18" s="3">
        <v>43157</v>
      </c>
      <c r="N18" s="2" t="s">
        <v>5</v>
      </c>
      <c r="O18" s="7">
        <f>SUMIFS($N$5:$N$11,$M$5:$M$11,_xlfn.MAXIFS($M$5:$M$11,$L$5:$L$11,N18,$M$5:$M$11,"&lt;="&amp;M18),$L$5:$L$11,N18)</f>
        <v>10</v>
      </c>
      <c r="P18">
        <f>_xlfn.MAXIFS($M$5:$M$11,$L$5:$L$11,N18,$M$5:$M$11,"&lt;="&amp;M18)</f>
        <v>43101</v>
      </c>
      <c r="Q18" s="2">
        <v>1</v>
      </c>
      <c r="R18" s="3">
        <v>43157</v>
      </c>
      <c r="S18" s="2" t="s">
        <v>5</v>
      </c>
      <c r="T18" s="7">
        <f>VLOOKUP(S18&amp;_xlfn.MAXIFS($M$5:$M$11,$L$5:$L$11,S18,$M$5:$M$11,"&lt;="&amp;R18),$Q$5:$T$11,4,0)</f>
        <v>10</v>
      </c>
      <c r="V18">
        <f>VLOOKUP(S18&amp;_xlfn.AGGREGATE(14,6,$M$5:$M$11/(($L$5:$L$11=S18)*($M$5:$M$11&lt;=R18)),1),$Q$5:$T$11,4,0)</f>
        <v>10</v>
      </c>
      <c r="X18">
        <f>INDEX($T$5:$T$11,MATCH(S18&amp;_xlfn.MAXIFS($M$5:$M$11,$L$5:$L$11,S18,$M$5:$M$11,"&lt;="&amp;R18),INDEX($R$5:$R$11&amp;$S$5:$S$11,),0))</f>
        <v>10</v>
      </c>
      <c r="Y18">
        <f>INDEX($T$5:$T$11,MATCH(S18&amp;_xlfn.AGGREGATE(14,6,$M$5:$M$11/(($L$5:$L$11=S18)*($M$5:$M$11&lt;=R18)),1),INDEX($R$5:$R$11&amp;$S$5:$S$11,),0))</f>
        <v>10</v>
      </c>
      <c r="AA18">
        <f>LOOKUP(2,1/((C18&gt;=$C$5:$C$11)*($B$5:$B$11=D18)),$D$5:$D$11)</f>
        <v>10</v>
      </c>
      <c r="AB18">
        <f ca="1">LOOKUP(H18,OFFSET($G$4,MATCH(I18,$G$5:$G$11,0),1,COUNTIFS($G$5:$G$11,I18),2))</f>
        <v>10</v>
      </c>
    </row>
    <row r="19" spans="2:28" x14ac:dyDescent="0.25">
      <c r="B19" s="2">
        <v>2</v>
      </c>
      <c r="C19" s="3">
        <v>43148</v>
      </c>
      <c r="D19" s="2" t="s">
        <v>5</v>
      </c>
      <c r="E19" s="7">
        <f t="shared" si="1"/>
        <v>10</v>
      </c>
      <c r="F19" s="1"/>
      <c r="G19" s="2">
        <v>2</v>
      </c>
      <c r="H19" s="3">
        <v>43148</v>
      </c>
      <c r="I19" s="2" t="s">
        <v>5</v>
      </c>
      <c r="J19" s="7">
        <f t="shared" ref="J19:J30" ca="1" si="2">LOOKUP(H19,OFFSET($G$4,MATCH(I19,$G$5:$G$11,0),1,COUNTIFS($G$5:$G$11,I19),2))</f>
        <v>10</v>
      </c>
      <c r="L19" s="2">
        <v>2</v>
      </c>
      <c r="M19" s="3">
        <v>43148</v>
      </c>
      <c r="N19" s="2" t="s">
        <v>5</v>
      </c>
      <c r="O19" s="7">
        <f t="shared" ref="O19:O30" si="3">SUMIFS($N$5:$N$11,$M$5:$M$11,_xlfn.MAXIFS($M$5:$M$11,$L$5:$L$11,N19,$M$5:$M$11,"&lt;="&amp;M19),$L$5:$L$11,N19)</f>
        <v>10</v>
      </c>
      <c r="Q19" s="2">
        <v>2</v>
      </c>
      <c r="R19" s="3">
        <v>43148</v>
      </c>
      <c r="S19" s="2" t="s">
        <v>5</v>
      </c>
      <c r="T19" s="7">
        <f t="shared" ref="T19:T30" si="4">VLOOKUP(S19&amp;_xlfn.MAXIFS($M$5:$M$11,$L$5:$L$11,S19,$M$5:$M$11,"&lt;="&amp;R19),$Q$5:$T$11,4,0)</f>
        <v>10</v>
      </c>
      <c r="V19">
        <f t="shared" ref="V19:V30" si="5">VLOOKUP(S19&amp;_xlfn.AGGREGATE(14,6,$M$5:$M$11/(($L$5:$L$11=S19)*($M$5:$M$11&lt;=R19)),1),$Q$5:$T$11,4,0)</f>
        <v>10</v>
      </c>
      <c r="X19">
        <f t="shared" ref="X19:X30" si="6">INDEX($T$5:$T$11,MATCH(S19&amp;_xlfn.MAXIFS($M$5:$M$11,$L$5:$L$11,S19,$M$5:$M$11,"&lt;="&amp;R19),INDEX($R$5:$R$11&amp;$S$5:$S$11,),0))</f>
        <v>10</v>
      </c>
      <c r="Y19">
        <f t="shared" ref="Y19:Y30" si="7">INDEX($T$5:$T$11,MATCH(S19&amp;_xlfn.AGGREGATE(14,6,$M$5:$M$11/(($L$5:$L$11=S19)*($M$5:$M$11&lt;=R19)),1),INDEX($R$5:$R$11&amp;$S$5:$S$11,),0))</f>
        <v>10</v>
      </c>
      <c r="AA19">
        <f t="shared" ref="AA19:AA30" si="8">LOOKUP(2,1/((C19&gt;=$C$5:$C$11)*($B$5:$B$11=D19)),$D$5:$D$11)</f>
        <v>10</v>
      </c>
    </row>
    <row r="20" spans="2:28" x14ac:dyDescent="0.25">
      <c r="B20" s="2">
        <v>3</v>
      </c>
      <c r="C20" s="3">
        <v>43151</v>
      </c>
      <c r="D20" s="2" t="s">
        <v>6</v>
      </c>
      <c r="E20" s="7">
        <f t="shared" si="1"/>
        <v>15</v>
      </c>
      <c r="F20" s="1"/>
      <c r="G20" s="2">
        <v>3</v>
      </c>
      <c r="H20" s="3">
        <v>43151</v>
      </c>
      <c r="I20" s="2" t="s">
        <v>6</v>
      </c>
      <c r="J20" s="7">
        <f ca="1">LOOKUP(H20,OFFSET($G$4,MATCH(I20,$G$5:$G$11,0),1,COUNTIFS($G$5:$G$11,I20),2))</f>
        <v>15</v>
      </c>
      <c r="L20" s="2">
        <v>3</v>
      </c>
      <c r="M20" s="3">
        <v>43151</v>
      </c>
      <c r="N20" s="2" t="s">
        <v>6</v>
      </c>
      <c r="O20" s="7">
        <f t="shared" si="3"/>
        <v>15</v>
      </c>
      <c r="Q20" s="2">
        <v>3</v>
      </c>
      <c r="R20" s="3">
        <v>43151</v>
      </c>
      <c r="S20" s="2" t="s">
        <v>6</v>
      </c>
      <c r="T20" s="7">
        <f t="shared" si="4"/>
        <v>15</v>
      </c>
      <c r="V20">
        <f t="shared" si="5"/>
        <v>15</v>
      </c>
      <c r="X20">
        <f t="shared" si="6"/>
        <v>15</v>
      </c>
      <c r="Y20">
        <f t="shared" si="7"/>
        <v>15</v>
      </c>
      <c r="AA20">
        <f t="shared" si="8"/>
        <v>15</v>
      </c>
    </row>
    <row r="21" spans="2:28" x14ac:dyDescent="0.25">
      <c r="B21" s="2">
        <v>4</v>
      </c>
      <c r="C21" s="3">
        <v>43140</v>
      </c>
      <c r="D21" s="2" t="s">
        <v>6</v>
      </c>
      <c r="E21" s="7">
        <f t="shared" si="1"/>
        <v>15</v>
      </c>
      <c r="F21" s="1"/>
      <c r="G21" s="2">
        <v>4</v>
      </c>
      <c r="H21" s="3">
        <v>43140</v>
      </c>
      <c r="I21" s="2" t="s">
        <v>6</v>
      </c>
      <c r="J21" s="7">
        <f t="shared" ca="1" si="2"/>
        <v>15</v>
      </c>
      <c r="L21" s="2">
        <v>4</v>
      </c>
      <c r="M21" s="3">
        <v>43140</v>
      </c>
      <c r="N21" s="2" t="s">
        <v>6</v>
      </c>
      <c r="O21" s="7">
        <f t="shared" si="3"/>
        <v>15</v>
      </c>
      <c r="Q21" s="2">
        <v>4</v>
      </c>
      <c r="R21" s="3">
        <v>43140</v>
      </c>
      <c r="S21" s="2" t="s">
        <v>6</v>
      </c>
      <c r="T21" s="7">
        <f t="shared" si="4"/>
        <v>15</v>
      </c>
      <c r="V21">
        <f t="shared" si="5"/>
        <v>15</v>
      </c>
      <c r="X21">
        <f t="shared" si="6"/>
        <v>15</v>
      </c>
      <c r="Y21">
        <f t="shared" si="7"/>
        <v>15</v>
      </c>
      <c r="AA21">
        <f t="shared" si="8"/>
        <v>15</v>
      </c>
    </row>
    <row r="22" spans="2:28" x14ac:dyDescent="0.25">
      <c r="B22" s="2">
        <v>5</v>
      </c>
      <c r="C22" s="3">
        <v>43160</v>
      </c>
      <c r="D22" s="2" t="s">
        <v>5</v>
      </c>
      <c r="E22" s="7">
        <f t="shared" si="1"/>
        <v>12</v>
      </c>
      <c r="F22" s="1"/>
      <c r="G22" s="2">
        <v>5</v>
      </c>
      <c r="H22" s="3">
        <v>43160</v>
      </c>
      <c r="I22" s="2" t="s">
        <v>5</v>
      </c>
      <c r="J22" s="7">
        <f t="shared" ca="1" si="2"/>
        <v>12</v>
      </c>
      <c r="L22" s="2">
        <v>5</v>
      </c>
      <c r="M22" s="3">
        <v>43160</v>
      </c>
      <c r="N22" s="2" t="s">
        <v>5</v>
      </c>
      <c r="O22" s="7">
        <f t="shared" si="3"/>
        <v>12</v>
      </c>
      <c r="Q22" s="2">
        <v>5</v>
      </c>
      <c r="R22" s="3">
        <v>43160</v>
      </c>
      <c r="S22" s="2" t="s">
        <v>5</v>
      </c>
      <c r="T22" s="7">
        <f t="shared" si="4"/>
        <v>12</v>
      </c>
      <c r="V22">
        <f t="shared" si="5"/>
        <v>12</v>
      </c>
      <c r="X22">
        <f t="shared" si="6"/>
        <v>12</v>
      </c>
      <c r="Y22">
        <f t="shared" si="7"/>
        <v>12</v>
      </c>
      <c r="AA22">
        <f t="shared" si="8"/>
        <v>12</v>
      </c>
    </row>
    <row r="23" spans="2:28" x14ac:dyDescent="0.25">
      <c r="B23" s="2">
        <v>6</v>
      </c>
      <c r="C23" s="3">
        <v>43191</v>
      </c>
      <c r="D23" s="2" t="s">
        <v>5</v>
      </c>
      <c r="E23" s="7">
        <f t="shared" si="1"/>
        <v>12</v>
      </c>
      <c r="F23" s="1"/>
      <c r="G23" s="2">
        <v>6</v>
      </c>
      <c r="H23" s="3">
        <v>43191</v>
      </c>
      <c r="I23" s="2" t="s">
        <v>5</v>
      </c>
      <c r="J23" s="7">
        <f t="shared" ca="1" si="2"/>
        <v>12</v>
      </c>
      <c r="L23" s="2">
        <v>6</v>
      </c>
      <c r="M23" s="3">
        <v>43191</v>
      </c>
      <c r="N23" s="2" t="s">
        <v>5</v>
      </c>
      <c r="O23" s="7">
        <f t="shared" si="3"/>
        <v>12</v>
      </c>
      <c r="Q23" s="2">
        <v>6</v>
      </c>
      <c r="R23" s="3">
        <v>43191</v>
      </c>
      <c r="S23" s="2" t="s">
        <v>5</v>
      </c>
      <c r="T23" s="7">
        <f t="shared" si="4"/>
        <v>12</v>
      </c>
      <c r="V23">
        <f t="shared" si="5"/>
        <v>12</v>
      </c>
      <c r="X23">
        <f t="shared" si="6"/>
        <v>12</v>
      </c>
      <c r="Y23">
        <f t="shared" si="7"/>
        <v>12</v>
      </c>
      <c r="AA23">
        <f t="shared" si="8"/>
        <v>12</v>
      </c>
    </row>
    <row r="24" spans="2:28" x14ac:dyDescent="0.25">
      <c r="B24" s="2">
        <v>7</v>
      </c>
      <c r="C24" s="3">
        <v>43160</v>
      </c>
      <c r="D24" s="2" t="s">
        <v>6</v>
      </c>
      <c r="E24" s="7">
        <f t="shared" si="1"/>
        <v>18</v>
      </c>
      <c r="F24" s="1"/>
      <c r="G24" s="2">
        <v>7</v>
      </c>
      <c r="H24" s="3">
        <v>43160</v>
      </c>
      <c r="I24" s="2" t="s">
        <v>6</v>
      </c>
      <c r="J24" s="7">
        <f t="shared" ca="1" si="2"/>
        <v>18</v>
      </c>
      <c r="L24" s="2">
        <v>7</v>
      </c>
      <c r="M24" s="3">
        <v>43160</v>
      </c>
      <c r="N24" s="2" t="s">
        <v>6</v>
      </c>
      <c r="O24" s="7">
        <f t="shared" si="3"/>
        <v>18</v>
      </c>
      <c r="Q24" s="2">
        <v>7</v>
      </c>
      <c r="R24" s="3">
        <v>43160</v>
      </c>
      <c r="S24" s="2" t="s">
        <v>6</v>
      </c>
      <c r="T24" s="7">
        <f t="shared" si="4"/>
        <v>18</v>
      </c>
      <c r="V24">
        <f t="shared" si="5"/>
        <v>18</v>
      </c>
      <c r="X24">
        <f t="shared" si="6"/>
        <v>18</v>
      </c>
      <c r="Y24">
        <f t="shared" si="7"/>
        <v>18</v>
      </c>
      <c r="AA24">
        <f t="shared" si="8"/>
        <v>18</v>
      </c>
    </row>
    <row r="25" spans="2:28" x14ac:dyDescent="0.25">
      <c r="B25" s="2">
        <v>8</v>
      </c>
      <c r="C25" s="3">
        <v>43191</v>
      </c>
      <c r="D25" s="2" t="s">
        <v>6</v>
      </c>
      <c r="E25" s="7">
        <f t="shared" si="1"/>
        <v>18</v>
      </c>
      <c r="F25" s="1"/>
      <c r="G25" s="2">
        <v>8</v>
      </c>
      <c r="H25" s="3">
        <v>43191</v>
      </c>
      <c r="I25" s="2" t="s">
        <v>6</v>
      </c>
      <c r="J25" s="7">
        <f t="shared" ca="1" si="2"/>
        <v>18</v>
      </c>
      <c r="L25" s="2">
        <v>8</v>
      </c>
      <c r="M25" s="3">
        <v>43191</v>
      </c>
      <c r="N25" s="2" t="s">
        <v>6</v>
      </c>
      <c r="O25" s="7">
        <f t="shared" si="3"/>
        <v>18</v>
      </c>
      <c r="Q25" s="2">
        <v>8</v>
      </c>
      <c r="R25" s="3">
        <v>43191</v>
      </c>
      <c r="S25" s="2" t="s">
        <v>6</v>
      </c>
      <c r="T25" s="7">
        <f t="shared" si="4"/>
        <v>18</v>
      </c>
      <c r="V25">
        <f t="shared" si="5"/>
        <v>18</v>
      </c>
      <c r="X25">
        <f t="shared" si="6"/>
        <v>18</v>
      </c>
      <c r="Y25">
        <f t="shared" si="7"/>
        <v>18</v>
      </c>
      <c r="AA25">
        <f t="shared" si="8"/>
        <v>18</v>
      </c>
    </row>
    <row r="26" spans="2:28" x14ac:dyDescent="0.25">
      <c r="B26" s="2">
        <v>9</v>
      </c>
      <c r="C26" s="3">
        <v>43373</v>
      </c>
      <c r="D26" s="2" t="s">
        <v>5</v>
      </c>
      <c r="E26" s="7">
        <f t="shared" si="1"/>
        <v>9</v>
      </c>
      <c r="F26" s="1"/>
      <c r="G26" s="2">
        <v>9</v>
      </c>
      <c r="H26" s="3">
        <v>43373</v>
      </c>
      <c r="I26" s="2" t="s">
        <v>5</v>
      </c>
      <c r="J26" s="7">
        <f t="shared" ca="1" si="2"/>
        <v>9</v>
      </c>
      <c r="L26" s="2">
        <v>9</v>
      </c>
      <c r="M26" s="3">
        <v>43373</v>
      </c>
      <c r="N26" s="2" t="s">
        <v>5</v>
      </c>
      <c r="O26" s="7">
        <f t="shared" si="3"/>
        <v>9</v>
      </c>
      <c r="Q26" s="2">
        <v>9</v>
      </c>
      <c r="R26" s="3">
        <v>43373</v>
      </c>
      <c r="S26" s="2" t="s">
        <v>5</v>
      </c>
      <c r="T26" s="7">
        <f t="shared" si="4"/>
        <v>9</v>
      </c>
      <c r="V26">
        <f t="shared" si="5"/>
        <v>9</v>
      </c>
      <c r="X26">
        <f t="shared" si="6"/>
        <v>9</v>
      </c>
      <c r="Y26">
        <f t="shared" si="7"/>
        <v>9</v>
      </c>
      <c r="AA26">
        <f t="shared" si="8"/>
        <v>9</v>
      </c>
    </row>
    <row r="27" spans="2:28" x14ac:dyDescent="0.25">
      <c r="B27" s="2">
        <v>10</v>
      </c>
      <c r="C27" s="3">
        <v>43302</v>
      </c>
      <c r="D27" s="2" t="s">
        <v>5</v>
      </c>
      <c r="E27" s="7">
        <f t="shared" si="1"/>
        <v>9</v>
      </c>
      <c r="F27" s="1"/>
      <c r="G27" s="2">
        <v>10</v>
      </c>
      <c r="H27" s="3">
        <v>43302</v>
      </c>
      <c r="I27" s="2" t="s">
        <v>5</v>
      </c>
      <c r="J27" s="7">
        <f t="shared" ca="1" si="2"/>
        <v>9</v>
      </c>
      <c r="L27" s="2">
        <v>10</v>
      </c>
      <c r="M27" s="3">
        <v>43302</v>
      </c>
      <c r="N27" s="2" t="s">
        <v>5</v>
      </c>
      <c r="O27" s="7">
        <f t="shared" si="3"/>
        <v>9</v>
      </c>
      <c r="Q27" s="2">
        <v>10</v>
      </c>
      <c r="R27" s="3">
        <v>43302</v>
      </c>
      <c r="S27" s="2" t="s">
        <v>5</v>
      </c>
      <c r="T27" s="7">
        <f t="shared" si="4"/>
        <v>9</v>
      </c>
      <c r="V27">
        <f t="shared" si="5"/>
        <v>9</v>
      </c>
      <c r="X27">
        <f t="shared" si="6"/>
        <v>9</v>
      </c>
      <c r="Y27">
        <f t="shared" si="7"/>
        <v>9</v>
      </c>
      <c r="AA27">
        <f t="shared" si="8"/>
        <v>9</v>
      </c>
    </row>
    <row r="28" spans="2:28" x14ac:dyDescent="0.25">
      <c r="B28" s="2">
        <v>11</v>
      </c>
      <c r="C28" s="3">
        <v>43282</v>
      </c>
      <c r="D28" s="2" t="s">
        <v>6</v>
      </c>
      <c r="E28" s="7">
        <f t="shared" si="1"/>
        <v>19</v>
      </c>
      <c r="F28" s="1"/>
      <c r="G28" s="2">
        <v>11</v>
      </c>
      <c r="H28" s="3">
        <v>43282</v>
      </c>
      <c r="I28" s="2" t="s">
        <v>6</v>
      </c>
      <c r="J28" s="7">
        <f t="shared" ca="1" si="2"/>
        <v>19</v>
      </c>
      <c r="L28" s="2">
        <v>11</v>
      </c>
      <c r="M28" s="3">
        <v>43282</v>
      </c>
      <c r="N28" s="2" t="s">
        <v>6</v>
      </c>
      <c r="O28" s="7">
        <f t="shared" si="3"/>
        <v>19</v>
      </c>
      <c r="Q28" s="2">
        <v>11</v>
      </c>
      <c r="R28" s="3">
        <v>43282</v>
      </c>
      <c r="S28" s="2" t="s">
        <v>6</v>
      </c>
      <c r="T28" s="7">
        <f t="shared" si="4"/>
        <v>19</v>
      </c>
      <c r="V28">
        <f t="shared" si="5"/>
        <v>19</v>
      </c>
      <c r="X28">
        <f t="shared" si="6"/>
        <v>19</v>
      </c>
      <c r="Y28">
        <f t="shared" si="7"/>
        <v>19</v>
      </c>
      <c r="AA28">
        <f t="shared" si="8"/>
        <v>19</v>
      </c>
    </row>
    <row r="29" spans="2:28" x14ac:dyDescent="0.25">
      <c r="B29" s="2">
        <v>12</v>
      </c>
      <c r="C29" s="3">
        <v>43342</v>
      </c>
      <c r="D29" s="2" t="s">
        <v>6</v>
      </c>
      <c r="E29" s="7">
        <f t="shared" si="1"/>
        <v>19</v>
      </c>
      <c r="F29" s="1"/>
      <c r="G29" s="2">
        <v>12</v>
      </c>
      <c r="H29" s="3">
        <v>43342</v>
      </c>
      <c r="I29" s="2" t="s">
        <v>6</v>
      </c>
      <c r="J29" s="7">
        <f t="shared" ca="1" si="2"/>
        <v>19</v>
      </c>
      <c r="L29" s="2">
        <v>12</v>
      </c>
      <c r="M29" s="3">
        <v>43342</v>
      </c>
      <c r="N29" s="2" t="s">
        <v>6</v>
      </c>
      <c r="O29" s="7">
        <f t="shared" si="3"/>
        <v>19</v>
      </c>
      <c r="Q29" s="2">
        <v>12</v>
      </c>
      <c r="R29" s="3">
        <v>43342</v>
      </c>
      <c r="S29" s="2" t="s">
        <v>6</v>
      </c>
      <c r="T29" s="7">
        <f t="shared" si="4"/>
        <v>19</v>
      </c>
      <c r="V29">
        <f t="shared" si="5"/>
        <v>19</v>
      </c>
      <c r="X29">
        <f t="shared" si="6"/>
        <v>19</v>
      </c>
      <c r="Y29">
        <f t="shared" si="7"/>
        <v>19</v>
      </c>
      <c r="AA29">
        <f t="shared" si="8"/>
        <v>19</v>
      </c>
    </row>
    <row r="30" spans="2:28" x14ac:dyDescent="0.25">
      <c r="B30" s="2">
        <v>13</v>
      </c>
      <c r="C30" s="3">
        <v>43220</v>
      </c>
      <c r="D30" s="2" t="s">
        <v>13</v>
      </c>
      <c r="E30" s="7">
        <f t="shared" si="1"/>
        <v>25</v>
      </c>
      <c r="F30" s="1"/>
      <c r="G30" s="2">
        <v>13</v>
      </c>
      <c r="H30" s="3">
        <v>43220</v>
      </c>
      <c r="I30" s="2" t="s">
        <v>13</v>
      </c>
      <c r="J30" s="7">
        <f t="shared" ca="1" si="2"/>
        <v>25</v>
      </c>
      <c r="L30" s="2">
        <v>13</v>
      </c>
      <c r="M30" s="3">
        <v>43220</v>
      </c>
      <c r="N30" s="2" t="s">
        <v>13</v>
      </c>
      <c r="O30" s="7">
        <f t="shared" si="3"/>
        <v>25</v>
      </c>
      <c r="Q30" s="2">
        <v>13</v>
      </c>
      <c r="R30" s="3">
        <v>43220</v>
      </c>
      <c r="S30" s="2" t="s">
        <v>13</v>
      </c>
      <c r="T30" s="7">
        <f t="shared" si="4"/>
        <v>25</v>
      </c>
      <c r="V30">
        <f t="shared" si="5"/>
        <v>25</v>
      </c>
      <c r="X30">
        <f t="shared" si="6"/>
        <v>25</v>
      </c>
      <c r="Y30">
        <f t="shared" si="7"/>
        <v>25</v>
      </c>
      <c r="AA30">
        <f t="shared" si="8"/>
        <v>25</v>
      </c>
    </row>
  </sheetData>
  <sortState ref="Q5:T11">
    <sortCondition ref="R5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09A1A-5842-4DC0-AA22-31B49693CA6D}">
  <sheetPr>
    <tabColor rgb="FFFF0000"/>
  </sheetPr>
  <dimension ref="A1:N64"/>
  <sheetViews>
    <sheetView zoomScale="85" zoomScaleNormal="85" workbookViewId="0">
      <selection activeCell="N37" sqref="N37"/>
    </sheetView>
  </sheetViews>
  <sheetFormatPr defaultRowHeight="15" outlineLevelCol="1" x14ac:dyDescent="0.25"/>
  <cols>
    <col min="1" max="1" width="15.140625" style="21" customWidth="1"/>
    <col min="2" max="2" width="20.5703125" style="21" bestFit="1" customWidth="1"/>
    <col min="3" max="3" width="13.5703125" style="21" bestFit="1" customWidth="1"/>
    <col min="4" max="4" width="7.85546875" style="21" bestFit="1" customWidth="1"/>
    <col min="5" max="5" width="2.7109375" style="21" customWidth="1"/>
    <col min="6" max="6" width="40.140625" style="21" customWidth="1" outlineLevel="1"/>
    <col min="7" max="7" width="2.7109375" style="21" customWidth="1"/>
    <col min="8" max="8" width="35.42578125" style="21" customWidth="1" outlineLevel="1"/>
    <col min="9" max="9" width="2.7109375" style="21" customWidth="1"/>
    <col min="10" max="10" width="41.5703125" style="21" customWidth="1" outlineLevel="1"/>
    <col min="11" max="11" width="2.7109375" style="21" customWidth="1"/>
    <col min="12" max="12" width="40.7109375" style="21" customWidth="1" outlineLevel="1"/>
    <col min="13" max="13" width="2.7109375" style="21" customWidth="1"/>
    <col min="14" max="14" width="38.5703125" style="21" customWidth="1" outlineLevel="1"/>
    <col min="15" max="15" width="2.7109375" style="21" customWidth="1"/>
    <col min="16" max="16384" width="9.140625" style="21"/>
  </cols>
  <sheetData>
    <row r="1" spans="1:14" ht="28.5" x14ac:dyDescent="0.45">
      <c r="A1" s="19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14" x14ac:dyDescent="0.25">
      <c r="A3" t="s">
        <v>73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4" x14ac:dyDescent="0.25">
      <c r="A4" t="s">
        <v>62</v>
      </c>
    </row>
    <row r="5" spans="1:14" x14ac:dyDescent="0.25">
      <c r="A5" t="s">
        <v>63</v>
      </c>
    </row>
    <row r="6" spans="1:14" x14ac:dyDescent="0.25">
      <c r="A6" t="s">
        <v>64</v>
      </c>
    </row>
    <row r="7" spans="1:14" x14ac:dyDescent="0.25">
      <c r="A7" t="s">
        <v>72</v>
      </c>
    </row>
    <row r="8" spans="1:14" x14ac:dyDescent="0.25">
      <c r="A8"/>
      <c r="B8" s="22" t="s">
        <v>19</v>
      </c>
    </row>
    <row r="9" spans="1:14" x14ac:dyDescent="0.25">
      <c r="A9"/>
    </row>
    <row r="10" spans="1:14" x14ac:dyDescent="0.25">
      <c r="A10" s="24" t="s">
        <v>18</v>
      </c>
      <c r="B10" s="24" t="s">
        <v>0</v>
      </c>
      <c r="C10" s="24" t="s">
        <v>8</v>
      </c>
      <c r="D10" s="24" t="s">
        <v>1</v>
      </c>
      <c r="F10" s="25" t="s">
        <v>22</v>
      </c>
      <c r="H10" s="25" t="s">
        <v>23</v>
      </c>
      <c r="J10" s="25" t="s">
        <v>24</v>
      </c>
      <c r="L10" s="25" t="s">
        <v>25</v>
      </c>
      <c r="N10" s="25" t="s">
        <v>26</v>
      </c>
    </row>
    <row r="11" spans="1:14" x14ac:dyDescent="0.25">
      <c r="A11" s="6" t="str">
        <f>B11&amp;C11</f>
        <v>ABC43101</v>
      </c>
      <c r="B11" s="26" t="s">
        <v>5</v>
      </c>
      <c r="C11" s="27">
        <v>43101</v>
      </c>
      <c r="D11" s="28">
        <v>10</v>
      </c>
      <c r="F11" s="29" t="s">
        <v>28</v>
      </c>
      <c r="H11" s="29" t="s">
        <v>28</v>
      </c>
      <c r="J11" s="29" t="s">
        <v>28</v>
      </c>
      <c r="L11" s="29" t="s">
        <v>28</v>
      </c>
      <c r="N11" s="29" t="s">
        <v>28</v>
      </c>
    </row>
    <row r="12" spans="1:14" x14ac:dyDescent="0.25">
      <c r="A12" s="6" t="str">
        <f>B12&amp;C12</f>
        <v>ABC43160</v>
      </c>
      <c r="B12" s="26" t="s">
        <v>5</v>
      </c>
      <c r="C12" s="27">
        <v>43160</v>
      </c>
      <c r="D12" s="28">
        <v>12</v>
      </c>
    </row>
    <row r="13" spans="1:14" ht="30" x14ac:dyDescent="0.25">
      <c r="A13" s="6" t="str">
        <f>B13&amp;C13</f>
        <v>ABC43296</v>
      </c>
      <c r="B13" s="26" t="s">
        <v>5</v>
      </c>
      <c r="C13" s="27">
        <v>43296</v>
      </c>
      <c r="D13" s="28">
        <v>9</v>
      </c>
      <c r="F13" s="30" t="s">
        <v>21</v>
      </c>
      <c r="H13" s="30" t="s">
        <v>92</v>
      </c>
      <c r="J13" s="30" t="s">
        <v>30</v>
      </c>
      <c r="L13" s="30" t="s">
        <v>31</v>
      </c>
      <c r="N13" s="30" t="s">
        <v>32</v>
      </c>
    </row>
    <row r="14" spans="1:14" x14ac:dyDescent="0.25">
      <c r="A14" s="6" t="str">
        <f>B14&amp;C14</f>
        <v>CDE43101</v>
      </c>
      <c r="B14" s="26" t="s">
        <v>6</v>
      </c>
      <c r="C14" s="27">
        <v>43101</v>
      </c>
      <c r="D14" s="28">
        <v>15</v>
      </c>
      <c r="F14" s="21" t="s">
        <v>35</v>
      </c>
      <c r="H14" s="21" t="s">
        <v>37</v>
      </c>
      <c r="J14" s="21" t="s">
        <v>39</v>
      </c>
      <c r="L14" s="21" t="s">
        <v>27</v>
      </c>
      <c r="N14" s="21" t="s">
        <v>27</v>
      </c>
    </row>
    <row r="15" spans="1:14" x14ac:dyDescent="0.25">
      <c r="A15" s="6" t="str">
        <f>B15&amp;C15</f>
        <v>CDE43160</v>
      </c>
      <c r="B15" s="26" t="s">
        <v>6</v>
      </c>
      <c r="C15" s="27">
        <v>43160</v>
      </c>
      <c r="D15" s="28">
        <v>18</v>
      </c>
      <c r="F15" s="21" t="s">
        <v>36</v>
      </c>
      <c r="H15" s="21" t="s">
        <v>76</v>
      </c>
      <c r="J15" s="21" t="s">
        <v>40</v>
      </c>
      <c r="L15" s="21" t="s">
        <v>47</v>
      </c>
      <c r="N15" s="21" t="s">
        <v>49</v>
      </c>
    </row>
    <row r="16" spans="1:14" x14ac:dyDescent="0.25">
      <c r="A16" s="6" t="str">
        <f>B16&amp;C16</f>
        <v>CDE43252</v>
      </c>
      <c r="B16" s="26" t="s">
        <v>6</v>
      </c>
      <c r="C16" s="27">
        <v>43252</v>
      </c>
      <c r="D16" s="28">
        <v>19</v>
      </c>
      <c r="F16" s="31" t="s">
        <v>9</v>
      </c>
      <c r="H16" s="31" t="s">
        <v>78</v>
      </c>
      <c r="J16" s="21" t="s">
        <v>44</v>
      </c>
      <c r="L16" s="21" t="s">
        <v>48</v>
      </c>
      <c r="N16" s="21" t="s">
        <v>54</v>
      </c>
    </row>
    <row r="17" spans="1:14" x14ac:dyDescent="0.25">
      <c r="A17" s="6" t="str">
        <f>B17&amp;C17</f>
        <v>DDD43205</v>
      </c>
      <c r="B17" s="26" t="s">
        <v>13</v>
      </c>
      <c r="C17" s="27">
        <v>43205</v>
      </c>
      <c r="D17" s="28">
        <v>25</v>
      </c>
      <c r="F17" s="31" t="s">
        <v>10</v>
      </c>
      <c r="J17" s="21" t="s">
        <v>41</v>
      </c>
      <c r="L17" s="21" t="s">
        <v>41</v>
      </c>
      <c r="N17" s="21" t="s">
        <v>69</v>
      </c>
    </row>
    <row r="18" spans="1:14" x14ac:dyDescent="0.25">
      <c r="A18"/>
      <c r="B18" s="32"/>
      <c r="C18" s="33"/>
      <c r="D18" s="34"/>
      <c r="F18" s="21" t="s">
        <v>52</v>
      </c>
      <c r="H18" s="31"/>
      <c r="J18" s="21" t="s">
        <v>46</v>
      </c>
      <c r="L18" s="21" t="s">
        <v>46</v>
      </c>
      <c r="N18" s="21" t="s">
        <v>51</v>
      </c>
    </row>
    <row r="19" spans="1:14" x14ac:dyDescent="0.25">
      <c r="B19" s="22" t="s">
        <v>20</v>
      </c>
      <c r="C19" s="33"/>
      <c r="D19" s="34"/>
      <c r="F19" s="21" t="s">
        <v>53</v>
      </c>
      <c r="H19" s="31"/>
      <c r="N19" s="21" t="s">
        <v>75</v>
      </c>
    </row>
    <row r="21" spans="1:14" x14ac:dyDescent="0.25">
      <c r="B21" s="24" t="s">
        <v>2</v>
      </c>
      <c r="C21" s="24" t="s">
        <v>3</v>
      </c>
      <c r="D21" s="24" t="s">
        <v>0</v>
      </c>
      <c r="F21" s="24" t="s">
        <v>29</v>
      </c>
      <c r="H21" s="24" t="s">
        <v>29</v>
      </c>
      <c r="J21" s="24" t="s">
        <v>29</v>
      </c>
      <c r="L21" s="24" t="s">
        <v>29</v>
      </c>
      <c r="N21" s="24" t="s">
        <v>29</v>
      </c>
    </row>
    <row r="22" spans="1:14" x14ac:dyDescent="0.25">
      <c r="B22" s="26">
        <v>1</v>
      </c>
      <c r="C22" s="27">
        <v>43157</v>
      </c>
      <c r="D22" s="26" t="s">
        <v>5</v>
      </c>
      <c r="F22" s="35">
        <f>LOOKUP(2,1/(($B$11:$B$17=D22)*($C$11:$C$17&lt;=C22)),$D$11:$D$17)</f>
        <v>10</v>
      </c>
      <c r="H22" s="35">
        <f>LOOKUP(D22&amp;C22,$A$11:$D$17)</f>
        <v>10</v>
      </c>
      <c r="J22" s="69">
        <f>SUMIFS($D$11:$D$17,$C$11:$C$17,_xlfn.MAXIFS($C$11:$C$17,$B$11:$B$17,D22,$C$11:$C$17,"&lt;="&amp;C22),$B$11:$B$17,D22)</f>
        <v>10</v>
      </c>
      <c r="L22" s="69">
        <f>VLOOKUP(D22&amp;_xlfn.MAXIFS($C$11:$C$17,$B$11:$B$17,D22,$C$11:$C$17,"&lt;="&amp;C22),$A$11:$D$17,4,0)</f>
        <v>10</v>
      </c>
      <c r="N22" s="69">
        <f>INDEX($D$11:$D$17,MATCH(D22&amp;_xlfn.MAXIFS($C$11:$C$17,$B$11:$B$17,D22,$C$11:$C$17,"&lt;="&amp;C22),INDEX($B$11:$B$17&amp;$C$11:$C$17,0),0))</f>
        <v>10</v>
      </c>
    </row>
    <row r="23" spans="1:14" x14ac:dyDescent="0.25">
      <c r="B23" s="26">
        <v>2</v>
      </c>
      <c r="C23" s="27">
        <v>43148</v>
      </c>
      <c r="D23" s="26" t="s">
        <v>5</v>
      </c>
      <c r="F23" s="35">
        <f t="shared" ref="F23:F34" si="0">LOOKUP(2,1/(($B$11:$B$17=D23)*($C$11:$C$17&lt;=C23)),$D$11:$D$17)</f>
        <v>10</v>
      </c>
      <c r="H23" s="35">
        <f t="shared" ref="H23:H34" si="1">LOOKUP(D23&amp;C23,$A$11:$D$17)</f>
        <v>10</v>
      </c>
      <c r="J23" s="69">
        <f t="shared" ref="J23:J34" si="2">SUMIFS($D$11:$D$17,$C$11:$C$17,_xlfn.MAXIFS($C$11:$C$17,$B$11:$B$17,D23,$C$11:$C$17,"&lt;="&amp;C23),$B$11:$B$17,D23)</f>
        <v>10</v>
      </c>
      <c r="L23" s="69">
        <f t="shared" ref="L23:L34" si="3">VLOOKUP(D23&amp;_xlfn.MAXIFS($C$11:$C$17,$B$11:$B$17,D23,$C$11:$C$17,"&lt;="&amp;C23),$A$11:$D$17,4,0)</f>
        <v>10</v>
      </c>
      <c r="N23" s="69">
        <f t="shared" ref="N23:N33" si="4">INDEX($D$11:$D$17,MATCH(D23&amp;_xlfn.MAXIFS($C$11:$C$17,$B$11:$B$17,D23,$C$11:$C$17,"&lt;="&amp;C23),INDEX($B$11:$B$17&amp;$C$11:$C$17,0),0))</f>
        <v>10</v>
      </c>
    </row>
    <row r="24" spans="1:14" x14ac:dyDescent="0.25">
      <c r="B24" s="26">
        <v>3</v>
      </c>
      <c r="C24" s="27">
        <v>43151</v>
      </c>
      <c r="D24" s="26" t="s">
        <v>6</v>
      </c>
      <c r="F24" s="35">
        <f t="shared" si="0"/>
        <v>15</v>
      </c>
      <c r="H24" s="35">
        <f t="shared" si="1"/>
        <v>15</v>
      </c>
      <c r="J24" s="69">
        <f t="shared" si="2"/>
        <v>15</v>
      </c>
      <c r="L24" s="69">
        <f t="shared" si="3"/>
        <v>15</v>
      </c>
      <c r="N24" s="69">
        <f t="shared" si="4"/>
        <v>15</v>
      </c>
    </row>
    <row r="25" spans="1:14" x14ac:dyDescent="0.25">
      <c r="B25" s="26">
        <v>4</v>
      </c>
      <c r="C25" s="27">
        <v>43140</v>
      </c>
      <c r="D25" s="26" t="s">
        <v>6</v>
      </c>
      <c r="F25" s="35">
        <f t="shared" si="0"/>
        <v>15</v>
      </c>
      <c r="H25" s="35">
        <f t="shared" si="1"/>
        <v>15</v>
      </c>
      <c r="J25" s="69">
        <f t="shared" si="2"/>
        <v>15</v>
      </c>
      <c r="L25" s="69">
        <f t="shared" si="3"/>
        <v>15</v>
      </c>
      <c r="N25" s="69">
        <f t="shared" si="4"/>
        <v>15</v>
      </c>
    </row>
    <row r="26" spans="1:14" x14ac:dyDescent="0.25">
      <c r="B26" s="26">
        <v>5</v>
      </c>
      <c r="C26" s="27">
        <v>43160</v>
      </c>
      <c r="D26" s="26" t="s">
        <v>5</v>
      </c>
      <c r="F26" s="35">
        <f t="shared" si="0"/>
        <v>12</v>
      </c>
      <c r="H26" s="35">
        <f t="shared" si="1"/>
        <v>12</v>
      </c>
      <c r="J26" s="69">
        <f t="shared" si="2"/>
        <v>12</v>
      </c>
      <c r="L26" s="69">
        <f t="shared" si="3"/>
        <v>12</v>
      </c>
      <c r="N26" s="69">
        <f t="shared" si="4"/>
        <v>12</v>
      </c>
    </row>
    <row r="27" spans="1:14" x14ac:dyDescent="0.25">
      <c r="B27" s="26">
        <v>6</v>
      </c>
      <c r="C27" s="27">
        <v>43191</v>
      </c>
      <c r="D27" s="26" t="s">
        <v>5</v>
      </c>
      <c r="F27" s="35">
        <f t="shared" si="0"/>
        <v>12</v>
      </c>
      <c r="H27" s="35">
        <f t="shared" si="1"/>
        <v>12</v>
      </c>
      <c r="J27" s="69">
        <f t="shared" si="2"/>
        <v>12</v>
      </c>
      <c r="L27" s="69">
        <f t="shared" si="3"/>
        <v>12</v>
      </c>
      <c r="N27" s="69">
        <f t="shared" si="4"/>
        <v>12</v>
      </c>
    </row>
    <row r="28" spans="1:14" x14ac:dyDescent="0.25">
      <c r="B28" s="26">
        <v>7</v>
      </c>
      <c r="C28" s="27">
        <v>43160</v>
      </c>
      <c r="D28" s="26" t="s">
        <v>6</v>
      </c>
      <c r="F28" s="35">
        <f t="shared" si="0"/>
        <v>18</v>
      </c>
      <c r="H28" s="35">
        <f t="shared" si="1"/>
        <v>18</v>
      </c>
      <c r="J28" s="69">
        <f t="shared" si="2"/>
        <v>18</v>
      </c>
      <c r="L28" s="69">
        <f t="shared" si="3"/>
        <v>18</v>
      </c>
      <c r="N28" s="69">
        <f t="shared" si="4"/>
        <v>18</v>
      </c>
    </row>
    <row r="29" spans="1:14" x14ac:dyDescent="0.25">
      <c r="B29" s="26">
        <v>8</v>
      </c>
      <c r="C29" s="27">
        <v>43191</v>
      </c>
      <c r="D29" s="26" t="s">
        <v>6</v>
      </c>
      <c r="F29" s="35">
        <f t="shared" si="0"/>
        <v>18</v>
      </c>
      <c r="H29" s="35">
        <f t="shared" si="1"/>
        <v>18</v>
      </c>
      <c r="J29" s="69">
        <f t="shared" si="2"/>
        <v>18</v>
      </c>
      <c r="L29" s="69">
        <f t="shared" si="3"/>
        <v>18</v>
      </c>
      <c r="N29" s="69">
        <f t="shared" si="4"/>
        <v>18</v>
      </c>
    </row>
    <row r="30" spans="1:14" x14ac:dyDescent="0.25">
      <c r="B30" s="26">
        <v>9</v>
      </c>
      <c r="C30" s="27">
        <v>43373</v>
      </c>
      <c r="D30" s="26" t="s">
        <v>5</v>
      </c>
      <c r="F30" s="35">
        <f t="shared" si="0"/>
        <v>9</v>
      </c>
      <c r="H30" s="35">
        <f t="shared" si="1"/>
        <v>9</v>
      </c>
      <c r="J30" s="69">
        <f t="shared" si="2"/>
        <v>9</v>
      </c>
      <c r="L30" s="69">
        <f t="shared" si="3"/>
        <v>9</v>
      </c>
      <c r="N30" s="69">
        <f t="shared" si="4"/>
        <v>9</v>
      </c>
    </row>
    <row r="31" spans="1:14" x14ac:dyDescent="0.25">
      <c r="B31" s="26">
        <v>10</v>
      </c>
      <c r="C31" s="27">
        <v>43302</v>
      </c>
      <c r="D31" s="26" t="s">
        <v>5</v>
      </c>
      <c r="F31" s="35">
        <f t="shared" si="0"/>
        <v>9</v>
      </c>
      <c r="H31" s="35">
        <f t="shared" si="1"/>
        <v>9</v>
      </c>
      <c r="J31" s="69">
        <f t="shared" si="2"/>
        <v>9</v>
      </c>
      <c r="L31" s="69">
        <f t="shared" si="3"/>
        <v>9</v>
      </c>
      <c r="N31" s="69">
        <f t="shared" si="4"/>
        <v>9</v>
      </c>
    </row>
    <row r="32" spans="1:14" x14ac:dyDescent="0.25">
      <c r="B32" s="26">
        <v>11</v>
      </c>
      <c r="C32" s="27">
        <v>43282</v>
      </c>
      <c r="D32" s="26" t="s">
        <v>6</v>
      </c>
      <c r="F32" s="35">
        <f t="shared" si="0"/>
        <v>19</v>
      </c>
      <c r="H32" s="35">
        <f t="shared" si="1"/>
        <v>19</v>
      </c>
      <c r="J32" s="69">
        <f t="shared" si="2"/>
        <v>19</v>
      </c>
      <c r="L32" s="69">
        <f t="shared" si="3"/>
        <v>19</v>
      </c>
      <c r="N32" s="69">
        <f t="shared" si="4"/>
        <v>19</v>
      </c>
    </row>
    <row r="33" spans="2:14" x14ac:dyDescent="0.25">
      <c r="B33" s="26">
        <v>12</v>
      </c>
      <c r="C33" s="27">
        <v>43342</v>
      </c>
      <c r="D33" s="26" t="s">
        <v>6</v>
      </c>
      <c r="F33" s="35">
        <f t="shared" si="0"/>
        <v>19</v>
      </c>
      <c r="H33" s="35">
        <f t="shared" si="1"/>
        <v>19</v>
      </c>
      <c r="J33" s="69">
        <f t="shared" si="2"/>
        <v>19</v>
      </c>
      <c r="L33" s="69">
        <f t="shared" si="3"/>
        <v>19</v>
      </c>
      <c r="N33" s="69">
        <f t="shared" si="4"/>
        <v>19</v>
      </c>
    </row>
    <row r="34" spans="2:14" x14ac:dyDescent="0.25">
      <c r="B34" s="26">
        <v>13</v>
      </c>
      <c r="C34" s="27">
        <v>43220</v>
      </c>
      <c r="D34" s="26" t="s">
        <v>13</v>
      </c>
      <c r="F34" s="35">
        <f t="shared" si="0"/>
        <v>25</v>
      </c>
      <c r="H34" s="35">
        <f t="shared" si="1"/>
        <v>25</v>
      </c>
      <c r="J34" s="69">
        <f t="shared" si="2"/>
        <v>25</v>
      </c>
      <c r="L34" s="69">
        <f t="shared" si="3"/>
        <v>25</v>
      </c>
      <c r="N34" s="69">
        <f>INDEX($D$11:$D$17,MATCH(D34&amp;_xlfn.MAXIFS($C$11:$C$17,$B$11:$B$17,D34,$C$11:$C$17,"&lt;="&amp;C34),INDEX($B$11:$B$17&amp;$C$11:$C$17,0),0))</f>
        <v>25</v>
      </c>
    </row>
    <row r="36" spans="2:14" x14ac:dyDescent="0.25">
      <c r="H36" s="24" t="s">
        <v>29</v>
      </c>
      <c r="J36" s="24" t="s">
        <v>45</v>
      </c>
      <c r="L36" s="24" t="s">
        <v>45</v>
      </c>
      <c r="N36" s="24" t="s">
        <v>45</v>
      </c>
    </row>
    <row r="37" spans="2:14" x14ac:dyDescent="0.25">
      <c r="H37" s="35">
        <f ca="1">VLOOKUP(C22,OFFSET($B$10,MATCH(D22,$B$11:$B$17,0),1,COUNTIFS($B$11:$B$17,D22),2),2)</f>
        <v>10</v>
      </c>
      <c r="J37" s="35">
        <f>SUMIFS($D$11:$D$17,$C$11:$C$17,_xlfn.AGGREGATE(14,6,$C$11:$C$17/(($B$11:$B$17=D22)*($C$11:$C$17&lt;=C22)),1),$B$11:$B$17,D22)</f>
        <v>10</v>
      </c>
      <c r="L37" s="35">
        <f t="shared" ref="L37:L49" si="5">VLOOKUP(D22&amp;_xlfn.AGGREGATE(14,6,$C$11:$C$17/(($B$11:$B$17=D22)*($C$11:$C$17&lt;=C22)),1),$A$11:$D$17,4,0)</f>
        <v>10</v>
      </c>
      <c r="N37" s="35">
        <f t="shared" ref="N37:N49" si="6">INDEX($D$11:$D$17,MATCH(D22&amp;_xlfn.AGGREGATE(14,6,$C$11:$C$17/(($B$11:$B$17=D22)*($C$11:$C$17&lt;=C22)),1),INDEX($B$11:$B$17&amp;$C$11:$C$17,0),0))</f>
        <v>10</v>
      </c>
    </row>
    <row r="38" spans="2:14" x14ac:dyDescent="0.25">
      <c r="H38" s="35">
        <f t="shared" ref="H38:H49" ca="1" si="7">VLOOKUP(C23,OFFSET($B$10,MATCH(D23,$B$11:$B$17,0),1,COUNTIFS($B$11:$B$17,D23),2),2)</f>
        <v>10</v>
      </c>
      <c r="J38" s="35">
        <f t="shared" ref="J38:J49" si="8">SUMIFS($D$11:$D$17,$C$11:$C$17,_xlfn.AGGREGATE(14,6,$C$11:$C$17/(($B$11:$B$17=D23)*($C$11:$C$17&lt;=C23)),1),$B$11:$B$17,D23)</f>
        <v>10</v>
      </c>
      <c r="L38" s="35">
        <f t="shared" si="5"/>
        <v>10</v>
      </c>
      <c r="N38" s="35">
        <f t="shared" si="6"/>
        <v>10</v>
      </c>
    </row>
    <row r="39" spans="2:14" x14ac:dyDescent="0.25">
      <c r="H39" s="35">
        <f t="shared" ca="1" si="7"/>
        <v>15</v>
      </c>
      <c r="J39" s="35">
        <f t="shared" si="8"/>
        <v>15</v>
      </c>
      <c r="L39" s="35">
        <f t="shared" si="5"/>
        <v>15</v>
      </c>
      <c r="N39" s="35">
        <f t="shared" si="6"/>
        <v>15</v>
      </c>
    </row>
    <row r="40" spans="2:14" x14ac:dyDescent="0.25">
      <c r="H40" s="35">
        <f t="shared" ca="1" si="7"/>
        <v>15</v>
      </c>
      <c r="J40" s="35">
        <f t="shared" si="8"/>
        <v>15</v>
      </c>
      <c r="L40" s="35">
        <f t="shared" si="5"/>
        <v>15</v>
      </c>
      <c r="N40" s="35">
        <f t="shared" si="6"/>
        <v>15</v>
      </c>
    </row>
    <row r="41" spans="2:14" x14ac:dyDescent="0.25">
      <c r="H41" s="35">
        <f t="shared" ca="1" si="7"/>
        <v>12</v>
      </c>
      <c r="J41" s="35">
        <f t="shared" si="8"/>
        <v>12</v>
      </c>
      <c r="L41" s="35">
        <f t="shared" si="5"/>
        <v>12</v>
      </c>
      <c r="N41" s="35">
        <f t="shared" si="6"/>
        <v>12</v>
      </c>
    </row>
    <row r="42" spans="2:14" x14ac:dyDescent="0.25">
      <c r="H42" s="35">
        <f t="shared" ca="1" si="7"/>
        <v>12</v>
      </c>
      <c r="J42" s="35">
        <f t="shared" si="8"/>
        <v>12</v>
      </c>
      <c r="L42" s="35">
        <f t="shared" si="5"/>
        <v>12</v>
      </c>
      <c r="N42" s="35">
        <f t="shared" si="6"/>
        <v>12</v>
      </c>
    </row>
    <row r="43" spans="2:14" x14ac:dyDescent="0.25">
      <c r="H43" s="35">
        <f t="shared" ca="1" si="7"/>
        <v>18</v>
      </c>
      <c r="J43" s="35">
        <f t="shared" si="8"/>
        <v>18</v>
      </c>
      <c r="L43" s="35">
        <f t="shared" si="5"/>
        <v>18</v>
      </c>
      <c r="N43" s="35">
        <f t="shared" si="6"/>
        <v>18</v>
      </c>
    </row>
    <row r="44" spans="2:14" x14ac:dyDescent="0.25">
      <c r="H44" s="35">
        <f t="shared" ca="1" si="7"/>
        <v>18</v>
      </c>
      <c r="J44" s="35">
        <f t="shared" si="8"/>
        <v>18</v>
      </c>
      <c r="L44" s="35">
        <f t="shared" si="5"/>
        <v>18</v>
      </c>
      <c r="N44" s="35">
        <f t="shared" si="6"/>
        <v>18</v>
      </c>
    </row>
    <row r="45" spans="2:14" x14ac:dyDescent="0.25">
      <c r="H45" s="35">
        <f t="shared" ca="1" si="7"/>
        <v>9</v>
      </c>
      <c r="J45" s="35">
        <f t="shared" si="8"/>
        <v>9</v>
      </c>
      <c r="L45" s="35">
        <f t="shared" si="5"/>
        <v>9</v>
      </c>
      <c r="N45" s="35">
        <f t="shared" si="6"/>
        <v>9</v>
      </c>
    </row>
    <row r="46" spans="2:14" x14ac:dyDescent="0.25">
      <c r="H46" s="35">
        <f t="shared" ca="1" si="7"/>
        <v>9</v>
      </c>
      <c r="J46" s="35">
        <f t="shared" si="8"/>
        <v>9</v>
      </c>
      <c r="L46" s="35">
        <f t="shared" si="5"/>
        <v>9</v>
      </c>
      <c r="N46" s="35">
        <f t="shared" si="6"/>
        <v>9</v>
      </c>
    </row>
    <row r="47" spans="2:14" x14ac:dyDescent="0.25">
      <c r="H47" s="35">
        <f t="shared" ca="1" si="7"/>
        <v>19</v>
      </c>
      <c r="J47" s="35">
        <f t="shared" si="8"/>
        <v>19</v>
      </c>
      <c r="L47" s="35">
        <f t="shared" si="5"/>
        <v>19</v>
      </c>
      <c r="N47" s="35">
        <f t="shared" si="6"/>
        <v>19</v>
      </c>
    </row>
    <row r="48" spans="2:14" x14ac:dyDescent="0.25">
      <c r="H48" s="35">
        <f t="shared" ca="1" si="7"/>
        <v>19</v>
      </c>
      <c r="J48" s="35">
        <f t="shared" si="8"/>
        <v>19</v>
      </c>
      <c r="L48" s="35">
        <f t="shared" si="5"/>
        <v>19</v>
      </c>
      <c r="N48" s="35">
        <f t="shared" si="6"/>
        <v>19</v>
      </c>
    </row>
    <row r="49" spans="8:14" x14ac:dyDescent="0.25">
      <c r="H49" s="35">
        <f t="shared" ca="1" si="7"/>
        <v>25</v>
      </c>
      <c r="J49" s="35">
        <f t="shared" si="8"/>
        <v>25</v>
      </c>
      <c r="L49" s="35">
        <f t="shared" si="5"/>
        <v>25</v>
      </c>
      <c r="N49" s="35">
        <f t="shared" si="6"/>
        <v>25</v>
      </c>
    </row>
    <row r="51" spans="8:14" x14ac:dyDescent="0.25">
      <c r="H51" s="24" t="s">
        <v>29</v>
      </c>
    </row>
    <row r="52" spans="8:14" x14ac:dyDescent="0.25">
      <c r="H52" s="35">
        <f>VLOOKUP(D22&amp;C22,$A$11:$D$17,4)</f>
        <v>10</v>
      </c>
    </row>
    <row r="53" spans="8:14" x14ac:dyDescent="0.25">
      <c r="H53" s="35">
        <f t="shared" ref="H53:H64" si="9">VLOOKUP(D23&amp;C23,$A$11:$D$17,4)</f>
        <v>10</v>
      </c>
    </row>
    <row r="54" spans="8:14" x14ac:dyDescent="0.25">
      <c r="H54" s="35">
        <f t="shared" si="9"/>
        <v>15</v>
      </c>
    </row>
    <row r="55" spans="8:14" x14ac:dyDescent="0.25">
      <c r="H55" s="35">
        <f t="shared" si="9"/>
        <v>15</v>
      </c>
    </row>
    <row r="56" spans="8:14" x14ac:dyDescent="0.25">
      <c r="H56" s="35">
        <f t="shared" si="9"/>
        <v>12</v>
      </c>
    </row>
    <row r="57" spans="8:14" x14ac:dyDescent="0.25">
      <c r="H57" s="35">
        <f t="shared" si="9"/>
        <v>12</v>
      </c>
    </row>
    <row r="58" spans="8:14" x14ac:dyDescent="0.25">
      <c r="H58" s="35">
        <f t="shared" si="9"/>
        <v>18</v>
      </c>
    </row>
    <row r="59" spans="8:14" x14ac:dyDescent="0.25">
      <c r="H59" s="35">
        <f t="shared" si="9"/>
        <v>18</v>
      </c>
    </row>
    <row r="60" spans="8:14" x14ac:dyDescent="0.25">
      <c r="H60" s="35">
        <f t="shared" si="9"/>
        <v>9</v>
      </c>
    </row>
    <row r="61" spans="8:14" x14ac:dyDescent="0.25">
      <c r="H61" s="35">
        <f t="shared" si="9"/>
        <v>9</v>
      </c>
    </row>
    <row r="62" spans="8:14" x14ac:dyDescent="0.25">
      <c r="H62" s="35">
        <f t="shared" si="9"/>
        <v>19</v>
      </c>
    </row>
    <row r="63" spans="8:14" x14ac:dyDescent="0.25">
      <c r="H63" s="35">
        <f t="shared" si="9"/>
        <v>19</v>
      </c>
    </row>
    <row r="64" spans="8:14" x14ac:dyDescent="0.25">
      <c r="H64" s="35">
        <f t="shared" si="9"/>
        <v>25</v>
      </c>
    </row>
  </sheetData>
  <sheetProtection selectLockedCells="1"/>
  <sortState ref="A11:D17">
    <sortCondition ref="B11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159A3-7FAF-40B7-910D-1630BC330A27}">
  <sheetPr>
    <tabColor rgb="FFFFFF00"/>
  </sheetPr>
  <dimension ref="A1:C21"/>
  <sheetViews>
    <sheetView zoomScale="160" zoomScaleNormal="160" workbookViewId="0">
      <selection activeCell="C22" sqref="C22"/>
    </sheetView>
  </sheetViews>
  <sheetFormatPr defaultRowHeight="15" x14ac:dyDescent="0.25"/>
  <sheetData>
    <row r="1" spans="1:1" x14ac:dyDescent="0.25">
      <c r="A1" t="s">
        <v>79</v>
      </c>
    </row>
    <row r="3" spans="1:1" x14ac:dyDescent="0.25">
      <c r="A3" t="s">
        <v>80</v>
      </c>
    </row>
    <row r="5" spans="1:1" x14ac:dyDescent="0.25">
      <c r="A5" t="s">
        <v>81</v>
      </c>
    </row>
    <row r="7" spans="1:1" x14ac:dyDescent="0.25">
      <c r="A7" t="s">
        <v>82</v>
      </c>
    </row>
    <row r="9" spans="1:1" x14ac:dyDescent="0.25">
      <c r="A9" t="s">
        <v>83</v>
      </c>
    </row>
    <row r="11" spans="1:1" x14ac:dyDescent="0.25">
      <c r="A11" t="s">
        <v>84</v>
      </c>
    </row>
    <row r="13" spans="1:1" x14ac:dyDescent="0.25">
      <c r="A13" t="s">
        <v>85</v>
      </c>
    </row>
    <row r="15" spans="1:1" x14ac:dyDescent="0.25">
      <c r="A15" t="s">
        <v>86</v>
      </c>
    </row>
    <row r="17" spans="1:3" x14ac:dyDescent="0.25">
      <c r="A17" t="s">
        <v>87</v>
      </c>
    </row>
    <row r="19" spans="1:3" x14ac:dyDescent="0.25">
      <c r="A19" t="s">
        <v>88</v>
      </c>
    </row>
    <row r="21" spans="1:3" x14ac:dyDescent="0.25">
      <c r="A21" t="s">
        <v>93</v>
      </c>
      <c r="C21" s="87" t="s">
        <v>94</v>
      </c>
    </row>
  </sheetData>
  <hyperlinks>
    <hyperlink ref="C21" r:id="rId1" xr:uid="{CA180621-0E71-4908-A854-01B8F4E372C6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3478E-6596-41D8-BE81-214FD0280E85}">
  <sheetPr codeName="Sheet6">
    <tabColor rgb="FFFF0000"/>
  </sheetPr>
  <dimension ref="A1:N49"/>
  <sheetViews>
    <sheetView zoomScale="85" zoomScaleNormal="85" workbookViewId="0">
      <selection activeCell="N22" sqref="N22"/>
    </sheetView>
  </sheetViews>
  <sheetFormatPr defaultRowHeight="15" outlineLevelCol="1" x14ac:dyDescent="0.25"/>
  <cols>
    <col min="1" max="1" width="9.85546875" bestFit="1" customWidth="1"/>
    <col min="2" max="2" width="10.140625" customWidth="1"/>
    <col min="3" max="3" width="13.5703125" bestFit="1" customWidth="1"/>
    <col min="4" max="4" width="7.85546875" bestFit="1" customWidth="1"/>
    <col min="5" max="5" width="2.7109375" customWidth="1"/>
    <col min="6" max="6" width="40.140625" customWidth="1" outlineLevel="1"/>
    <col min="7" max="7" width="2.7109375" customWidth="1"/>
    <col min="8" max="8" width="35.42578125" customWidth="1" outlineLevel="1"/>
    <col min="9" max="9" width="2.7109375" customWidth="1"/>
    <col min="10" max="10" width="41.5703125" customWidth="1" outlineLevel="1"/>
    <col min="11" max="11" width="2.7109375" customWidth="1"/>
    <col min="12" max="12" width="40.7109375" bestFit="1" customWidth="1" outlineLevel="1"/>
    <col min="13" max="13" width="2.7109375" customWidth="1"/>
    <col min="14" max="14" width="38.5703125" bestFit="1" customWidth="1" outlineLevel="1"/>
    <col min="15" max="15" width="2.7109375" customWidth="1"/>
  </cols>
  <sheetData>
    <row r="1" spans="1:14" ht="28.5" x14ac:dyDescent="0.45">
      <c r="A1" s="18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5">
      <c r="A2" t="s">
        <v>60</v>
      </c>
    </row>
    <row r="3" spans="1:14" x14ac:dyDescent="0.25">
      <c r="A3" t="s">
        <v>61</v>
      </c>
    </row>
    <row r="4" spans="1:14" x14ac:dyDescent="0.25">
      <c r="A4" t="s">
        <v>62</v>
      </c>
    </row>
    <row r="5" spans="1:14" x14ac:dyDescent="0.25">
      <c r="A5" t="s">
        <v>63</v>
      </c>
    </row>
    <row r="6" spans="1:14" x14ac:dyDescent="0.25">
      <c r="A6" t="s">
        <v>64</v>
      </c>
    </row>
    <row r="8" spans="1:14" x14ac:dyDescent="0.25">
      <c r="B8" s="5" t="s">
        <v>19</v>
      </c>
    </row>
    <row r="10" spans="1:14" x14ac:dyDescent="0.25">
      <c r="A10" s="4" t="s">
        <v>18</v>
      </c>
      <c r="B10" s="4" t="s">
        <v>0</v>
      </c>
      <c r="C10" s="4" t="s">
        <v>8</v>
      </c>
      <c r="D10" s="4" t="s">
        <v>1</v>
      </c>
      <c r="F10" s="15" t="s">
        <v>22</v>
      </c>
      <c r="H10" s="15" t="s">
        <v>23</v>
      </c>
      <c r="J10" s="15" t="s">
        <v>24</v>
      </c>
      <c r="L10" s="15" t="s">
        <v>25</v>
      </c>
      <c r="N10" s="15" t="s">
        <v>26</v>
      </c>
    </row>
    <row r="11" spans="1:14" x14ac:dyDescent="0.25">
      <c r="A11" s="6" t="str">
        <f t="shared" ref="A11:A17" si="0">B11&amp;C11</f>
        <v>ABC43101</v>
      </c>
      <c r="B11" s="2" t="s">
        <v>5</v>
      </c>
      <c r="C11" s="3">
        <v>43101</v>
      </c>
      <c r="D11" s="8">
        <v>10</v>
      </c>
      <c r="F11" s="14" t="s">
        <v>28</v>
      </c>
      <c r="H11" s="14" t="s">
        <v>28</v>
      </c>
      <c r="J11" s="14" t="s">
        <v>28</v>
      </c>
      <c r="L11" s="14" t="s">
        <v>28</v>
      </c>
      <c r="N11" s="14" t="s">
        <v>28</v>
      </c>
    </row>
    <row r="12" spans="1:14" x14ac:dyDescent="0.25">
      <c r="A12" s="6" t="str">
        <f t="shared" si="0"/>
        <v>ABC43160</v>
      </c>
      <c r="B12" s="2" t="s">
        <v>5</v>
      </c>
      <c r="C12" s="3">
        <v>43160</v>
      </c>
      <c r="D12" s="8">
        <v>12</v>
      </c>
    </row>
    <row r="13" spans="1:14" ht="30" x14ac:dyDescent="0.25">
      <c r="A13" s="6" t="str">
        <f t="shared" si="0"/>
        <v>ABC43296</v>
      </c>
      <c r="B13" s="2" t="s">
        <v>5</v>
      </c>
      <c r="C13" s="3">
        <v>43296</v>
      </c>
      <c r="D13" s="8">
        <v>9</v>
      </c>
      <c r="F13" s="12" t="s">
        <v>21</v>
      </c>
      <c r="H13" s="12" t="s">
        <v>33</v>
      </c>
      <c r="J13" s="12" t="s">
        <v>30</v>
      </c>
      <c r="L13" s="12" t="s">
        <v>31</v>
      </c>
      <c r="N13" s="12" t="s">
        <v>32</v>
      </c>
    </row>
    <row r="14" spans="1:14" x14ac:dyDescent="0.25">
      <c r="A14" s="6" t="str">
        <f t="shared" si="0"/>
        <v>CDE43101</v>
      </c>
      <c r="B14" s="2" t="s">
        <v>6</v>
      </c>
      <c r="C14" s="3">
        <v>43101</v>
      </c>
      <c r="D14" s="8">
        <v>15</v>
      </c>
      <c r="F14" t="s">
        <v>35</v>
      </c>
      <c r="H14" t="s">
        <v>37</v>
      </c>
      <c r="J14" t="s">
        <v>39</v>
      </c>
      <c r="L14" t="s">
        <v>27</v>
      </c>
      <c r="N14" t="s">
        <v>27</v>
      </c>
    </row>
    <row r="15" spans="1:14" x14ac:dyDescent="0.25">
      <c r="A15" s="6" t="str">
        <f t="shared" si="0"/>
        <v>CDE43160</v>
      </c>
      <c r="B15" s="2" t="s">
        <v>6</v>
      </c>
      <c r="C15" s="3">
        <v>43160</v>
      </c>
      <c r="D15" s="8">
        <v>18</v>
      </c>
      <c r="F15" t="s">
        <v>36</v>
      </c>
      <c r="H15" t="s">
        <v>38</v>
      </c>
      <c r="J15" t="s">
        <v>40</v>
      </c>
      <c r="L15" t="s">
        <v>47</v>
      </c>
      <c r="N15" t="s">
        <v>49</v>
      </c>
    </row>
    <row r="16" spans="1:14" x14ac:dyDescent="0.25">
      <c r="A16" s="6" t="str">
        <f t="shared" si="0"/>
        <v>CDE43252</v>
      </c>
      <c r="B16" s="2" t="s">
        <v>6</v>
      </c>
      <c r="C16" s="3">
        <v>43252</v>
      </c>
      <c r="D16" s="8">
        <v>19</v>
      </c>
      <c r="F16" s="16" t="s">
        <v>9</v>
      </c>
      <c r="H16" s="16" t="s">
        <v>34</v>
      </c>
      <c r="J16" t="s">
        <v>44</v>
      </c>
      <c r="L16" t="s">
        <v>48</v>
      </c>
      <c r="N16" t="s">
        <v>54</v>
      </c>
    </row>
    <row r="17" spans="1:14" x14ac:dyDescent="0.25">
      <c r="A17" s="6" t="str">
        <f t="shared" si="0"/>
        <v>DDD43205</v>
      </c>
      <c r="B17" s="2" t="s">
        <v>13</v>
      </c>
      <c r="C17" s="3">
        <v>43205</v>
      </c>
      <c r="D17" s="8">
        <v>25</v>
      </c>
      <c r="F17" s="16" t="s">
        <v>10</v>
      </c>
      <c r="H17" t="s">
        <v>42</v>
      </c>
      <c r="J17" t="s">
        <v>41</v>
      </c>
      <c r="L17" t="s">
        <v>41</v>
      </c>
      <c r="N17" t="s">
        <v>50</v>
      </c>
    </row>
    <row r="18" spans="1:14" x14ac:dyDescent="0.25">
      <c r="B18" s="9"/>
      <c r="C18" s="10"/>
      <c r="D18" s="11"/>
      <c r="F18" t="s">
        <v>52</v>
      </c>
      <c r="H18" s="16" t="s">
        <v>43</v>
      </c>
      <c r="J18" t="s">
        <v>46</v>
      </c>
      <c r="L18" t="s">
        <v>46</v>
      </c>
      <c r="N18" t="s">
        <v>51</v>
      </c>
    </row>
    <row r="19" spans="1:14" x14ac:dyDescent="0.25">
      <c r="B19" s="5" t="s">
        <v>20</v>
      </c>
      <c r="C19" s="10"/>
      <c r="D19" s="11"/>
      <c r="F19" t="s">
        <v>53</v>
      </c>
      <c r="H19" s="16"/>
    </row>
    <row r="21" spans="1:14" x14ac:dyDescent="0.25">
      <c r="B21" s="4" t="s">
        <v>2</v>
      </c>
      <c r="C21" s="4" t="s">
        <v>3</v>
      </c>
      <c r="D21" s="4" t="s">
        <v>0</v>
      </c>
      <c r="F21" s="4" t="s">
        <v>29</v>
      </c>
      <c r="H21" s="4" t="s">
        <v>29</v>
      </c>
      <c r="J21" s="4" t="s">
        <v>29</v>
      </c>
      <c r="L21" s="4" t="s">
        <v>29</v>
      </c>
      <c r="N21" s="4" t="s">
        <v>29</v>
      </c>
    </row>
    <row r="22" spans="1:14" x14ac:dyDescent="0.25">
      <c r="B22" s="2">
        <v>1</v>
      </c>
      <c r="C22" s="3">
        <v>43157</v>
      </c>
      <c r="D22" s="2" t="s">
        <v>5</v>
      </c>
      <c r="F22" s="7">
        <f t="shared" ref="F22:F34" si="1">LOOKUP(2,1/((C22&gt;=$C$11:$C$17)*($B$11:$B$17=D22)),$D$11:$D$17)</f>
        <v>10</v>
      </c>
      <c r="H22" s="7">
        <f t="shared" ref="H22:H34" ca="1" si="2">VLOOKUP(C22,OFFSET($B$10,MATCH(D22,$B$11:$B$17,0),1,COUNTIFS($B$11:$B$17,D22),2),2)</f>
        <v>10</v>
      </c>
      <c r="J22" s="7">
        <f t="shared" ref="J22:J34" si="3">SUMIFS($D$11:$D$17,$C$11:$C$17,_xlfn.MAXIFS($C$11:$C$17,$C$11:$C$17,"&lt;="&amp;C22,$B$11:$B$17,D22),$B$11:$B$17,D22)</f>
        <v>10</v>
      </c>
      <c r="L22" s="7">
        <f t="shared" ref="L22:L34" si="4">VLOOKUP(D22&amp;_xlfn.MAXIFS($C$11:$C$17,$C$11:$C$17,"&lt;="&amp;C22,$B$11:$B$17,D22),$A$11:$D$17,4,0)</f>
        <v>10</v>
      </c>
      <c r="N22" s="7">
        <f t="shared" ref="N22:N34" si="5">INDEX($D$11:$D$17,MATCH(D22&amp;_xlfn.MAXIFS($C$11:$C$17,$C$11:$C$17,"&lt;="&amp;C22,$B$11:$B$17,D22),INDEX($B$11:$B$17&amp;$C$11:$C$17,0),0))</f>
        <v>10</v>
      </c>
    </row>
    <row r="23" spans="1:14" x14ac:dyDescent="0.25">
      <c r="B23" s="2">
        <v>2</v>
      </c>
      <c r="C23" s="3">
        <v>43148</v>
      </c>
      <c r="D23" s="2" t="s">
        <v>5</v>
      </c>
      <c r="F23" s="7">
        <f t="shared" si="1"/>
        <v>10</v>
      </c>
      <c r="H23" s="7">
        <f t="shared" ca="1" si="2"/>
        <v>10</v>
      </c>
      <c r="J23" s="7">
        <f t="shared" si="3"/>
        <v>10</v>
      </c>
      <c r="L23" s="7">
        <f t="shared" si="4"/>
        <v>10</v>
      </c>
      <c r="N23" s="7">
        <f t="shared" si="5"/>
        <v>10</v>
      </c>
    </row>
    <row r="24" spans="1:14" x14ac:dyDescent="0.25">
      <c r="B24" s="2">
        <v>3</v>
      </c>
      <c r="C24" s="3">
        <v>43151</v>
      </c>
      <c r="D24" s="2" t="s">
        <v>6</v>
      </c>
      <c r="F24" s="7">
        <f t="shared" si="1"/>
        <v>15</v>
      </c>
      <c r="H24" s="7">
        <f t="shared" ca="1" si="2"/>
        <v>15</v>
      </c>
      <c r="J24" s="7">
        <f t="shared" si="3"/>
        <v>15</v>
      </c>
      <c r="L24" s="7">
        <f t="shared" si="4"/>
        <v>15</v>
      </c>
      <c r="N24" s="7">
        <f t="shared" si="5"/>
        <v>15</v>
      </c>
    </row>
    <row r="25" spans="1:14" x14ac:dyDescent="0.25">
      <c r="B25" s="2">
        <v>4</v>
      </c>
      <c r="C25" s="3">
        <v>43140</v>
      </c>
      <c r="D25" s="2" t="s">
        <v>6</v>
      </c>
      <c r="F25" s="7">
        <f t="shared" si="1"/>
        <v>15</v>
      </c>
      <c r="H25" s="7">
        <f t="shared" ca="1" si="2"/>
        <v>15</v>
      </c>
      <c r="J25" s="7">
        <f t="shared" si="3"/>
        <v>15</v>
      </c>
      <c r="L25" s="7">
        <f t="shared" si="4"/>
        <v>15</v>
      </c>
      <c r="N25" s="7">
        <f t="shared" si="5"/>
        <v>15</v>
      </c>
    </row>
    <row r="26" spans="1:14" x14ac:dyDescent="0.25">
      <c r="B26" s="2">
        <v>5</v>
      </c>
      <c r="C26" s="3">
        <v>43160</v>
      </c>
      <c r="D26" s="2" t="s">
        <v>5</v>
      </c>
      <c r="F26" s="7">
        <f t="shared" si="1"/>
        <v>12</v>
      </c>
      <c r="H26" s="7">
        <f t="shared" ca="1" si="2"/>
        <v>12</v>
      </c>
      <c r="J26" s="7">
        <f t="shared" si="3"/>
        <v>12</v>
      </c>
      <c r="L26" s="7">
        <f t="shared" si="4"/>
        <v>12</v>
      </c>
      <c r="N26" s="7">
        <f t="shared" si="5"/>
        <v>12</v>
      </c>
    </row>
    <row r="27" spans="1:14" x14ac:dyDescent="0.25">
      <c r="B27" s="2">
        <v>6</v>
      </c>
      <c r="C27" s="3">
        <v>43191</v>
      </c>
      <c r="D27" s="2" t="s">
        <v>5</v>
      </c>
      <c r="F27" s="7">
        <f t="shared" si="1"/>
        <v>12</v>
      </c>
      <c r="H27" s="7">
        <f t="shared" ca="1" si="2"/>
        <v>12</v>
      </c>
      <c r="J27" s="7">
        <f t="shared" si="3"/>
        <v>12</v>
      </c>
      <c r="L27" s="7">
        <f t="shared" si="4"/>
        <v>12</v>
      </c>
      <c r="N27" s="7">
        <f t="shared" si="5"/>
        <v>12</v>
      </c>
    </row>
    <row r="28" spans="1:14" x14ac:dyDescent="0.25">
      <c r="B28" s="2">
        <v>7</v>
      </c>
      <c r="C28" s="3">
        <v>43160</v>
      </c>
      <c r="D28" s="2" t="s">
        <v>6</v>
      </c>
      <c r="F28" s="7">
        <f t="shared" si="1"/>
        <v>18</v>
      </c>
      <c r="H28" s="7">
        <f t="shared" ca="1" si="2"/>
        <v>18</v>
      </c>
      <c r="J28" s="7">
        <f t="shared" si="3"/>
        <v>18</v>
      </c>
      <c r="L28" s="7">
        <f t="shared" si="4"/>
        <v>18</v>
      </c>
      <c r="N28" s="7">
        <f t="shared" si="5"/>
        <v>18</v>
      </c>
    </row>
    <row r="29" spans="1:14" x14ac:dyDescent="0.25">
      <c r="B29" s="2">
        <v>8</v>
      </c>
      <c r="C29" s="3">
        <v>43191</v>
      </c>
      <c r="D29" s="2" t="s">
        <v>6</v>
      </c>
      <c r="F29" s="7">
        <f t="shared" si="1"/>
        <v>18</v>
      </c>
      <c r="H29" s="7">
        <f t="shared" ca="1" si="2"/>
        <v>18</v>
      </c>
      <c r="J29" s="7">
        <f t="shared" si="3"/>
        <v>18</v>
      </c>
      <c r="L29" s="7">
        <f t="shared" si="4"/>
        <v>18</v>
      </c>
      <c r="N29" s="7">
        <f t="shared" si="5"/>
        <v>18</v>
      </c>
    </row>
    <row r="30" spans="1:14" x14ac:dyDescent="0.25">
      <c r="B30" s="2">
        <v>9</v>
      </c>
      <c r="C30" s="3">
        <v>43373</v>
      </c>
      <c r="D30" s="2" t="s">
        <v>5</v>
      </c>
      <c r="F30" s="7">
        <f t="shared" si="1"/>
        <v>9</v>
      </c>
      <c r="H30" s="7">
        <f t="shared" ca="1" si="2"/>
        <v>9</v>
      </c>
      <c r="J30" s="7">
        <f t="shared" si="3"/>
        <v>9</v>
      </c>
      <c r="L30" s="7">
        <f t="shared" si="4"/>
        <v>9</v>
      </c>
      <c r="N30" s="7">
        <f t="shared" si="5"/>
        <v>9</v>
      </c>
    </row>
    <row r="31" spans="1:14" x14ac:dyDescent="0.25">
      <c r="B31" s="2">
        <v>10</v>
      </c>
      <c r="C31" s="3">
        <v>43302</v>
      </c>
      <c r="D31" s="2" t="s">
        <v>5</v>
      </c>
      <c r="F31" s="7">
        <f t="shared" si="1"/>
        <v>9</v>
      </c>
      <c r="H31" s="7">
        <f t="shared" ca="1" si="2"/>
        <v>9</v>
      </c>
      <c r="J31" s="7">
        <f t="shared" si="3"/>
        <v>9</v>
      </c>
      <c r="L31" s="7">
        <f t="shared" si="4"/>
        <v>9</v>
      </c>
      <c r="N31" s="7">
        <f t="shared" si="5"/>
        <v>9</v>
      </c>
    </row>
    <row r="32" spans="1:14" x14ac:dyDescent="0.25">
      <c r="B32" s="2">
        <v>11</v>
      </c>
      <c r="C32" s="3">
        <v>43282</v>
      </c>
      <c r="D32" s="2" t="s">
        <v>6</v>
      </c>
      <c r="F32" s="7">
        <f t="shared" si="1"/>
        <v>19</v>
      </c>
      <c r="H32" s="7">
        <f t="shared" ca="1" si="2"/>
        <v>19</v>
      </c>
      <c r="J32" s="7">
        <f t="shared" si="3"/>
        <v>19</v>
      </c>
      <c r="L32" s="7">
        <f t="shared" si="4"/>
        <v>19</v>
      </c>
      <c r="N32" s="7">
        <f t="shared" si="5"/>
        <v>19</v>
      </c>
    </row>
    <row r="33" spans="2:14" x14ac:dyDescent="0.25">
      <c r="B33" s="2">
        <v>12</v>
      </c>
      <c r="C33" s="3">
        <v>43342</v>
      </c>
      <c r="D33" s="2" t="s">
        <v>6</v>
      </c>
      <c r="F33" s="7">
        <f t="shared" si="1"/>
        <v>19</v>
      </c>
      <c r="H33" s="7">
        <f t="shared" ca="1" si="2"/>
        <v>19</v>
      </c>
      <c r="J33" s="7">
        <f t="shared" si="3"/>
        <v>19</v>
      </c>
      <c r="L33" s="7">
        <f t="shared" si="4"/>
        <v>19</v>
      </c>
      <c r="N33" s="7">
        <f t="shared" si="5"/>
        <v>19</v>
      </c>
    </row>
    <row r="34" spans="2:14" x14ac:dyDescent="0.25">
      <c r="B34" s="2">
        <v>13</v>
      </c>
      <c r="C34" s="3">
        <v>43220</v>
      </c>
      <c r="D34" s="2" t="s">
        <v>13</v>
      </c>
      <c r="F34" s="7">
        <f t="shared" si="1"/>
        <v>25</v>
      </c>
      <c r="H34" s="7">
        <f t="shared" ca="1" si="2"/>
        <v>25</v>
      </c>
      <c r="J34" s="7">
        <f t="shared" si="3"/>
        <v>25</v>
      </c>
      <c r="L34" s="7">
        <f t="shared" si="4"/>
        <v>25</v>
      </c>
      <c r="N34" s="7">
        <f t="shared" si="5"/>
        <v>25</v>
      </c>
    </row>
    <row r="36" spans="2:14" x14ac:dyDescent="0.25">
      <c r="J36" s="4" t="s">
        <v>45</v>
      </c>
      <c r="L36" s="4" t="s">
        <v>45</v>
      </c>
      <c r="N36" s="4" t="s">
        <v>45</v>
      </c>
    </row>
    <row r="37" spans="2:14" x14ac:dyDescent="0.25">
      <c r="J37" s="7">
        <f t="shared" ref="J37:J49" si="6">SUMIFS($D$11:$D$17,$C$11:$C$17,_xlfn.AGGREGATE(14,6,$C$11:$C$17/(($B$11:$B$17=D22)*($C$11:$C$17&lt;=C22)),1),$B$11:$B$17,D22)</f>
        <v>10</v>
      </c>
      <c r="L37" s="7">
        <f t="shared" ref="L37:L49" si="7">VLOOKUP(D22&amp;_xlfn.AGGREGATE(14,6,$C$11:$C$17/(($B$11:$B$17=D22)*($C$11:$C$17&lt;=C22)),1),$A$11:$D$17,4,0)</f>
        <v>10</v>
      </c>
      <c r="N37" s="7">
        <f t="shared" ref="N37:N49" si="8">INDEX($D$11:$D$17,MATCH(D22&amp;_xlfn.AGGREGATE(14,6,$C$11:$C$17/(($B$11:$B$17=D22)*($C$11:$C$17&lt;=C22)),1),INDEX($B$11:$B$17&amp;$C$11:$C$17,0),0))</f>
        <v>10</v>
      </c>
    </row>
    <row r="38" spans="2:14" x14ac:dyDescent="0.25">
      <c r="J38" s="7">
        <f t="shared" si="6"/>
        <v>10</v>
      </c>
      <c r="L38" s="7">
        <f t="shared" si="7"/>
        <v>10</v>
      </c>
      <c r="N38" s="7">
        <f t="shared" si="8"/>
        <v>10</v>
      </c>
    </row>
    <row r="39" spans="2:14" x14ac:dyDescent="0.25">
      <c r="J39" s="7">
        <f t="shared" si="6"/>
        <v>15</v>
      </c>
      <c r="L39" s="7">
        <f t="shared" si="7"/>
        <v>15</v>
      </c>
      <c r="N39" s="7">
        <f t="shared" si="8"/>
        <v>15</v>
      </c>
    </row>
    <row r="40" spans="2:14" x14ac:dyDescent="0.25">
      <c r="J40" s="7">
        <f t="shared" si="6"/>
        <v>15</v>
      </c>
      <c r="L40" s="7">
        <f t="shared" si="7"/>
        <v>15</v>
      </c>
      <c r="N40" s="7">
        <f t="shared" si="8"/>
        <v>15</v>
      </c>
    </row>
    <row r="41" spans="2:14" x14ac:dyDescent="0.25">
      <c r="J41" s="7">
        <f t="shared" si="6"/>
        <v>12</v>
      </c>
      <c r="L41" s="7">
        <f t="shared" si="7"/>
        <v>12</v>
      </c>
      <c r="N41" s="7">
        <f t="shared" si="8"/>
        <v>12</v>
      </c>
    </row>
    <row r="42" spans="2:14" x14ac:dyDescent="0.25">
      <c r="J42" s="7">
        <f t="shared" si="6"/>
        <v>12</v>
      </c>
      <c r="L42" s="7">
        <f t="shared" si="7"/>
        <v>12</v>
      </c>
      <c r="N42" s="7">
        <f t="shared" si="8"/>
        <v>12</v>
      </c>
    </row>
    <row r="43" spans="2:14" x14ac:dyDescent="0.25">
      <c r="J43" s="7">
        <f t="shared" si="6"/>
        <v>18</v>
      </c>
      <c r="L43" s="7">
        <f t="shared" si="7"/>
        <v>18</v>
      </c>
      <c r="N43" s="7">
        <f t="shared" si="8"/>
        <v>18</v>
      </c>
    </row>
    <row r="44" spans="2:14" x14ac:dyDescent="0.25">
      <c r="J44" s="7">
        <f t="shared" si="6"/>
        <v>18</v>
      </c>
      <c r="L44" s="7">
        <f t="shared" si="7"/>
        <v>18</v>
      </c>
      <c r="N44" s="7">
        <f t="shared" si="8"/>
        <v>18</v>
      </c>
    </row>
    <row r="45" spans="2:14" x14ac:dyDescent="0.25">
      <c r="J45" s="7">
        <f t="shared" si="6"/>
        <v>9</v>
      </c>
      <c r="L45" s="7">
        <f t="shared" si="7"/>
        <v>9</v>
      </c>
      <c r="N45" s="7">
        <f t="shared" si="8"/>
        <v>9</v>
      </c>
    </row>
    <row r="46" spans="2:14" x14ac:dyDescent="0.25">
      <c r="J46" s="7">
        <f t="shared" si="6"/>
        <v>9</v>
      </c>
      <c r="L46" s="7">
        <f t="shared" si="7"/>
        <v>9</v>
      </c>
      <c r="N46" s="7">
        <f t="shared" si="8"/>
        <v>9</v>
      </c>
    </row>
    <row r="47" spans="2:14" x14ac:dyDescent="0.25">
      <c r="J47" s="7">
        <f t="shared" si="6"/>
        <v>19</v>
      </c>
      <c r="L47" s="7">
        <f t="shared" si="7"/>
        <v>19</v>
      </c>
      <c r="N47" s="7">
        <f t="shared" si="8"/>
        <v>19</v>
      </c>
    </row>
    <row r="48" spans="2:14" x14ac:dyDescent="0.25">
      <c r="J48" s="7">
        <f t="shared" si="6"/>
        <v>19</v>
      </c>
      <c r="L48" s="7">
        <f t="shared" si="7"/>
        <v>19</v>
      </c>
      <c r="N48" s="7">
        <f t="shared" si="8"/>
        <v>19</v>
      </c>
    </row>
    <row r="49" spans="10:14" x14ac:dyDescent="0.25">
      <c r="J49" s="7">
        <f t="shared" si="6"/>
        <v>25</v>
      </c>
      <c r="L49" s="7">
        <f t="shared" si="7"/>
        <v>25</v>
      </c>
      <c r="N49" s="7">
        <f t="shared" si="8"/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D1E29-8277-467C-B8B6-D4CC04781ED5}">
  <sheetPr codeName="Sheet2">
    <tabColor rgb="FFFFFF00"/>
  </sheetPr>
  <dimension ref="A1:AA41"/>
  <sheetViews>
    <sheetView zoomScale="55" zoomScaleNormal="55" workbookViewId="0">
      <selection activeCell="C10" sqref="C10"/>
    </sheetView>
  </sheetViews>
  <sheetFormatPr defaultRowHeight="15" x14ac:dyDescent="0.25"/>
  <cols>
    <col min="1" max="1" width="19" customWidth="1"/>
    <col min="2" max="2" width="14.42578125" customWidth="1"/>
    <col min="13" max="13" width="20.5703125" customWidth="1"/>
    <col min="19" max="20" width="14.7109375" customWidth="1"/>
    <col min="23" max="23" width="30.42578125" customWidth="1"/>
  </cols>
  <sheetData>
    <row r="1" spans="1:27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51"/>
      <c r="Y5" s="51"/>
      <c r="Z5" s="51"/>
      <c r="AA5" s="51"/>
    </row>
    <row r="6" spans="1:27" ht="114.75" x14ac:dyDescent="1.65">
      <c r="A6" s="36"/>
      <c r="B6" s="37"/>
      <c r="C6" s="36"/>
      <c r="D6" s="38"/>
      <c r="E6" s="38"/>
      <c r="F6" s="38"/>
      <c r="G6" s="39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51"/>
      <c r="Y6" s="51"/>
      <c r="Z6" s="51"/>
      <c r="AA6" s="51"/>
    </row>
    <row r="7" spans="1:27" ht="127.5" x14ac:dyDescent="1.85">
      <c r="A7" s="36"/>
      <c r="B7" s="49"/>
      <c r="C7" s="44" t="s">
        <v>58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51"/>
      <c r="Y7" s="51"/>
      <c r="Z7" s="51"/>
      <c r="AA7" s="51"/>
    </row>
    <row r="8" spans="1:27" ht="127.5" x14ac:dyDescent="1.85">
      <c r="A8" s="36"/>
      <c r="B8" s="43"/>
      <c r="C8" s="44" t="s">
        <v>57</v>
      </c>
      <c r="D8" s="45"/>
      <c r="E8" s="13"/>
      <c r="F8" s="46"/>
      <c r="G8" s="13"/>
      <c r="H8" s="13"/>
      <c r="I8" s="13"/>
      <c r="J8" s="13"/>
      <c r="K8" s="13"/>
      <c r="L8" s="13"/>
      <c r="M8" s="13"/>
      <c r="N8" s="13"/>
      <c r="O8" s="13"/>
      <c r="P8" s="52"/>
      <c r="Q8" s="52"/>
      <c r="R8" s="52"/>
      <c r="S8" s="52"/>
      <c r="T8" s="52"/>
      <c r="U8" s="52"/>
      <c r="V8" s="52"/>
      <c r="W8" s="52"/>
      <c r="X8" s="51"/>
      <c r="Y8" s="51"/>
      <c r="Z8" s="51"/>
      <c r="AA8" s="51"/>
    </row>
    <row r="9" spans="1:27" ht="61.5" x14ac:dyDescent="0.9">
      <c r="A9" s="36"/>
      <c r="B9" s="36"/>
      <c r="C9" s="52"/>
      <c r="D9" s="53"/>
      <c r="E9" s="53"/>
      <c r="F9" s="54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2"/>
      <c r="U9" s="52"/>
      <c r="V9" s="52"/>
      <c r="W9" s="52"/>
      <c r="X9" s="51"/>
      <c r="Y9" s="51"/>
      <c r="Z9" s="51"/>
      <c r="AA9" s="51"/>
    </row>
    <row r="10" spans="1:27" ht="127.5" x14ac:dyDescent="1.85">
      <c r="A10" s="36"/>
      <c r="B10" s="43"/>
      <c r="C10" s="48" t="s">
        <v>21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13"/>
      <c r="U10" s="13"/>
      <c r="V10" s="13"/>
      <c r="W10" s="52"/>
      <c r="X10" s="51"/>
      <c r="Y10" s="51"/>
      <c r="Z10" s="51"/>
      <c r="AA10" s="51"/>
    </row>
    <row r="11" spans="1:27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51"/>
      <c r="Y11" s="51"/>
      <c r="Z11" s="51"/>
      <c r="AA11" s="51"/>
    </row>
    <row r="12" spans="1:27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51"/>
      <c r="Y12" s="51"/>
      <c r="Z12" s="51"/>
      <c r="AA12" s="51"/>
    </row>
    <row r="13" spans="1:27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51"/>
      <c r="Y13" s="51"/>
      <c r="Z13" s="51"/>
      <c r="AA13" s="51"/>
    </row>
    <row r="14" spans="1:27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51"/>
      <c r="Y14" s="51"/>
      <c r="Z14" s="51"/>
      <c r="AA14" s="51"/>
    </row>
    <row r="15" spans="1:27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51"/>
      <c r="Y15" s="51"/>
      <c r="Z15" s="51"/>
      <c r="AA15" s="51"/>
    </row>
    <row r="16" spans="1:27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51"/>
      <c r="Y16" s="51"/>
      <c r="Z16" s="51"/>
      <c r="AA16" s="51"/>
    </row>
    <row r="17" spans="1:27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51"/>
      <c r="Y17" s="51"/>
      <c r="Z17" s="51"/>
      <c r="AA17" s="51"/>
    </row>
    <row r="18" spans="1:27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51"/>
      <c r="Y18" s="51"/>
      <c r="Z18" s="51"/>
      <c r="AA18" s="51"/>
    </row>
    <row r="19" spans="1:27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51"/>
      <c r="Y19" s="51"/>
      <c r="Z19" s="51"/>
      <c r="AA19" s="51"/>
    </row>
    <row r="20" spans="1:27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51"/>
      <c r="Y20" s="51"/>
      <c r="Z20" s="51"/>
      <c r="AA20" s="51"/>
    </row>
    <row r="21" spans="1:27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51"/>
      <c r="Y21" s="51"/>
      <c r="Z21" s="51"/>
      <c r="AA21" s="51"/>
    </row>
    <row r="22" spans="1:27" ht="102.75" x14ac:dyDescent="1.5">
      <c r="A22" s="40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2"/>
      <c r="N22" s="36"/>
      <c r="O22" s="36"/>
      <c r="P22" s="36"/>
      <c r="Q22" s="36"/>
      <c r="R22" s="36"/>
      <c r="S22" s="36"/>
      <c r="T22" s="36"/>
      <c r="U22" s="36"/>
      <c r="V22" s="36"/>
      <c r="W22" s="55" t="s">
        <v>56</v>
      </c>
      <c r="X22" s="51"/>
      <c r="Y22" s="51"/>
      <c r="Z22" s="51"/>
      <c r="AA22" s="51"/>
    </row>
    <row r="23" spans="1:27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51"/>
      <c r="Y23" s="51"/>
      <c r="Z23" s="51"/>
      <c r="AA23" s="51"/>
    </row>
    <row r="24" spans="1:27" ht="61.5" x14ac:dyDescent="0.9">
      <c r="A24" s="36"/>
      <c r="B24" s="3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51"/>
      <c r="Y24" s="51"/>
      <c r="Z24" s="51"/>
      <c r="AA24" s="51"/>
    </row>
    <row r="25" spans="1:27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51"/>
      <c r="Y25" s="51"/>
      <c r="Z25" s="51"/>
      <c r="AA25" s="51"/>
    </row>
    <row r="26" spans="1:27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51"/>
      <c r="Y26" s="51"/>
      <c r="Z26" s="51"/>
      <c r="AA26" s="51"/>
    </row>
    <row r="27" spans="1:27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51"/>
      <c r="Y27" s="51"/>
      <c r="Z27" s="51"/>
      <c r="AA27" s="51"/>
    </row>
    <row r="28" spans="1:27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51"/>
      <c r="Y28" s="51"/>
      <c r="Z28" s="51"/>
      <c r="AA28" s="51"/>
    </row>
    <row r="29" spans="1:27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51"/>
      <c r="Y29" s="51"/>
      <c r="Z29" s="51"/>
      <c r="AA29" s="51"/>
    </row>
    <row r="30" spans="1:27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51"/>
      <c r="Y30" s="51"/>
      <c r="Z30" s="51"/>
      <c r="AA30" s="51"/>
    </row>
    <row r="31" spans="1:27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51"/>
      <c r="Y31" s="51"/>
      <c r="Z31" s="51"/>
      <c r="AA31" s="51"/>
    </row>
    <row r="32" spans="1:27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51"/>
      <c r="Y32" s="51"/>
      <c r="Z32" s="51"/>
      <c r="AA32" s="51"/>
    </row>
    <row r="33" spans="1:27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51"/>
      <c r="Y33" s="51"/>
      <c r="Z33" s="51"/>
      <c r="AA33" s="51"/>
    </row>
    <row r="34" spans="1:27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51"/>
      <c r="Y34" s="51"/>
      <c r="Z34" s="51"/>
      <c r="AA34" s="51"/>
    </row>
    <row r="35" spans="1:27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51"/>
      <c r="Y35" s="51"/>
      <c r="Z35" s="51"/>
      <c r="AA35" s="51"/>
    </row>
    <row r="36" spans="1:27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51"/>
      <c r="Y36" s="51"/>
      <c r="Z36" s="51"/>
      <c r="AA36" s="51"/>
    </row>
    <row r="37" spans="1:27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51"/>
      <c r="Y37" s="51"/>
      <c r="Z37" s="51"/>
      <c r="AA37" s="51"/>
    </row>
    <row r="38" spans="1:27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51"/>
      <c r="Y38" s="51"/>
      <c r="Z38" s="51"/>
      <c r="AA38" s="51"/>
    </row>
    <row r="39" spans="1:27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51"/>
      <c r="Y39" s="51"/>
      <c r="Z39" s="51"/>
      <c r="AA39" s="51"/>
    </row>
    <row r="40" spans="1:27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51"/>
      <c r="Y40" s="51"/>
      <c r="Z40" s="51"/>
      <c r="AA40" s="51"/>
    </row>
    <row r="41" spans="1:27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51"/>
      <c r="Y41" s="51"/>
      <c r="Z41" s="51"/>
      <c r="AA41" s="5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DBA8E-660D-4012-A01A-FC300C2A196C}">
  <sheetPr codeName="Sheet3">
    <tabColor rgb="FFFFFF00"/>
  </sheetPr>
  <dimension ref="A1:AA40"/>
  <sheetViews>
    <sheetView zoomScale="58" zoomScaleNormal="58" workbookViewId="0">
      <selection activeCell="B9" sqref="B9"/>
    </sheetView>
  </sheetViews>
  <sheetFormatPr defaultRowHeight="15" x14ac:dyDescent="0.25"/>
  <cols>
    <col min="1" max="1" width="19" customWidth="1"/>
    <col min="2" max="2" width="14.42578125" customWidth="1"/>
    <col min="13" max="13" width="20.5703125" customWidth="1"/>
    <col min="19" max="20" width="14.7109375" customWidth="1"/>
    <col min="23" max="23" width="30.42578125" customWidth="1"/>
  </cols>
  <sheetData>
    <row r="1" spans="1:27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51"/>
      <c r="Y4" s="51"/>
      <c r="Z4" s="51"/>
      <c r="AA4" s="51"/>
    </row>
    <row r="5" spans="1:27" ht="114.75" x14ac:dyDescent="1.65">
      <c r="A5" s="36"/>
      <c r="B5" s="37"/>
      <c r="C5" s="36"/>
      <c r="D5" s="38"/>
      <c r="E5" s="38"/>
      <c r="F5" s="38"/>
      <c r="G5" s="39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51"/>
      <c r="Y5" s="51"/>
      <c r="Z5" s="51"/>
      <c r="AA5" s="51"/>
    </row>
    <row r="6" spans="1:27" ht="127.5" x14ac:dyDescent="1.85">
      <c r="A6" s="36"/>
      <c r="B6" s="49"/>
      <c r="C6" s="44" t="s">
        <v>58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51"/>
      <c r="Y6" s="51"/>
      <c r="Z6" s="51"/>
      <c r="AA6" s="51"/>
    </row>
    <row r="7" spans="1:27" ht="127.5" x14ac:dyDescent="1.85">
      <c r="A7" s="36"/>
      <c r="B7" s="43"/>
      <c r="C7" s="44" t="s">
        <v>57</v>
      </c>
      <c r="D7" s="45"/>
      <c r="E7" s="13"/>
      <c r="F7" s="46"/>
      <c r="G7" s="13"/>
      <c r="H7" s="13"/>
      <c r="I7" s="13"/>
      <c r="J7" s="13"/>
      <c r="K7" s="13"/>
      <c r="L7" s="13"/>
      <c r="M7" s="13"/>
      <c r="N7" s="13"/>
      <c r="O7" s="13"/>
      <c r="P7" s="52"/>
      <c r="Q7" s="52"/>
      <c r="R7" s="52"/>
      <c r="S7" s="52"/>
      <c r="T7" s="52"/>
      <c r="U7" s="52"/>
      <c r="V7" s="52"/>
      <c r="W7" s="52"/>
      <c r="X7" s="51"/>
      <c r="Y7" s="51"/>
      <c r="Z7" s="51"/>
      <c r="AA7" s="51"/>
    </row>
    <row r="8" spans="1:27" ht="61.5" x14ac:dyDescent="0.9">
      <c r="A8" s="36"/>
      <c r="B8" s="36"/>
      <c r="C8" s="52"/>
      <c r="D8" s="53"/>
      <c r="E8" s="53"/>
      <c r="F8" s="54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2"/>
      <c r="U8" s="52"/>
      <c r="V8" s="52"/>
      <c r="W8" s="52"/>
      <c r="X8" s="51"/>
      <c r="Y8" s="51"/>
      <c r="Z8" s="51"/>
      <c r="AA8" s="51"/>
    </row>
    <row r="9" spans="1:27" ht="159.75" x14ac:dyDescent="2.2999999999999998">
      <c r="A9" s="36"/>
      <c r="B9" s="83" t="s">
        <v>77</v>
      </c>
      <c r="C9" s="58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6"/>
      <c r="U9" s="56"/>
      <c r="V9" s="56"/>
      <c r="W9" s="56"/>
      <c r="X9" s="56"/>
      <c r="Y9" s="56"/>
      <c r="Z9" s="51"/>
      <c r="AA9" s="51"/>
    </row>
    <row r="10" spans="1:27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51"/>
      <c r="Y10" s="51"/>
      <c r="Z10" s="51"/>
      <c r="AA10" s="51"/>
    </row>
    <row r="11" spans="1:27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51"/>
      <c r="Y11" s="51"/>
      <c r="Z11" s="51"/>
      <c r="AA11" s="51"/>
    </row>
    <row r="12" spans="1:27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51"/>
      <c r="Y12" s="51"/>
      <c r="Z12" s="51"/>
      <c r="AA12" s="51"/>
    </row>
    <row r="13" spans="1:27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51"/>
      <c r="Y13" s="51"/>
      <c r="Z13" s="51"/>
      <c r="AA13" s="51"/>
    </row>
    <row r="14" spans="1:27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51"/>
      <c r="Y14" s="51"/>
      <c r="Z14" s="51"/>
      <c r="AA14" s="51"/>
    </row>
    <row r="15" spans="1:27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51"/>
      <c r="Y15" s="51"/>
      <c r="Z15" s="51"/>
      <c r="AA15" s="51"/>
    </row>
    <row r="16" spans="1:27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51"/>
      <c r="Y16" s="51"/>
      <c r="Z16" s="51"/>
      <c r="AA16" s="51"/>
    </row>
    <row r="17" spans="1:27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51"/>
      <c r="Y17" s="51"/>
      <c r="Z17" s="51"/>
      <c r="AA17" s="51"/>
    </row>
    <row r="18" spans="1:27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51"/>
      <c r="Y18" s="51"/>
      <c r="Z18" s="51"/>
      <c r="AA18" s="51"/>
    </row>
    <row r="19" spans="1:27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51"/>
      <c r="Y19" s="51"/>
      <c r="Z19" s="51"/>
      <c r="AA19" s="51"/>
    </row>
    <row r="20" spans="1:27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51"/>
      <c r="Y20" s="51"/>
      <c r="Z20" s="51"/>
      <c r="AA20" s="51"/>
    </row>
    <row r="21" spans="1:27" ht="102.75" x14ac:dyDescent="1.5">
      <c r="A21" s="40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59"/>
      <c r="N21" s="60"/>
      <c r="O21" s="60"/>
      <c r="P21" s="60"/>
      <c r="Q21" s="60"/>
      <c r="R21" s="60"/>
      <c r="S21" s="60"/>
      <c r="T21" s="60"/>
      <c r="U21" s="60"/>
      <c r="V21" s="60"/>
      <c r="W21" s="61" t="s">
        <v>59</v>
      </c>
      <c r="X21" s="51"/>
      <c r="Y21" s="51"/>
      <c r="Z21" s="51"/>
      <c r="AA21" s="51"/>
    </row>
    <row r="22" spans="1:27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51"/>
      <c r="Y22" s="51"/>
      <c r="Z22" s="51"/>
      <c r="AA22" s="51"/>
    </row>
    <row r="23" spans="1:27" ht="61.5" x14ac:dyDescent="0.9">
      <c r="A23" s="36"/>
      <c r="B23" s="3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51"/>
      <c r="Y23" s="51"/>
      <c r="Z23" s="51"/>
      <c r="AA23" s="51"/>
    </row>
    <row r="24" spans="1:27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51"/>
      <c r="Y24" s="51"/>
      <c r="Z24" s="51"/>
      <c r="AA24" s="51"/>
    </row>
    <row r="25" spans="1:27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51"/>
      <c r="Y25" s="51"/>
      <c r="Z25" s="51"/>
      <c r="AA25" s="51"/>
    </row>
    <row r="26" spans="1:27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51"/>
      <c r="Y26" s="51"/>
      <c r="Z26" s="51"/>
      <c r="AA26" s="51"/>
    </row>
    <row r="27" spans="1:27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51"/>
      <c r="Y27" s="51"/>
      <c r="Z27" s="51"/>
      <c r="AA27" s="51"/>
    </row>
    <row r="28" spans="1:27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51"/>
      <c r="Y28" s="51"/>
      <c r="Z28" s="51"/>
      <c r="AA28" s="51"/>
    </row>
    <row r="29" spans="1:27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51"/>
      <c r="Y29" s="51"/>
      <c r="Z29" s="51"/>
      <c r="AA29" s="51"/>
    </row>
    <row r="30" spans="1:27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51"/>
      <c r="Y30" s="51"/>
      <c r="Z30" s="51"/>
      <c r="AA30" s="51"/>
    </row>
    <row r="31" spans="1:27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51"/>
      <c r="Y31" s="51"/>
      <c r="Z31" s="51"/>
      <c r="AA31" s="51"/>
    </row>
    <row r="32" spans="1:27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51"/>
      <c r="Y32" s="51"/>
      <c r="Z32" s="51"/>
      <c r="AA32" s="51"/>
    </row>
    <row r="33" spans="1:27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51"/>
      <c r="Y33" s="51"/>
      <c r="Z33" s="51"/>
      <c r="AA33" s="51"/>
    </row>
    <row r="34" spans="1:27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51"/>
      <c r="Y34" s="51"/>
      <c r="Z34" s="51"/>
      <c r="AA34" s="51"/>
    </row>
    <row r="35" spans="1:27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51"/>
      <c r="Y35" s="51"/>
      <c r="Z35" s="51"/>
      <c r="AA35" s="51"/>
    </row>
    <row r="36" spans="1:27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51"/>
      <c r="Y36" s="51"/>
      <c r="Z36" s="51"/>
      <c r="AA36" s="51"/>
    </row>
    <row r="37" spans="1:27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51"/>
      <c r="Y37" s="51"/>
      <c r="Z37" s="51"/>
      <c r="AA37" s="51"/>
    </row>
    <row r="38" spans="1:27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51"/>
      <c r="Y38" s="51"/>
      <c r="Z38" s="51"/>
      <c r="AA38" s="51"/>
    </row>
    <row r="39" spans="1:27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51"/>
      <c r="Y39" s="51"/>
      <c r="Z39" s="51"/>
      <c r="AA39" s="51"/>
    </row>
    <row r="40" spans="1:27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51"/>
      <c r="Y40" s="51"/>
      <c r="Z40" s="51"/>
      <c r="AA40" s="5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5F5F4-CAF6-4628-9155-276142CF764F}">
  <sheetPr codeName="Sheet7">
    <tabColor rgb="FFFFFF00"/>
  </sheetPr>
  <dimension ref="A1:AA40"/>
  <sheetViews>
    <sheetView zoomScale="58" zoomScaleNormal="58" workbookViewId="0">
      <selection activeCell="C9" sqref="C9"/>
    </sheetView>
  </sheetViews>
  <sheetFormatPr defaultRowHeight="15" x14ac:dyDescent="0.25"/>
  <cols>
    <col min="1" max="1" width="19" customWidth="1"/>
    <col min="2" max="2" width="14.42578125" customWidth="1"/>
    <col min="13" max="13" width="20.5703125" customWidth="1"/>
    <col min="19" max="20" width="14.7109375" customWidth="1"/>
    <col min="23" max="23" width="30.42578125" customWidth="1"/>
  </cols>
  <sheetData>
    <row r="1" spans="1:27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51"/>
      <c r="Y4" s="51"/>
      <c r="Z4" s="51"/>
      <c r="AA4" s="51"/>
    </row>
    <row r="5" spans="1:27" ht="114.75" x14ac:dyDescent="1.65">
      <c r="A5" s="36"/>
      <c r="B5" s="37"/>
      <c r="C5" s="36"/>
      <c r="D5" s="38"/>
      <c r="E5" s="38"/>
      <c r="F5" s="38"/>
      <c r="G5" s="39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51"/>
      <c r="Y5" s="51"/>
      <c r="Z5" s="51"/>
      <c r="AA5" s="51"/>
    </row>
    <row r="6" spans="1:27" ht="127.5" x14ac:dyDescent="1.85">
      <c r="A6" s="36"/>
      <c r="B6" s="49"/>
      <c r="C6" s="44" t="s">
        <v>58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51"/>
      <c r="Y6" s="51"/>
      <c r="Z6" s="51"/>
      <c r="AA6" s="51"/>
    </row>
    <row r="7" spans="1:27" ht="127.5" x14ac:dyDescent="1.85">
      <c r="A7" s="36"/>
      <c r="B7" s="43"/>
      <c r="C7" s="44" t="s">
        <v>57</v>
      </c>
      <c r="D7" s="45"/>
      <c r="E7" s="13"/>
      <c r="F7" s="46"/>
      <c r="G7" s="13"/>
      <c r="H7" s="13"/>
      <c r="I7" s="13"/>
      <c r="J7" s="13"/>
      <c r="K7" s="13"/>
      <c r="L7" s="13"/>
      <c r="M7" s="13"/>
      <c r="N7" s="13"/>
      <c r="O7" s="13"/>
      <c r="P7" s="52"/>
      <c r="Q7" s="52"/>
      <c r="R7" s="52"/>
      <c r="S7" s="52"/>
      <c r="T7" s="52"/>
      <c r="U7" s="52"/>
      <c r="V7" s="52"/>
      <c r="W7" s="52"/>
      <c r="X7" s="51"/>
      <c r="Y7" s="51"/>
      <c r="Z7" s="51"/>
      <c r="AA7" s="51"/>
    </row>
    <row r="8" spans="1:27" ht="61.5" x14ac:dyDescent="0.9">
      <c r="A8" s="36"/>
      <c r="B8" s="36"/>
      <c r="C8" s="52"/>
      <c r="D8" s="53"/>
      <c r="E8" s="53"/>
      <c r="F8" s="54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2"/>
      <c r="U8" s="52"/>
      <c r="V8" s="52"/>
      <c r="W8" s="52"/>
      <c r="X8" s="51"/>
      <c r="Y8" s="51"/>
      <c r="Z8" s="51"/>
      <c r="AA8" s="51"/>
    </row>
    <row r="9" spans="1:27" ht="159.75" x14ac:dyDescent="2.2999999999999998">
      <c r="A9" s="36"/>
      <c r="B9" s="62"/>
      <c r="C9" s="63" t="s">
        <v>65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5"/>
      <c r="U9" s="65"/>
      <c r="V9" s="65"/>
      <c r="W9" s="52"/>
      <c r="X9" s="51"/>
      <c r="Y9" s="51"/>
      <c r="Z9" s="51"/>
      <c r="AA9" s="51"/>
    </row>
    <row r="10" spans="1:27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51"/>
      <c r="Y10" s="51"/>
      <c r="Z10" s="51"/>
      <c r="AA10" s="51"/>
    </row>
    <row r="11" spans="1:27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51"/>
      <c r="Y11" s="51"/>
      <c r="Z11" s="51"/>
      <c r="AA11" s="51"/>
    </row>
    <row r="12" spans="1:27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51"/>
      <c r="Y12" s="51"/>
      <c r="Z12" s="51"/>
      <c r="AA12" s="51"/>
    </row>
    <row r="13" spans="1:27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51"/>
      <c r="Y13" s="51"/>
      <c r="Z13" s="51"/>
      <c r="AA13" s="51"/>
    </row>
    <row r="14" spans="1:27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51"/>
      <c r="Y14" s="51"/>
      <c r="Z14" s="51"/>
      <c r="AA14" s="51"/>
    </row>
    <row r="15" spans="1:27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51"/>
      <c r="Y15" s="51"/>
      <c r="Z15" s="51"/>
      <c r="AA15" s="51"/>
    </row>
    <row r="16" spans="1:27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51"/>
      <c r="Y16" s="51"/>
      <c r="Z16" s="51"/>
      <c r="AA16" s="51"/>
    </row>
    <row r="17" spans="1:27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51"/>
      <c r="Y17" s="51"/>
      <c r="Z17" s="51"/>
      <c r="AA17" s="51"/>
    </row>
    <row r="18" spans="1:27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51"/>
      <c r="Y18" s="51"/>
      <c r="Z18" s="51"/>
      <c r="AA18" s="51"/>
    </row>
    <row r="19" spans="1:27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51"/>
      <c r="Y19" s="51"/>
      <c r="Z19" s="51"/>
      <c r="AA19" s="51"/>
    </row>
    <row r="20" spans="1:27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51"/>
      <c r="Y20" s="51"/>
      <c r="Z20" s="51"/>
      <c r="AA20" s="51"/>
    </row>
    <row r="21" spans="1:27" ht="102.75" x14ac:dyDescent="1.5">
      <c r="A21" s="40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66"/>
      <c r="N21" s="67"/>
      <c r="O21" s="67"/>
      <c r="P21" s="67"/>
      <c r="Q21" s="67"/>
      <c r="R21" s="67"/>
      <c r="S21" s="67"/>
      <c r="T21" s="67"/>
      <c r="U21" s="67"/>
      <c r="V21" s="67"/>
      <c r="W21" s="68" t="s">
        <v>66</v>
      </c>
      <c r="X21" s="51"/>
      <c r="Y21" s="51"/>
      <c r="Z21" s="51"/>
      <c r="AA21" s="51"/>
    </row>
    <row r="22" spans="1:27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51"/>
      <c r="Y22" s="51"/>
      <c r="Z22" s="51"/>
      <c r="AA22" s="51"/>
    </row>
    <row r="23" spans="1:27" ht="61.5" x14ac:dyDescent="0.9">
      <c r="A23" s="36"/>
      <c r="B23" s="3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51"/>
      <c r="Y23" s="51"/>
      <c r="Z23" s="51"/>
      <c r="AA23" s="51"/>
    </row>
    <row r="24" spans="1:27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51"/>
      <c r="Y24" s="51"/>
      <c r="Z24" s="51"/>
      <c r="AA24" s="51"/>
    </row>
    <row r="25" spans="1:27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51"/>
      <c r="Y25" s="51"/>
      <c r="Z25" s="51"/>
      <c r="AA25" s="51"/>
    </row>
    <row r="26" spans="1:27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51"/>
      <c r="Y26" s="51"/>
      <c r="Z26" s="51"/>
      <c r="AA26" s="51"/>
    </row>
    <row r="27" spans="1:27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51"/>
      <c r="Y27" s="51"/>
      <c r="Z27" s="51"/>
      <c r="AA27" s="51"/>
    </row>
    <row r="28" spans="1:27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51"/>
      <c r="Y28" s="51"/>
      <c r="Z28" s="51"/>
      <c r="AA28" s="51"/>
    </row>
    <row r="29" spans="1:27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51"/>
      <c r="Y29" s="51"/>
      <c r="Z29" s="51"/>
      <c r="AA29" s="51"/>
    </row>
    <row r="30" spans="1:27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51"/>
      <c r="Y30" s="51"/>
      <c r="Z30" s="51"/>
      <c r="AA30" s="51"/>
    </row>
    <row r="31" spans="1:27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51"/>
      <c r="Y31" s="51"/>
      <c r="Z31" s="51"/>
      <c r="AA31" s="51"/>
    </row>
    <row r="32" spans="1:27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51"/>
      <c r="Y32" s="51"/>
      <c r="Z32" s="51"/>
      <c r="AA32" s="51"/>
    </row>
    <row r="33" spans="1:27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51"/>
      <c r="Y33" s="51"/>
      <c r="Z33" s="51"/>
      <c r="AA33" s="51"/>
    </row>
    <row r="34" spans="1:27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51"/>
      <c r="Y34" s="51"/>
      <c r="Z34" s="51"/>
      <c r="AA34" s="51"/>
    </row>
    <row r="35" spans="1:27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51"/>
      <c r="Y35" s="51"/>
      <c r="Z35" s="51"/>
      <c r="AA35" s="51"/>
    </row>
    <row r="36" spans="1:27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51"/>
      <c r="Y36" s="51"/>
      <c r="Z36" s="51"/>
      <c r="AA36" s="51"/>
    </row>
    <row r="37" spans="1:27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51"/>
      <c r="Y37" s="51"/>
      <c r="Z37" s="51"/>
      <c r="AA37" s="51"/>
    </row>
    <row r="38" spans="1:27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51"/>
      <c r="Y38" s="51"/>
      <c r="Z38" s="51"/>
      <c r="AA38" s="51"/>
    </row>
    <row r="39" spans="1:27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51"/>
      <c r="Y39" s="51"/>
      <c r="Z39" s="51"/>
      <c r="AA39" s="51"/>
    </row>
    <row r="40" spans="1:27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51"/>
      <c r="Y40" s="51"/>
      <c r="Z40" s="51"/>
      <c r="AA40" s="5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0E6E0-06EC-4E18-BAC8-C56C17173DC4}">
  <sheetPr codeName="Sheet8">
    <tabColor rgb="FFFFFF00"/>
  </sheetPr>
  <dimension ref="A1:AA40"/>
  <sheetViews>
    <sheetView zoomScale="58" zoomScaleNormal="58" workbookViewId="0">
      <selection activeCell="C9" sqref="C9"/>
    </sheetView>
  </sheetViews>
  <sheetFormatPr defaultRowHeight="15" x14ac:dyDescent="0.25"/>
  <cols>
    <col min="1" max="1" width="19" customWidth="1"/>
    <col min="2" max="2" width="14.42578125" customWidth="1"/>
    <col min="13" max="13" width="20.5703125" customWidth="1"/>
    <col min="19" max="20" width="14.7109375" customWidth="1"/>
    <col min="23" max="23" width="30.42578125" customWidth="1"/>
  </cols>
  <sheetData>
    <row r="1" spans="1:27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51"/>
      <c r="Y4" s="51"/>
      <c r="Z4" s="51"/>
      <c r="AA4" s="51"/>
    </row>
    <row r="5" spans="1:27" ht="114.75" x14ac:dyDescent="1.65">
      <c r="A5" s="36"/>
      <c r="B5" s="37"/>
      <c r="C5" s="36"/>
      <c r="D5" s="38"/>
      <c r="E5" s="38"/>
      <c r="F5" s="38"/>
      <c r="G5" s="39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51"/>
      <c r="Y5" s="51"/>
      <c r="Z5" s="51"/>
      <c r="AA5" s="51"/>
    </row>
    <row r="6" spans="1:27" ht="127.5" x14ac:dyDescent="1.85">
      <c r="A6" s="36"/>
      <c r="B6" s="49"/>
      <c r="C6" s="44" t="s">
        <v>58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51"/>
      <c r="Y6" s="51"/>
      <c r="Z6" s="51"/>
      <c r="AA6" s="51"/>
    </row>
    <row r="7" spans="1:27" ht="127.5" x14ac:dyDescent="1.85">
      <c r="A7" s="36"/>
      <c r="B7" s="43"/>
      <c r="C7" s="44" t="s">
        <v>57</v>
      </c>
      <c r="D7" s="45"/>
      <c r="E7" s="13"/>
      <c r="F7" s="46"/>
      <c r="G7" s="13"/>
      <c r="H7" s="13"/>
      <c r="I7" s="13"/>
      <c r="J7" s="13"/>
      <c r="K7" s="13"/>
      <c r="L7" s="13"/>
      <c r="M7" s="13"/>
      <c r="N7" s="13"/>
      <c r="O7" s="13"/>
      <c r="P7" s="52"/>
      <c r="Q7" s="52"/>
      <c r="R7" s="52"/>
      <c r="S7" s="52"/>
      <c r="T7" s="52"/>
      <c r="U7" s="52"/>
      <c r="V7" s="52"/>
      <c r="W7" s="52"/>
      <c r="X7" s="51"/>
      <c r="Y7" s="51"/>
      <c r="Z7" s="51"/>
      <c r="AA7" s="51"/>
    </row>
    <row r="8" spans="1:27" ht="61.5" x14ac:dyDescent="0.9">
      <c r="A8" s="36"/>
      <c r="B8" s="36"/>
      <c r="C8" s="52"/>
      <c r="D8" s="53"/>
      <c r="E8" s="53"/>
      <c r="F8" s="54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2"/>
      <c r="U8" s="52"/>
      <c r="V8" s="52"/>
      <c r="W8" s="52"/>
      <c r="X8" s="51"/>
      <c r="Y8" s="51"/>
      <c r="Z8" s="51"/>
      <c r="AA8" s="51"/>
    </row>
    <row r="9" spans="1:27" ht="159.75" x14ac:dyDescent="2.2999999999999998">
      <c r="A9" s="36"/>
      <c r="B9" s="70"/>
      <c r="C9" s="71" t="s">
        <v>68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3"/>
      <c r="U9" s="73"/>
      <c r="V9" s="73"/>
      <c r="W9" s="52"/>
      <c r="X9" s="51"/>
      <c r="Y9" s="51"/>
      <c r="Z9" s="51"/>
      <c r="AA9" s="51"/>
    </row>
    <row r="10" spans="1:27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51"/>
      <c r="Y10" s="51"/>
      <c r="Z10" s="51"/>
      <c r="AA10" s="51"/>
    </row>
    <row r="11" spans="1:27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51"/>
      <c r="Y11" s="51"/>
      <c r="Z11" s="51"/>
      <c r="AA11" s="51"/>
    </row>
    <row r="12" spans="1:27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51"/>
      <c r="Y12" s="51"/>
      <c r="Z12" s="51"/>
      <c r="AA12" s="51"/>
    </row>
    <row r="13" spans="1:27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51"/>
      <c r="Y13" s="51"/>
      <c r="Z13" s="51"/>
      <c r="AA13" s="51"/>
    </row>
    <row r="14" spans="1:27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51"/>
      <c r="Y14" s="51"/>
      <c r="Z14" s="51"/>
      <c r="AA14" s="51"/>
    </row>
    <row r="15" spans="1:27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51"/>
      <c r="Y15" s="51"/>
      <c r="Z15" s="51"/>
      <c r="AA15" s="51"/>
    </row>
    <row r="16" spans="1:27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51"/>
      <c r="Y16" s="51"/>
      <c r="Z16" s="51"/>
      <c r="AA16" s="51"/>
    </row>
    <row r="17" spans="1:27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51"/>
      <c r="Y17" s="51"/>
      <c r="Z17" s="51"/>
      <c r="AA17" s="51"/>
    </row>
    <row r="18" spans="1:27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51"/>
      <c r="Y18" s="51"/>
      <c r="Z18" s="51"/>
      <c r="AA18" s="51"/>
    </row>
    <row r="19" spans="1:27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51"/>
      <c r="Y19" s="51"/>
      <c r="Z19" s="51"/>
      <c r="AA19" s="51"/>
    </row>
    <row r="20" spans="1:27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51"/>
      <c r="Y20" s="51"/>
      <c r="Z20" s="51"/>
      <c r="AA20" s="51"/>
    </row>
    <row r="21" spans="1:27" ht="102.75" x14ac:dyDescent="1.5">
      <c r="A21" s="40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74"/>
      <c r="N21" s="75"/>
      <c r="O21" s="75"/>
      <c r="P21" s="75"/>
      <c r="Q21" s="75"/>
      <c r="R21" s="75"/>
      <c r="S21" s="75"/>
      <c r="T21" s="75"/>
      <c r="U21" s="75"/>
      <c r="V21" s="75"/>
      <c r="W21" s="76" t="s">
        <v>67</v>
      </c>
      <c r="X21" s="51"/>
      <c r="Y21" s="51"/>
      <c r="Z21" s="51"/>
      <c r="AA21" s="51"/>
    </row>
    <row r="22" spans="1:27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51"/>
      <c r="Y22" s="51"/>
      <c r="Z22" s="51"/>
      <c r="AA22" s="51"/>
    </row>
    <row r="23" spans="1:27" ht="61.5" x14ac:dyDescent="0.9">
      <c r="A23" s="36"/>
      <c r="B23" s="3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51"/>
      <c r="Y23" s="51"/>
      <c r="Z23" s="51"/>
      <c r="AA23" s="51"/>
    </row>
    <row r="24" spans="1:27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51"/>
      <c r="Y24" s="51"/>
      <c r="Z24" s="51"/>
      <c r="AA24" s="51"/>
    </row>
    <row r="25" spans="1:27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51"/>
      <c r="Y25" s="51"/>
      <c r="Z25" s="51"/>
      <c r="AA25" s="51"/>
    </row>
    <row r="26" spans="1:27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51"/>
      <c r="Y26" s="51"/>
      <c r="Z26" s="51"/>
      <c r="AA26" s="51"/>
    </row>
    <row r="27" spans="1:27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51"/>
      <c r="Y27" s="51"/>
      <c r="Z27" s="51"/>
      <c r="AA27" s="51"/>
    </row>
    <row r="28" spans="1:27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51"/>
      <c r="Y28" s="51"/>
      <c r="Z28" s="51"/>
      <c r="AA28" s="51"/>
    </row>
    <row r="29" spans="1:27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51"/>
      <c r="Y29" s="51"/>
      <c r="Z29" s="51"/>
      <c r="AA29" s="51"/>
    </row>
    <row r="30" spans="1:27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51"/>
      <c r="Y30" s="51"/>
      <c r="Z30" s="51"/>
      <c r="AA30" s="51"/>
    </row>
    <row r="31" spans="1:27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51"/>
      <c r="Y31" s="51"/>
      <c r="Z31" s="51"/>
      <c r="AA31" s="51"/>
    </row>
    <row r="32" spans="1:27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51"/>
      <c r="Y32" s="51"/>
      <c r="Z32" s="51"/>
      <c r="AA32" s="51"/>
    </row>
    <row r="33" spans="1:27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51"/>
      <c r="Y33" s="51"/>
      <c r="Z33" s="51"/>
      <c r="AA33" s="51"/>
    </row>
    <row r="34" spans="1:27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51"/>
      <c r="Y34" s="51"/>
      <c r="Z34" s="51"/>
      <c r="AA34" s="51"/>
    </row>
    <row r="35" spans="1:27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51"/>
      <c r="Y35" s="51"/>
      <c r="Z35" s="51"/>
      <c r="AA35" s="51"/>
    </row>
    <row r="36" spans="1:27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51"/>
      <c r="Y36" s="51"/>
      <c r="Z36" s="51"/>
      <c r="AA36" s="51"/>
    </row>
    <row r="37" spans="1:27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51"/>
      <c r="Y37" s="51"/>
      <c r="Z37" s="51"/>
      <c r="AA37" s="51"/>
    </row>
    <row r="38" spans="1:27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51"/>
      <c r="Y38" s="51"/>
      <c r="Z38" s="51"/>
      <c r="AA38" s="51"/>
    </row>
    <row r="39" spans="1:27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51"/>
      <c r="Y39" s="51"/>
      <c r="Z39" s="51"/>
      <c r="AA39" s="51"/>
    </row>
    <row r="40" spans="1:27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51"/>
      <c r="Y40" s="51"/>
      <c r="Z40" s="51"/>
      <c r="AA40" s="51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79689-40E7-4892-BA6E-FAB654A6FD99}">
  <sheetPr codeName="Sheet9">
    <tabColor rgb="FFFFFF00"/>
  </sheetPr>
  <dimension ref="A1:AA40"/>
  <sheetViews>
    <sheetView zoomScale="58" zoomScaleNormal="58" workbookViewId="0">
      <selection activeCell="B9" sqref="B9"/>
    </sheetView>
  </sheetViews>
  <sheetFormatPr defaultRowHeight="15" x14ac:dyDescent="0.25"/>
  <cols>
    <col min="1" max="1" width="19" customWidth="1"/>
    <col min="2" max="2" width="14.42578125" customWidth="1"/>
    <col min="13" max="13" width="20.5703125" customWidth="1"/>
    <col min="19" max="20" width="14.7109375" customWidth="1"/>
    <col min="23" max="23" width="30.42578125" customWidth="1"/>
  </cols>
  <sheetData>
    <row r="1" spans="1:27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51"/>
      <c r="Y4" s="51"/>
      <c r="Z4" s="51"/>
      <c r="AA4" s="51"/>
    </row>
    <row r="5" spans="1:27" ht="114.75" x14ac:dyDescent="1.65">
      <c r="A5" s="36"/>
      <c r="B5" s="37"/>
      <c r="C5" s="36"/>
      <c r="D5" s="38"/>
      <c r="E5" s="38"/>
      <c r="F5" s="38"/>
      <c r="G5" s="39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51"/>
      <c r="Y5" s="51"/>
      <c r="Z5" s="51"/>
      <c r="AA5" s="51"/>
    </row>
    <row r="6" spans="1:27" ht="127.5" x14ac:dyDescent="1.85">
      <c r="A6" s="36"/>
      <c r="B6" s="49"/>
      <c r="C6" s="44" t="s">
        <v>58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51"/>
      <c r="Y6" s="51"/>
      <c r="Z6" s="51"/>
      <c r="AA6" s="51"/>
    </row>
    <row r="7" spans="1:27" ht="127.5" x14ac:dyDescent="1.85">
      <c r="A7" s="36"/>
      <c r="B7" s="43"/>
      <c r="C7" s="44" t="s">
        <v>57</v>
      </c>
      <c r="D7" s="45"/>
      <c r="E7" s="13"/>
      <c r="F7" s="46"/>
      <c r="G7" s="13"/>
      <c r="H7" s="13"/>
      <c r="I7" s="13"/>
      <c r="J7" s="13"/>
      <c r="K7" s="13"/>
      <c r="L7" s="13"/>
      <c r="M7" s="13"/>
      <c r="N7" s="13"/>
      <c r="O7" s="13"/>
      <c r="P7" s="52"/>
      <c r="Q7" s="52"/>
      <c r="R7" s="52"/>
      <c r="S7" s="52"/>
      <c r="T7" s="52"/>
      <c r="U7" s="52"/>
      <c r="V7" s="52"/>
      <c r="W7" s="52"/>
      <c r="X7" s="51"/>
      <c r="Y7" s="51"/>
      <c r="Z7" s="51"/>
      <c r="AA7" s="51"/>
    </row>
    <row r="8" spans="1:27" ht="61.5" x14ac:dyDescent="0.9">
      <c r="A8" s="36"/>
      <c r="B8" s="36"/>
      <c r="C8" s="52"/>
      <c r="D8" s="53"/>
      <c r="E8" s="53"/>
      <c r="F8" s="54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2"/>
      <c r="U8" s="52"/>
      <c r="V8" s="52"/>
      <c r="W8" s="52"/>
      <c r="X8" s="51"/>
      <c r="Y8" s="51"/>
      <c r="Z8" s="51"/>
      <c r="AA8" s="51"/>
    </row>
    <row r="9" spans="1:27" ht="127.5" x14ac:dyDescent="1.85">
      <c r="A9" s="36"/>
      <c r="B9" s="82" t="s">
        <v>71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8"/>
      <c r="U9" s="78"/>
      <c r="V9" s="78"/>
      <c r="W9" s="78"/>
      <c r="X9" s="78"/>
      <c r="Y9" s="78"/>
      <c r="Z9" s="51"/>
      <c r="AA9" s="51"/>
    </row>
    <row r="10" spans="1:27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51"/>
      <c r="Y10" s="51"/>
      <c r="Z10" s="51"/>
      <c r="AA10" s="51"/>
    </row>
    <row r="11" spans="1:27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51"/>
      <c r="Y11" s="51"/>
      <c r="Z11" s="51"/>
      <c r="AA11" s="51"/>
    </row>
    <row r="12" spans="1:27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51"/>
      <c r="Y12" s="51"/>
      <c r="Z12" s="51"/>
      <c r="AA12" s="51"/>
    </row>
    <row r="13" spans="1:27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51"/>
      <c r="Y13" s="51"/>
      <c r="Z13" s="51"/>
      <c r="AA13" s="51"/>
    </row>
    <row r="14" spans="1:27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51"/>
      <c r="Y14" s="51"/>
      <c r="Z14" s="51"/>
      <c r="AA14" s="51"/>
    </row>
    <row r="15" spans="1:27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51"/>
      <c r="Y15" s="51"/>
      <c r="Z15" s="51"/>
      <c r="AA15" s="51"/>
    </row>
    <row r="16" spans="1:27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51"/>
      <c r="Y16" s="51"/>
      <c r="Z16" s="51"/>
      <c r="AA16" s="51"/>
    </row>
    <row r="17" spans="1:27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51"/>
      <c r="Y17" s="51"/>
      <c r="Z17" s="51"/>
      <c r="AA17" s="51"/>
    </row>
    <row r="18" spans="1:27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51"/>
      <c r="Y18" s="51"/>
      <c r="Z18" s="51"/>
      <c r="AA18" s="51"/>
    </row>
    <row r="19" spans="1:27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51"/>
      <c r="Y19" s="51"/>
      <c r="Z19" s="51"/>
      <c r="AA19" s="51"/>
    </row>
    <row r="20" spans="1:27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51"/>
      <c r="Y20" s="51"/>
      <c r="Z20" s="51"/>
      <c r="AA20" s="51"/>
    </row>
    <row r="21" spans="1:27" ht="102.75" x14ac:dyDescent="1.5">
      <c r="A21" s="40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79"/>
      <c r="N21" s="80"/>
      <c r="O21" s="80"/>
      <c r="P21" s="80"/>
      <c r="Q21" s="80"/>
      <c r="R21" s="80"/>
      <c r="S21" s="80"/>
      <c r="T21" s="80"/>
      <c r="U21" s="80"/>
      <c r="V21" s="80"/>
      <c r="W21" s="81" t="s">
        <v>70</v>
      </c>
      <c r="X21" s="51"/>
      <c r="Y21" s="51"/>
      <c r="Z21" s="51"/>
      <c r="AA21" s="51"/>
    </row>
    <row r="22" spans="1:27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51"/>
      <c r="Y22" s="51"/>
      <c r="Z22" s="51"/>
      <c r="AA22" s="51"/>
    </row>
    <row r="23" spans="1:27" ht="61.5" x14ac:dyDescent="0.9">
      <c r="A23" s="36"/>
      <c r="B23" s="3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51"/>
      <c r="Y23" s="51"/>
      <c r="Z23" s="51"/>
      <c r="AA23" s="51"/>
    </row>
    <row r="24" spans="1:27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51"/>
      <c r="Y24" s="51"/>
      <c r="Z24" s="51"/>
      <c r="AA24" s="51"/>
    </row>
    <row r="25" spans="1:27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51"/>
      <c r="Y25" s="51"/>
      <c r="Z25" s="51"/>
      <c r="AA25" s="51"/>
    </row>
    <row r="26" spans="1:27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51"/>
      <c r="Y26" s="51"/>
      <c r="Z26" s="51"/>
      <c r="AA26" s="51"/>
    </row>
    <row r="27" spans="1:27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51"/>
      <c r="Y27" s="51"/>
      <c r="Z27" s="51"/>
      <c r="AA27" s="51"/>
    </row>
    <row r="28" spans="1:27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51"/>
      <c r="Y28" s="51"/>
      <c r="Z28" s="51"/>
      <c r="AA28" s="51"/>
    </row>
    <row r="29" spans="1:27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51"/>
      <c r="Y29" s="51"/>
      <c r="Z29" s="51"/>
      <c r="AA29" s="51"/>
    </row>
    <row r="30" spans="1:27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51"/>
      <c r="Y30" s="51"/>
      <c r="Z30" s="51"/>
      <c r="AA30" s="51"/>
    </row>
    <row r="31" spans="1:27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51"/>
      <c r="Y31" s="51"/>
      <c r="Z31" s="51"/>
      <c r="AA31" s="51"/>
    </row>
    <row r="32" spans="1:27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51"/>
      <c r="Y32" s="51"/>
      <c r="Z32" s="51"/>
      <c r="AA32" s="51"/>
    </row>
    <row r="33" spans="1:27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51"/>
      <c r="Y33" s="51"/>
      <c r="Z33" s="51"/>
      <c r="AA33" s="51"/>
    </row>
    <row r="34" spans="1:27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51"/>
      <c r="Y34" s="51"/>
      <c r="Z34" s="51"/>
      <c r="AA34" s="51"/>
    </row>
    <row r="35" spans="1:27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51"/>
      <c r="Y35" s="51"/>
      <c r="Z35" s="51"/>
      <c r="AA35" s="51"/>
    </row>
    <row r="36" spans="1:27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51"/>
      <c r="Y36" s="51"/>
      <c r="Z36" s="51"/>
      <c r="AA36" s="51"/>
    </row>
    <row r="37" spans="1:27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51"/>
      <c r="Y37" s="51"/>
      <c r="Z37" s="51"/>
      <c r="AA37" s="51"/>
    </row>
    <row r="38" spans="1:27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51"/>
      <c r="Y38" s="51"/>
      <c r="Z38" s="51"/>
      <c r="AA38" s="51"/>
    </row>
    <row r="39" spans="1:27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51"/>
      <c r="Y39" s="51"/>
      <c r="Z39" s="51"/>
      <c r="AA39" s="51"/>
    </row>
    <row r="40" spans="1:27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51"/>
      <c r="Y40" s="51"/>
      <c r="Z40" s="51"/>
      <c r="AA40" s="51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4C2C6-9757-4F6F-953C-5132D40C25F6}">
  <sheetPr>
    <tabColor rgb="FFFFFF00"/>
  </sheetPr>
  <dimension ref="A1:AA40"/>
  <sheetViews>
    <sheetView zoomScale="55" zoomScaleNormal="55" workbookViewId="0">
      <selection activeCell="AE8" sqref="AE8"/>
    </sheetView>
  </sheetViews>
  <sheetFormatPr defaultRowHeight="15" x14ac:dyDescent="0.25"/>
  <cols>
    <col min="1" max="1" width="19" customWidth="1"/>
    <col min="2" max="2" width="14.42578125" customWidth="1"/>
    <col min="13" max="13" width="20.5703125" customWidth="1"/>
    <col min="19" max="20" width="14.7109375" customWidth="1"/>
    <col min="23" max="23" width="30.42578125" customWidth="1"/>
  </cols>
  <sheetData>
    <row r="1" spans="1:27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51"/>
      <c r="Y4" s="51"/>
      <c r="Z4" s="51"/>
      <c r="AA4" s="51"/>
    </row>
    <row r="5" spans="1:27" ht="114.75" x14ac:dyDescent="1.65">
      <c r="A5" s="36"/>
      <c r="B5" s="37"/>
      <c r="C5" s="36"/>
      <c r="D5" s="38"/>
      <c r="E5" s="38"/>
      <c r="F5" s="38"/>
      <c r="G5" s="39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51"/>
      <c r="Y5" s="51"/>
      <c r="Z5" s="51"/>
      <c r="AA5" s="51"/>
    </row>
    <row r="6" spans="1:27" ht="127.5" x14ac:dyDescent="1.85">
      <c r="A6" s="36"/>
      <c r="B6" s="85"/>
      <c r="C6" s="86" t="s">
        <v>58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51"/>
      <c r="Y6" s="51"/>
      <c r="Z6" s="51"/>
      <c r="AA6" s="51"/>
    </row>
    <row r="7" spans="1:27" ht="127.5" x14ac:dyDescent="1.85">
      <c r="A7" s="36"/>
      <c r="B7" s="84"/>
      <c r="C7" s="84" t="s">
        <v>91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52"/>
      <c r="Q7" s="52"/>
      <c r="R7" s="52"/>
      <c r="S7" s="52"/>
      <c r="T7" s="52"/>
      <c r="U7" s="52"/>
      <c r="V7" s="52"/>
      <c r="W7" s="52"/>
      <c r="X7" s="51"/>
      <c r="Y7" s="51"/>
      <c r="Z7" s="51"/>
      <c r="AA7" s="51"/>
    </row>
    <row r="8" spans="1:27" ht="61.5" x14ac:dyDescent="0.9">
      <c r="A8" s="36"/>
      <c r="B8" s="36"/>
      <c r="C8" s="52"/>
      <c r="D8" s="53"/>
      <c r="E8" s="53"/>
      <c r="F8" s="54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2"/>
      <c r="U8" s="52"/>
      <c r="V8" s="52"/>
      <c r="W8" s="52"/>
      <c r="X8" s="51"/>
      <c r="Y8" s="51"/>
      <c r="Z8" s="51"/>
      <c r="AA8" s="51"/>
    </row>
    <row r="9" spans="1:27" ht="127.5" x14ac:dyDescent="1.85">
      <c r="A9" s="36"/>
      <c r="B9" s="82" t="s">
        <v>89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8"/>
      <c r="U9" s="78"/>
      <c r="V9" s="78"/>
      <c r="W9" s="78"/>
      <c r="X9" s="78"/>
      <c r="Y9" s="78"/>
      <c r="Z9" s="51"/>
      <c r="AA9" s="51"/>
    </row>
    <row r="10" spans="1:27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51"/>
      <c r="Y10" s="51"/>
      <c r="Z10" s="51"/>
      <c r="AA10" s="51"/>
    </row>
    <row r="11" spans="1:27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51"/>
      <c r="Y11" s="51"/>
      <c r="Z11" s="51"/>
      <c r="AA11" s="51"/>
    </row>
    <row r="12" spans="1:27" x14ac:dyDescent="0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51"/>
      <c r="Y12" s="51"/>
      <c r="Z12" s="51"/>
      <c r="AA12" s="51"/>
    </row>
    <row r="13" spans="1:27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51"/>
      <c r="Y13" s="51"/>
      <c r="Z13" s="51"/>
      <c r="AA13" s="51"/>
    </row>
    <row r="14" spans="1:27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51"/>
      <c r="Y14" s="51"/>
      <c r="Z14" s="51"/>
      <c r="AA14" s="51"/>
    </row>
    <row r="15" spans="1:27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51"/>
      <c r="Y15" s="51"/>
      <c r="Z15" s="51"/>
      <c r="AA15" s="51"/>
    </row>
    <row r="16" spans="1:27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51"/>
      <c r="Y16" s="51"/>
      <c r="Z16" s="51"/>
      <c r="AA16" s="51"/>
    </row>
    <row r="17" spans="1:27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51"/>
      <c r="Y17" s="51"/>
      <c r="Z17" s="51"/>
      <c r="AA17" s="51"/>
    </row>
    <row r="18" spans="1:27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51"/>
      <c r="Y18" s="51"/>
      <c r="Z18" s="51"/>
      <c r="AA18" s="51"/>
    </row>
    <row r="19" spans="1:27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51"/>
      <c r="Y19" s="51"/>
      <c r="Z19" s="51"/>
      <c r="AA19" s="51"/>
    </row>
    <row r="20" spans="1:27" x14ac:dyDescent="0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51"/>
      <c r="Y20" s="51"/>
      <c r="Z20" s="51"/>
      <c r="AA20" s="51"/>
    </row>
    <row r="21" spans="1:27" ht="102.75" x14ac:dyDescent="1.5">
      <c r="A21" s="40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79"/>
      <c r="N21" s="80"/>
      <c r="O21" s="80"/>
      <c r="P21" s="80"/>
      <c r="Q21" s="80"/>
      <c r="R21" s="80"/>
      <c r="S21" s="80"/>
      <c r="T21" s="80"/>
      <c r="U21" s="80"/>
      <c r="V21" s="80"/>
      <c r="W21" s="81" t="s">
        <v>90</v>
      </c>
      <c r="X21" s="51"/>
      <c r="Y21" s="51"/>
      <c r="Z21" s="51"/>
      <c r="AA21" s="51"/>
    </row>
    <row r="22" spans="1:27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51"/>
      <c r="Y22" s="51"/>
      <c r="Z22" s="51"/>
      <c r="AA22" s="51"/>
    </row>
    <row r="23" spans="1:27" ht="61.5" x14ac:dyDescent="0.9">
      <c r="A23" s="36"/>
      <c r="B23" s="36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51"/>
      <c r="Y23" s="51"/>
      <c r="Z23" s="51"/>
      <c r="AA23" s="51"/>
    </row>
    <row r="24" spans="1:27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51"/>
      <c r="Y24" s="51"/>
      <c r="Z24" s="51"/>
      <c r="AA24" s="51"/>
    </row>
    <row r="25" spans="1:27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51"/>
      <c r="Y25" s="51"/>
      <c r="Z25" s="51"/>
      <c r="AA25" s="51"/>
    </row>
    <row r="26" spans="1:27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51"/>
      <c r="Y26" s="51"/>
      <c r="Z26" s="51"/>
      <c r="AA26" s="51"/>
    </row>
    <row r="27" spans="1:27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51"/>
      <c r="Y27" s="51"/>
      <c r="Z27" s="51"/>
      <c r="AA27" s="51"/>
    </row>
    <row r="28" spans="1:27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51"/>
      <c r="Y28" s="51"/>
      <c r="Z28" s="51"/>
      <c r="AA28" s="51"/>
    </row>
    <row r="29" spans="1:27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51"/>
      <c r="Y29" s="51"/>
      <c r="Z29" s="51"/>
      <c r="AA29" s="51"/>
    </row>
    <row r="30" spans="1:27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51"/>
      <c r="Y30" s="51"/>
      <c r="Z30" s="51"/>
      <c r="AA30" s="51"/>
    </row>
    <row r="31" spans="1:27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51"/>
      <c r="Y31" s="51"/>
      <c r="Z31" s="51"/>
      <c r="AA31" s="51"/>
    </row>
    <row r="32" spans="1:27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51"/>
      <c r="Y32" s="51"/>
      <c r="Z32" s="51"/>
      <c r="AA32" s="51"/>
    </row>
    <row r="33" spans="1:27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51"/>
      <c r="Y33" s="51"/>
      <c r="Z33" s="51"/>
      <c r="AA33" s="51"/>
    </row>
    <row r="34" spans="1:27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51"/>
      <c r="Y34" s="51"/>
      <c r="Z34" s="51"/>
      <c r="AA34" s="51"/>
    </row>
    <row r="35" spans="1:27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51"/>
      <c r="Y35" s="51"/>
      <c r="Z35" s="51"/>
      <c r="AA35" s="51"/>
    </row>
    <row r="36" spans="1:27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51"/>
      <c r="Y36" s="51"/>
      <c r="Z36" s="51"/>
      <c r="AA36" s="51"/>
    </row>
    <row r="37" spans="1:27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51"/>
      <c r="Y37" s="51"/>
      <c r="Z37" s="51"/>
      <c r="AA37" s="51"/>
    </row>
    <row r="38" spans="1:27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51"/>
      <c r="Y38" s="51"/>
      <c r="Z38" s="51"/>
      <c r="AA38" s="51"/>
    </row>
    <row r="39" spans="1:27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51"/>
      <c r="Y39" s="51"/>
      <c r="Z39" s="51"/>
      <c r="AA39" s="51"/>
    </row>
    <row r="40" spans="1:27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51"/>
      <c r="Y40" s="51"/>
      <c r="Z40" s="51"/>
      <c r="AA40" s="5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84EDE-2AA1-4B9D-A9F4-0340D7061901}">
  <sheetPr codeName="Sheet4">
    <tabColor rgb="FFFFFF00"/>
  </sheetPr>
  <dimension ref="B2:I23"/>
  <sheetViews>
    <sheetView zoomScale="160" zoomScaleNormal="160" workbookViewId="0">
      <selection activeCell="I11" sqref="I11"/>
    </sheetView>
  </sheetViews>
  <sheetFormatPr defaultRowHeight="15" x14ac:dyDescent="0.25"/>
  <cols>
    <col min="2" max="2" width="20.5703125" bestFit="1" customWidth="1"/>
    <col min="3" max="3" width="13.5703125" bestFit="1" customWidth="1"/>
    <col min="4" max="4" width="7.85546875" bestFit="1" customWidth="1"/>
    <col min="5" max="5" width="4" customWidth="1"/>
    <col min="7" max="7" width="10.7109375" bestFit="1" customWidth="1"/>
  </cols>
  <sheetData>
    <row r="2" spans="2:9" x14ac:dyDescent="0.25">
      <c r="B2" t="s">
        <v>60</v>
      </c>
    </row>
    <row r="3" spans="2:9" x14ac:dyDescent="0.25">
      <c r="B3" t="s">
        <v>73</v>
      </c>
    </row>
    <row r="4" spans="2:9" x14ac:dyDescent="0.25">
      <c r="B4" t="s">
        <v>62</v>
      </c>
    </row>
    <row r="5" spans="2:9" x14ac:dyDescent="0.25">
      <c r="B5" t="s">
        <v>63</v>
      </c>
    </row>
    <row r="6" spans="2:9" x14ac:dyDescent="0.25">
      <c r="B6" t="s">
        <v>64</v>
      </c>
    </row>
    <row r="7" spans="2:9" x14ac:dyDescent="0.25">
      <c r="B7" t="s">
        <v>72</v>
      </c>
    </row>
    <row r="8" spans="2:9" x14ac:dyDescent="0.25">
      <c r="B8" s="22" t="s">
        <v>19</v>
      </c>
      <c r="C8" s="21"/>
      <c r="D8" s="21"/>
      <c r="F8" s="22" t="s">
        <v>20</v>
      </c>
      <c r="G8" s="33"/>
      <c r="H8" s="34"/>
    </row>
    <row r="9" spans="2:9" x14ac:dyDescent="0.25">
      <c r="B9" s="21"/>
      <c r="C9" s="21"/>
      <c r="D9" s="21"/>
      <c r="F9" s="21"/>
      <c r="G9" s="21"/>
      <c r="H9" s="21"/>
    </row>
    <row r="10" spans="2:9" x14ac:dyDescent="0.25">
      <c r="B10" s="24" t="s">
        <v>0</v>
      </c>
      <c r="C10" s="24" t="s">
        <v>8</v>
      </c>
      <c r="D10" s="24" t="s">
        <v>1</v>
      </c>
      <c r="F10" s="24" t="s">
        <v>2</v>
      </c>
      <c r="G10" s="24" t="s">
        <v>3</v>
      </c>
      <c r="H10" s="24" t="s">
        <v>0</v>
      </c>
      <c r="I10" s="24" t="s">
        <v>1</v>
      </c>
    </row>
    <row r="11" spans="2:9" x14ac:dyDescent="0.25">
      <c r="B11" s="26" t="s">
        <v>5</v>
      </c>
      <c r="C11" s="27">
        <v>43101</v>
      </c>
      <c r="D11" s="28">
        <v>10</v>
      </c>
      <c r="F11" s="26">
        <v>1</v>
      </c>
      <c r="G11" s="27">
        <v>43157</v>
      </c>
      <c r="H11" s="26" t="s">
        <v>5</v>
      </c>
      <c r="I11" s="6">
        <v>10</v>
      </c>
    </row>
    <row r="12" spans="2:9" x14ac:dyDescent="0.25">
      <c r="B12" s="26" t="s">
        <v>6</v>
      </c>
      <c r="C12" s="27">
        <v>43101</v>
      </c>
      <c r="D12" s="28">
        <v>15</v>
      </c>
      <c r="F12" s="26">
        <v>2</v>
      </c>
      <c r="G12" s="27">
        <v>43148</v>
      </c>
      <c r="H12" s="26" t="s">
        <v>5</v>
      </c>
      <c r="I12" s="6">
        <v>10</v>
      </c>
    </row>
    <row r="13" spans="2:9" x14ac:dyDescent="0.25">
      <c r="B13" s="26" t="s">
        <v>5</v>
      </c>
      <c r="C13" s="27">
        <v>43160</v>
      </c>
      <c r="D13" s="28">
        <v>12</v>
      </c>
      <c r="F13" s="26">
        <v>3</v>
      </c>
      <c r="G13" s="27">
        <v>43151</v>
      </c>
      <c r="H13" s="26" t="s">
        <v>6</v>
      </c>
      <c r="I13" s="6"/>
    </row>
    <row r="14" spans="2:9" x14ac:dyDescent="0.25">
      <c r="B14" s="26" t="s">
        <v>6</v>
      </c>
      <c r="C14" s="27">
        <v>43160</v>
      </c>
      <c r="D14" s="28">
        <v>18</v>
      </c>
      <c r="F14" s="26">
        <v>4</v>
      </c>
      <c r="G14" s="27">
        <v>43140</v>
      </c>
      <c r="H14" s="26" t="s">
        <v>6</v>
      </c>
      <c r="I14" s="6"/>
    </row>
    <row r="15" spans="2:9" x14ac:dyDescent="0.25">
      <c r="B15" s="26" t="s">
        <v>13</v>
      </c>
      <c r="C15" s="27">
        <v>43205</v>
      </c>
      <c r="D15" s="28">
        <v>25</v>
      </c>
      <c r="F15" s="26">
        <v>5</v>
      </c>
      <c r="G15" s="27">
        <v>43160</v>
      </c>
      <c r="H15" s="26" t="s">
        <v>5</v>
      </c>
      <c r="I15" s="6">
        <v>12</v>
      </c>
    </row>
    <row r="16" spans="2:9" x14ac:dyDescent="0.25">
      <c r="B16" s="26" t="s">
        <v>6</v>
      </c>
      <c r="C16" s="27">
        <v>43252</v>
      </c>
      <c r="D16" s="28">
        <v>19</v>
      </c>
      <c r="F16" s="26">
        <v>6</v>
      </c>
      <c r="G16" s="27">
        <v>43191</v>
      </c>
      <c r="H16" s="26" t="s">
        <v>5</v>
      </c>
      <c r="I16" s="6">
        <v>12</v>
      </c>
    </row>
    <row r="17" spans="2:9" x14ac:dyDescent="0.25">
      <c r="B17" s="26" t="s">
        <v>5</v>
      </c>
      <c r="C17" s="27">
        <v>43296</v>
      </c>
      <c r="D17" s="28">
        <v>9</v>
      </c>
      <c r="F17" s="26">
        <v>7</v>
      </c>
      <c r="G17" s="27">
        <v>43160</v>
      </c>
      <c r="H17" s="26" t="s">
        <v>6</v>
      </c>
      <c r="I17" s="6"/>
    </row>
    <row r="18" spans="2:9" x14ac:dyDescent="0.25">
      <c r="B18" s="32"/>
      <c r="C18" s="33"/>
      <c r="D18" s="34"/>
      <c r="F18" s="26">
        <v>8</v>
      </c>
      <c r="G18" s="27">
        <v>43191</v>
      </c>
      <c r="H18" s="26" t="s">
        <v>6</v>
      </c>
      <c r="I18" s="6"/>
    </row>
    <row r="19" spans="2:9" x14ac:dyDescent="0.25">
      <c r="F19" s="26">
        <v>9</v>
      </c>
      <c r="G19" s="27">
        <v>43373</v>
      </c>
      <c r="H19" s="26" t="s">
        <v>5</v>
      </c>
      <c r="I19" s="6">
        <v>9</v>
      </c>
    </row>
    <row r="20" spans="2:9" x14ac:dyDescent="0.25">
      <c r="F20" s="26">
        <v>10</v>
      </c>
      <c r="G20" s="27">
        <v>43302</v>
      </c>
      <c r="H20" s="26" t="s">
        <v>5</v>
      </c>
      <c r="I20" s="6">
        <v>9</v>
      </c>
    </row>
    <row r="21" spans="2:9" x14ac:dyDescent="0.25">
      <c r="F21" s="26">
        <v>11</v>
      </c>
      <c r="G21" s="27">
        <v>43282</v>
      </c>
      <c r="H21" s="26" t="s">
        <v>6</v>
      </c>
      <c r="I21" s="6"/>
    </row>
    <row r="22" spans="2:9" x14ac:dyDescent="0.25">
      <c r="F22" s="26">
        <v>12</v>
      </c>
      <c r="G22" s="27">
        <v>43342</v>
      </c>
      <c r="H22" s="26" t="s">
        <v>6</v>
      </c>
      <c r="I22" s="6"/>
    </row>
    <row r="23" spans="2:9" x14ac:dyDescent="0.25">
      <c r="F23" s="26">
        <v>13</v>
      </c>
      <c r="G23" s="27">
        <v>43220</v>
      </c>
      <c r="H23" s="26" t="s">
        <v>13</v>
      </c>
      <c r="I23" s="6"/>
    </row>
  </sheetData>
  <sortState ref="B11:D17">
    <sortCondition ref="C11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8ADA8-B855-46C3-945C-C31E418D3703}">
  <sheetPr codeName="Sheet5">
    <tabColor rgb="FF0000FF"/>
  </sheetPr>
  <dimension ref="A1:N64"/>
  <sheetViews>
    <sheetView tabSelected="1" zoomScale="70" zoomScaleNormal="70" workbookViewId="0">
      <selection activeCell="F22" sqref="F22"/>
    </sheetView>
  </sheetViews>
  <sheetFormatPr defaultRowHeight="15" outlineLevelCol="1" x14ac:dyDescent="0.25"/>
  <cols>
    <col min="1" max="1" width="15.140625" style="21" customWidth="1"/>
    <col min="2" max="2" width="20.5703125" style="21" bestFit="1" customWidth="1"/>
    <col min="3" max="3" width="13.5703125" style="21" bestFit="1" customWidth="1"/>
    <col min="4" max="4" width="7.85546875" style="21" bestFit="1" customWidth="1"/>
    <col min="5" max="5" width="2.7109375" style="21" customWidth="1"/>
    <col min="6" max="6" width="40.140625" style="21" customWidth="1" outlineLevel="1"/>
    <col min="7" max="7" width="2.7109375" style="21" customWidth="1"/>
    <col min="8" max="8" width="35.42578125" style="21" customWidth="1" outlineLevel="1"/>
    <col min="9" max="9" width="2.7109375" style="21" customWidth="1"/>
    <col min="10" max="10" width="41.5703125" style="21" customWidth="1" outlineLevel="1"/>
    <col min="11" max="11" width="2.7109375" style="21" customWidth="1"/>
    <col min="12" max="12" width="40.7109375" style="21" customWidth="1" outlineLevel="1"/>
    <col min="13" max="13" width="2.7109375" style="21" customWidth="1"/>
    <col min="14" max="14" width="38.5703125" style="21" customWidth="1" outlineLevel="1"/>
    <col min="15" max="15" width="2.7109375" style="21" customWidth="1"/>
    <col min="16" max="16384" width="9.140625" style="21"/>
  </cols>
  <sheetData>
    <row r="1" spans="1:14" ht="28.5" x14ac:dyDescent="0.45">
      <c r="A1" s="19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14" x14ac:dyDescent="0.25">
      <c r="A3" t="s">
        <v>73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4" x14ac:dyDescent="0.25">
      <c r="A4" t="s">
        <v>62</v>
      </c>
    </row>
    <row r="5" spans="1:14" x14ac:dyDescent="0.25">
      <c r="A5" t="s">
        <v>63</v>
      </c>
    </row>
    <row r="6" spans="1:14" x14ac:dyDescent="0.25">
      <c r="A6" t="s">
        <v>64</v>
      </c>
    </row>
    <row r="7" spans="1:14" x14ac:dyDescent="0.25">
      <c r="A7" t="s">
        <v>72</v>
      </c>
    </row>
    <row r="8" spans="1:14" x14ac:dyDescent="0.25">
      <c r="A8"/>
      <c r="B8" s="22" t="s">
        <v>19</v>
      </c>
    </row>
    <row r="9" spans="1:14" x14ac:dyDescent="0.25">
      <c r="A9"/>
    </row>
    <row r="10" spans="1:14" x14ac:dyDescent="0.25">
      <c r="A10" s="24" t="s">
        <v>18</v>
      </c>
      <c r="B10" s="24" t="s">
        <v>0</v>
      </c>
      <c r="C10" s="24" t="s">
        <v>8</v>
      </c>
      <c r="D10" s="24" t="s">
        <v>1</v>
      </c>
      <c r="F10" s="25" t="s">
        <v>22</v>
      </c>
      <c r="H10" s="25" t="s">
        <v>23</v>
      </c>
      <c r="J10" s="25" t="s">
        <v>24</v>
      </c>
      <c r="L10" s="25" t="s">
        <v>25</v>
      </c>
      <c r="N10" s="25" t="s">
        <v>26</v>
      </c>
    </row>
    <row r="11" spans="1:14" x14ac:dyDescent="0.25">
      <c r="A11" s="6"/>
      <c r="B11" s="26" t="s">
        <v>5</v>
      </c>
      <c r="C11" s="27">
        <v>43101</v>
      </c>
      <c r="D11" s="28">
        <v>10</v>
      </c>
      <c r="F11" s="29" t="s">
        <v>28</v>
      </c>
      <c r="H11" s="29" t="s">
        <v>28</v>
      </c>
      <c r="J11" s="29" t="s">
        <v>28</v>
      </c>
      <c r="L11" s="29" t="s">
        <v>28</v>
      </c>
      <c r="N11" s="29" t="s">
        <v>28</v>
      </c>
    </row>
    <row r="12" spans="1:14" x14ac:dyDescent="0.25">
      <c r="A12" s="6"/>
      <c r="B12" s="26" t="s">
        <v>5</v>
      </c>
      <c r="C12" s="27">
        <v>43160</v>
      </c>
      <c r="D12" s="28">
        <v>12</v>
      </c>
    </row>
    <row r="13" spans="1:14" ht="30" x14ac:dyDescent="0.25">
      <c r="A13" s="6"/>
      <c r="B13" s="26" t="s">
        <v>5</v>
      </c>
      <c r="C13" s="27">
        <v>43296</v>
      </c>
      <c r="D13" s="28">
        <v>9</v>
      </c>
      <c r="F13" s="30" t="s">
        <v>21</v>
      </c>
      <c r="H13" s="30" t="s">
        <v>74</v>
      </c>
      <c r="J13" s="30" t="s">
        <v>30</v>
      </c>
      <c r="L13" s="30" t="s">
        <v>31</v>
      </c>
      <c r="N13" s="30" t="s">
        <v>32</v>
      </c>
    </row>
    <row r="14" spans="1:14" x14ac:dyDescent="0.25">
      <c r="A14" s="6"/>
      <c r="B14" s="26" t="s">
        <v>6</v>
      </c>
      <c r="C14" s="27">
        <v>43101</v>
      </c>
      <c r="D14" s="28">
        <v>15</v>
      </c>
      <c r="F14" s="21" t="s">
        <v>35</v>
      </c>
      <c r="H14" s="21" t="s">
        <v>37</v>
      </c>
      <c r="J14" s="21" t="s">
        <v>39</v>
      </c>
      <c r="L14" s="21" t="s">
        <v>27</v>
      </c>
      <c r="N14" s="21" t="s">
        <v>27</v>
      </c>
    </row>
    <row r="15" spans="1:14" x14ac:dyDescent="0.25">
      <c r="A15" s="6"/>
      <c r="B15" s="26" t="s">
        <v>6</v>
      </c>
      <c r="C15" s="27">
        <v>43160</v>
      </c>
      <c r="D15" s="28">
        <v>18</v>
      </c>
      <c r="F15" s="21" t="s">
        <v>36</v>
      </c>
      <c r="H15" s="21" t="s">
        <v>76</v>
      </c>
      <c r="J15" s="21" t="s">
        <v>40</v>
      </c>
      <c r="L15" s="21" t="s">
        <v>47</v>
      </c>
      <c r="N15" s="21" t="s">
        <v>49</v>
      </c>
    </row>
    <row r="16" spans="1:14" x14ac:dyDescent="0.25">
      <c r="A16" s="6"/>
      <c r="B16" s="26" t="s">
        <v>6</v>
      </c>
      <c r="C16" s="27">
        <v>43252</v>
      </c>
      <c r="D16" s="28">
        <v>19</v>
      </c>
      <c r="F16" s="31" t="s">
        <v>9</v>
      </c>
      <c r="H16" s="31" t="s">
        <v>78</v>
      </c>
      <c r="J16" s="21" t="s">
        <v>44</v>
      </c>
      <c r="L16" s="21" t="s">
        <v>48</v>
      </c>
      <c r="N16" s="21" t="s">
        <v>54</v>
      </c>
    </row>
    <row r="17" spans="1:14" x14ac:dyDescent="0.25">
      <c r="A17" s="6"/>
      <c r="B17" s="26" t="s">
        <v>13</v>
      </c>
      <c r="C17" s="27">
        <v>43205</v>
      </c>
      <c r="D17" s="28">
        <v>25</v>
      </c>
      <c r="F17" s="31" t="s">
        <v>10</v>
      </c>
      <c r="J17" s="21" t="s">
        <v>41</v>
      </c>
      <c r="L17" s="21" t="s">
        <v>41</v>
      </c>
      <c r="N17" s="21" t="s">
        <v>69</v>
      </c>
    </row>
    <row r="18" spans="1:14" x14ac:dyDescent="0.25">
      <c r="A18"/>
      <c r="B18" s="32"/>
      <c r="C18" s="33"/>
      <c r="D18" s="34"/>
      <c r="F18" s="21" t="s">
        <v>52</v>
      </c>
      <c r="H18" s="31"/>
      <c r="J18" s="21" t="s">
        <v>46</v>
      </c>
      <c r="L18" s="21" t="s">
        <v>46</v>
      </c>
      <c r="N18" s="21" t="s">
        <v>51</v>
      </c>
    </row>
    <row r="19" spans="1:14" x14ac:dyDescent="0.25">
      <c r="B19" s="22" t="s">
        <v>20</v>
      </c>
      <c r="C19" s="33"/>
      <c r="D19" s="34"/>
      <c r="F19" s="21" t="s">
        <v>53</v>
      </c>
      <c r="H19" s="31"/>
      <c r="N19" s="21" t="s">
        <v>75</v>
      </c>
    </row>
    <row r="21" spans="1:14" x14ac:dyDescent="0.25">
      <c r="B21" s="24" t="s">
        <v>2</v>
      </c>
      <c r="C21" s="24" t="s">
        <v>3</v>
      </c>
      <c r="D21" s="24" t="s">
        <v>0</v>
      </c>
      <c r="F21" s="24" t="s">
        <v>29</v>
      </c>
      <c r="H21" s="24" t="s">
        <v>29</v>
      </c>
      <c r="J21" s="24" t="s">
        <v>29</v>
      </c>
      <c r="L21" s="24" t="s">
        <v>29</v>
      </c>
      <c r="N21" s="24" t="s">
        <v>29</v>
      </c>
    </row>
    <row r="22" spans="1:14" x14ac:dyDescent="0.25">
      <c r="B22" s="26">
        <v>1</v>
      </c>
      <c r="C22" s="27">
        <v>43157</v>
      </c>
      <c r="D22" s="26" t="s">
        <v>5</v>
      </c>
      <c r="F22" s="35"/>
      <c r="H22" s="35"/>
      <c r="J22" s="69"/>
      <c r="L22" s="69"/>
      <c r="N22" s="69"/>
    </row>
    <row r="23" spans="1:14" x14ac:dyDescent="0.25">
      <c r="B23" s="26">
        <v>2</v>
      </c>
      <c r="C23" s="27">
        <v>43148</v>
      </c>
      <c r="D23" s="26" t="s">
        <v>5</v>
      </c>
      <c r="F23" s="35"/>
      <c r="H23" s="35"/>
      <c r="J23" s="69"/>
      <c r="L23" s="69"/>
      <c r="N23" s="69"/>
    </row>
    <row r="24" spans="1:14" x14ac:dyDescent="0.25">
      <c r="B24" s="26">
        <v>3</v>
      </c>
      <c r="C24" s="27">
        <v>43151</v>
      </c>
      <c r="D24" s="26" t="s">
        <v>6</v>
      </c>
      <c r="F24" s="35"/>
      <c r="H24" s="35"/>
      <c r="J24" s="69"/>
      <c r="L24" s="69"/>
      <c r="N24" s="69"/>
    </row>
    <row r="25" spans="1:14" x14ac:dyDescent="0.25">
      <c r="B25" s="26">
        <v>4</v>
      </c>
      <c r="C25" s="27">
        <v>43140</v>
      </c>
      <c r="D25" s="26" t="s">
        <v>6</v>
      </c>
      <c r="F25" s="35"/>
      <c r="H25" s="35"/>
      <c r="J25" s="69"/>
      <c r="L25" s="69"/>
      <c r="N25" s="69"/>
    </row>
    <row r="26" spans="1:14" x14ac:dyDescent="0.25">
      <c r="B26" s="26">
        <v>5</v>
      </c>
      <c r="C26" s="27">
        <v>43160</v>
      </c>
      <c r="D26" s="26" t="s">
        <v>5</v>
      </c>
      <c r="F26" s="35"/>
      <c r="H26" s="35"/>
      <c r="J26" s="69"/>
      <c r="L26" s="69"/>
      <c r="N26" s="69"/>
    </row>
    <row r="27" spans="1:14" x14ac:dyDescent="0.25">
      <c r="B27" s="26">
        <v>6</v>
      </c>
      <c r="C27" s="27">
        <v>43191</v>
      </c>
      <c r="D27" s="26" t="s">
        <v>5</v>
      </c>
      <c r="F27" s="35"/>
      <c r="H27" s="35"/>
      <c r="J27" s="69"/>
      <c r="L27" s="69"/>
      <c r="N27" s="69"/>
    </row>
    <row r="28" spans="1:14" x14ac:dyDescent="0.25">
      <c r="B28" s="26">
        <v>7</v>
      </c>
      <c r="C28" s="27">
        <v>43160</v>
      </c>
      <c r="D28" s="26" t="s">
        <v>6</v>
      </c>
      <c r="F28" s="35"/>
      <c r="H28" s="35"/>
      <c r="J28" s="69"/>
      <c r="L28" s="69"/>
      <c r="N28" s="69"/>
    </row>
    <row r="29" spans="1:14" x14ac:dyDescent="0.25">
      <c r="B29" s="26">
        <v>8</v>
      </c>
      <c r="C29" s="27">
        <v>43191</v>
      </c>
      <c r="D29" s="26" t="s">
        <v>6</v>
      </c>
      <c r="F29" s="35"/>
      <c r="H29" s="35"/>
      <c r="J29" s="69"/>
      <c r="L29" s="69"/>
      <c r="N29" s="69"/>
    </row>
    <row r="30" spans="1:14" x14ac:dyDescent="0.25">
      <c r="B30" s="26">
        <v>9</v>
      </c>
      <c r="C30" s="27">
        <v>43373</v>
      </c>
      <c r="D30" s="26" t="s">
        <v>5</v>
      </c>
      <c r="F30" s="35"/>
      <c r="H30" s="35"/>
      <c r="J30" s="69"/>
      <c r="L30" s="69"/>
      <c r="N30" s="69"/>
    </row>
    <row r="31" spans="1:14" x14ac:dyDescent="0.25">
      <c r="B31" s="26">
        <v>10</v>
      </c>
      <c r="C31" s="27">
        <v>43302</v>
      </c>
      <c r="D31" s="26" t="s">
        <v>5</v>
      </c>
      <c r="F31" s="35"/>
      <c r="H31" s="35"/>
      <c r="J31" s="69"/>
      <c r="L31" s="69"/>
      <c r="N31" s="69"/>
    </row>
    <row r="32" spans="1:14" x14ac:dyDescent="0.25">
      <c r="B32" s="26">
        <v>11</v>
      </c>
      <c r="C32" s="27">
        <v>43282</v>
      </c>
      <c r="D32" s="26" t="s">
        <v>6</v>
      </c>
      <c r="F32" s="35"/>
      <c r="H32" s="35"/>
      <c r="J32" s="69"/>
      <c r="L32" s="69"/>
      <c r="N32" s="69"/>
    </row>
    <row r="33" spans="2:14" x14ac:dyDescent="0.25">
      <c r="B33" s="26">
        <v>12</v>
      </c>
      <c r="C33" s="27">
        <v>43342</v>
      </c>
      <c r="D33" s="26" t="s">
        <v>6</v>
      </c>
      <c r="F33" s="35"/>
      <c r="H33" s="35"/>
      <c r="J33" s="69"/>
      <c r="L33" s="69"/>
      <c r="N33" s="69"/>
    </row>
    <row r="34" spans="2:14" x14ac:dyDescent="0.25">
      <c r="B34" s="26">
        <v>13</v>
      </c>
      <c r="C34" s="27">
        <v>43220</v>
      </c>
      <c r="D34" s="26" t="s">
        <v>13</v>
      </c>
      <c r="F34" s="35"/>
      <c r="H34" s="35"/>
      <c r="J34" s="69"/>
      <c r="L34" s="69"/>
      <c r="N34" s="69"/>
    </row>
    <row r="36" spans="2:14" x14ac:dyDescent="0.25">
      <c r="H36" s="24" t="s">
        <v>29</v>
      </c>
      <c r="J36" s="24" t="s">
        <v>45</v>
      </c>
      <c r="L36" s="24" t="s">
        <v>45</v>
      </c>
      <c r="N36" s="24" t="s">
        <v>45</v>
      </c>
    </row>
    <row r="37" spans="2:14" x14ac:dyDescent="0.25">
      <c r="H37" s="35">
        <f ca="1">VLOOKUP(C22,OFFSET($B$10,MATCH(D22,$B$11:$B$17,0),1,COUNTIFS($B$11:$B$17,D22),2),2)</f>
        <v>10</v>
      </c>
      <c r="J37" s="35">
        <f>SUMIFS($D$11:$D$17,$C$11:$C$17,_xlfn.AGGREGATE(14,6,$C$11:$C$17/(($B$11:$B$17=D22)*($C$11:$C$17&lt;=C22)),1),$B$11:$B$17,D22)</f>
        <v>10</v>
      </c>
      <c r="L37" s="35" t="e">
        <f t="shared" ref="L37:L49" si="0">VLOOKUP(D22&amp;_xlfn.AGGREGATE(14,6,$C$11:$C$17/(($B$11:$B$17=D22)*($C$11:$C$17&lt;=C22)),1),$A$11:$D$17,4,0)</f>
        <v>#N/A</v>
      </c>
      <c r="N37" s="35">
        <f t="shared" ref="N37:N49" si="1">INDEX($D$11:$D$17,MATCH(D22&amp;_xlfn.AGGREGATE(14,6,$C$11:$C$17/(($B$11:$B$17=D22)*($C$11:$C$17&lt;=C22)),1),INDEX($B$11:$B$17&amp;$C$11:$C$17,0),0))</f>
        <v>10</v>
      </c>
    </row>
    <row r="38" spans="2:14" x14ac:dyDescent="0.25">
      <c r="H38" s="35">
        <f t="shared" ref="H38:H49" ca="1" si="2">VLOOKUP(C23,OFFSET($B$10,MATCH(D23,$B$11:$B$17,0),1,COUNTIFS($B$11:$B$17,D23),2),2)</f>
        <v>10</v>
      </c>
      <c r="J38" s="35">
        <f t="shared" ref="J38:J49" si="3">SUMIFS($D$11:$D$17,$C$11:$C$17,_xlfn.AGGREGATE(14,6,$C$11:$C$17/(($B$11:$B$17=D23)*($C$11:$C$17&lt;=C23)),1),$B$11:$B$17,D23)</f>
        <v>10</v>
      </c>
      <c r="L38" s="35" t="e">
        <f t="shared" si="0"/>
        <v>#N/A</v>
      </c>
      <c r="N38" s="35">
        <f t="shared" si="1"/>
        <v>10</v>
      </c>
    </row>
    <row r="39" spans="2:14" x14ac:dyDescent="0.25">
      <c r="H39" s="35">
        <f t="shared" ca="1" si="2"/>
        <v>15</v>
      </c>
      <c r="J39" s="35">
        <f t="shared" si="3"/>
        <v>15</v>
      </c>
      <c r="L39" s="35" t="e">
        <f t="shared" si="0"/>
        <v>#N/A</v>
      </c>
      <c r="N39" s="35">
        <f t="shared" si="1"/>
        <v>15</v>
      </c>
    </row>
    <row r="40" spans="2:14" x14ac:dyDescent="0.25">
      <c r="H40" s="35">
        <f t="shared" ca="1" si="2"/>
        <v>15</v>
      </c>
      <c r="J40" s="35">
        <f t="shared" si="3"/>
        <v>15</v>
      </c>
      <c r="L40" s="35" t="e">
        <f t="shared" si="0"/>
        <v>#N/A</v>
      </c>
      <c r="N40" s="35">
        <f t="shared" si="1"/>
        <v>15</v>
      </c>
    </row>
    <row r="41" spans="2:14" x14ac:dyDescent="0.25">
      <c r="H41" s="35">
        <f t="shared" ca="1" si="2"/>
        <v>12</v>
      </c>
      <c r="J41" s="35">
        <f t="shared" si="3"/>
        <v>12</v>
      </c>
      <c r="L41" s="35" t="e">
        <f t="shared" si="0"/>
        <v>#N/A</v>
      </c>
      <c r="N41" s="35">
        <f t="shared" si="1"/>
        <v>12</v>
      </c>
    </row>
    <row r="42" spans="2:14" x14ac:dyDescent="0.25">
      <c r="H42" s="35">
        <f t="shared" ca="1" si="2"/>
        <v>12</v>
      </c>
      <c r="J42" s="35">
        <f t="shared" si="3"/>
        <v>12</v>
      </c>
      <c r="L42" s="35" t="e">
        <f t="shared" si="0"/>
        <v>#N/A</v>
      </c>
      <c r="N42" s="35">
        <f t="shared" si="1"/>
        <v>12</v>
      </c>
    </row>
    <row r="43" spans="2:14" x14ac:dyDescent="0.25">
      <c r="H43" s="35">
        <f t="shared" ca="1" si="2"/>
        <v>18</v>
      </c>
      <c r="J43" s="35">
        <f t="shared" si="3"/>
        <v>18</v>
      </c>
      <c r="L43" s="35" t="e">
        <f t="shared" si="0"/>
        <v>#N/A</v>
      </c>
      <c r="N43" s="35">
        <f t="shared" si="1"/>
        <v>18</v>
      </c>
    </row>
    <row r="44" spans="2:14" x14ac:dyDescent="0.25">
      <c r="H44" s="35">
        <f t="shared" ca="1" si="2"/>
        <v>18</v>
      </c>
      <c r="J44" s="35">
        <f t="shared" si="3"/>
        <v>18</v>
      </c>
      <c r="L44" s="35" t="e">
        <f t="shared" si="0"/>
        <v>#N/A</v>
      </c>
      <c r="N44" s="35">
        <f t="shared" si="1"/>
        <v>18</v>
      </c>
    </row>
    <row r="45" spans="2:14" x14ac:dyDescent="0.25">
      <c r="H45" s="35">
        <f t="shared" ca="1" si="2"/>
        <v>9</v>
      </c>
      <c r="J45" s="35">
        <f t="shared" si="3"/>
        <v>9</v>
      </c>
      <c r="L45" s="35" t="e">
        <f t="shared" si="0"/>
        <v>#N/A</v>
      </c>
      <c r="N45" s="35">
        <f t="shared" si="1"/>
        <v>9</v>
      </c>
    </row>
    <row r="46" spans="2:14" x14ac:dyDescent="0.25">
      <c r="H46" s="35">
        <f t="shared" ca="1" si="2"/>
        <v>9</v>
      </c>
      <c r="J46" s="35">
        <f t="shared" si="3"/>
        <v>9</v>
      </c>
      <c r="L46" s="35" t="e">
        <f t="shared" si="0"/>
        <v>#N/A</v>
      </c>
      <c r="N46" s="35">
        <f t="shared" si="1"/>
        <v>9</v>
      </c>
    </row>
    <row r="47" spans="2:14" x14ac:dyDescent="0.25">
      <c r="H47" s="35">
        <f t="shared" ca="1" si="2"/>
        <v>19</v>
      </c>
      <c r="J47" s="35">
        <f t="shared" si="3"/>
        <v>19</v>
      </c>
      <c r="L47" s="35" t="e">
        <f t="shared" si="0"/>
        <v>#N/A</v>
      </c>
      <c r="N47" s="35">
        <f t="shared" si="1"/>
        <v>19</v>
      </c>
    </row>
    <row r="48" spans="2:14" x14ac:dyDescent="0.25">
      <c r="H48" s="35">
        <f t="shared" ca="1" si="2"/>
        <v>19</v>
      </c>
      <c r="J48" s="35">
        <f t="shared" si="3"/>
        <v>19</v>
      </c>
      <c r="L48" s="35" t="e">
        <f t="shared" si="0"/>
        <v>#N/A</v>
      </c>
      <c r="N48" s="35">
        <f t="shared" si="1"/>
        <v>19</v>
      </c>
    </row>
    <row r="49" spans="8:14" x14ac:dyDescent="0.25">
      <c r="H49" s="35">
        <f t="shared" ca="1" si="2"/>
        <v>25</v>
      </c>
      <c r="J49" s="35">
        <f t="shared" si="3"/>
        <v>25</v>
      </c>
      <c r="L49" s="35" t="e">
        <f t="shared" si="0"/>
        <v>#N/A</v>
      </c>
      <c r="N49" s="35">
        <f t="shared" si="1"/>
        <v>25</v>
      </c>
    </row>
    <row r="51" spans="8:14" x14ac:dyDescent="0.25">
      <c r="H51" s="24" t="s">
        <v>29</v>
      </c>
    </row>
    <row r="52" spans="8:14" x14ac:dyDescent="0.25">
      <c r="H52" s="35" t="e">
        <f>VLOOKUP(D22&amp;C22,$A$11:$D$17,4)</f>
        <v>#N/A</v>
      </c>
    </row>
    <row r="53" spans="8:14" x14ac:dyDescent="0.25">
      <c r="H53" s="35" t="e">
        <f t="shared" ref="H53:H64" si="4">VLOOKUP(D23&amp;C23,$A$11:$D$17,4)</f>
        <v>#N/A</v>
      </c>
    </row>
    <row r="54" spans="8:14" x14ac:dyDescent="0.25">
      <c r="H54" s="35" t="e">
        <f t="shared" si="4"/>
        <v>#N/A</v>
      </c>
    </row>
    <row r="55" spans="8:14" x14ac:dyDescent="0.25">
      <c r="H55" s="35" t="e">
        <f t="shared" si="4"/>
        <v>#N/A</v>
      </c>
    </row>
    <row r="56" spans="8:14" x14ac:dyDescent="0.25">
      <c r="H56" s="35" t="e">
        <f t="shared" si="4"/>
        <v>#N/A</v>
      </c>
    </row>
    <row r="57" spans="8:14" x14ac:dyDescent="0.25">
      <c r="H57" s="35" t="e">
        <f t="shared" si="4"/>
        <v>#N/A</v>
      </c>
    </row>
    <row r="58" spans="8:14" x14ac:dyDescent="0.25">
      <c r="H58" s="35" t="e">
        <f t="shared" si="4"/>
        <v>#N/A</v>
      </c>
    </row>
    <row r="59" spans="8:14" x14ac:dyDescent="0.25">
      <c r="H59" s="35" t="e">
        <f t="shared" si="4"/>
        <v>#N/A</v>
      </c>
    </row>
    <row r="60" spans="8:14" x14ac:dyDescent="0.25">
      <c r="H60" s="35" t="e">
        <f t="shared" si="4"/>
        <v>#N/A</v>
      </c>
    </row>
    <row r="61" spans="8:14" x14ac:dyDescent="0.25">
      <c r="H61" s="35" t="e">
        <f t="shared" si="4"/>
        <v>#N/A</v>
      </c>
    </row>
    <row r="62" spans="8:14" x14ac:dyDescent="0.25">
      <c r="H62" s="35" t="e">
        <f t="shared" si="4"/>
        <v>#N/A</v>
      </c>
    </row>
    <row r="63" spans="8:14" x14ac:dyDescent="0.25">
      <c r="H63" s="35" t="e">
        <f t="shared" si="4"/>
        <v>#N/A</v>
      </c>
    </row>
    <row r="64" spans="8:14" x14ac:dyDescent="0.25">
      <c r="H64" s="35" t="e">
        <f t="shared" si="4"/>
        <v>#N/A</v>
      </c>
    </row>
  </sheetData>
  <sheetProtection selectLockedCells="1"/>
  <sortState ref="A11:D17">
    <sortCondition ref="B1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1483</vt:lpstr>
      <vt:lpstr>Cover (1483)</vt:lpstr>
      <vt:lpstr>Cover (1484)</vt:lpstr>
      <vt:lpstr>Cover (1485)</vt:lpstr>
      <vt:lpstr>Cover (1486)</vt:lpstr>
      <vt:lpstr>Cover (1487)</vt:lpstr>
      <vt:lpstr>Cover (1488)</vt:lpstr>
      <vt:lpstr>All</vt:lpstr>
      <vt:lpstr>1483-87</vt:lpstr>
      <vt:lpstr>1483-87 (an)</vt:lpstr>
      <vt:lpstr>WhichFormula</vt:lpstr>
      <vt:lpstr>1483-87 (anOLD)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2018-04-16T21:58:13Z</dcterms:created>
  <dcterms:modified xsi:type="dcterms:W3CDTF">2018-04-27T21:45:18Z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0445e32b-2af8-4646-a0a1-ba1e76a7b217</vt:lpwstr>
  </property>
</Properties>
</file>