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21-1250\EMT1249\"/>
    </mc:Choice>
  </mc:AlternateContent>
  <bookViews>
    <workbookView xWindow="0" yWindow="0" windowWidth="21600" windowHeight="9645" activeTab="1"/>
  </bookViews>
  <sheets>
    <sheet name="1249" sheetId="1" r:id="rId1"/>
    <sheet name="1249 (an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L11" i="4" s="1"/>
  <c r="J10" i="4"/>
  <c r="L10" i="4" s="1"/>
  <c r="J9" i="4"/>
  <c r="L9" i="4" s="1"/>
  <c r="J8" i="4"/>
  <c r="L8" i="4" s="1"/>
  <c r="J7" i="4"/>
  <c r="L7" i="4" s="1"/>
  <c r="J6" i="4"/>
  <c r="L6" i="4" s="1"/>
  <c r="D1" i="4"/>
  <c r="C1" i="4"/>
  <c r="C2" i="4" s="1"/>
  <c r="B1" i="4"/>
  <c r="A1" i="4"/>
  <c r="B2" i="4" l="1"/>
  <c r="D2" i="4"/>
</calcChain>
</file>

<file path=xl/sharedStrings.xml><?xml version="1.0" encoding="utf-8"?>
<sst xmlns="http://schemas.openxmlformats.org/spreadsheetml/2006/main" count="51" uniqueCount="32">
  <si>
    <t>Date</t>
  </si>
  <si>
    <t>PurchaseOrderNumber</t>
  </si>
  <si>
    <t>InvoiceNumber</t>
  </si>
  <si>
    <t>ProductDescription</t>
  </si>
  <si>
    <t>AmountOwed</t>
  </si>
  <si>
    <t>AmountPaid</t>
  </si>
  <si>
    <t>PO-23489</t>
  </si>
  <si>
    <t>PO-23490</t>
  </si>
  <si>
    <t>FullPrice</t>
  </si>
  <si>
    <t>TaxRate</t>
  </si>
  <si>
    <t>NetDiscount</t>
  </si>
  <si>
    <t>ModelNumber</t>
  </si>
  <si>
    <t>CA32112 L</t>
  </si>
  <si>
    <t>RCP-1130G HONDA</t>
  </si>
  <si>
    <t>UP6-10TAS-125</t>
  </si>
  <si>
    <t>Ingersoll Rand Rotary Screw Compressor w/Total Air System — 460 Volts, 3-Phase, 10 HP, 38 CFM</t>
  </si>
  <si>
    <t>Chicago Pneumatic Gas-Powered Air Compressor — 11 HP, 30 Gallon</t>
  </si>
  <si>
    <t>Reelcraft Hand Rewind Hose Reel — Holds 1/4in. x 425ft. Hose</t>
  </si>
  <si>
    <t>HD10-6640</t>
  </si>
  <si>
    <t>DD-1882-GH2</t>
  </si>
  <si>
    <t>PO-23492</t>
  </si>
  <si>
    <t>Shipping</t>
  </si>
  <si>
    <t>Chicago Pneumatic Air Impact Wrench — 3/4in.</t>
  </si>
  <si>
    <t>PO-234991</t>
  </si>
  <si>
    <t>Balance</t>
  </si>
  <si>
    <t>PO-23493</t>
  </si>
  <si>
    <t xml:space="preserve">SuperFlow Air Compressor with LED Light — 12 Volt, 110 PSI </t>
  </si>
  <si>
    <t>HV-40A2</t>
  </si>
  <si>
    <t>PO-23494</t>
  </si>
  <si>
    <t>H-662-589-001</t>
  </si>
  <si>
    <t>Air Armor Inflator — 2.1 CFM, 12 Volt</t>
  </si>
  <si>
    <t>M240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</si>
</sst>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,\ mm/dd/yyyy"/>
    <numFmt numFmtId="165" formatCode="&quot;$&quot;#,##0.00"/>
    <numFmt numFmtId="166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6" fontId="0" fillId="0" borderId="0" xfId="0" applyNumberFormat="1"/>
    <xf numFmtId="0" fontId="2" fillId="3" borderId="1" xfId="0" applyFont="1" applyFill="1" applyBorder="1"/>
    <xf numFmtId="0" fontId="0" fillId="0" borderId="1" xfId="0" applyBorder="1"/>
    <xf numFmtId="165" fontId="0" fillId="2" borderId="1" xfId="0" applyNumberFormat="1" applyFill="1" applyBorder="1"/>
    <xf numFmtId="164" fontId="0" fillId="0" borderId="2" xfId="0" applyNumberFormat="1" applyFont="1" applyBorder="1"/>
    <xf numFmtId="0" fontId="0" fillId="0" borderId="3" xfId="0" applyFont="1" applyBorder="1"/>
    <xf numFmtId="0" fontId="0" fillId="0" borderId="3" xfId="0" applyFont="1" applyBorder="1" applyAlignment="1">
      <alignment wrapText="1"/>
    </xf>
    <xf numFmtId="165" fontId="0" fillId="0" borderId="3" xfId="0" applyNumberFormat="1" applyFont="1" applyBorder="1"/>
    <xf numFmtId="166" fontId="0" fillId="0" borderId="3" xfId="0" applyNumberFormat="1" applyFont="1" applyBorder="1"/>
    <xf numFmtId="165" fontId="0" fillId="2" borderId="0" xfId="0" applyNumberFormat="1" applyFill="1" applyBorder="1"/>
    <xf numFmtId="165" fontId="0" fillId="0" borderId="0" xfId="0" applyNumberFormat="1" applyBorder="1"/>
    <xf numFmtId="0" fontId="3" fillId="0" borderId="1" xfId="0" applyFont="1" applyBorder="1"/>
  </cellXfs>
  <cellStyles count="1">
    <cellStyle name="Normal" xfId="0" builtinId="0"/>
  </cellStyles>
  <dxfs count="10">
    <dxf>
      <numFmt numFmtId="165" formatCode="&quot;$&quot;#,##0.00"/>
      <fill>
        <patternFill patternType="solid">
          <fgColor indexed="64"/>
          <bgColor rgb="FFCCFFCC"/>
        </patternFill>
      </fill>
    </dxf>
    <dxf>
      <numFmt numFmtId="165" formatCode="&quot;$&quot;#,##0.00"/>
    </dxf>
    <dxf>
      <numFmt numFmtId="165" formatCode="&quot;$&quot;#,##0.00"/>
      <fill>
        <patternFill patternType="solid">
          <fgColor indexed="64"/>
          <bgColor rgb="FFCCFFCC"/>
        </patternFill>
      </fill>
    </dxf>
    <dxf>
      <numFmt numFmtId="165" formatCode="&quot;$&quot;#,##0.00"/>
    </dxf>
    <dxf>
      <numFmt numFmtId="166" formatCode="0.000%"/>
    </dxf>
    <dxf>
      <numFmt numFmtId="166" formatCode="0.000%"/>
    </dxf>
    <dxf>
      <numFmt numFmtId="165" formatCode="&quot;$&quot;#,##0.00"/>
    </dxf>
    <dxf>
      <alignment horizontal="general" vertical="bottom" textRotation="0" wrapText="1" indent="0" justifyLastLine="0" shrinkToFit="0" readingOrder="0"/>
    </dxf>
    <dxf>
      <numFmt numFmtId="164" formatCode="ddd\,\ 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5</xdr:col>
          <xdr:colOff>323850</xdr:colOff>
          <xdr:row>27</xdr:row>
          <xdr:rowOff>152400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AnswerPOTransactionTable" displayName="AnswerPOTransactionTable" ref="A5:L11" totalsRowShown="0" headerRowDxfId="9">
  <autoFilter ref="A5:L11"/>
  <tableColumns count="12">
    <tableColumn id="1" name="Date" dataDxfId="8"/>
    <tableColumn id="2" name="PurchaseOrderNumber"/>
    <tableColumn id="3" name="InvoiceNumber"/>
    <tableColumn id="4" name="ModelNumber"/>
    <tableColumn id="5" name="ProductDescription" dataDxfId="7"/>
    <tableColumn id="6" name="FullPrice" dataDxfId="6"/>
    <tableColumn id="7" name="TaxRate" dataDxfId="5"/>
    <tableColumn id="8" name="NetDiscount" dataDxfId="4"/>
    <tableColumn id="9" name="Shipping" dataDxfId="3"/>
    <tableColumn id="10" name="AmountOwed" dataDxfId="2">
      <calculatedColumnFormula>ROUND(F6*(1-H6)*(1+G6)+I6,2)</calculatedColumnFormula>
    </tableColumn>
    <tableColumn id="11" name="AmountPaid" dataDxfId="1"/>
    <tableColumn id="12" name="Balance" dataDxfId="0">
      <calculatedColumnFormula>AnswerPOTransactionTable[[#This Row],[AmountOwed]]-AnswerPOTransactionTable[[#This Row],[AmountPaid]]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7"/>
  <sheetViews>
    <sheetView zoomScale="83" zoomScaleNormal="83" workbookViewId="0">
      <selection activeCell="A5" sqref="A5"/>
    </sheetView>
  </sheetViews>
  <sheetFormatPr defaultRowHeight="15" x14ac:dyDescent="0.25"/>
  <cols>
    <col min="1" max="1" width="19.7109375" customWidth="1"/>
    <col min="2" max="2" width="25.28515625" customWidth="1"/>
    <col min="3" max="3" width="17.28515625" customWidth="1"/>
    <col min="4" max="4" width="19.7109375" customWidth="1"/>
    <col min="5" max="5" width="58.5703125" customWidth="1"/>
    <col min="6" max="6" width="10.42578125" customWidth="1"/>
    <col min="7" max="7" width="10.28515625" customWidth="1"/>
    <col min="8" max="8" width="23" bestFit="1" customWidth="1"/>
    <col min="9" max="9" width="13.42578125" customWidth="1"/>
    <col min="10" max="11" width="15.42578125" customWidth="1"/>
    <col min="14" max="17" width="27.140625" customWidth="1"/>
  </cols>
  <sheetData>
    <row r="1" spans="1:11" x14ac:dyDescent="0.25">
      <c r="A1" s="18"/>
      <c r="B1" s="18"/>
      <c r="C1" s="18"/>
      <c r="D1" s="18"/>
    </row>
    <row r="2" spans="1:11" x14ac:dyDescent="0.25">
      <c r="A2" s="9"/>
      <c r="B2" s="10"/>
      <c r="C2" s="10"/>
      <c r="D2" s="10"/>
    </row>
    <row r="5" spans="1:11" x14ac:dyDescent="0.25">
      <c r="A5" t="s">
        <v>0</v>
      </c>
      <c r="B5" t="s">
        <v>1</v>
      </c>
      <c r="C5" t="s">
        <v>2</v>
      </c>
      <c r="D5" t="s">
        <v>11</v>
      </c>
      <c r="E5" t="s">
        <v>3</v>
      </c>
      <c r="F5" t="s">
        <v>8</v>
      </c>
      <c r="G5" t="s">
        <v>9</v>
      </c>
      <c r="H5" t="s">
        <v>10</v>
      </c>
      <c r="I5" t="s">
        <v>21</v>
      </c>
      <c r="J5" t="s">
        <v>4</v>
      </c>
      <c r="K5" t="s">
        <v>5</v>
      </c>
    </row>
    <row r="6" spans="1:11" x14ac:dyDescent="0.25">
      <c r="A6" s="1">
        <v>42360</v>
      </c>
      <c r="B6" t="s">
        <v>6</v>
      </c>
      <c r="C6">
        <v>10025489</v>
      </c>
      <c r="D6" t="s">
        <v>12</v>
      </c>
      <c r="E6" t="s">
        <v>17</v>
      </c>
      <c r="F6">
        <v>179.99</v>
      </c>
      <c r="G6">
        <v>9.9500000000000005E-2</v>
      </c>
      <c r="H6">
        <v>0.01</v>
      </c>
      <c r="I6">
        <v>20</v>
      </c>
      <c r="K6">
        <v>215.92</v>
      </c>
    </row>
    <row r="7" spans="1:11" x14ac:dyDescent="0.25">
      <c r="A7" s="1">
        <v>42368</v>
      </c>
      <c r="B7" t="s">
        <v>7</v>
      </c>
      <c r="C7" t="s">
        <v>18</v>
      </c>
      <c r="D7" t="s">
        <v>13</v>
      </c>
      <c r="E7" t="s">
        <v>16</v>
      </c>
      <c r="F7">
        <v>2299.9899999999998</v>
      </c>
      <c r="G7">
        <v>0</v>
      </c>
      <c r="H7">
        <v>2.5000000000000001E-2</v>
      </c>
      <c r="I7">
        <v>0</v>
      </c>
      <c r="K7">
        <v>2242.4899999999998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tabSelected="1" zoomScale="77" zoomScaleNormal="77" workbookViewId="0">
      <selection activeCell="A2" sqref="A2"/>
    </sheetView>
  </sheetViews>
  <sheetFormatPr defaultRowHeight="15" x14ac:dyDescent="0.25"/>
  <cols>
    <col min="1" max="1" width="19.7109375" customWidth="1"/>
    <col min="2" max="2" width="30.7109375" customWidth="1"/>
    <col min="3" max="3" width="20.7109375" customWidth="1"/>
    <col min="4" max="4" width="19.28515625" customWidth="1"/>
    <col min="5" max="5" width="58.5703125" customWidth="1"/>
    <col min="6" max="6" width="15" bestFit="1" customWidth="1"/>
    <col min="7" max="7" width="12.140625" customWidth="1"/>
    <col min="8" max="8" width="16.42578125" customWidth="1"/>
    <col min="9" max="9" width="13.42578125" customWidth="1"/>
    <col min="10" max="10" width="20.28515625" customWidth="1"/>
    <col min="11" max="11" width="18.7109375" customWidth="1"/>
    <col min="12" max="12" width="13.42578125" customWidth="1"/>
    <col min="15" max="18" width="27.140625" customWidth="1"/>
  </cols>
  <sheetData>
    <row r="1" spans="1:12" x14ac:dyDescent="0.25">
      <c r="A1" s="8" t="str">
        <f>AnswerPOTransactionTable[[#Headers],[InvoiceNumber]]</f>
        <v>InvoiceNumber</v>
      </c>
      <c r="B1" s="8" t="str">
        <f>AnswerPOTransactionTable[[#Headers],[AmountOwed]]</f>
        <v>AmountOwed</v>
      </c>
      <c r="C1" s="8" t="str">
        <f>AnswerPOTransactionTable[[#Headers],[AmountPaid]]</f>
        <v>AmountPaid</v>
      </c>
      <c r="D1" s="8" t="str">
        <f>AnswerPOTransactionTable[[#Headers],[Balance]]</f>
        <v>Balance</v>
      </c>
    </row>
    <row r="2" spans="1:12" x14ac:dyDescent="0.25">
      <c r="A2" s="9">
        <v>10025601</v>
      </c>
      <c r="B2" s="10">
        <f>VLOOKUP($A$2,AnswerPOTransactionTable[[InvoiceNumber]:[Balance]],MATCH(B1,AnswerPOTransactionTable[[#Headers],[InvoiceNumber]:[Balance]],0),0)</f>
        <v>530.75</v>
      </c>
      <c r="C2" s="10">
        <f>VLOOKUP($A$2,AnswerPOTransactionTable[[InvoiceNumber]:[Balance]],MATCH(C1,AnswerPOTransactionTable[[#Headers],[InvoiceNumber]:[Balance]],0),0)</f>
        <v>0</v>
      </c>
      <c r="D2" s="10">
        <f>VLOOKUP($A$2,AnswerPOTransactionTable[[InvoiceNumber]:[Balance]],MATCH(D1,AnswerPOTransactionTable[[#Headers],[InvoiceNumber]:[Balance]],0),0)</f>
        <v>530.75</v>
      </c>
    </row>
    <row r="5" spans="1:12" x14ac:dyDescent="0.25">
      <c r="A5" s="2" t="s">
        <v>0</v>
      </c>
      <c r="B5" s="2" t="s">
        <v>1</v>
      </c>
      <c r="C5" s="2" t="s">
        <v>2</v>
      </c>
      <c r="D5" s="2" t="s">
        <v>11</v>
      </c>
      <c r="E5" s="2" t="s">
        <v>3</v>
      </c>
      <c r="F5" s="2" t="s">
        <v>8</v>
      </c>
      <c r="G5" s="2" t="s">
        <v>9</v>
      </c>
      <c r="H5" s="2" t="s">
        <v>10</v>
      </c>
      <c r="I5" s="2" t="s">
        <v>21</v>
      </c>
      <c r="J5" s="2" t="s">
        <v>4</v>
      </c>
      <c r="K5" s="2" t="s">
        <v>5</v>
      </c>
      <c r="L5" s="2" t="s">
        <v>24</v>
      </c>
    </row>
    <row r="6" spans="1:12" x14ac:dyDescent="0.25">
      <c r="A6" s="4">
        <v>42360</v>
      </c>
      <c r="B6" t="s">
        <v>6</v>
      </c>
      <c r="C6">
        <v>10025489</v>
      </c>
      <c r="D6" t="s">
        <v>12</v>
      </c>
      <c r="E6" s="3" t="s">
        <v>17</v>
      </c>
      <c r="F6" s="5">
        <v>179.99</v>
      </c>
      <c r="G6" s="7">
        <v>9.9500000000000005E-2</v>
      </c>
      <c r="H6" s="7">
        <v>0.01</v>
      </c>
      <c r="I6" s="5">
        <v>20</v>
      </c>
      <c r="J6" s="6">
        <f t="shared" ref="J6:J11" si="0">ROUND(F6*(1-H6)*(1+G6)+I6,2)</f>
        <v>215.92</v>
      </c>
      <c r="K6" s="5">
        <v>215.92</v>
      </c>
      <c r="L6" s="6">
        <f>AnswerPOTransactionTable[[#This Row],[AmountOwed]]-AnswerPOTransactionTable[[#This Row],[AmountPaid]]</f>
        <v>0</v>
      </c>
    </row>
    <row r="7" spans="1:12" ht="30" x14ac:dyDescent="0.25">
      <c r="A7" s="4">
        <v>42368</v>
      </c>
      <c r="B7" t="s">
        <v>7</v>
      </c>
      <c r="C7" t="s">
        <v>18</v>
      </c>
      <c r="D7" t="s">
        <v>13</v>
      </c>
      <c r="E7" s="3" t="s">
        <v>16</v>
      </c>
      <c r="F7" s="5">
        <v>2299.9899999999998</v>
      </c>
      <c r="G7" s="7">
        <v>0</v>
      </c>
      <c r="H7" s="7">
        <v>2.5000000000000001E-2</v>
      </c>
      <c r="I7" s="5">
        <v>0</v>
      </c>
      <c r="J7" s="6">
        <f t="shared" si="0"/>
        <v>2242.4899999999998</v>
      </c>
      <c r="K7" s="5">
        <v>2242.4899999999998</v>
      </c>
      <c r="L7" s="6">
        <f>AnswerPOTransactionTable[[#This Row],[AmountOwed]]-AnswerPOTransactionTable[[#This Row],[AmountPaid]]</f>
        <v>0</v>
      </c>
    </row>
    <row r="8" spans="1:12" x14ac:dyDescent="0.25">
      <c r="A8" s="4">
        <v>42371</v>
      </c>
      <c r="B8" t="s">
        <v>23</v>
      </c>
      <c r="C8">
        <v>10025601</v>
      </c>
      <c r="D8" t="s">
        <v>14</v>
      </c>
      <c r="E8" s="3" t="s">
        <v>22</v>
      </c>
      <c r="F8" s="5">
        <v>449.99</v>
      </c>
      <c r="G8" s="7">
        <v>9.9500000000000005E-2</v>
      </c>
      <c r="H8" s="7">
        <v>0</v>
      </c>
      <c r="I8" s="5">
        <v>35.99</v>
      </c>
      <c r="J8" s="6">
        <f t="shared" si="0"/>
        <v>530.75</v>
      </c>
      <c r="K8" s="5">
        <v>0</v>
      </c>
      <c r="L8" s="6">
        <f>AnswerPOTransactionTable[[#This Row],[AmountOwed]]-AnswerPOTransactionTable[[#This Row],[AmountPaid]]</f>
        <v>530.75</v>
      </c>
    </row>
    <row r="9" spans="1:12" ht="30" x14ac:dyDescent="0.25">
      <c r="A9" s="4">
        <v>42371</v>
      </c>
      <c r="B9" t="s">
        <v>20</v>
      </c>
      <c r="C9" t="s">
        <v>19</v>
      </c>
      <c r="D9" t="s">
        <v>14</v>
      </c>
      <c r="E9" s="3" t="s">
        <v>15</v>
      </c>
      <c r="F9" s="5">
        <v>7999.99</v>
      </c>
      <c r="G9" s="7">
        <v>9.9500000000000005E-2</v>
      </c>
      <c r="H9" s="7">
        <v>5.6250000000000001E-2</v>
      </c>
      <c r="I9" s="5">
        <v>450</v>
      </c>
      <c r="J9" s="6">
        <f t="shared" si="0"/>
        <v>8751.2099999999991</v>
      </c>
      <c r="K9" s="5">
        <v>0</v>
      </c>
      <c r="L9" s="6">
        <f>AnswerPOTransactionTable[[#This Row],[AmountOwed]]-AnswerPOTransactionTable[[#This Row],[AmountPaid]]</f>
        <v>8751.2099999999991</v>
      </c>
    </row>
    <row r="10" spans="1:12" x14ac:dyDescent="0.25">
      <c r="A10" s="4">
        <v>42373</v>
      </c>
      <c r="B10" t="s">
        <v>25</v>
      </c>
      <c r="C10">
        <v>34576</v>
      </c>
      <c r="D10" t="s">
        <v>27</v>
      </c>
      <c r="E10" s="3" t="s">
        <v>26</v>
      </c>
      <c r="F10" s="5">
        <v>49.99</v>
      </c>
      <c r="G10" s="7">
        <v>0</v>
      </c>
      <c r="H10" s="7">
        <v>0.02</v>
      </c>
      <c r="I10" s="5">
        <v>0</v>
      </c>
      <c r="J10" s="6">
        <f t="shared" si="0"/>
        <v>48.99</v>
      </c>
      <c r="K10" s="5">
        <v>0</v>
      </c>
      <c r="L10" s="6">
        <f>AnswerPOTransactionTable[[#This Row],[AmountOwed]]-AnswerPOTransactionTable[[#This Row],[AmountPaid]]</f>
        <v>48.99</v>
      </c>
    </row>
    <row r="11" spans="1:12" x14ac:dyDescent="0.25">
      <c r="A11" s="11">
        <v>42374</v>
      </c>
      <c r="B11" s="12" t="s">
        <v>28</v>
      </c>
      <c r="C11" s="12" t="s">
        <v>29</v>
      </c>
      <c r="D11" s="12" t="s">
        <v>31</v>
      </c>
      <c r="E11" s="13" t="s">
        <v>30</v>
      </c>
      <c r="F11" s="14">
        <v>198.99</v>
      </c>
      <c r="G11" s="15">
        <v>0</v>
      </c>
      <c r="H11" s="15">
        <v>0</v>
      </c>
      <c r="I11" s="14">
        <v>0</v>
      </c>
      <c r="J11" s="16">
        <f t="shared" si="0"/>
        <v>198.99</v>
      </c>
      <c r="K11" s="17">
        <v>198.99</v>
      </c>
      <c r="L11" s="16">
        <f>AnswerPOTransactionTable[[#This Row],[AmountOwed]]-AnswerPOTransactionTable[[#This Row],[AmountPaid]]</f>
        <v>0</v>
      </c>
    </row>
  </sheetData>
  <dataValidations count="1">
    <dataValidation type="list" allowBlank="1" showInputMessage="1" showErrorMessage="1" sqref="A2">
      <formula1>$C$6:$C$11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5" r:id="rId4">
          <objectPr defaultSize="0" autoPict="0" r:id="rId5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5</xdr:col>
                <xdr:colOff>323850</xdr:colOff>
                <xdr:row>27</xdr:row>
                <xdr:rowOff>152400</xdr:rowOff>
              </to>
            </anchor>
          </objectPr>
        </oleObject>
      </mc:Choice>
      <mc:Fallback>
        <oleObject progId="Word.Document.12" shapeId="3075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1249</vt:lpstr>
      <vt:lpstr>1249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2016-01-04T18:07:29Z</cp:lastPrinted>
  <dcterms:created xsi:type="dcterms:W3CDTF">2016-01-04T17:09:47Z</dcterms:created>
  <dcterms:modified xsi:type="dcterms:W3CDTF">2016-01-05T23:01:09Z</dcterms:modified>
</cp:coreProperties>
</file>