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24" windowWidth="15168" windowHeight="7512" activeTab="0"/>
  </bookViews>
  <sheets>
    <sheet name="Tax Implcations For Zeros" sheetId="1" r:id="rId1"/>
    <sheet name="Tax Implcations For Zeros (an)" sheetId="2" r:id="rId2"/>
    <sheet name="Zero v. Coupon" sheetId="3" r:id="rId3"/>
    <sheet name="Cash Flow Chart" sheetId="4" r:id="rId4"/>
    <sheet name="Zero v. Coupon (an)" sheetId="5" r:id="rId5"/>
  </sheets>
  <definedNames/>
  <calcPr fullCalcOnLoad="1"/>
</workbook>
</file>

<file path=xl/sharedStrings.xml><?xml version="1.0" encoding="utf-8"?>
<sst xmlns="http://schemas.openxmlformats.org/spreadsheetml/2006/main" count="132" uniqueCount="56">
  <si>
    <t>Zero Coupon Bond</t>
  </si>
  <si>
    <t>Face Value</t>
  </si>
  <si>
    <t>YTM</t>
  </si>
  <si>
    <t>Years To Maturity</t>
  </si>
  <si>
    <t>Balance</t>
  </si>
  <si>
    <t>Interest Only Bond</t>
  </si>
  <si>
    <t>Firm Needs:</t>
  </si>
  <si>
    <t>Years to Maturity</t>
  </si>
  <si>
    <t>Coupon Rate</t>
  </si>
  <si>
    <t>Tax Rate</t>
  </si>
  <si>
    <t>Compounding/year</t>
  </si>
  <si>
    <t>Face Value =</t>
  </si>
  <si>
    <t>1) How many Bonds do we need to issue?</t>
  </si>
  <si>
    <t># of Bonds</t>
  </si>
  <si>
    <t>$ in for 1 Bond</t>
  </si>
  <si>
    <t>Total Cash Coming in = PV</t>
  </si>
  <si>
    <t>Interest Only Bond ==&gt; Cash Flow to Issuers:</t>
  </si>
  <si>
    <t>…</t>
  </si>
  <si>
    <t>Zero Coupon Bond ==&gt; Cash Flow to Issuers:</t>
  </si>
  <si>
    <t>PV =$10,000,000</t>
  </si>
  <si>
    <t>Coupon = PMT</t>
  </si>
  <si>
    <t>Face Value = FV</t>
  </si>
  <si>
    <t>Cash Flow Diagram ==&gt;&gt; See Next Sheet</t>
  </si>
  <si>
    <t>Yearly Interest PMT</t>
  </si>
  <si>
    <t>Years</t>
  </si>
  <si>
    <t>Total Interest Paid</t>
  </si>
  <si>
    <t>Amount Paid at Maturity</t>
  </si>
  <si>
    <t>Total Paid Out =</t>
  </si>
  <si>
    <t>2) Cash Flows Out</t>
  </si>
  <si>
    <t>3) Total Cash Going Out For Issuer:</t>
  </si>
  <si>
    <t>PV and  FV of cash flows are the same, however, the timing of cash flows is different</t>
  </si>
  <si>
    <t>This option implies that the company has the cash to pay early</t>
  </si>
  <si>
    <t>This option implies that the company has a lack of cash to pay back until the very end</t>
  </si>
  <si>
    <t>This option requires that the company pays back sooner and will thus pay less interest</t>
  </si>
  <si>
    <t>This option allows company to use cash to earn a return on the cash it borrowed early, but it must pay back more cash later and much more interest</t>
  </si>
  <si>
    <t>4) Important Points</t>
  </si>
  <si>
    <t>FV</t>
  </si>
  <si>
    <t>5) Cash Flow ==&gt; Interest Expense and Tax Advantage</t>
  </si>
  <si>
    <t>Marginal Tax Rate</t>
  </si>
  <si>
    <t>1st Period Actual Interest Paid Out (Cash Out)</t>
  </si>
  <si>
    <t>or</t>
  </si>
  <si>
    <t>Actual Cash Flow Out</t>
  </si>
  <si>
    <t>Tax Avioded by Recording Interest Expense on Tax Return (Cash In)</t>
  </si>
  <si>
    <t>Actual Cash Flow In</t>
  </si>
  <si>
    <t>Remember: Any Taxes Avioded is a Cash Flow In.</t>
  </si>
  <si>
    <t>Implied Interest</t>
  </si>
  <si>
    <t>n</t>
  </si>
  <si>
    <t>Bond Issuer Has Non-Cash Interest Expense Benefit (Cash In)</t>
  </si>
  <si>
    <t>Bond Holder Has Non-Cash Interest Revenue Disadvantage (Cash Out)</t>
  </si>
  <si>
    <t>Effective Annual Yield</t>
  </si>
  <si>
    <r>
      <t xml:space="preserve">This "Avoidance of Taxes Paid" </t>
    </r>
    <r>
      <rPr>
        <b/>
        <i/>
        <sz val="11"/>
        <color indexed="8"/>
        <rFont val="Calibri"/>
        <family val="2"/>
      </rPr>
      <t>Cash Flow In</t>
    </r>
    <r>
      <rPr>
        <sz val="11"/>
        <color theme="1"/>
        <rFont val="Calibri"/>
        <family val="2"/>
      </rPr>
      <t xml:space="preserve"> Benefit Makes Zeroes attractive for companies who want to conserve cash in the early years of a project.</t>
    </r>
  </si>
  <si>
    <r>
      <t xml:space="preserve">This "Paying </t>
    </r>
    <r>
      <rPr>
        <b/>
        <i/>
        <sz val="11"/>
        <color indexed="8"/>
        <rFont val="Calibri"/>
        <family val="2"/>
      </rPr>
      <t>Cash Flow Out</t>
    </r>
    <r>
      <rPr>
        <sz val="11"/>
        <color theme="1"/>
        <rFont val="Calibri"/>
        <family val="2"/>
      </rPr>
      <t xml:space="preserve"> For Tax Revenue, Even Though No Revenue Was Received" makes the Zeroes unattractive for Individual Investors. Tax Exempt Investors that need to know FV with relative certainty (some pension funds or "tax-deferred retirement accounts") would like the Zero Bond as an investment.</t>
    </r>
  </si>
  <si>
    <t>Margin Tax Rate</t>
  </si>
  <si>
    <t>Coupon Bond</t>
  </si>
  <si>
    <t>1st Period Recorded Interest For Tax Purposes (even though no interest is paid - Non-Cash Expense)</t>
  </si>
  <si>
    <t>Tax Avoided by Recording Interest Expense on Tax Return (Cash In)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</si>
</sst>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quot;$&quot;#,##0.00"/>
  </numFmts>
  <fonts count="4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2"/>
      <color indexed="9"/>
      <name val="Arial"/>
      <family val="2"/>
    </font>
    <font>
      <b/>
      <sz val="16"/>
      <name val="Arial"/>
      <family val="2"/>
    </font>
    <font>
      <sz val="10"/>
      <color indexed="9"/>
      <name val="Arial"/>
      <family val="2"/>
    </font>
    <font>
      <b/>
      <sz val="12"/>
      <name val="Arial"/>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2"/>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indexed="12"/>
        <bgColor indexed="64"/>
      </patternFill>
    </fill>
    <fill>
      <patternFill patternType="solid">
        <fgColor rgb="FF00FF00"/>
        <bgColor indexed="64"/>
      </patternFill>
    </fill>
    <fill>
      <patternFill patternType="solid">
        <fgColor rgb="FFFF0000"/>
        <bgColor indexed="64"/>
      </patternFill>
    </fill>
    <fill>
      <patternFill patternType="solid">
        <fgColor rgb="FF00206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18"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8">
    <xf numFmtId="0" fontId="0" fillId="0" borderId="0" xfId="0" applyFont="1" applyAlignment="1">
      <alignment/>
    </xf>
    <xf numFmtId="0" fontId="0" fillId="0" borderId="10" xfId="0" applyBorder="1" applyAlignment="1">
      <alignment/>
    </xf>
    <xf numFmtId="9" fontId="0" fillId="0" borderId="10" xfId="0" applyNumberFormat="1" applyBorder="1" applyAlignment="1">
      <alignment/>
    </xf>
    <xf numFmtId="0" fontId="0" fillId="33" borderId="10" xfId="0" applyFill="1" applyBorder="1" applyAlignment="1">
      <alignment/>
    </xf>
    <xf numFmtId="8" fontId="0" fillId="0" borderId="10" xfId="0" applyNumberFormat="1" applyBorder="1" applyAlignment="1">
      <alignment/>
    </xf>
    <xf numFmtId="8" fontId="0" fillId="0" borderId="0" xfId="0" applyNumberFormat="1" applyAlignment="1">
      <alignment/>
    </xf>
    <xf numFmtId="0" fontId="19" fillId="34" borderId="10" xfId="56" applyFont="1" applyFill="1" applyBorder="1" applyAlignment="1">
      <alignment horizontal="centerContinuous" wrapText="1"/>
      <protection/>
    </xf>
    <xf numFmtId="0" fontId="19" fillId="34" borderId="10" xfId="56" applyFont="1" applyFill="1" applyBorder="1" applyAlignment="1">
      <alignment horizontal="centerContinuous"/>
      <protection/>
    </xf>
    <xf numFmtId="0" fontId="18" fillId="0" borderId="0" xfId="56">
      <alignment/>
      <protection/>
    </xf>
    <xf numFmtId="0" fontId="18" fillId="0" borderId="10" xfId="56" applyBorder="1" applyAlignment="1">
      <alignment wrapText="1"/>
      <protection/>
    </xf>
    <xf numFmtId="8" fontId="18" fillId="0" borderId="10" xfId="56" applyNumberFormat="1" applyBorder="1">
      <alignment/>
      <protection/>
    </xf>
    <xf numFmtId="0" fontId="18" fillId="0" borderId="10" xfId="56" applyBorder="1">
      <alignment/>
      <protection/>
    </xf>
    <xf numFmtId="9" fontId="18" fillId="0" borderId="10" xfId="56" applyNumberFormat="1" applyBorder="1">
      <alignment/>
      <protection/>
    </xf>
    <xf numFmtId="164" fontId="0" fillId="0" borderId="10" xfId="44" applyNumberFormat="1" applyFont="1" applyBorder="1" applyAlignment="1">
      <alignment/>
    </xf>
    <xf numFmtId="6" fontId="18" fillId="0" borderId="10" xfId="56" applyNumberFormat="1" applyBorder="1">
      <alignment/>
      <protection/>
    </xf>
    <xf numFmtId="8" fontId="0" fillId="33" borderId="10" xfId="0" applyNumberFormat="1" applyFill="1" applyBorder="1" applyAlignment="1">
      <alignment/>
    </xf>
    <xf numFmtId="43" fontId="0" fillId="33" borderId="10" xfId="42" applyNumberFormat="1" applyFont="1" applyFill="1" applyBorder="1" applyAlignment="1">
      <alignment/>
    </xf>
    <xf numFmtId="164" fontId="0" fillId="33" borderId="10" xfId="42" applyNumberFormat="1" applyFont="1" applyFill="1" applyBorder="1" applyAlignment="1">
      <alignment/>
    </xf>
    <xf numFmtId="0" fontId="18" fillId="0" borderId="11" xfId="56" applyBorder="1">
      <alignment/>
      <protection/>
    </xf>
    <xf numFmtId="0" fontId="20" fillId="35" borderId="0" xfId="56" applyFont="1" applyFill="1">
      <alignment/>
      <protection/>
    </xf>
    <xf numFmtId="166" fontId="40" fillId="36" borderId="10" xfId="56" applyNumberFormat="1" applyFont="1" applyFill="1" applyBorder="1">
      <alignment/>
      <protection/>
    </xf>
    <xf numFmtId="0" fontId="18" fillId="0" borderId="0" xfId="56" applyBorder="1">
      <alignment/>
      <protection/>
    </xf>
    <xf numFmtId="0" fontId="18" fillId="0" borderId="12" xfId="56" applyBorder="1">
      <alignment/>
      <protection/>
    </xf>
    <xf numFmtId="0" fontId="19" fillId="37" borderId="10" xfId="56" applyFont="1" applyFill="1" applyBorder="1" applyAlignment="1">
      <alignment horizontal="centerContinuous" wrapText="1"/>
      <protection/>
    </xf>
    <xf numFmtId="0" fontId="19" fillId="37" borderId="10" xfId="56" applyFont="1" applyFill="1" applyBorder="1" applyAlignment="1">
      <alignment horizontal="centerContinuous"/>
      <protection/>
    </xf>
    <xf numFmtId="0" fontId="41" fillId="37" borderId="10" xfId="56" applyFont="1" applyFill="1" applyBorder="1" applyAlignment="1">
      <alignment horizontal="centerContinuous" wrapText="1"/>
      <protection/>
    </xf>
    <xf numFmtId="0" fontId="41" fillId="37" borderId="10" xfId="56" applyFont="1" applyFill="1" applyBorder="1" applyAlignment="1">
      <alignment horizontal="centerContinuous"/>
      <protection/>
    </xf>
    <xf numFmtId="0" fontId="22" fillId="0" borderId="0" xfId="56" applyFont="1">
      <alignment/>
      <protection/>
    </xf>
    <xf numFmtId="0" fontId="22" fillId="0" borderId="10" xfId="56" applyFont="1" applyFill="1" applyBorder="1" applyAlignment="1">
      <alignment horizontal="centerContinuous" wrapText="1"/>
      <protection/>
    </xf>
    <xf numFmtId="0" fontId="22" fillId="0" borderId="10" xfId="56" applyFont="1" applyFill="1" applyBorder="1" applyAlignment="1">
      <alignment horizontal="centerContinuous"/>
      <protection/>
    </xf>
    <xf numFmtId="0" fontId="18" fillId="0" borderId="13" xfId="56" applyFont="1" applyFill="1" applyBorder="1" applyAlignment="1">
      <alignment horizontal="centerContinuous"/>
      <protection/>
    </xf>
    <xf numFmtId="0" fontId="18" fillId="0" borderId="14" xfId="56" applyFont="1" applyFill="1" applyBorder="1" applyAlignment="1">
      <alignment horizontal="centerContinuous"/>
      <protection/>
    </xf>
    <xf numFmtId="0" fontId="0" fillId="0" borderId="15" xfId="0" applyBorder="1" applyAlignment="1">
      <alignment/>
    </xf>
    <xf numFmtId="8" fontId="0" fillId="33" borderId="15" xfId="0" applyNumberFormat="1" applyFill="1" applyBorder="1" applyAlignment="1">
      <alignment/>
    </xf>
    <xf numFmtId="166" fontId="0" fillId="33" borderId="15" xfId="0" applyNumberFormat="1" applyFill="1" applyBorder="1" applyAlignment="1">
      <alignment/>
    </xf>
    <xf numFmtId="166" fontId="0" fillId="33" borderId="10" xfId="0" applyNumberFormat="1" applyFill="1" applyBorder="1" applyAlignment="1">
      <alignment/>
    </xf>
    <xf numFmtId="166" fontId="18" fillId="0" borderId="10" xfId="56" applyNumberFormat="1" applyBorder="1">
      <alignment/>
      <protection/>
    </xf>
    <xf numFmtId="166" fontId="18" fillId="33" borderId="10" xfId="56" applyNumberFormat="1" applyFill="1" applyBorder="1">
      <alignment/>
      <protection/>
    </xf>
    <xf numFmtId="0" fontId="18" fillId="0" borderId="16" xfId="56" applyBorder="1">
      <alignment/>
      <protection/>
    </xf>
    <xf numFmtId="0" fontId="18" fillId="0" borderId="17" xfId="56" applyBorder="1">
      <alignment/>
      <protection/>
    </xf>
    <xf numFmtId="0" fontId="41" fillId="37" borderId="13" xfId="56" applyFont="1" applyFill="1" applyBorder="1" applyAlignment="1">
      <alignment horizontal="centerContinuous"/>
      <protection/>
    </xf>
    <xf numFmtId="0" fontId="41" fillId="37" borderId="18" xfId="56" applyFont="1" applyFill="1" applyBorder="1" applyAlignment="1">
      <alignment horizontal="centerContinuous" wrapText="1"/>
      <protection/>
    </xf>
    <xf numFmtId="0" fontId="41" fillId="37" borderId="18" xfId="56" applyFont="1" applyFill="1" applyBorder="1" applyAlignment="1">
      <alignment horizontal="centerContinuous"/>
      <protection/>
    </xf>
    <xf numFmtId="0" fontId="18" fillId="0" borderId="0" xfId="56" applyAlignment="1">
      <alignment wrapText="1"/>
      <protection/>
    </xf>
    <xf numFmtId="0" fontId="18" fillId="0" borderId="10" xfId="56" applyFont="1" applyFill="1" applyBorder="1" applyAlignment="1">
      <alignment horizontal="centerContinuous" wrapText="1"/>
      <protection/>
    </xf>
    <xf numFmtId="0" fontId="18" fillId="0" borderId="10" xfId="56" applyFont="1" applyFill="1" applyBorder="1" applyAlignment="1">
      <alignment horizontal="centerContinuous"/>
      <protection/>
    </xf>
    <xf numFmtId="0" fontId="18" fillId="0" borderId="19" xfId="56" applyFont="1" applyFill="1" applyBorder="1" applyAlignment="1">
      <alignment horizontal="centerContinuous" wrapText="1"/>
      <protection/>
    </xf>
    <xf numFmtId="0" fontId="18" fillId="0" borderId="14" xfId="56" applyFont="1" applyFill="1" applyBorder="1" applyAlignment="1">
      <alignment horizontal="centerContinuous" wrapText="1"/>
      <protection/>
    </xf>
    <xf numFmtId="0" fontId="0" fillId="0" borderId="10" xfId="0" applyBorder="1" applyAlignment="1">
      <alignment wrapText="1"/>
    </xf>
    <xf numFmtId="0" fontId="0" fillId="0" borderId="10" xfId="0" applyFill="1" applyBorder="1" applyAlignment="1">
      <alignment wrapText="1"/>
    </xf>
    <xf numFmtId="164" fontId="18" fillId="0" borderId="10" xfId="56" applyNumberFormat="1" applyBorder="1">
      <alignment/>
      <protection/>
    </xf>
    <xf numFmtId="0" fontId="24" fillId="36" borderId="10" xfId="0" applyFont="1" applyFill="1" applyBorder="1" applyAlignment="1">
      <alignment wrapText="1"/>
    </xf>
    <xf numFmtId="8" fontId="24" fillId="36" borderId="10" xfId="0" applyNumberFormat="1" applyFont="1" applyFill="1" applyBorder="1" applyAlignment="1">
      <alignment/>
    </xf>
    <xf numFmtId="0" fontId="0" fillId="35" borderId="10" xfId="0" applyFill="1" applyBorder="1" applyAlignment="1">
      <alignment wrapText="1"/>
    </xf>
    <xf numFmtId="8" fontId="0" fillId="35" borderId="10" xfId="0" applyNumberFormat="1" applyFill="1" applyBorder="1" applyAlignment="1">
      <alignment/>
    </xf>
    <xf numFmtId="0" fontId="24" fillId="37" borderId="10" xfId="0" applyFont="1" applyFill="1" applyBorder="1" applyAlignment="1">
      <alignment wrapText="1"/>
    </xf>
    <xf numFmtId="0" fontId="24" fillId="37" borderId="10" xfId="0" applyFont="1" applyFill="1" applyBorder="1" applyAlignment="1">
      <alignment/>
    </xf>
    <xf numFmtId="166" fontId="24" fillId="36" borderId="10"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xdr:col>
      <xdr:colOff>0</xdr:colOff>
      <xdr:row>2</xdr:row>
      <xdr:rowOff>0</xdr:rowOff>
    </xdr:to>
    <xdr:sp>
      <xdr:nvSpPr>
        <xdr:cNvPr id="1" name="Line 1"/>
        <xdr:cNvSpPr>
          <a:spLocks/>
        </xdr:cNvSpPr>
      </xdr:nvSpPr>
      <xdr:spPr>
        <a:xfrm flipV="1">
          <a:off x="1666875" y="20002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2</xdr:row>
      <xdr:rowOff>9525</xdr:rowOff>
    </xdr:from>
    <xdr:to>
      <xdr:col>2</xdr:col>
      <xdr:colOff>0</xdr:colOff>
      <xdr:row>2</xdr:row>
      <xdr:rowOff>152400</xdr:rowOff>
    </xdr:to>
    <xdr:sp>
      <xdr:nvSpPr>
        <xdr:cNvPr id="2" name="Line 2"/>
        <xdr:cNvSpPr>
          <a:spLocks/>
        </xdr:cNvSpPr>
      </xdr:nvSpPr>
      <xdr:spPr>
        <a:xfrm>
          <a:off x="2619375" y="46672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923925</xdr:colOff>
      <xdr:row>2</xdr:row>
      <xdr:rowOff>28575</xdr:rowOff>
    </xdr:from>
    <xdr:to>
      <xdr:col>2</xdr:col>
      <xdr:colOff>923925</xdr:colOff>
      <xdr:row>3</xdr:row>
      <xdr:rowOff>9525</xdr:rowOff>
    </xdr:to>
    <xdr:sp>
      <xdr:nvSpPr>
        <xdr:cNvPr id="3" name="Line 3"/>
        <xdr:cNvSpPr>
          <a:spLocks/>
        </xdr:cNvSpPr>
      </xdr:nvSpPr>
      <xdr:spPr>
        <a:xfrm>
          <a:off x="3543300" y="4857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9525</xdr:colOff>
      <xdr:row>2</xdr:row>
      <xdr:rowOff>19050</xdr:rowOff>
    </xdr:from>
    <xdr:to>
      <xdr:col>4</xdr:col>
      <xdr:colOff>9525</xdr:colOff>
      <xdr:row>3</xdr:row>
      <xdr:rowOff>0</xdr:rowOff>
    </xdr:to>
    <xdr:sp>
      <xdr:nvSpPr>
        <xdr:cNvPr id="4" name="Line 4"/>
        <xdr:cNvSpPr>
          <a:spLocks/>
        </xdr:cNvSpPr>
      </xdr:nvSpPr>
      <xdr:spPr>
        <a:xfrm>
          <a:off x="4533900" y="4762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9525</xdr:colOff>
      <xdr:row>2</xdr:row>
      <xdr:rowOff>19050</xdr:rowOff>
    </xdr:from>
    <xdr:to>
      <xdr:col>7</xdr:col>
      <xdr:colOff>9525</xdr:colOff>
      <xdr:row>3</xdr:row>
      <xdr:rowOff>0</xdr:rowOff>
    </xdr:to>
    <xdr:sp>
      <xdr:nvSpPr>
        <xdr:cNvPr id="5" name="Line 5"/>
        <xdr:cNvSpPr>
          <a:spLocks/>
        </xdr:cNvSpPr>
      </xdr:nvSpPr>
      <xdr:spPr>
        <a:xfrm>
          <a:off x="7372350" y="4762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8</xdr:row>
      <xdr:rowOff>9525</xdr:rowOff>
    </xdr:from>
    <xdr:to>
      <xdr:col>1</xdr:col>
      <xdr:colOff>0</xdr:colOff>
      <xdr:row>9</xdr:row>
      <xdr:rowOff>0</xdr:rowOff>
    </xdr:to>
    <xdr:sp>
      <xdr:nvSpPr>
        <xdr:cNvPr id="6" name="Line 7"/>
        <xdr:cNvSpPr>
          <a:spLocks/>
        </xdr:cNvSpPr>
      </xdr:nvSpPr>
      <xdr:spPr>
        <a:xfrm flipV="1">
          <a:off x="1666875" y="158115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9</xdr:row>
      <xdr:rowOff>9525</xdr:rowOff>
    </xdr:from>
    <xdr:to>
      <xdr:col>2</xdr:col>
      <xdr:colOff>0</xdr:colOff>
      <xdr:row>9</xdr:row>
      <xdr:rowOff>152400</xdr:rowOff>
    </xdr:to>
    <xdr:sp>
      <xdr:nvSpPr>
        <xdr:cNvPr id="7" name="Line 8"/>
        <xdr:cNvSpPr>
          <a:spLocks/>
        </xdr:cNvSpPr>
      </xdr:nvSpPr>
      <xdr:spPr>
        <a:xfrm>
          <a:off x="2619375" y="184785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923925</xdr:colOff>
      <xdr:row>9</xdr:row>
      <xdr:rowOff>28575</xdr:rowOff>
    </xdr:from>
    <xdr:to>
      <xdr:col>2</xdr:col>
      <xdr:colOff>923925</xdr:colOff>
      <xdr:row>10</xdr:row>
      <xdr:rowOff>9525</xdr:rowOff>
    </xdr:to>
    <xdr:sp>
      <xdr:nvSpPr>
        <xdr:cNvPr id="8" name="Line 9"/>
        <xdr:cNvSpPr>
          <a:spLocks/>
        </xdr:cNvSpPr>
      </xdr:nvSpPr>
      <xdr:spPr>
        <a:xfrm>
          <a:off x="3543300" y="18669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9525</xdr:colOff>
      <xdr:row>9</xdr:row>
      <xdr:rowOff>19050</xdr:rowOff>
    </xdr:from>
    <xdr:to>
      <xdr:col>4</xdr:col>
      <xdr:colOff>9525</xdr:colOff>
      <xdr:row>10</xdr:row>
      <xdr:rowOff>0</xdr:rowOff>
    </xdr:to>
    <xdr:sp>
      <xdr:nvSpPr>
        <xdr:cNvPr id="9" name="Line 10"/>
        <xdr:cNvSpPr>
          <a:spLocks/>
        </xdr:cNvSpPr>
      </xdr:nvSpPr>
      <xdr:spPr>
        <a:xfrm>
          <a:off x="4533900" y="18573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9525</xdr:colOff>
      <xdr:row>9</xdr:row>
      <xdr:rowOff>19050</xdr:rowOff>
    </xdr:from>
    <xdr:to>
      <xdr:col>7</xdr:col>
      <xdr:colOff>9525</xdr:colOff>
      <xdr:row>10</xdr:row>
      <xdr:rowOff>0</xdr:rowOff>
    </xdr:to>
    <xdr:sp>
      <xdr:nvSpPr>
        <xdr:cNvPr id="10" name="Line 11"/>
        <xdr:cNvSpPr>
          <a:spLocks/>
        </xdr:cNvSpPr>
      </xdr:nvSpPr>
      <xdr:spPr>
        <a:xfrm>
          <a:off x="7372350" y="18573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8</xdr:row>
      <xdr:rowOff>9525</xdr:rowOff>
    </xdr:from>
    <xdr:to>
      <xdr:col>1</xdr:col>
      <xdr:colOff>0</xdr:colOff>
      <xdr:row>9</xdr:row>
      <xdr:rowOff>0</xdr:rowOff>
    </xdr:to>
    <xdr:sp>
      <xdr:nvSpPr>
        <xdr:cNvPr id="11" name="Line 12"/>
        <xdr:cNvSpPr>
          <a:spLocks/>
        </xdr:cNvSpPr>
      </xdr:nvSpPr>
      <xdr:spPr>
        <a:xfrm flipV="1">
          <a:off x="1666875" y="158115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9</xdr:row>
      <xdr:rowOff>9525</xdr:rowOff>
    </xdr:from>
    <xdr:to>
      <xdr:col>2</xdr:col>
      <xdr:colOff>0</xdr:colOff>
      <xdr:row>9</xdr:row>
      <xdr:rowOff>152400</xdr:rowOff>
    </xdr:to>
    <xdr:sp>
      <xdr:nvSpPr>
        <xdr:cNvPr id="12" name="Line 13"/>
        <xdr:cNvSpPr>
          <a:spLocks/>
        </xdr:cNvSpPr>
      </xdr:nvSpPr>
      <xdr:spPr>
        <a:xfrm>
          <a:off x="2619375" y="184785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923925</xdr:colOff>
      <xdr:row>9</xdr:row>
      <xdr:rowOff>28575</xdr:rowOff>
    </xdr:from>
    <xdr:to>
      <xdr:col>2</xdr:col>
      <xdr:colOff>923925</xdr:colOff>
      <xdr:row>10</xdr:row>
      <xdr:rowOff>9525</xdr:rowOff>
    </xdr:to>
    <xdr:sp>
      <xdr:nvSpPr>
        <xdr:cNvPr id="13" name="Line 14"/>
        <xdr:cNvSpPr>
          <a:spLocks/>
        </xdr:cNvSpPr>
      </xdr:nvSpPr>
      <xdr:spPr>
        <a:xfrm>
          <a:off x="3543300" y="18669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9525</xdr:colOff>
      <xdr:row>9</xdr:row>
      <xdr:rowOff>19050</xdr:rowOff>
    </xdr:from>
    <xdr:to>
      <xdr:col>4</xdr:col>
      <xdr:colOff>9525</xdr:colOff>
      <xdr:row>10</xdr:row>
      <xdr:rowOff>0</xdr:rowOff>
    </xdr:to>
    <xdr:sp>
      <xdr:nvSpPr>
        <xdr:cNvPr id="14" name="Line 15"/>
        <xdr:cNvSpPr>
          <a:spLocks/>
        </xdr:cNvSpPr>
      </xdr:nvSpPr>
      <xdr:spPr>
        <a:xfrm>
          <a:off x="4533900" y="18573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9525</xdr:colOff>
      <xdr:row>9</xdr:row>
      <xdr:rowOff>19050</xdr:rowOff>
    </xdr:from>
    <xdr:to>
      <xdr:col>7</xdr:col>
      <xdr:colOff>9525</xdr:colOff>
      <xdr:row>10</xdr:row>
      <xdr:rowOff>0</xdr:rowOff>
    </xdr:to>
    <xdr:sp>
      <xdr:nvSpPr>
        <xdr:cNvPr id="15" name="Line 16"/>
        <xdr:cNvSpPr>
          <a:spLocks/>
        </xdr:cNvSpPr>
      </xdr:nvSpPr>
      <xdr:spPr>
        <a:xfrm>
          <a:off x="7372350" y="18573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0000FF"/>
  </sheetPr>
  <dimension ref="A1:F16"/>
  <sheetViews>
    <sheetView tabSelected="1" zoomScale="115" zoomScaleNormal="115" zoomScalePageLayoutView="0" workbookViewId="0" topLeftCell="A1">
      <selection activeCell="B3" sqref="B3"/>
    </sheetView>
  </sheetViews>
  <sheetFormatPr defaultColWidth="9.140625" defaultRowHeight="15"/>
  <cols>
    <col min="1" max="1" width="19.28125" style="0" bestFit="1" customWidth="1"/>
    <col min="2" max="2" width="13.8515625" style="0" bestFit="1" customWidth="1"/>
    <col min="3" max="3" width="9.8515625" style="0" bestFit="1" customWidth="1"/>
    <col min="4" max="4" width="3.140625" style="0" customWidth="1"/>
    <col min="5" max="5" width="29.57421875" style="0" customWidth="1"/>
    <col min="6" max="6" width="39.28125" style="0" customWidth="1"/>
    <col min="7" max="7" width="15.8515625" style="0" bestFit="1" customWidth="1"/>
  </cols>
  <sheetData>
    <row r="1" spans="1:2" ht="14.25">
      <c r="A1" s="56" t="s">
        <v>2</v>
      </c>
      <c r="B1" s="2">
        <v>0.05</v>
      </c>
    </row>
    <row r="2" spans="1:2" ht="14.25">
      <c r="A2" s="56" t="s">
        <v>46</v>
      </c>
      <c r="B2" s="1">
        <v>2</v>
      </c>
    </row>
    <row r="3" spans="1:2" ht="14.25">
      <c r="A3" s="56" t="s">
        <v>49</v>
      </c>
      <c r="B3" s="3"/>
    </row>
    <row r="4" spans="1:2" ht="14.25">
      <c r="A4" s="56" t="s">
        <v>1</v>
      </c>
      <c r="B4" s="4">
        <v>1000</v>
      </c>
    </row>
    <row r="5" spans="1:2" ht="14.25">
      <c r="A5" s="56" t="s">
        <v>3</v>
      </c>
      <c r="B5" s="1">
        <v>5</v>
      </c>
    </row>
    <row r="6" spans="1:2" ht="14.25">
      <c r="A6" s="56" t="s">
        <v>52</v>
      </c>
      <c r="B6" s="1">
        <v>0.35</v>
      </c>
    </row>
    <row r="7" ht="3.75" customHeight="1"/>
    <row r="8" spans="1:6" ht="42.75">
      <c r="A8" s="56" t="s">
        <v>24</v>
      </c>
      <c r="B8" s="56" t="s">
        <v>45</v>
      </c>
      <c r="C8" s="56" t="s">
        <v>4</v>
      </c>
      <c r="E8" s="55" t="s">
        <v>47</v>
      </c>
      <c r="F8" s="55" t="s">
        <v>48</v>
      </c>
    </row>
    <row r="9" spans="1:6" ht="14.25">
      <c r="A9" s="1">
        <v>0</v>
      </c>
      <c r="B9" s="1"/>
      <c r="C9" s="15"/>
      <c r="E9" s="1"/>
      <c r="F9" s="1"/>
    </row>
    <row r="10" spans="1:6" ht="14.25">
      <c r="A10" s="1">
        <v>1</v>
      </c>
      <c r="B10" s="15"/>
      <c r="C10" s="15"/>
      <c r="E10" s="54"/>
      <c r="F10" s="57"/>
    </row>
    <row r="11" spans="1:6" ht="14.25">
      <c r="A11" s="1">
        <v>2</v>
      </c>
      <c r="B11" s="15"/>
      <c r="C11" s="15"/>
      <c r="E11" s="54"/>
      <c r="F11" s="57"/>
    </row>
    <row r="12" spans="1:6" ht="14.25">
      <c r="A12" s="1">
        <v>3</v>
      </c>
      <c r="B12" s="15"/>
      <c r="C12" s="15"/>
      <c r="E12" s="54"/>
      <c r="F12" s="57"/>
    </row>
    <row r="13" spans="1:6" ht="14.25">
      <c r="A13" s="1">
        <v>4</v>
      </c>
      <c r="B13" s="15"/>
      <c r="C13" s="15"/>
      <c r="E13" s="54"/>
      <c r="F13" s="57"/>
    </row>
    <row r="14" spans="1:6" ht="14.25">
      <c r="A14" s="1">
        <v>5</v>
      </c>
      <c r="B14" s="15"/>
      <c r="C14" s="15"/>
      <c r="E14" s="54"/>
      <c r="F14" s="57"/>
    </row>
    <row r="15" ht="3.75" customHeight="1"/>
    <row r="16" spans="5:6" ht="100.5">
      <c r="E16" s="48" t="s">
        <v>50</v>
      </c>
      <c r="F16" s="48" t="s">
        <v>51</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A1:F16"/>
  <sheetViews>
    <sheetView zoomScale="115" zoomScaleNormal="115" zoomScalePageLayoutView="0" workbookViewId="0" topLeftCell="A1">
      <selection activeCell="F14" sqref="F14"/>
    </sheetView>
  </sheetViews>
  <sheetFormatPr defaultColWidth="9.140625" defaultRowHeight="15"/>
  <cols>
    <col min="1" max="1" width="19.28125" style="0" bestFit="1" customWidth="1"/>
    <col min="2" max="2" width="13.8515625" style="0" bestFit="1" customWidth="1"/>
    <col min="3" max="3" width="9.8515625" style="0" bestFit="1" customWidth="1"/>
    <col min="4" max="4" width="3.140625" style="0" customWidth="1"/>
    <col min="5" max="5" width="29.57421875" style="0" customWidth="1"/>
    <col min="6" max="6" width="39.28125" style="0" customWidth="1"/>
    <col min="7" max="7" width="15.8515625" style="0" bestFit="1" customWidth="1"/>
  </cols>
  <sheetData>
    <row r="1" spans="1:2" ht="14.25">
      <c r="A1" s="56" t="s">
        <v>2</v>
      </c>
      <c r="B1" s="2">
        <v>0.05</v>
      </c>
    </row>
    <row r="2" spans="1:2" ht="14.25">
      <c r="A2" s="56" t="s">
        <v>46</v>
      </c>
      <c r="B2" s="1">
        <v>2</v>
      </c>
    </row>
    <row r="3" spans="1:2" ht="14.25">
      <c r="A3" s="56" t="s">
        <v>49</v>
      </c>
      <c r="B3" s="3">
        <f>EFFECT(B1,B2)</f>
        <v>0.05062499999999992</v>
      </c>
    </row>
    <row r="4" spans="1:2" ht="14.25">
      <c r="A4" s="56" t="s">
        <v>1</v>
      </c>
      <c r="B4" s="4">
        <v>1000</v>
      </c>
    </row>
    <row r="5" spans="1:2" ht="14.25">
      <c r="A5" s="56" t="s">
        <v>3</v>
      </c>
      <c r="B5" s="1">
        <v>5</v>
      </c>
    </row>
    <row r="6" spans="1:2" ht="14.25">
      <c r="A6" s="56" t="s">
        <v>52</v>
      </c>
      <c r="B6" s="1">
        <v>0.35</v>
      </c>
    </row>
    <row r="7" ht="3.75" customHeight="1"/>
    <row r="8" spans="1:6" ht="28.5">
      <c r="A8" s="56" t="s">
        <v>24</v>
      </c>
      <c r="B8" s="56" t="s">
        <v>45</v>
      </c>
      <c r="C8" s="56" t="s">
        <v>4</v>
      </c>
      <c r="E8" s="55" t="s">
        <v>47</v>
      </c>
      <c r="F8" s="55" t="s">
        <v>48</v>
      </c>
    </row>
    <row r="9" spans="1:6" ht="14.25">
      <c r="A9" s="1">
        <v>0</v>
      </c>
      <c r="B9" s="1"/>
      <c r="C9" s="15">
        <f>PV(B1/B2,B5*B2,,-B4)</f>
        <v>781.1984017257271</v>
      </c>
      <c r="E9" s="1"/>
      <c r="F9" s="1"/>
    </row>
    <row r="10" spans="1:6" ht="14.25">
      <c r="A10" s="1">
        <v>1</v>
      </c>
      <c r="B10" s="15">
        <f>C9*$B$3</f>
        <v>39.54816908736487</v>
      </c>
      <c r="C10" s="15">
        <f>C9+B10</f>
        <v>820.7465708130919</v>
      </c>
      <c r="E10" s="54">
        <f>B10*$B$6</f>
        <v>13.841859180577703</v>
      </c>
      <c r="F10" s="57">
        <f>-E10</f>
        <v>-13.841859180577703</v>
      </c>
    </row>
    <row r="11" spans="1:6" ht="14.25">
      <c r="A11" s="1">
        <v>2</v>
      </c>
      <c r="B11" s="15">
        <f>C10*$B$3</f>
        <v>41.55029514741271</v>
      </c>
      <c r="C11" s="15">
        <f>C10+B11</f>
        <v>862.2968659605046</v>
      </c>
      <c r="E11" s="54">
        <f>B11*$B$6</f>
        <v>14.542603301594449</v>
      </c>
      <c r="F11" s="57">
        <f>-E11</f>
        <v>-14.542603301594449</v>
      </c>
    </row>
    <row r="12" spans="1:6" ht="14.25">
      <c r="A12" s="1">
        <v>3</v>
      </c>
      <c r="B12" s="15">
        <f>C11*$B$3</f>
        <v>43.65377883925048</v>
      </c>
      <c r="C12" s="15">
        <f>C11+B12</f>
        <v>905.9506447997551</v>
      </c>
      <c r="E12" s="54">
        <f>B12*$B$6</f>
        <v>15.278822593737667</v>
      </c>
      <c r="F12" s="57">
        <f>-E12</f>
        <v>-15.278822593737667</v>
      </c>
    </row>
    <row r="13" spans="1:6" ht="14.25">
      <c r="A13" s="1">
        <v>4</v>
      </c>
      <c r="B13" s="15">
        <f>C12*$B$3</f>
        <v>45.86375139298753</v>
      </c>
      <c r="C13" s="15">
        <f>C12+B13</f>
        <v>951.8143961927426</v>
      </c>
      <c r="E13" s="54">
        <f>B13*$B$6</f>
        <v>16.052312987545633</v>
      </c>
      <c r="F13" s="57">
        <f>-E13</f>
        <v>-16.052312987545633</v>
      </c>
    </row>
    <row r="14" spans="1:6" ht="14.25">
      <c r="A14" s="1">
        <v>5</v>
      </c>
      <c r="B14" s="15">
        <f>C13*$B$3</f>
        <v>48.18560380725752</v>
      </c>
      <c r="C14" s="15">
        <f>C13+B14</f>
        <v>1000.0000000000001</v>
      </c>
      <c r="E14" s="54">
        <f>B14*$B$6</f>
        <v>16.86496133254013</v>
      </c>
      <c r="F14" s="57">
        <f>-E14</f>
        <v>-16.86496133254013</v>
      </c>
    </row>
    <row r="15" ht="3.75" customHeight="1"/>
    <row r="16" spans="5:6" ht="100.5">
      <c r="E16" s="48" t="s">
        <v>50</v>
      </c>
      <c r="F16" s="48" t="s">
        <v>51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00FF"/>
  </sheetPr>
  <dimension ref="A1:G43"/>
  <sheetViews>
    <sheetView zoomScale="115" zoomScaleNormal="115" zoomScalePageLayoutView="0" workbookViewId="0" topLeftCell="A1">
      <selection activeCell="B12" sqref="B12"/>
    </sheetView>
  </sheetViews>
  <sheetFormatPr defaultColWidth="9.140625" defaultRowHeight="15"/>
  <cols>
    <col min="1" max="1" width="22.28125" style="0" bestFit="1" customWidth="1"/>
    <col min="2" max="2" width="18.8515625" style="0" customWidth="1"/>
    <col min="3" max="3" width="2.140625" style="0" customWidth="1"/>
    <col min="4" max="4" width="22.28125" style="0" bestFit="1" customWidth="1"/>
    <col min="5" max="5" width="18.8515625" style="0" customWidth="1"/>
  </cols>
  <sheetData>
    <row r="1" spans="1:5" ht="15">
      <c r="A1" s="23" t="s">
        <v>53</v>
      </c>
      <c r="B1" s="24"/>
      <c r="C1" s="8"/>
      <c r="D1" s="24" t="s">
        <v>0</v>
      </c>
      <c r="E1" s="24"/>
    </row>
    <row r="2" spans="1:5" ht="14.25">
      <c r="A2" s="9" t="s">
        <v>6</v>
      </c>
      <c r="B2" s="10">
        <v>10000000</v>
      </c>
      <c r="C2" s="8"/>
      <c r="D2" s="11" t="str">
        <f aca="true" t="shared" si="0" ref="D2:E4">A2</f>
        <v>Firm Needs:</v>
      </c>
      <c r="E2" s="10">
        <f aca="true" t="shared" si="1" ref="E2:E8">B2</f>
        <v>10000000</v>
      </c>
    </row>
    <row r="3" spans="1:5" ht="14.25">
      <c r="A3" s="9" t="s">
        <v>7</v>
      </c>
      <c r="B3" s="11">
        <v>20</v>
      </c>
      <c r="C3" s="8"/>
      <c r="D3" s="11" t="str">
        <f t="shared" si="0"/>
        <v>Years to Maturity</v>
      </c>
      <c r="E3" s="11">
        <f t="shared" si="1"/>
        <v>20</v>
      </c>
    </row>
    <row r="4" spans="1:5" ht="14.25">
      <c r="A4" s="9" t="s">
        <v>8</v>
      </c>
      <c r="B4" s="12">
        <v>0.11</v>
      </c>
      <c r="C4" s="8"/>
      <c r="D4" s="11" t="str">
        <f t="shared" si="0"/>
        <v>Coupon Rate</v>
      </c>
      <c r="E4" s="12">
        <f t="shared" si="1"/>
        <v>0.11</v>
      </c>
    </row>
    <row r="5" spans="1:5" ht="14.25">
      <c r="A5" s="9" t="s">
        <v>2</v>
      </c>
      <c r="B5" s="12">
        <v>0.11</v>
      </c>
      <c r="C5" s="8"/>
      <c r="D5" s="11" t="str">
        <f>A5</f>
        <v>YTM</v>
      </c>
      <c r="E5" s="12">
        <f t="shared" si="1"/>
        <v>0.11</v>
      </c>
    </row>
    <row r="6" spans="1:5" ht="14.25">
      <c r="A6" s="9" t="s">
        <v>9</v>
      </c>
      <c r="B6" s="12">
        <v>0.35</v>
      </c>
      <c r="C6" s="8"/>
      <c r="D6" s="11" t="str">
        <f>A6</f>
        <v>Tax Rate</v>
      </c>
      <c r="E6" s="12">
        <f t="shared" si="1"/>
        <v>0.35</v>
      </c>
    </row>
    <row r="7" spans="1:5" ht="14.25">
      <c r="A7" s="9" t="s">
        <v>10</v>
      </c>
      <c r="B7" s="13">
        <v>1</v>
      </c>
      <c r="C7" s="8"/>
      <c r="D7" s="11" t="str">
        <f>A7</f>
        <v>Compounding/year</v>
      </c>
      <c r="E7" s="13">
        <f t="shared" si="1"/>
        <v>1</v>
      </c>
    </row>
    <row r="8" spans="1:5" ht="14.25">
      <c r="A8" s="9" t="s">
        <v>11</v>
      </c>
      <c r="B8" s="14">
        <v>1000</v>
      </c>
      <c r="C8" s="8"/>
      <c r="D8" s="11" t="str">
        <f>A8</f>
        <v>Face Value =</v>
      </c>
      <c r="E8" s="14">
        <f t="shared" si="1"/>
        <v>1000</v>
      </c>
    </row>
    <row r="10" spans="1:5" ht="15">
      <c r="A10" s="25" t="s">
        <v>12</v>
      </c>
      <c r="B10" s="26"/>
      <c r="C10" s="40"/>
      <c r="D10" s="26"/>
      <c r="E10" s="26"/>
    </row>
    <row r="11" spans="1:5" ht="14.25">
      <c r="A11" s="32"/>
      <c r="B11" s="32"/>
      <c r="D11" s="32" t="s">
        <v>14</v>
      </c>
      <c r="E11" s="33"/>
    </row>
    <row r="12" spans="1:5" ht="14.25">
      <c r="A12" s="1" t="s">
        <v>13</v>
      </c>
      <c r="B12" s="17"/>
      <c r="D12" s="1" t="s">
        <v>13</v>
      </c>
      <c r="E12" s="16"/>
    </row>
    <row r="13" spans="1:5" ht="14.25">
      <c r="A13" s="1" t="s">
        <v>15</v>
      </c>
      <c r="B13" s="15"/>
      <c r="D13" s="1" t="s">
        <v>15</v>
      </c>
      <c r="E13" s="15"/>
    </row>
    <row r="14" spans="1:5" ht="14.25">
      <c r="A14" s="1" t="s">
        <v>36</v>
      </c>
      <c r="B14" s="35"/>
      <c r="D14" s="1" t="s">
        <v>36</v>
      </c>
      <c r="E14" s="35"/>
    </row>
    <row r="15" ht="14.25">
      <c r="B15" s="5"/>
    </row>
    <row r="16" spans="1:5" ht="15">
      <c r="A16" s="25" t="s">
        <v>28</v>
      </c>
      <c r="B16" s="26"/>
      <c r="C16" s="26"/>
      <c r="D16" s="26"/>
      <c r="E16" s="26"/>
    </row>
    <row r="17" spans="1:5" ht="14.25">
      <c r="A17" s="32" t="s">
        <v>20</v>
      </c>
      <c r="B17" s="34"/>
      <c r="C17" s="32"/>
      <c r="D17" s="32" t="s">
        <v>20</v>
      </c>
      <c r="E17" s="33"/>
    </row>
    <row r="18" spans="1:5" ht="14.25">
      <c r="A18" s="1" t="s">
        <v>21</v>
      </c>
      <c r="B18" s="35"/>
      <c r="C18" s="1"/>
      <c r="D18" s="1" t="s">
        <v>21</v>
      </c>
      <c r="E18" s="35"/>
    </row>
    <row r="20" spans="1:5" ht="15">
      <c r="A20" s="28" t="s">
        <v>22</v>
      </c>
      <c r="B20" s="29"/>
      <c r="C20" s="29"/>
      <c r="D20" s="29"/>
      <c r="E20" s="29"/>
    </row>
    <row r="22" spans="1:5" ht="15">
      <c r="A22" s="41" t="s">
        <v>29</v>
      </c>
      <c r="B22" s="42"/>
      <c r="C22" s="26"/>
      <c r="D22" s="26"/>
      <c r="E22" s="26"/>
    </row>
    <row r="23" spans="1:5" ht="14.25">
      <c r="A23" s="9" t="s">
        <v>23</v>
      </c>
      <c r="B23" s="36">
        <f>B17</f>
        <v>0</v>
      </c>
      <c r="C23" s="21"/>
      <c r="D23" s="21"/>
      <c r="E23" s="39"/>
    </row>
    <row r="24" spans="1:5" ht="14.25">
      <c r="A24" s="9" t="s">
        <v>24</v>
      </c>
      <c r="B24" s="50">
        <f>B3*B7</f>
        <v>20</v>
      </c>
      <c r="C24" s="21"/>
      <c r="D24" s="21"/>
      <c r="E24" s="21"/>
    </row>
    <row r="25" spans="1:5" ht="14.25">
      <c r="A25" s="9" t="s">
        <v>25</v>
      </c>
      <c r="B25" s="37"/>
      <c r="C25" s="21"/>
      <c r="D25" s="21"/>
      <c r="E25" s="21"/>
    </row>
    <row r="26" spans="1:5" ht="14.25">
      <c r="A26" s="9" t="s">
        <v>26</v>
      </c>
      <c r="B26" s="36">
        <f>B18</f>
        <v>0</v>
      </c>
      <c r="C26" s="21"/>
      <c r="D26" s="21"/>
      <c r="E26" s="22"/>
    </row>
    <row r="27" spans="1:5" ht="14.25">
      <c r="A27" s="9" t="s">
        <v>27</v>
      </c>
      <c r="B27" s="37"/>
      <c r="C27" s="38"/>
      <c r="D27" s="11" t="s">
        <v>27</v>
      </c>
      <c r="E27" s="37"/>
    </row>
    <row r="29" spans="1:5" ht="15">
      <c r="A29" s="25" t="s">
        <v>35</v>
      </c>
      <c r="B29" s="26"/>
      <c r="C29" s="40"/>
      <c r="D29" s="26"/>
      <c r="E29" s="26"/>
    </row>
    <row r="30" spans="1:5" ht="15">
      <c r="A30" s="6" t="s">
        <v>5</v>
      </c>
      <c r="B30" s="7"/>
      <c r="C30" s="21"/>
      <c r="D30" s="7" t="s">
        <v>0</v>
      </c>
      <c r="E30" s="7"/>
    </row>
    <row r="31" spans="1:5" ht="14.25">
      <c r="A31" s="43"/>
      <c r="B31" s="8"/>
      <c r="C31" s="8"/>
      <c r="D31" s="8"/>
      <c r="E31" s="8"/>
    </row>
    <row r="32" spans="1:5" ht="14.25">
      <c r="A32" s="44" t="s">
        <v>30</v>
      </c>
      <c r="B32" s="45"/>
      <c r="C32" s="45"/>
      <c r="D32" s="45"/>
      <c r="E32" s="45"/>
    </row>
    <row r="33" spans="1:5" ht="14.25">
      <c r="A33" s="43"/>
      <c r="B33" s="8"/>
      <c r="C33" s="8"/>
      <c r="D33" s="8"/>
      <c r="E33" s="8"/>
    </row>
    <row r="34" spans="1:5" ht="27">
      <c r="A34" s="46" t="s">
        <v>31</v>
      </c>
      <c r="B34" s="47"/>
      <c r="C34" s="8"/>
      <c r="D34" s="46" t="s">
        <v>32</v>
      </c>
      <c r="E34" s="47"/>
    </row>
    <row r="35" spans="1:5" ht="14.25">
      <c r="A35" s="43"/>
      <c r="B35" s="8"/>
      <c r="C35" s="8"/>
      <c r="D35" s="8"/>
      <c r="E35" s="8"/>
    </row>
    <row r="36" spans="1:5" ht="53.25">
      <c r="A36" s="46" t="s">
        <v>33</v>
      </c>
      <c r="B36" s="47"/>
      <c r="C36" s="8"/>
      <c r="D36" s="46" t="s">
        <v>34</v>
      </c>
      <c r="E36" s="47"/>
    </row>
    <row r="38" spans="1:5" ht="15">
      <c r="A38" s="25" t="s">
        <v>37</v>
      </c>
      <c r="B38" s="26"/>
      <c r="C38" s="26"/>
      <c r="D38" s="26"/>
      <c r="E38" s="26"/>
    </row>
    <row r="39" spans="1:5" ht="72">
      <c r="A39" s="48" t="s">
        <v>39</v>
      </c>
      <c r="B39" s="35"/>
      <c r="D39" s="48" t="s">
        <v>54</v>
      </c>
      <c r="E39" s="15"/>
    </row>
    <row r="40" spans="1:5" ht="14.25">
      <c r="A40" s="1" t="s">
        <v>38</v>
      </c>
      <c r="B40" s="1">
        <v>0.35</v>
      </c>
      <c r="D40" s="1" t="s">
        <v>38</v>
      </c>
      <c r="E40" s="1">
        <f>B40</f>
        <v>0.35</v>
      </c>
    </row>
    <row r="41" spans="1:7" ht="42.75">
      <c r="A41" s="48" t="s">
        <v>42</v>
      </c>
      <c r="B41" s="35"/>
      <c r="D41" s="48" t="s">
        <v>55</v>
      </c>
      <c r="E41" s="15"/>
      <c r="G41" t="s">
        <v>44</v>
      </c>
    </row>
    <row r="42" spans="1:5" ht="14.25">
      <c r="A42" s="51" t="s">
        <v>41</v>
      </c>
      <c r="B42" s="52"/>
      <c r="D42" s="53" t="s">
        <v>43</v>
      </c>
      <c r="E42" s="54"/>
    </row>
    <row r="43" spans="1:2" ht="14.25">
      <c r="A43" s="49" t="s">
        <v>40</v>
      </c>
      <c r="B43" s="15"/>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00FF"/>
  </sheetPr>
  <dimension ref="A1:H13"/>
  <sheetViews>
    <sheetView zoomScalePageLayoutView="0" workbookViewId="0" topLeftCell="A1">
      <selection activeCell="H13" sqref="H13"/>
    </sheetView>
  </sheetViews>
  <sheetFormatPr defaultColWidth="9.140625" defaultRowHeight="15"/>
  <cols>
    <col min="1" max="1" width="25.00390625" style="0" bestFit="1" customWidth="1"/>
    <col min="2" max="4" width="14.28125" style="0" bestFit="1" customWidth="1"/>
    <col min="5" max="6" width="14.140625" style="0" bestFit="1" customWidth="1"/>
    <col min="7" max="7" width="14.28125" style="0" bestFit="1" customWidth="1"/>
    <col min="8" max="8" width="15.28125" style="0" bestFit="1" customWidth="1"/>
  </cols>
  <sheetData>
    <row r="1" spans="1:8" ht="15">
      <c r="A1" s="28" t="s">
        <v>16</v>
      </c>
      <c r="B1" s="29"/>
      <c r="C1" s="29"/>
      <c r="D1" s="29"/>
      <c r="E1" s="29"/>
      <c r="F1" s="30"/>
      <c r="G1" s="30"/>
      <c r="H1" s="31"/>
    </row>
    <row r="2" spans="1:8" ht="21" thickBot="1">
      <c r="A2" s="19" t="s">
        <v>19</v>
      </c>
      <c r="B2" s="8"/>
      <c r="C2" s="8"/>
      <c r="D2" s="8"/>
      <c r="E2" s="8" t="s">
        <v>17</v>
      </c>
      <c r="F2" s="8" t="s">
        <v>17</v>
      </c>
      <c r="G2" s="8"/>
      <c r="H2" s="8"/>
    </row>
    <row r="3" spans="1:8" ht="15" thickTop="1">
      <c r="A3" s="8"/>
      <c r="B3" s="18"/>
      <c r="C3" s="18"/>
      <c r="D3" s="18"/>
      <c r="E3" s="18"/>
      <c r="F3" s="18"/>
      <c r="G3" s="18"/>
      <c r="H3" s="18"/>
    </row>
    <row r="4" spans="1:8" ht="15">
      <c r="A4" s="27">
        <v>0</v>
      </c>
      <c r="B4" s="27">
        <v>1</v>
      </c>
      <c r="C4" s="27">
        <v>2</v>
      </c>
      <c r="D4" s="27">
        <v>3</v>
      </c>
      <c r="E4" s="8"/>
      <c r="F4" s="8"/>
      <c r="G4" s="27">
        <f>'Zero v. Coupon'!E3*'Zero v. Coupon'!E7-1</f>
        <v>19</v>
      </c>
      <c r="H4" s="27">
        <f>'Zero v. Coupon'!E3*'Zero v. Coupon'!E7</f>
        <v>20</v>
      </c>
    </row>
    <row r="5" spans="1:8" ht="14.25">
      <c r="A5" s="8"/>
      <c r="B5" s="20">
        <f>'Zero v. Coupon (an)'!$B$17</f>
        <v>-1100000</v>
      </c>
      <c r="C5" s="20">
        <f>'Zero v. Coupon (an)'!$B$17</f>
        <v>-1100000</v>
      </c>
      <c r="D5" s="20">
        <f>'Zero v. Coupon (an)'!$B$17</f>
        <v>-1100000</v>
      </c>
      <c r="E5" s="20">
        <f>'Zero v. Coupon (an)'!$B$17</f>
        <v>-1100000</v>
      </c>
      <c r="F5" s="20">
        <f>'Zero v. Coupon (an)'!$B$17</f>
        <v>-1100000</v>
      </c>
      <c r="G5" s="20">
        <f>'Zero v. Coupon (an)'!$B$17</f>
        <v>-1100000</v>
      </c>
      <c r="H5" s="20">
        <f>'Zero v. Coupon (an)'!$B$17</f>
        <v>-1100000</v>
      </c>
    </row>
    <row r="6" spans="1:8" ht="14.25">
      <c r="A6" s="8"/>
      <c r="B6" s="8"/>
      <c r="C6" s="8"/>
      <c r="D6" s="8"/>
      <c r="E6" s="8"/>
      <c r="F6" s="8"/>
      <c r="G6" s="8"/>
      <c r="H6" s="20">
        <f>'Zero v. Coupon (an)'!B18</f>
        <v>-10000000</v>
      </c>
    </row>
    <row r="7" spans="1:8" ht="14.25">
      <c r="A7" s="8"/>
      <c r="B7" s="8"/>
      <c r="C7" s="8"/>
      <c r="D7" s="8"/>
      <c r="E7" s="8"/>
      <c r="F7" s="8"/>
      <c r="G7" s="8"/>
      <c r="H7" s="8"/>
    </row>
    <row r="8" spans="1:8" ht="15">
      <c r="A8" s="28" t="s">
        <v>18</v>
      </c>
      <c r="B8" s="29"/>
      <c r="C8" s="29"/>
      <c r="D8" s="29"/>
      <c r="E8" s="29"/>
      <c r="F8" s="30"/>
      <c r="G8" s="30"/>
      <c r="H8" s="31"/>
    </row>
    <row r="9" spans="1:8" ht="21" thickBot="1">
      <c r="A9" s="19" t="s">
        <v>19</v>
      </c>
      <c r="B9" s="8"/>
      <c r="C9" s="8"/>
      <c r="D9" s="8"/>
      <c r="E9" s="8" t="s">
        <v>17</v>
      </c>
      <c r="F9" s="8" t="s">
        <v>17</v>
      </c>
      <c r="G9" s="8"/>
      <c r="H9" s="8"/>
    </row>
    <row r="10" spans="1:8" ht="15" thickTop="1">
      <c r="A10" s="8"/>
      <c r="B10" s="18"/>
      <c r="C10" s="18"/>
      <c r="D10" s="18"/>
      <c r="E10" s="18"/>
      <c r="F10" s="18"/>
      <c r="G10" s="18"/>
      <c r="H10" s="18"/>
    </row>
    <row r="11" spans="1:8" ht="15">
      <c r="A11" s="27">
        <v>0</v>
      </c>
      <c r="B11" s="27">
        <v>1</v>
      </c>
      <c r="C11" s="27">
        <v>2</v>
      </c>
      <c r="D11" s="27">
        <v>3</v>
      </c>
      <c r="E11" s="8"/>
      <c r="F11" s="8"/>
      <c r="G11" s="27">
        <f>G4</f>
        <v>19</v>
      </c>
      <c r="H11" s="27">
        <f>H4</f>
        <v>20</v>
      </c>
    </row>
    <row r="12" spans="1:8" ht="14.25">
      <c r="A12" s="8"/>
      <c r="B12" s="8"/>
      <c r="C12" s="8"/>
      <c r="D12" s="8"/>
      <c r="E12" s="8"/>
      <c r="F12" s="8"/>
      <c r="G12" s="8"/>
      <c r="H12" s="8"/>
    </row>
    <row r="13" spans="1:8" ht="14.25">
      <c r="A13" s="8"/>
      <c r="B13" s="8"/>
      <c r="C13" s="8"/>
      <c r="D13" s="8"/>
      <c r="E13" s="8"/>
      <c r="F13" s="8"/>
      <c r="G13" s="8"/>
      <c r="H13" s="20">
        <f>'Zero v. Coupon (an)'!E14</f>
        <v>-80623115.36129153</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FF0000"/>
  </sheetPr>
  <dimension ref="A1:G43"/>
  <sheetViews>
    <sheetView zoomScalePageLayoutView="0" workbookViewId="0" topLeftCell="A1">
      <selection activeCell="B12" sqref="B12"/>
    </sheetView>
  </sheetViews>
  <sheetFormatPr defaultColWidth="9.140625" defaultRowHeight="15"/>
  <cols>
    <col min="1" max="1" width="22.28125" style="0" bestFit="1" customWidth="1"/>
    <col min="2" max="2" width="18.8515625" style="0" customWidth="1"/>
    <col min="3" max="3" width="2.140625" style="0" customWidth="1"/>
    <col min="4" max="4" width="22.28125" style="0" bestFit="1" customWidth="1"/>
    <col min="5" max="5" width="18.8515625" style="0" customWidth="1"/>
  </cols>
  <sheetData>
    <row r="1" spans="1:5" ht="15">
      <c r="A1" s="23" t="s">
        <v>53</v>
      </c>
      <c r="B1" s="24"/>
      <c r="C1" s="8"/>
      <c r="D1" s="24" t="s">
        <v>0</v>
      </c>
      <c r="E1" s="24"/>
    </row>
    <row r="2" spans="1:5" ht="14.25">
      <c r="A2" s="9" t="s">
        <v>6</v>
      </c>
      <c r="B2" s="10">
        <v>10000000</v>
      </c>
      <c r="C2" s="8"/>
      <c r="D2" s="11" t="str">
        <f aca="true" t="shared" si="0" ref="D2:E8">A2</f>
        <v>Firm Needs:</v>
      </c>
      <c r="E2" s="10">
        <f t="shared" si="0"/>
        <v>10000000</v>
      </c>
    </row>
    <row r="3" spans="1:5" ht="14.25">
      <c r="A3" s="9" t="s">
        <v>7</v>
      </c>
      <c r="B3" s="11">
        <v>20</v>
      </c>
      <c r="C3" s="8"/>
      <c r="D3" s="11" t="str">
        <f t="shared" si="0"/>
        <v>Years to Maturity</v>
      </c>
      <c r="E3" s="11">
        <f t="shared" si="0"/>
        <v>20</v>
      </c>
    </row>
    <row r="4" spans="1:5" ht="14.25">
      <c r="A4" s="9" t="s">
        <v>8</v>
      </c>
      <c r="B4" s="12">
        <v>0.11</v>
      </c>
      <c r="C4" s="8"/>
      <c r="D4" s="11" t="str">
        <f t="shared" si="0"/>
        <v>Coupon Rate</v>
      </c>
      <c r="E4" s="12">
        <f t="shared" si="0"/>
        <v>0.11</v>
      </c>
    </row>
    <row r="5" spans="1:5" ht="14.25">
      <c r="A5" s="9" t="s">
        <v>2</v>
      </c>
      <c r="B5" s="12">
        <v>0.11</v>
      </c>
      <c r="C5" s="8"/>
      <c r="D5" s="11" t="str">
        <f>A5</f>
        <v>YTM</v>
      </c>
      <c r="E5" s="12">
        <f t="shared" si="0"/>
        <v>0.11</v>
      </c>
    </row>
    <row r="6" spans="1:5" ht="14.25">
      <c r="A6" s="9" t="s">
        <v>9</v>
      </c>
      <c r="B6" s="12">
        <v>0.35</v>
      </c>
      <c r="C6" s="8"/>
      <c r="D6" s="11" t="str">
        <f>A6</f>
        <v>Tax Rate</v>
      </c>
      <c r="E6" s="12">
        <f t="shared" si="0"/>
        <v>0.35</v>
      </c>
    </row>
    <row r="7" spans="1:5" ht="14.25">
      <c r="A7" s="9" t="s">
        <v>10</v>
      </c>
      <c r="B7" s="13">
        <v>1</v>
      </c>
      <c r="C7" s="8"/>
      <c r="D7" s="11" t="str">
        <f>A7</f>
        <v>Compounding/year</v>
      </c>
      <c r="E7" s="13">
        <f t="shared" si="0"/>
        <v>1</v>
      </c>
    </row>
    <row r="8" spans="1:5" ht="14.25">
      <c r="A8" s="9" t="s">
        <v>11</v>
      </c>
      <c r="B8" s="14">
        <v>1000</v>
      </c>
      <c r="C8" s="8"/>
      <c r="D8" s="11" t="str">
        <f>A8</f>
        <v>Face Value =</v>
      </c>
      <c r="E8" s="14">
        <f t="shared" si="0"/>
        <v>1000</v>
      </c>
    </row>
    <row r="10" spans="1:5" ht="15">
      <c r="A10" s="25" t="s">
        <v>12</v>
      </c>
      <c r="B10" s="26"/>
      <c r="C10" s="40"/>
      <c r="D10" s="26"/>
      <c r="E10" s="26"/>
    </row>
    <row r="11" spans="1:5" ht="14.25">
      <c r="A11" s="32"/>
      <c r="B11" s="32"/>
      <c r="D11" s="32" t="s">
        <v>14</v>
      </c>
      <c r="E11" s="33">
        <f>PV(E5,E3,,-E8)</f>
        <v>124.03390708964297</v>
      </c>
    </row>
    <row r="12" spans="1:5" ht="14.25">
      <c r="A12" s="1" t="s">
        <v>13</v>
      </c>
      <c r="B12" s="17">
        <f>B2/B8</f>
        <v>10000</v>
      </c>
      <c r="D12" s="1" t="s">
        <v>13</v>
      </c>
      <c r="E12" s="16">
        <f>E2/E11</f>
        <v>80623.11536129152</v>
      </c>
    </row>
    <row r="13" spans="1:5" ht="14.25">
      <c r="A13" s="1" t="s">
        <v>15</v>
      </c>
      <c r="B13" s="15">
        <f>B12*B8</f>
        <v>10000000</v>
      </c>
      <c r="D13" s="1" t="s">
        <v>15</v>
      </c>
      <c r="E13" s="15">
        <f>E12*E11</f>
        <v>10000000</v>
      </c>
    </row>
    <row r="14" spans="1:5" ht="14.25">
      <c r="A14" s="1" t="s">
        <v>36</v>
      </c>
      <c r="B14" s="35">
        <f>FV(B5/B7,B7*B3,-B17)+B18</f>
        <v>-80623115.36129153</v>
      </c>
      <c r="D14" s="1" t="s">
        <v>36</v>
      </c>
      <c r="E14" s="35">
        <f>FV(E5/E7,E7*E3,,E13)</f>
        <v>-80623115.36129153</v>
      </c>
    </row>
    <row r="15" ht="14.25">
      <c r="B15" s="5"/>
    </row>
    <row r="16" spans="1:5" ht="15">
      <c r="A16" s="25" t="s">
        <v>28</v>
      </c>
      <c r="B16" s="26"/>
      <c r="C16" s="26"/>
      <c r="D16" s="26"/>
      <c r="E16" s="26"/>
    </row>
    <row r="17" spans="1:5" ht="14.25">
      <c r="A17" s="32" t="s">
        <v>20</v>
      </c>
      <c r="B17" s="34">
        <f>-B2*B4</f>
        <v>-1100000</v>
      </c>
      <c r="C17" s="32"/>
      <c r="D17" s="32" t="s">
        <v>20</v>
      </c>
      <c r="E17" s="33">
        <v>0</v>
      </c>
    </row>
    <row r="18" spans="1:5" ht="14.25">
      <c r="A18" s="1" t="s">
        <v>21</v>
      </c>
      <c r="B18" s="35">
        <f>-B2</f>
        <v>-10000000</v>
      </c>
      <c r="C18" s="1"/>
      <c r="D18" s="1" t="s">
        <v>21</v>
      </c>
      <c r="E18" s="35">
        <f>-E12*E8</f>
        <v>-80623115.36129153</v>
      </c>
    </row>
    <row r="20" spans="1:5" ht="15">
      <c r="A20" s="28" t="s">
        <v>22</v>
      </c>
      <c r="B20" s="29"/>
      <c r="C20" s="29"/>
      <c r="D20" s="29"/>
      <c r="E20" s="29"/>
    </row>
    <row r="22" spans="1:5" ht="15">
      <c r="A22" s="41" t="s">
        <v>29</v>
      </c>
      <c r="B22" s="42"/>
      <c r="C22" s="26"/>
      <c r="D22" s="26"/>
      <c r="E22" s="26"/>
    </row>
    <row r="23" spans="1:5" ht="14.25">
      <c r="A23" s="9" t="s">
        <v>23</v>
      </c>
      <c r="B23" s="36">
        <f>B17</f>
        <v>-1100000</v>
      </c>
      <c r="C23" s="21"/>
      <c r="D23" s="21"/>
      <c r="E23" s="39"/>
    </row>
    <row r="24" spans="1:5" ht="14.25">
      <c r="A24" s="9" t="s">
        <v>24</v>
      </c>
      <c r="B24" s="50">
        <f>B3*B7</f>
        <v>20</v>
      </c>
      <c r="C24" s="21"/>
      <c r="D24" s="21"/>
      <c r="E24" s="21"/>
    </row>
    <row r="25" spans="1:5" ht="14.25">
      <c r="A25" s="9" t="s">
        <v>25</v>
      </c>
      <c r="B25" s="37">
        <f>B23*B24</f>
        <v>-22000000</v>
      </c>
      <c r="C25" s="21"/>
      <c r="D25" s="21"/>
      <c r="E25" s="21"/>
    </row>
    <row r="26" spans="1:5" ht="14.25">
      <c r="A26" s="9" t="s">
        <v>26</v>
      </c>
      <c r="B26" s="36">
        <f>B18</f>
        <v>-10000000</v>
      </c>
      <c r="C26" s="21"/>
      <c r="D26" s="21"/>
      <c r="E26" s="22"/>
    </row>
    <row r="27" spans="1:5" ht="14.25">
      <c r="A27" s="9" t="s">
        <v>27</v>
      </c>
      <c r="B27" s="37">
        <f>SUM(B25:B26)</f>
        <v>-32000000</v>
      </c>
      <c r="C27" s="38"/>
      <c r="D27" s="11" t="s">
        <v>27</v>
      </c>
      <c r="E27" s="37">
        <f>E18</f>
        <v>-80623115.36129153</v>
      </c>
    </row>
    <row r="29" spans="1:5" ht="15">
      <c r="A29" s="25" t="s">
        <v>35</v>
      </c>
      <c r="B29" s="26"/>
      <c r="C29" s="40"/>
      <c r="D29" s="26"/>
      <c r="E29" s="26"/>
    </row>
    <row r="30" spans="1:5" ht="15">
      <c r="A30" s="6" t="s">
        <v>5</v>
      </c>
      <c r="B30" s="7"/>
      <c r="C30" s="21"/>
      <c r="D30" s="7" t="s">
        <v>0</v>
      </c>
      <c r="E30" s="7"/>
    </row>
    <row r="31" spans="1:5" ht="14.25">
      <c r="A31" s="43"/>
      <c r="B31" s="8"/>
      <c r="C31" s="8"/>
      <c r="D31" s="8"/>
      <c r="E31" s="8"/>
    </row>
    <row r="32" spans="1:5" ht="14.25">
      <c r="A32" s="44" t="s">
        <v>30</v>
      </c>
      <c r="B32" s="45"/>
      <c r="C32" s="45"/>
      <c r="D32" s="45"/>
      <c r="E32" s="45"/>
    </row>
    <row r="33" spans="1:5" ht="14.25">
      <c r="A33" s="43"/>
      <c r="B33" s="8"/>
      <c r="C33" s="8"/>
      <c r="D33" s="8"/>
      <c r="E33" s="8"/>
    </row>
    <row r="34" spans="1:5" ht="27">
      <c r="A34" s="46" t="s">
        <v>31</v>
      </c>
      <c r="B34" s="47"/>
      <c r="C34" s="8"/>
      <c r="D34" s="46" t="s">
        <v>32</v>
      </c>
      <c r="E34" s="47"/>
    </row>
    <row r="35" spans="1:5" ht="14.25">
      <c r="A35" s="43"/>
      <c r="B35" s="8"/>
      <c r="C35" s="8"/>
      <c r="D35" s="8"/>
      <c r="E35" s="8"/>
    </row>
    <row r="36" spans="1:5" ht="53.25">
      <c r="A36" s="46" t="s">
        <v>33</v>
      </c>
      <c r="B36" s="47"/>
      <c r="C36" s="8"/>
      <c r="D36" s="46" t="s">
        <v>34</v>
      </c>
      <c r="E36" s="47"/>
    </row>
    <row r="38" spans="1:5" ht="15">
      <c r="A38" s="25" t="s">
        <v>37</v>
      </c>
      <c r="B38" s="26"/>
      <c r="C38" s="26"/>
      <c r="D38" s="26"/>
      <c r="E38" s="26"/>
    </row>
    <row r="39" spans="1:5" ht="72">
      <c r="A39" s="48" t="s">
        <v>39</v>
      </c>
      <c r="B39" s="35">
        <f>-B17</f>
        <v>1100000</v>
      </c>
      <c r="D39" s="48" t="s">
        <v>54</v>
      </c>
      <c r="E39" s="15">
        <f>E2*E5</f>
        <v>1100000</v>
      </c>
    </row>
    <row r="40" spans="1:5" ht="14.25">
      <c r="A40" s="1" t="s">
        <v>38</v>
      </c>
      <c r="B40" s="1">
        <v>0.35</v>
      </c>
      <c r="D40" s="1" t="s">
        <v>38</v>
      </c>
      <c r="E40" s="1">
        <f>B40</f>
        <v>0.35</v>
      </c>
    </row>
    <row r="41" spans="1:7" ht="42.75">
      <c r="A41" s="48" t="s">
        <v>42</v>
      </c>
      <c r="B41" s="35">
        <f>B39*B40</f>
        <v>385000</v>
      </c>
      <c r="D41" s="48" t="s">
        <v>55</v>
      </c>
      <c r="E41" s="15">
        <f>E39*E40</f>
        <v>385000</v>
      </c>
      <c r="G41" t="s">
        <v>44</v>
      </c>
    </row>
    <row r="42" spans="1:5" ht="14.25">
      <c r="A42" s="51" t="s">
        <v>41</v>
      </c>
      <c r="B42" s="52">
        <f>B39-B41</f>
        <v>715000</v>
      </c>
      <c r="D42" s="53" t="s">
        <v>43</v>
      </c>
      <c r="E42" s="54">
        <f>E41</f>
        <v>385000</v>
      </c>
    </row>
    <row r="43" spans="1:2" ht="14.25">
      <c r="A43" s="49" t="s">
        <v>40</v>
      </c>
      <c r="B43" s="15">
        <f>B39*(1-B40)</f>
        <v>715000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Highline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Girvin</dc:creator>
  <cp:keywords/>
  <dc:description/>
  <cp:lastModifiedBy>Michael Girvin</cp:lastModifiedBy>
  <dcterms:created xsi:type="dcterms:W3CDTF">2010-10-25T18:07:35Z</dcterms:created>
  <dcterms:modified xsi:type="dcterms:W3CDTF">2010-10-25T23:36:57Z</dcterms:modified>
  <cp:category/>
  <cp:version/>
  <cp:contentType/>
  <cp:contentStatus/>
</cp:coreProperties>
</file>