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9"/>
  <workbookPr defaultThemeVersion="202300"/>
  <mc:AlternateContent xmlns:mc="http://schemas.openxmlformats.org/markup-compatibility/2006">
    <mc:Choice Requires="x15">
      <x15ac:absPath xmlns:x15ac="http://schemas.microsoft.com/office/spreadsheetml/2010/11/ac" url="C:\Users\mgirvin\Desktop\0000-EB8.5DAME3.5MECS2.5-PivotTableUpdate\"/>
    </mc:Choice>
  </mc:AlternateContent>
  <xr:revisionPtr revIDLastSave="0" documentId="13_ncr:1_{A2F37407-C262-4779-9061-2DE1F8087959}" xr6:coauthVersionLast="47" xr6:coauthVersionMax="47" xr10:uidLastSave="{00000000-0000-0000-0000-000000000000}"/>
  <bookViews>
    <workbookView xWindow="-90" yWindow="-90" windowWidth="19380" windowHeight="10380" tabRatio="907" firstSheet="1" activeTab="1" xr2:uid="{DBBA5798-E4BE-42F3-BB10-0776C2174C90}"/>
  </bookViews>
  <sheets>
    <sheet name="C" sheetId="17" r:id="rId1"/>
    <sheet name="PT Auto Update" sheetId="4" r:id="rId2"/>
    <sheet name="SummarizeValuesBy" sheetId="1" r:id="rId3"/>
    <sheet name="ShowValuesAs" sheetId="2" r:id="rId4"/>
    <sheet name="UniversalRefresh" sheetId="18" r:id="rId5"/>
    <sheet name="Try It" sheetId="19" r:id="rId6"/>
    <sheet name="Try It (an)" sheetId="16" r:id="rId7"/>
    <sheet name="MEDIAN" sheetId="12" r:id="rId8"/>
    <sheet name="Text Join" sheetId="13" r:id="rId9"/>
    <sheet name="Direct Formula Input" sheetId="9" r:id="rId10"/>
    <sheet name="XLOOKUP" sheetId="14" r:id="rId11"/>
    <sheet name="Helper Column" sheetId="10" r:id="rId12"/>
    <sheet name="Grouping" sheetId="7" r:id="rId13"/>
    <sheet name="Regression" sheetId="6" r:id="rId14"/>
    <sheet name="GeoMean" sheetId="5" r:id="rId15"/>
    <sheet name="XNPV XIRR" sheetId="8" r:id="rId16"/>
  </sheets>
  <externalReferences>
    <externalReference r:id="rId17"/>
  </externalReferences>
  <definedNames>
    <definedName name="_xlpm.currTbl" hidden="1">#NAME?</definedName>
    <definedName name="_xlpm.rng" hidden="1">#NAME?</definedName>
    <definedName name="_xlpm.row" hidden="1">#NAME?</definedName>
    <definedName name="_xlpm.start" hidden="1">#NAME?</definedName>
    <definedName name="EyeColor">'[1]Probability Notes'!$I$341:$I$350</definedName>
    <definedName name="HairColor">'[1]Probability Notes'!$H$341:$H$350</definedName>
    <definedName name="PPM">'[1]Probability Notes'!$J$564:$J$573</definedName>
    <definedName name="ShowFormulas" localSheetId="0">_xlfn.LAMBDA(_xlpm.Reference,_xlfn.LET(_xlpm.c, _xlpm.Reference, _xlfn.TOCOL(ADDRESS(ROW(_xlpm.c), COLUMN(_xlpm.c), 4) &amp; ": " &amp; _xlfn.FORMULATEXT(_xlpm.c), 2)))</definedName>
    <definedName name="ShowFormulas" comment="Enter reference to a cell or range to show formulas.">_xlfn.LAMBDA(_xlpm.Reference,_xlfn.LET(_xlpm.c,_xlpm.Reference,IFERROR(_xlfn.TOCOL(ADDRESS(ROW(_xlpm.c),COLUMN(_xlpm.c),4)&amp;": "&amp;_xlfn.FORMULATEXT(_xlpm.c),3),"")))</definedName>
    <definedName name="SN">'[1]Probability Notes'!$I$564:$I$573</definedName>
    <definedName name="UnPivot" comment="This function will unPivot a cross tabulated table.">_xlfn.LAMBDA(_xlpm.RowCriteria,_xlpm.ColumnCriteria,_xlpm.Values, _xlfn.LET( _xlpm.r,_xlpm.RowCriteria,_xlpm.c,_xlpm.ColumnCriteria,_xlpm.v,_xlpm.Values, _xlpm.i,_xlfn.IFS(_xlpm.v&lt;&gt;"",1), _xlpm.rr,_xlfn.CHOOSEROWS(_xlpm.r,_xlfn.TOCOL(_xlpm.i*_xlfn.SEQUENCE(ROWS(_xlpm.v)),2)), _xlpm.cc,_xlfn.CHOOSEROWS(TRANSPOSE(_xlpm.c),_xlfn.TOCOL(_xlpm.i*_xlfn.SEQUENCE(,COLUMNS(_xlpm.v)),2)), _xlpm.vv,_xlfn.TOCOL(IF(_xlpm.i,_xlpm.v),2), _xlfn.HSTACK(_xlpm.rr,_xlpm.cc,_xlpm.vv)))</definedName>
  </definedNames>
  <calcPr calcId="191029"/>
  <pivotCaches>
    <pivotCache cacheId="0" r:id="rId18"/>
    <pivotCache cacheId="1" r:id="rId19"/>
    <pivotCache cacheId="2" r:id="rId20"/>
    <pivotCache cacheId="3" r:id="rId21"/>
    <pivotCache cacheId="9" r:id="rId22"/>
    <pivotCache cacheId="13"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8" l="1"/>
  <c r="I7" i="8" a="1"/>
  <c r="H7" i="8"/>
  <c r="H7" i="8" a="1"/>
  <c r="I6" i="8"/>
  <c r="I6" i="8" a="1"/>
  <c r="H6" i="8"/>
  <c r="H6" i="8" a="1"/>
  <c r="I5" i="8"/>
  <c r="I5" i="8" a="1"/>
  <c r="H5" i="8"/>
  <c r="H5" i="8" a="1"/>
  <c r="H9" i="5"/>
  <c r="H9" i="5" a="1"/>
  <c r="H8" i="5"/>
  <c r="H8" i="5" a="1"/>
  <c r="H7" i="5"/>
  <c r="H7" i="5" a="1"/>
  <c r="H6" i="5"/>
  <c r="H6" i="5" a="1"/>
  <c r="M5" i="5"/>
  <c r="M5" i="5" a="1"/>
  <c r="K5" i="5"/>
  <c r="K5" i="5" a="1"/>
  <c r="J5" i="5"/>
  <c r="J5" i="5" a="1"/>
  <c r="I5" i="5"/>
  <c r="I5" i="5" a="1"/>
  <c r="H5" i="5"/>
  <c r="H5" i="5" a="1"/>
  <c r="F4" i="6" a="1"/>
  <c r="F4" i="6" s="1"/>
  <c r="C48" i="7"/>
  <c r="C47" i="7"/>
  <c r="C46" i="7"/>
  <c r="C45" i="7"/>
  <c r="C44" i="7"/>
  <c r="C43" i="7"/>
  <c r="C42" i="7"/>
  <c r="C41" i="7"/>
  <c r="C40" i="7"/>
  <c r="C39" i="7"/>
  <c r="C38" i="7"/>
  <c r="C37" i="7"/>
  <c r="C36" i="7"/>
  <c r="F31" i="7"/>
  <c r="I30" i="7"/>
  <c r="I30" i="7" a="1"/>
  <c r="H30" i="7"/>
  <c r="E30" i="7"/>
  <c r="D30" i="7"/>
  <c r="I29" i="7"/>
  <c r="I29" i="7" a="1"/>
  <c r="H29" i="7"/>
  <c r="E29" i="7"/>
  <c r="D29" i="7"/>
  <c r="I28" i="7"/>
  <c r="I28" i="7" a="1"/>
  <c r="H28" i="7"/>
  <c r="E28" i="7"/>
  <c r="D28" i="7"/>
  <c r="I27" i="7"/>
  <c r="I27" i="7" a="1"/>
  <c r="H27" i="7"/>
  <c r="E27" i="7"/>
  <c r="D27" i="7"/>
  <c r="I26" i="7"/>
  <c r="I26" i="7" a="1"/>
  <c r="H26" i="7"/>
  <c r="E26" i="7"/>
  <c r="D26" i="7"/>
  <c r="I25" i="7"/>
  <c r="I25" i="7" a="1"/>
  <c r="H25" i="7"/>
  <c r="E25" i="7"/>
  <c r="D25" i="7"/>
  <c r="I24" i="7"/>
  <c r="I24" i="7" a="1"/>
  <c r="H24" i="7"/>
  <c r="E24" i="7"/>
  <c r="D24" i="7"/>
  <c r="I23" i="7"/>
  <c r="I23" i="7" a="1"/>
  <c r="H23" i="7"/>
  <c r="F23" i="7"/>
  <c r="F23" i="7" a="1"/>
  <c r="F18" i="7"/>
  <c r="I17" i="7"/>
  <c r="I17" i="7" a="1"/>
  <c r="H17" i="7"/>
  <c r="I16" i="7"/>
  <c r="I16" i="7" a="1"/>
  <c r="H16" i="7"/>
  <c r="I15" i="7"/>
  <c r="I15" i="7" a="1"/>
  <c r="H15" i="7"/>
  <c r="I14" i="7"/>
  <c r="I14" i="7" a="1"/>
  <c r="H14" i="7"/>
  <c r="F14" i="7"/>
  <c r="F14" i="7" a="1"/>
  <c r="I8" i="7"/>
  <c r="I8" i="7" a="1"/>
  <c r="H8" i="7"/>
  <c r="I7" i="7"/>
  <c r="I7" i="7" a="1"/>
  <c r="H7" i="7"/>
  <c r="I6" i="7"/>
  <c r="I6" i="7" a="1"/>
  <c r="H6" i="7"/>
  <c r="I5" i="7"/>
  <c r="I5" i="7" a="1"/>
  <c r="H5" i="7"/>
  <c r="D5" i="10" a="1"/>
  <c r="D5" i="10" s="1"/>
  <c r="E5" i="14"/>
  <c r="E5" i="14" a="1"/>
  <c r="E7" i="9" a="1"/>
  <c r="E7" i="9" s="1"/>
  <c r="F6" i="9"/>
  <c r="F4" i="13"/>
  <c r="F4" i="13" a="1"/>
  <c r="I5" i="12"/>
  <c r="I5" i="12" a="1"/>
  <c r="B12" i="17"/>
  <c r="L9" i="17"/>
  <c r="N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Girvin, Michael</author>
  </authors>
  <commentList>
    <comment ref="H7" authorId="0" shapeId="0" xr:uid="{7A7027AE-F05E-4E2C-946E-6EDA52C80183}">
      <text>
        <r>
          <rPr>
            <b/>
            <sz val="9"/>
            <color indexed="81"/>
            <rFont val="Tahoma"/>
            <family val="2"/>
          </rPr>
          <t>If the number in the Ending at text box is less than the max value in the data set, an inconsistent category like this is created with an equal sign used for the lower and upper limits.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<sst xmlns="http://schemas.openxmlformats.org/spreadsheetml/2006/main" count="738" uniqueCount="255">
  <si>
    <r>
      <rPr>
        <b/>
        <sz val="11"/>
        <color theme="0"/>
        <rFont val="Aptos Narrow"/>
        <family val="2"/>
        <scheme val="minor"/>
      </rPr>
      <t>Summarize Values By</t>
    </r>
    <r>
      <rPr>
        <sz val="11"/>
        <color theme="0"/>
        <rFont val="Aptos Narrow"/>
        <family val="2"/>
        <scheme val="minor"/>
      </rPr>
      <t>:      11 Functions available in a PivotTable</t>
    </r>
  </si>
  <si>
    <t>What you see in Value Field Settings dialog box</t>
  </si>
  <si>
    <t>Function</t>
  </si>
  <si>
    <t>What it does</t>
  </si>
  <si>
    <t>Average</t>
  </si>
  <si>
    <t>AVERAGE</t>
  </si>
  <si>
    <t>Calculates arithmetic mean</t>
  </si>
  <si>
    <t>Count Numbers</t>
  </si>
  <si>
    <t>COUNT</t>
  </si>
  <si>
    <t>Counts numbers</t>
  </si>
  <si>
    <t>Count</t>
  </si>
  <si>
    <t>COUNTA</t>
  </si>
  <si>
    <t>Counts non empty cells</t>
  </si>
  <si>
    <t>Max</t>
  </si>
  <si>
    <t>MAX</t>
  </si>
  <si>
    <t>Finds largest value</t>
  </si>
  <si>
    <t>Min</t>
  </si>
  <si>
    <t>MIN</t>
  </si>
  <si>
    <t>Finds smallest value</t>
  </si>
  <si>
    <t>Product</t>
  </si>
  <si>
    <t>PRODUCT</t>
  </si>
  <si>
    <t>Multiplies</t>
  </si>
  <si>
    <t>Stdev</t>
  </si>
  <si>
    <t>STDEV</t>
  </si>
  <si>
    <t>Standard Deviation for a sample</t>
  </si>
  <si>
    <t>Stdevp</t>
  </si>
  <si>
    <t>STDEVP</t>
  </si>
  <si>
    <t>Standard Deviation for a population</t>
  </si>
  <si>
    <t>Sum</t>
  </si>
  <si>
    <t>SUM</t>
  </si>
  <si>
    <t>Adds</t>
  </si>
  <si>
    <t>Var</t>
  </si>
  <si>
    <t>VAR</t>
  </si>
  <si>
    <t>Variation for a sample</t>
  </si>
  <si>
    <t>Varp</t>
  </si>
  <si>
    <t>VARP</t>
  </si>
  <si>
    <t>Variation for a population</t>
  </si>
  <si>
    <r>
      <rPr>
        <b/>
        <sz val="17.5"/>
        <color theme="0"/>
        <rFont val="Aptos Narrow"/>
        <family val="2"/>
        <scheme val="minor"/>
      </rPr>
      <t>Show Values As</t>
    </r>
    <r>
      <rPr>
        <sz val="17.5"/>
        <color theme="0"/>
        <rFont val="Aptos Narrow"/>
        <family val="2"/>
        <scheme val="minor"/>
      </rPr>
      <t>:      14 Calculations available in a Standard PivotTable</t>
    </r>
  </si>
  <si>
    <t>Calculation option</t>
  </si>
  <si>
    <t>What is does</t>
  </si>
  <si>
    <t>% of Grand Total</t>
  </si>
  <si>
    <t>Each number in report (numerator) is compared to the Grand Total amount (denominator). Displayed with percent number formatting.</t>
  </si>
  <si>
    <t>Values/Grand Total. Displayed with percent number formatting.</t>
  </si>
  <si>
    <t>% of Column Total</t>
  </si>
  <si>
    <t>Each number in column (numerator) is compared to the column Total (denominator). Displayed with percent number formatting.</t>
  </si>
  <si>
    <t>Values/Column Total. Displayed with percent number formatting.</t>
  </si>
  <si>
    <t>% of Row Total</t>
  </si>
  <si>
    <t>Each number in row (numerator) is compared to the row Total (denominator). Displayed with percent number formatting.</t>
  </si>
  <si>
    <t>Values/Row Total. Displayed with percent number formatting.</t>
  </si>
  <si>
    <t>% Of</t>
  </si>
  <si>
    <t>Each item in a field is the numerator (Base Field) and is compared to an item from the field's unique list that you specify as denominator (Base Item). Displayed with percent number formatting.</t>
  </si>
  <si>
    <t>Field Values/Specified Value. Displayed with percent number formatting.</t>
  </si>
  <si>
    <t>% of Parent Row Total</t>
  </si>
  <si>
    <t>Use when you are using more than one field in Rows area of PivotTable. Calculates values as follows: (value for the item) / (value for the parent item in Rows area). Displayed with percent number formatting.</t>
  </si>
  <si>
    <t>Value for Item/Value for Parent Item in Rows Area. Displayed with percent number formatting.</t>
  </si>
  <si>
    <t>% of Parent Column Total</t>
  </si>
  <si>
    <t>Use when you are using more than one field in Columns area of PivotTable. Calculates values as follows: (value for the item) / (value for the parent item in Columns area). Displayed with percent number formatting.</t>
  </si>
  <si>
    <t>Value for Item/Value for Parent Item in Columns Area. Displayed with percent number formatting.</t>
  </si>
  <si>
    <t>% of Parent Total</t>
  </si>
  <si>
    <t>Use when you are using more than one field in Rows area of PivotTable. Calculates values as follows: (value for the item) / (value for the parent item of the selected Base Field). Displayed with percent number formatting.</t>
  </si>
  <si>
    <t>Value for Item/Value for Parent Item of Selected Base Field). Displayed with percent number formatting.</t>
  </si>
  <si>
    <t>Difference From</t>
  </si>
  <si>
    <t>The Base Field (end amount) is subtracted from the Base Item (start amount) to calculate the amount of change. A decrease is shown as a negative number and an increase is shown as a positive number.</t>
  </si>
  <si>
    <t>The Base Field (end amount) is subtracted from the Base Item (start amount) to calculate the amount of change.</t>
  </si>
  <si>
    <t>% Difference From</t>
  </si>
  <si>
    <t>The Base Field (end amount) is compared to the Base Item (start amount) to calculate the percent of change. The result is displayed with percent number formatting. A decrease is shown as a negative and an increase is shown as a positive.</t>
  </si>
  <si>
    <t>The Base Field (end amount) is compared to the Base Item (start amount) to calculate the percent of change. The result is displayed with percent number formatting.</t>
  </si>
  <si>
    <t>Running Total in</t>
  </si>
  <si>
    <t>Calculates a running total (sum or count) based on the Base Field selected.</t>
  </si>
  <si>
    <t>% Running Total in</t>
  </si>
  <si>
    <t>Calculates the percent running total (sum or count) based on the Base Field selected.</t>
  </si>
  <si>
    <t>Rank Smallest to Largest</t>
  </si>
  <si>
    <t>Displays the rank of selected values in a specific field, listing the smallest item in the field as 1, and each larger value with a higher rank value.</t>
  </si>
  <si>
    <t>Ranks Values Smallest to Largest.</t>
  </si>
  <si>
    <t>Rank Largest to Smallest</t>
  </si>
  <si>
    <t>Displays the rank of selected values in a specific field, listing the largest item in the field as 1, and each smaller value with a higher rank value.</t>
  </si>
  <si>
    <t>Ranks Values Largest to Smallest.</t>
  </si>
  <si>
    <t>Index</t>
  </si>
  <si>
    <t>Calculates values as follows: ((value in cell) x (Grand Total of Grand Totals)) / ((Grand Row Total) x (Grand Column Total)).</t>
  </si>
  <si>
    <t>((Value in Cell) x (Grand Total of Grand Totals)) / ((Grand Row Total) x (Grand Column Total)).</t>
  </si>
  <si>
    <t>Worksheet formulas used to be the only Excel tool that could automatically update when source data changes.</t>
  </si>
  <si>
    <t>But Now:</t>
  </si>
  <si>
    <t>PivotTables can automatically update when source data changes!!!</t>
  </si>
  <si>
    <t>This 100% does NOT mean that the PivotTable replaces all summary reports with conditional calculations that are created with formulas!</t>
  </si>
  <si>
    <t>PivotTable Advantages:</t>
  </si>
  <si>
    <t>Grouping dates, times and numbers is fast and easy.</t>
  </si>
  <si>
    <t>Automatic formatting.</t>
  </si>
  <si>
    <t>Drag and drop flexibility in creating reports.</t>
  </si>
  <si>
    <t>PivotTable Drawbacks:</t>
  </si>
  <si>
    <t>(most common reports), PivotTables are fast and easy.</t>
  </si>
  <si>
    <t>Formula Advantages:</t>
  </si>
  <si>
    <t>Only 14 Show Values As calculations.</t>
  </si>
  <si>
    <t>450 different functions.</t>
  </si>
  <si>
    <t>Statistical calculations like Regression and Geometric Mean are possible.</t>
  </si>
  <si>
    <t>Year</t>
  </si>
  <si>
    <t>Investment</t>
  </si>
  <si>
    <t>% Change
Growth Rate</t>
  </si>
  <si>
    <t>Fund A</t>
  </si>
  <si>
    <t>Index Fund B</t>
  </si>
  <si>
    <t>Bond Fund C</t>
  </si>
  <si>
    <t>Fund E</t>
  </si>
  <si>
    <t>Initial Investment</t>
  </si>
  <si>
    <t>Geo Mean</t>
  </si>
  <si>
    <t>Number Of Years Investment Held</t>
  </si>
  <si>
    <t>Start Year</t>
  </si>
  <si>
    <t>Current Value</t>
  </si>
  <si>
    <t>Check</t>
  </si>
  <si>
    <t>Data Model DAX PivotTables do NOT have Auto Update option.</t>
  </si>
  <si>
    <t>This can be done with a Data Model DAX PivotTable:</t>
  </si>
  <si>
    <t>Excel Magic Trick 1427: DAX GEOMEANX function: Average Compounding Rate per Period for FV Calc</t>
  </si>
  <si>
    <t>Published in 2017</t>
  </si>
  <si>
    <t>Day</t>
  </si>
  <si>
    <t>Ad $ Spent (X)</t>
  </si>
  <si>
    <t>Sales ($) (Y)</t>
  </si>
  <si>
    <t>A PivotTable can not be the source data set for an X-Y Scatter Chart.</t>
  </si>
  <si>
    <t>Credit</t>
  </si>
  <si>
    <t>Debit</t>
  </si>
  <si>
    <t>Grand Total</t>
  </si>
  <si>
    <t>&gt;75</t>
  </si>
  <si>
    <t>50-75</t>
  </si>
  <si>
    <t>Cash</t>
  </si>
  <si>
    <t>25-49</t>
  </si>
  <si>
    <t>0-24</t>
  </si>
  <si>
    <t>Amount</t>
  </si>
  <si>
    <t>Payment
Method</t>
  </si>
  <si>
    <t>Whole Numbers</t>
  </si>
  <si>
    <t>25-50</t>
  </si>
  <si>
    <t>0-25</t>
  </si>
  <si>
    <t>Decimal Numbers</t>
  </si>
  <si>
    <t>Formulas give you have more flexibility when grouping dates, times and numbers.</t>
  </si>
  <si>
    <t>Lower</t>
  </si>
  <si>
    <t>Upper</t>
  </si>
  <si>
    <t>Total</t>
  </si>
  <si>
    <t>Formula allow more flexibility and you can include the upper limit for a given category or build other grouping conditions.</t>
  </si>
  <si>
    <t>Amounts Found in Category</t>
  </si>
  <si>
    <t>Upper Limits</t>
  </si>
  <si>
    <t>Categories Created</t>
  </si>
  <si>
    <t>When working with decimal numbers, the PivotTable tool always includes the lower limit and NOT the upper limit, and sometimes creates inconsistent or ambiguous categories.</t>
  </si>
  <si>
    <t>FREQUENCY Array Function includes upper limit in counting category</t>
  </si>
  <si>
    <t>COUNTIFS function allows you to create any type of counting categories</t>
  </si>
  <si>
    <t>When grouping decimal numbers, PivotTable does NOT includes upper limit in counting category</t>
  </si>
  <si>
    <t>When grouping whole numbers, PivotTable creates unambiguous categories</t>
  </si>
  <si>
    <t>Project</t>
  </si>
  <si>
    <t>Date</t>
  </si>
  <si>
    <t>RRR</t>
  </si>
  <si>
    <t>Project A</t>
  </si>
  <si>
    <t>Project B</t>
  </si>
  <si>
    <t>Project C</t>
  </si>
  <si>
    <t>Excel Magic Trick 1430: DAX Functions XNPV &amp; XIRR for Irregular Cash Flow Net Present Value &amp; IRR</t>
  </si>
  <si>
    <t>Internal Rate of Return</t>
  </si>
  <si>
    <t>Post</t>
  </si>
  <si>
    <t>Time to Assemble Product at Post (Seconds)</t>
  </si>
  <si>
    <t>Assembly Line With 12 Posts:</t>
  </si>
  <si>
    <t>Less Than:</t>
  </si>
  <si>
    <t>Video</t>
  </si>
  <si>
    <t>HoursWorked</t>
  </si>
  <si>
    <t>Video 1</t>
  </si>
  <si>
    <t>Video 2</t>
  </si>
  <si>
    <t>Video 3</t>
  </si>
  <si>
    <t>Video 4</t>
  </si>
  <si>
    <t>Video 5</t>
  </si>
  <si>
    <t>Video 6</t>
  </si>
  <si>
    <t>Video 7</t>
  </si>
  <si>
    <t>Video 8</t>
  </si>
  <si>
    <t>Video 9</t>
  </si>
  <si>
    <t>Invoice</t>
  </si>
  <si>
    <t>Supplier</t>
  </si>
  <si>
    <t>Units</t>
  </si>
  <si>
    <t>Price</t>
  </si>
  <si>
    <t>0054833</t>
  </si>
  <si>
    <t>Anderson's</t>
  </si>
  <si>
    <t>3 mm, 5 ply Baltic Birch</t>
  </si>
  <si>
    <t>4 mm, 8 ply Baltic Birch</t>
  </si>
  <si>
    <t>5 mm, 10 ply Baltic Birch</t>
  </si>
  <si>
    <t>105483-965</t>
  </si>
  <si>
    <t>Plywood &amp; Door</t>
  </si>
  <si>
    <t>6 mm, 12 ply Baltic Birch</t>
  </si>
  <si>
    <t>77485</t>
  </si>
  <si>
    <t>Estonia Plywood</t>
  </si>
  <si>
    <t>0054981</t>
  </si>
  <si>
    <t>0-43-358470</t>
  </si>
  <si>
    <t>Latvia Wood &amp; Import</t>
  </si>
  <si>
    <t>105539-867</t>
  </si>
  <si>
    <t>0055043</t>
  </si>
  <si>
    <t>0-43-358541</t>
  </si>
  <si>
    <t>77681</t>
  </si>
  <si>
    <t>0-43-358720</t>
  </si>
  <si>
    <t>0055166</t>
  </si>
  <si>
    <t>105694-661</t>
  </si>
  <si>
    <t>0055238</t>
  </si>
  <si>
    <t>105982-138</t>
  </si>
  <si>
    <t>77897</t>
  </si>
  <si>
    <t>Median Price ($)</t>
  </si>
  <si>
    <t>Price ($)</t>
  </si>
  <si>
    <t>Cash Flow ($)</t>
  </si>
  <si>
    <t>Net Present Value ($)</t>
  </si>
  <si>
    <t>A PivotTable cannot create a summary Geometric Mean Report.</t>
  </si>
  <si>
    <t>A PivotTable cannot create a Financial Net Present Value Report</t>
  </si>
  <si>
    <t>A PivotTable cannot aggregate and then join text</t>
  </si>
  <si>
    <t>A PivotTable can not create Median Values Report</t>
  </si>
  <si>
    <t>Compressor</t>
  </si>
  <si>
    <t>UP6 5-15 HP Oil-Flooded Rotary Screw</t>
  </si>
  <si>
    <t>R Series 45-75 kW VSD Rotary Screw</t>
  </si>
  <si>
    <t>R-Series Rotary Screw 15-22kw (20-30 hp)</t>
  </si>
  <si>
    <t>R Series 315 - 355 kW Rotary Screw</t>
  </si>
  <si>
    <t>R Series 200-250 VSD Rotary Screw</t>
  </si>
  <si>
    <t>R Series 4-11 kW (5-15HP)</t>
  </si>
  <si>
    <t>R Series 90 - 110 kW VSD Rotary Screw</t>
  </si>
  <si>
    <t>Total Sales ($)</t>
  </si>
  <si>
    <t>A PivotTable cannot directly perform lookup with adding a helper column to the source data table</t>
  </si>
  <si>
    <t>A PivotTable cannot have a direct formula input without adding a helper column to the source data table</t>
  </si>
  <si>
    <t>Aggregate calculations like Median and Joining Text are possible.</t>
  </si>
  <si>
    <t>Variable formula inputs can be used directly in formulas to avoid helper columns.</t>
  </si>
  <si>
    <t>Only 11 aggregate functions (missing functions like MEDIAN and ARRAYTOTEXT).</t>
  </si>
  <si>
    <t>Financial calculations like IRR and NPV are possible.</t>
  </si>
  <si>
    <t>For summary reports that sum, count and calculate percentages</t>
  </si>
  <si>
    <t>Annuity D</t>
  </si>
  <si>
    <t>1) Will changing data work?</t>
  </si>
  <si>
    <t>2) Will adding data to an Excel Table work?</t>
  </si>
  <si>
    <t>4) Will Grouped dates update?</t>
  </si>
  <si>
    <t>6) Will Grouped numbers update?</t>
  </si>
  <si>
    <t>5) If I change a year will it update?</t>
  </si>
  <si>
    <t>3) Will changing the Excel Table name update in PivotTable?</t>
  </si>
  <si>
    <t>Turn on Auto Refresh for individual PivotTable:</t>
  </si>
  <si>
    <t>Turn on for Workbook:</t>
  </si>
  <si>
    <t>1) File, Options, Data tab, Edit Defualt Layout button, PivotTable Options button</t>
  </si>
  <si>
    <t>1) Select cell in Pivot, PT Analyze Ribbon tab, Data group =&gt;</t>
  </si>
  <si>
    <t>2) Right-click PivotTable, PivotTable Options, Data tab =&gt;</t>
  </si>
  <si>
    <t>Len</t>
  </si>
  <si>
    <t>MS 365 Excel Basics 08: Introduction to Excel Data Analysis!</t>
  </si>
  <si>
    <t>X</t>
  </si>
  <si>
    <t>We Waited 31 Years!</t>
  </si>
  <si>
    <t>Sum of HoursWorked</t>
  </si>
  <si>
    <t>Months (Date)</t>
  </si>
  <si>
    <t>Oct</t>
  </si>
  <si>
    <t>Nov</t>
  </si>
  <si>
    <t>Years (Date)</t>
  </si>
  <si>
    <t>2024</t>
  </si>
  <si>
    <t>2024 Total</t>
  </si>
  <si>
    <t>Sep</t>
  </si>
  <si>
    <t>2025</t>
  </si>
  <si>
    <t>2025 Total</t>
  </si>
  <si>
    <t>3-7</t>
  </si>
  <si>
    <t>8-12</t>
  </si>
  <si>
    <t>Count of HoursWorked</t>
  </si>
  <si>
    <t>13-17</t>
  </si>
  <si>
    <t>7) After turning on Auto Refresh in Options, if I create a new table of data and a new PivotTable, will Auto Refresh be on?</t>
  </si>
  <si>
    <t>Sales</t>
  </si>
  <si>
    <t>Q</t>
  </si>
  <si>
    <t>S</t>
  </si>
  <si>
    <t>C</t>
  </si>
  <si>
    <t>Sum of Sales</t>
  </si>
  <si>
    <t>G</t>
  </si>
  <si>
    <t>Helper</t>
  </si>
  <si>
    <t>Solution from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</si>
</sst>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7.5"/>
      <color theme="0"/>
      <name val="Aptos Narrow"/>
      <family val="2"/>
      <scheme val="minor"/>
    </font>
    <font>
      <b/>
      <sz val="17.5"/>
      <color theme="0"/>
      <name val="Aptos Narrow"/>
      <family val="2"/>
      <scheme val="minor"/>
    </font>
    <font>
      <b/>
      <sz val="17.5"/>
      <color theme="1"/>
      <name val="Aptos Narrow"/>
      <family val="2"/>
      <scheme val="minor"/>
    </font>
    <font>
      <b/>
      <sz val="18.5"/>
      <color rgb="FF2F2F2F"/>
      <name val="Aptos Narrow"/>
      <family val="2"/>
      <scheme val="minor"/>
    </font>
    <font>
      <sz val="17.600000000000001"/>
      <color theme="1"/>
      <name val="Aptos Narrow"/>
      <family val="2"/>
      <scheme val="minor"/>
    </font>
    <font>
      <u/>
      <sz val="11"/>
      <color theme="10"/>
      <name val="Aptos Narrow"/>
      <family val="2"/>
      <scheme val="minor"/>
    </font>
    <font>
      <b/>
      <sz val="9"/>
      <color indexed="81"/>
      <name val="Tahoma"/>
      <family val="2"/>
    </font>
    <font>
      <b/>
      <sz val="100"/>
      <color theme="0"/>
      <name val="Aptos Narrow"/>
      <family val="2"/>
      <scheme val="minor"/>
    </font>
    <font>
      <b/>
      <sz val="53"/>
      <color rgb="FFFF0000"/>
      <name val="Amasis MT Pro Black"/>
      <family val="1"/>
    </font>
    <font>
      <b/>
      <sz val="11"/>
      <color rgb="FFFF0000"/>
      <name val="Aptos Narrow"/>
      <family val="2"/>
      <scheme val="minor"/>
    </font>
  </fonts>
  <fills count="11">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0000"/>
        <bgColor indexed="64"/>
      </patternFill>
    </fill>
    <fill>
      <patternFill patternType="solid">
        <fgColor theme="9" tint="0.79998168889431442"/>
        <bgColor indexed="64"/>
      </patternFill>
    </fill>
    <fill>
      <patternFill patternType="solid">
        <fgColor theme="1"/>
        <bgColor indexed="64"/>
      </patternFill>
    </fill>
    <fill>
      <patternFill patternType="solid">
        <fgColor rgb="FFF3FFF8"/>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2">
    <xf numFmtId="0" fontId="0" fillId="0" borderId="0"/>
    <xf numFmtId="0" fontId="9" fillId="0" borderId="0" applyNumberFormat="0" applyFill="0" applyBorder="0" applyAlignment="0" applyProtection="0"/>
  </cellStyleXfs>
  <cellXfs count="64">
    <xf numFmtId="0" fontId="0" fillId="0" borderId="0" xfId="0"/>
    <xf numFmtId="0" fontId="2" fillId="0" borderId="0" xfId="0" applyFont="1"/>
    <xf numFmtId="0" fontId="3" fillId="2" borderId="1" xfId="0" applyFont="1" applyFill="1" applyBorder="1" applyAlignment="1">
      <alignment horizontal="centerContinuous" wrapText="1"/>
    </xf>
    <xf numFmtId="0" fontId="0" fillId="0" borderId="1" xfId="0" applyBorder="1"/>
    <xf numFmtId="0" fontId="4" fillId="2" borderId="1" xfId="0" applyFont="1" applyFill="1" applyBorder="1" applyAlignment="1">
      <alignment horizontal="centerContinuous" wrapText="1"/>
    </xf>
    <xf numFmtId="0" fontId="3" fillId="2" borderId="2" xfId="0" applyFont="1" applyFill="1" applyBorder="1" applyAlignment="1">
      <alignment horizontal="centerContinuous"/>
    </xf>
    <xf numFmtId="0" fontId="6" fillId="3" borderId="1" xfId="0" applyFont="1" applyFill="1" applyBorder="1" applyAlignment="1">
      <alignment wrapText="1"/>
    </xf>
    <xf numFmtId="0" fontId="6" fillId="3" borderId="1" xfId="0" applyFont="1" applyFill="1" applyBorder="1"/>
    <xf numFmtId="0" fontId="7" fillId="0" borderId="1" xfId="0" applyFont="1" applyBorder="1" applyAlignment="1">
      <alignment vertical="center"/>
    </xf>
    <xf numFmtId="0" fontId="8" fillId="0" borderId="1" xfId="0" applyFont="1" applyBorder="1" applyAlignment="1">
      <alignment vertical="center" wrapText="1"/>
    </xf>
    <xf numFmtId="0" fontId="0" fillId="0" borderId="0" xfId="0" applyAlignment="1">
      <alignment horizontal="left" indent="1"/>
    </xf>
    <xf numFmtId="0" fontId="2" fillId="0" borderId="1" xfId="0" applyFont="1" applyBorder="1"/>
    <xf numFmtId="10" fontId="0" fillId="0" borderId="1" xfId="0" applyNumberFormat="1" applyBorder="1"/>
    <xf numFmtId="0" fontId="1" fillId="2" borderId="1" xfId="0" applyFont="1" applyFill="1" applyBorder="1"/>
    <xf numFmtId="0" fontId="1" fillId="2" borderId="1" xfId="0" applyFont="1" applyFill="1" applyBorder="1" applyAlignment="1">
      <alignment wrapText="1"/>
    </xf>
    <xf numFmtId="0" fontId="0" fillId="4" borderId="1" xfId="0" applyFill="1" applyBorder="1"/>
    <xf numFmtId="10" fontId="0" fillId="4" borderId="1" xfId="0" applyNumberFormat="1" applyFill="1" applyBorder="1"/>
    <xf numFmtId="4" fontId="0" fillId="4" borderId="1" xfId="0" applyNumberFormat="1" applyFill="1" applyBorder="1"/>
    <xf numFmtId="0" fontId="9" fillId="0" borderId="0" xfId="1"/>
    <xf numFmtId="164" fontId="0" fillId="0" borderId="1" xfId="0" applyNumberFormat="1" applyBorder="1"/>
    <xf numFmtId="3" fontId="0" fillId="0" borderId="1" xfId="0" applyNumberFormat="1" applyBorder="1"/>
    <xf numFmtId="4" fontId="0" fillId="0" borderId="0" xfId="0" applyNumberFormat="1"/>
    <xf numFmtId="0" fontId="0" fillId="0" borderId="0" xfId="0" pivotButton="1"/>
    <xf numFmtId="0" fontId="3" fillId="2" borderId="1" xfId="0" applyFont="1" applyFill="1" applyBorder="1"/>
    <xf numFmtId="0" fontId="2" fillId="7" borderId="1" xfId="0" applyFont="1" applyFill="1" applyBorder="1"/>
    <xf numFmtId="14" fontId="0" fillId="0" borderId="0" xfId="0" applyNumberFormat="1"/>
    <xf numFmtId="14" fontId="0" fillId="0" borderId="1" xfId="0" applyNumberFormat="1" applyBorder="1"/>
    <xf numFmtId="0" fontId="3" fillId="2" borderId="1" xfId="0" applyFont="1" applyFill="1" applyBorder="1" applyAlignment="1">
      <alignment wrapText="1"/>
    </xf>
    <xf numFmtId="0" fontId="2" fillId="5" borderId="0" xfId="0" applyFont="1" applyFill="1"/>
    <xf numFmtId="0" fontId="0" fillId="5" borderId="0" xfId="0" applyFill="1"/>
    <xf numFmtId="0" fontId="3" fillId="6" borderId="1" xfId="0" applyFont="1" applyFill="1" applyBorder="1" applyAlignment="1">
      <alignment wrapText="1"/>
    </xf>
    <xf numFmtId="0" fontId="2" fillId="4" borderId="1" xfId="0" applyFont="1" applyFill="1" applyBorder="1"/>
    <xf numFmtId="0" fontId="0" fillId="0" borderId="1" xfId="0" quotePrefix="1" applyBorder="1"/>
    <xf numFmtId="2" fontId="0" fillId="4" borderId="1" xfId="0" applyNumberFormat="1" applyFill="1" applyBorder="1"/>
    <xf numFmtId="3" fontId="0" fillId="4" borderId="1" xfId="0" applyNumberFormat="1" applyFill="1" applyBorder="1"/>
    <xf numFmtId="3" fontId="2" fillId="4" borderId="1" xfId="0" applyNumberFormat="1" applyFont="1" applyFill="1" applyBorder="1"/>
    <xf numFmtId="0" fontId="0" fillId="0" borderId="0" xfId="0">
      <extLst>
        <ext xmlns:xfpb="http://schemas.microsoft.com/office/spreadsheetml/2022/featurepropertybag" uri="{C7286773-470A-42A8-94C5-96B5CB345126}">
          <xfpb:xfComplement i="0"/>
        </ext>
      </extLst>
    </xf>
    <xf numFmtId="0" fontId="0" fillId="8" borderId="3" xfId="0" applyFill="1" applyBorder="1"/>
    <xf numFmtId="0" fontId="0" fillId="8" borderId="4" xfId="0" applyFill="1" applyBorder="1"/>
    <xf numFmtId="0" fontId="0" fillId="8" borderId="5" xfId="0" applyFill="1" applyBorder="1"/>
    <xf numFmtId="0" fontId="0" fillId="8" borderId="6" xfId="0" applyFill="1" applyBorder="1"/>
    <xf numFmtId="0" fontId="0" fillId="8" borderId="7" xfId="0" applyFill="1" applyBorder="1"/>
    <xf numFmtId="0" fontId="0" fillId="8" borderId="9" xfId="0" applyFill="1" applyBorder="1"/>
    <xf numFmtId="0" fontId="0" fillId="8" borderId="10" xfId="0" applyFill="1" applyBorder="1"/>
    <xf numFmtId="0" fontId="0" fillId="8" borderId="11" xfId="0" applyFill="1" applyBorder="1"/>
    <xf numFmtId="0" fontId="0" fillId="9" borderId="17" xfId="0" applyFill="1" applyBorder="1"/>
    <xf numFmtId="0" fontId="0" fillId="9" borderId="18" xfId="0" applyFill="1" applyBorder="1"/>
    <xf numFmtId="0" fontId="6" fillId="10" borderId="1" xfId="0" applyFont="1" applyFill="1" applyBorder="1" applyAlignment="1">
      <alignment wrapText="1"/>
    </xf>
    <xf numFmtId="0" fontId="6" fillId="10" borderId="1" xfId="0" applyFont="1" applyFill="1" applyBorder="1"/>
    <xf numFmtId="0" fontId="2" fillId="10" borderId="1" xfId="0" applyFont="1" applyFill="1" applyBorder="1" applyAlignment="1">
      <alignment wrapText="1"/>
    </xf>
    <xf numFmtId="0" fontId="2" fillId="10" borderId="1" xfId="0" applyFont="1" applyFill="1" applyBorder="1"/>
    <xf numFmtId="0" fontId="11" fillId="9" borderId="12"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0" xfId="0" applyFont="1" applyFill="1" applyAlignment="1">
      <alignment horizontal="center" vertical="center"/>
    </xf>
    <xf numFmtId="0" fontId="11" fillId="9" borderId="16"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21" xfId="0" applyFont="1" applyFill="1" applyBorder="1" applyAlignment="1">
      <alignment horizontal="center" vertical="center"/>
    </xf>
    <xf numFmtId="0" fontId="12" fillId="0" borderId="0" xfId="0" applyFont="1" applyAlignment="1">
      <alignment horizontal="center" vertical="top" wrapText="1"/>
    </xf>
    <xf numFmtId="0" fontId="12" fillId="0" borderId="8" xfId="0" applyFont="1" applyBorder="1" applyAlignment="1">
      <alignment horizontal="center" vertical="top" wrapText="1"/>
    </xf>
    <xf numFmtId="0" fontId="0" fillId="0" borderId="0" xfId="0" applyNumberFormat="1"/>
    <xf numFmtId="0" fontId="13" fillId="0" borderId="0" xfId="0" applyFont="1"/>
  </cellXfs>
  <cellStyles count="2">
    <cellStyle name="Hyperlink" xfId="1" builtinId="8"/>
    <cellStyle name="Normal" xfId="0" builtinId="0"/>
  </cellStyles>
  <dxfs count="4">
    <dxf>
      <font>
        <b/>
        <i val="0"/>
        <strike val="0"/>
        <condense val="0"/>
        <extend val="0"/>
        <outline val="0"/>
        <shadow val="0"/>
        <u val="none"/>
        <vertAlign val="baseline"/>
        <sz val="11"/>
        <color theme="1"/>
        <name val="Aptos Narrow"/>
        <family val="2"/>
        <scheme val="minor"/>
      </font>
    </dxf>
    <dxf>
      <numFmt numFmtId="19" formatCode="m/d/yyyy"/>
    </dxf>
    <dxf>
      <numFmt numFmtId="19" formatCode="m/d/yyyy"/>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sheetMetadata" Target="metadata.xml"/><Relationship Id="rId30"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Is There A Relationship?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Regression!$G$4</c:f>
              <c:strCache>
                <c:ptCount val="1"/>
                <c:pt idx="0">
                  <c:v>Sales ($) (Y)</c:v>
                </c:pt>
              </c:strCache>
            </c:strRef>
          </c:tx>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471675415573053"/>
                  <c:y val="-0.1624537037037037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Regression!$F$5:$F$28</c:f>
              <c:numCache>
                <c:formatCode>#,##0.00</c:formatCode>
                <c:ptCount val="24"/>
                <c:pt idx="0">
                  <c:v>69109.569999999992</c:v>
                </c:pt>
                <c:pt idx="1">
                  <c:v>68892.550000000017</c:v>
                </c:pt>
                <c:pt idx="2">
                  <c:v>61047.049999999996</c:v>
                </c:pt>
                <c:pt idx="3">
                  <c:v>83184.029999999984</c:v>
                </c:pt>
                <c:pt idx="4">
                  <c:v>72570.410000000018</c:v>
                </c:pt>
                <c:pt idx="5">
                  <c:v>65940.45</c:v>
                </c:pt>
                <c:pt idx="6">
                  <c:v>75012.97</c:v>
                </c:pt>
                <c:pt idx="7">
                  <c:v>75871.340000000011</c:v>
                </c:pt>
                <c:pt idx="8">
                  <c:v>69853.539999999994</c:v>
                </c:pt>
                <c:pt idx="9">
                  <c:v>90209.14</c:v>
                </c:pt>
                <c:pt idx="10">
                  <c:v>81404.819999999992</c:v>
                </c:pt>
                <c:pt idx="11">
                  <c:v>76176.210000000006</c:v>
                </c:pt>
                <c:pt idx="12">
                  <c:v>90299.41</c:v>
                </c:pt>
                <c:pt idx="13">
                  <c:v>79912.399999999965</c:v>
                </c:pt>
                <c:pt idx="14">
                  <c:v>90693.499999999985</c:v>
                </c:pt>
                <c:pt idx="15">
                  <c:v>89515.67</c:v>
                </c:pt>
                <c:pt idx="16">
                  <c:v>94253.34</c:v>
                </c:pt>
                <c:pt idx="17">
                  <c:v>92947.93</c:v>
                </c:pt>
                <c:pt idx="18">
                  <c:v>95362.969999999987</c:v>
                </c:pt>
                <c:pt idx="19">
                  <c:v>95629.499999999985</c:v>
                </c:pt>
                <c:pt idx="20">
                  <c:v>91117.849999999991</c:v>
                </c:pt>
                <c:pt idx="21">
                  <c:v>98362.89</c:v>
                </c:pt>
                <c:pt idx="22">
                  <c:v>102007.43</c:v>
                </c:pt>
                <c:pt idx="23">
                  <c:v>107745.18</c:v>
                </c:pt>
              </c:numCache>
            </c:numRef>
          </c:xVal>
          <c:yVal>
            <c:numRef>
              <c:f>Regression!$G$5:$G$28</c:f>
              <c:numCache>
                <c:formatCode>#,##0.00</c:formatCode>
                <c:ptCount val="24"/>
                <c:pt idx="0">
                  <c:v>346640.12</c:v>
                </c:pt>
                <c:pt idx="1">
                  <c:v>369927.68000000005</c:v>
                </c:pt>
                <c:pt idx="2">
                  <c:v>314933.55000000005</c:v>
                </c:pt>
                <c:pt idx="3">
                  <c:v>410544.27</c:v>
                </c:pt>
                <c:pt idx="4">
                  <c:v>395216.51999999996</c:v>
                </c:pt>
                <c:pt idx="5">
                  <c:v>369748.5</c:v>
                </c:pt>
                <c:pt idx="6">
                  <c:v>346221.74999999994</c:v>
                </c:pt>
                <c:pt idx="7">
                  <c:v>444765.26</c:v>
                </c:pt>
                <c:pt idx="8">
                  <c:v>413014.96</c:v>
                </c:pt>
                <c:pt idx="9">
                  <c:v>422849.83</c:v>
                </c:pt>
                <c:pt idx="10">
                  <c:v>409952.46000000008</c:v>
                </c:pt>
                <c:pt idx="11">
                  <c:v>440648.16</c:v>
                </c:pt>
                <c:pt idx="12">
                  <c:v>434025.86999999994</c:v>
                </c:pt>
                <c:pt idx="13">
                  <c:v>362975.76999999996</c:v>
                </c:pt>
                <c:pt idx="14">
                  <c:v>456078.86</c:v>
                </c:pt>
                <c:pt idx="15">
                  <c:v>502291.06999999995</c:v>
                </c:pt>
                <c:pt idx="16">
                  <c:v>469839.71</c:v>
                </c:pt>
                <c:pt idx="17">
                  <c:v>503900.82</c:v>
                </c:pt>
                <c:pt idx="18">
                  <c:v>469705.58</c:v>
                </c:pt>
                <c:pt idx="19">
                  <c:v>498864.26999999996</c:v>
                </c:pt>
                <c:pt idx="20">
                  <c:v>490356.73</c:v>
                </c:pt>
                <c:pt idx="21">
                  <c:v>518185.00999999995</c:v>
                </c:pt>
                <c:pt idx="22">
                  <c:v>507954.31999999995</c:v>
                </c:pt>
                <c:pt idx="23">
                  <c:v>543587.93000000005</c:v>
                </c:pt>
              </c:numCache>
            </c:numRef>
          </c:yVal>
          <c:smooth val="0"/>
          <c:extLst>
            <c:ext xmlns:c16="http://schemas.microsoft.com/office/drawing/2014/chart" uri="{C3380CC4-5D6E-409C-BE32-E72D297353CC}">
              <c16:uniqueId val="{00000000-C48C-45AD-9EF6-59974D821015}"/>
            </c:ext>
          </c:extLst>
        </c:ser>
        <c:dLbls>
          <c:showLegendKey val="0"/>
          <c:showVal val="0"/>
          <c:showCatName val="0"/>
          <c:showSerName val="0"/>
          <c:showPercent val="0"/>
          <c:showBubbleSize val="0"/>
        </c:dLbls>
        <c:axId val="545775599"/>
        <c:axId val="545776559"/>
      </c:scatterChart>
      <c:valAx>
        <c:axId val="545775599"/>
        <c:scaling>
          <c:orientation val="minMax"/>
          <c:min val="55000"/>
        </c:scaling>
        <c:delete val="0"/>
        <c:axPos val="b"/>
        <c:majorGridlines>
          <c:spPr>
            <a:ln w="9525" cap="flat" cmpd="sng" algn="ctr">
              <a:solidFill>
                <a:schemeClr val="tx1">
                  <a:lumMod val="15000"/>
                  <a:lumOff val="85000"/>
                </a:schemeClr>
              </a:solidFill>
              <a:round/>
            </a:ln>
            <a:effectLst/>
          </c:spPr>
        </c:majorGridlines>
        <c:title>
          <c:tx>
            <c:strRef>
              <c:f>Regression!$F$4</c:f>
              <c:strCache>
                <c:ptCount val="1"/>
                <c:pt idx="0">
                  <c:v>Ad $ Spent (X)</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76559"/>
        <c:crosses val="autoZero"/>
        <c:crossBetween val="midCat"/>
      </c:valAx>
      <c:valAx>
        <c:axId val="545776559"/>
        <c:scaling>
          <c:orientation val="minMax"/>
          <c:min val="270000"/>
        </c:scaling>
        <c:delete val="0"/>
        <c:axPos val="l"/>
        <c:majorGridlines>
          <c:spPr>
            <a:ln w="9525" cap="flat" cmpd="sng" algn="ctr">
              <a:solidFill>
                <a:schemeClr val="tx1">
                  <a:lumMod val="15000"/>
                  <a:lumOff val="85000"/>
                </a:schemeClr>
              </a:solidFill>
              <a:round/>
            </a:ln>
            <a:effectLst/>
          </c:spPr>
        </c:majorGridlines>
        <c:title>
          <c:tx>
            <c:strRef>
              <c:f>Regression!$G$4</c:f>
              <c:strCache>
                <c:ptCount val="1"/>
                <c:pt idx="0">
                  <c:v>Sales ($) (Y)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775599"/>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348226</xdr:colOff>
      <xdr:row>6</xdr:row>
      <xdr:rowOff>117665</xdr:rowOff>
    </xdr:from>
    <xdr:ext cx="1520216" cy="848277"/>
    <xdr:pic>
      <xdr:nvPicPr>
        <xdr:cNvPr id="2" name="Picture 1">
          <a:extLst>
            <a:ext uri="{FF2B5EF4-FFF2-40B4-BE49-F238E27FC236}">
              <a16:creationId xmlns:a16="http://schemas.microsoft.com/office/drawing/2014/main" id="{C92FF214-939B-495E-A208-36347E0136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12" b="7510"/>
        <a:stretch/>
      </xdr:blipFill>
      <xdr:spPr bwMode="auto">
        <a:xfrm>
          <a:off x="10536801" y="3435540"/>
          <a:ext cx="1520216" cy="848277"/>
        </a:xfrm>
        <a:prstGeom prst="rect">
          <a:avLst/>
        </a:prstGeom>
        <a:noFill/>
      </xdr:spPr>
    </xdr:pic>
    <xdr:clientData/>
  </xdr:oneCellAnchor>
  <xdr:oneCellAnchor>
    <xdr:from>
      <xdr:col>4</xdr:col>
      <xdr:colOff>279464</xdr:colOff>
      <xdr:row>3</xdr:row>
      <xdr:rowOff>441324</xdr:rowOff>
    </xdr:from>
    <xdr:ext cx="3358637" cy="3337560"/>
    <xdr:pic>
      <xdr:nvPicPr>
        <xdr:cNvPr id="4" name="Picture 3" descr="A logo of a computer&#10;&#10;Description automatically generated">
          <a:extLst>
            <a:ext uri="{FF2B5EF4-FFF2-40B4-BE49-F238E27FC236}">
              <a16:creationId xmlns:a16="http://schemas.microsoft.com/office/drawing/2014/main" id="{BD58A1AE-F7D1-4B52-A717-6EF704AFA22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397"/>
        <a:stretch/>
      </xdr:blipFill>
      <xdr:spPr>
        <a:xfrm>
          <a:off x="3926178" y="1294038"/>
          <a:ext cx="3358637" cy="3337560"/>
        </a:xfrm>
        <a:prstGeom prst="rect">
          <a:avLst/>
        </a:prstGeom>
        <a:ln w="19050">
          <a:solidFill>
            <a:schemeClr val="tx1"/>
          </a:solidFill>
        </a:ln>
      </xdr:spPr>
    </xdr:pic>
    <xdr:clientData/>
  </xdr:oneCellAnchor>
  <xdr:oneCellAnchor>
    <xdr:from>
      <xdr:col>13</xdr:col>
      <xdr:colOff>331304</xdr:colOff>
      <xdr:row>8</xdr:row>
      <xdr:rowOff>218660</xdr:rowOff>
    </xdr:from>
    <xdr:ext cx="2817495" cy="1827061"/>
    <xdr:pic>
      <xdr:nvPicPr>
        <xdr:cNvPr id="5" name="Picture 4">
          <a:extLst>
            <a:ext uri="{FF2B5EF4-FFF2-40B4-BE49-F238E27FC236}">
              <a16:creationId xmlns:a16="http://schemas.microsoft.com/office/drawing/2014/main" id="{78A3F437-FEBC-4617-9BB2-AE366075D1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9479" y="5060535"/>
          <a:ext cx="2817495" cy="18270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xdr:row>
      <xdr:rowOff>0</xdr:rowOff>
    </xdr:from>
    <xdr:ext cx="2819400" cy="1851660"/>
    <xdr:pic>
      <xdr:nvPicPr>
        <xdr:cNvPr id="6" name="Picture 5">
          <a:extLst>
            <a:ext uri="{FF2B5EF4-FFF2-40B4-BE49-F238E27FC236}">
              <a16:creationId xmlns:a16="http://schemas.microsoft.com/office/drawing/2014/main" id="{2AA27804-33BF-4E46-85BB-E96B1DFB03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07375" y="6381750"/>
          <a:ext cx="2819400" cy="1851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286018</xdr:colOff>
      <xdr:row>2</xdr:row>
      <xdr:rowOff>165417</xdr:rowOff>
    </xdr:from>
    <xdr:to>
      <xdr:col>26</xdr:col>
      <xdr:colOff>267876</xdr:colOff>
      <xdr:row>4</xdr:row>
      <xdr:rowOff>868457</xdr:rowOff>
    </xdr:to>
    <xdr:sp macro="" textlink="">
      <xdr:nvSpPr>
        <xdr:cNvPr id="7" name="Rectangle 6">
          <a:extLst>
            <a:ext uri="{FF2B5EF4-FFF2-40B4-BE49-F238E27FC236}">
              <a16:creationId xmlns:a16="http://schemas.microsoft.com/office/drawing/2014/main" id="{DBCCD1D8-9237-4D84-B1FF-754291A2E21D}"/>
            </a:ext>
          </a:extLst>
        </xdr:cNvPr>
        <xdr:cNvSpPr/>
      </xdr:nvSpPr>
      <xdr:spPr>
        <a:xfrm>
          <a:off x="9865447" y="555488"/>
          <a:ext cx="8255000" cy="1628326"/>
        </a:xfrm>
        <a:prstGeom prst="rect">
          <a:avLst/>
        </a:prstGeom>
        <a:solidFill>
          <a:schemeClr val="bg1"/>
        </a:solidFill>
        <a:effectLst>
          <a:outerShdw blurRad="50800" dist="50800" dir="5400000" algn="ctr" rotWithShape="0">
            <a:schemeClr val="bg1"/>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4300" b="0">
              <a:solidFill>
                <a:schemeClr val="tx1"/>
              </a:solidFill>
              <a:effectLst>
                <a:outerShdw blurRad="50800" dist="38100" dir="2700000" algn="tl" rotWithShape="0">
                  <a:prstClr val="black">
                    <a:alpha val="40000"/>
                  </a:prstClr>
                </a:outerShdw>
              </a:effectLst>
              <a:latin typeface="Mongolian Baiti" panose="03000500000000000000" pitchFamily="66" charset="0"/>
              <a:cs typeface="Mongolian Baiti" panose="03000500000000000000" pitchFamily="66" charset="0"/>
            </a:rPr>
            <a:t>The New Revolution in</a:t>
          </a:r>
        </a:p>
        <a:p>
          <a:pPr algn="ctr"/>
          <a:r>
            <a:rPr lang="en-US" sz="4300" b="0">
              <a:solidFill>
                <a:schemeClr val="tx1"/>
              </a:solidFill>
              <a:effectLst>
                <a:outerShdw blurRad="50800" dist="38100" dir="2700000" algn="tl" rotWithShape="0">
                  <a:prstClr val="black">
                    <a:alpha val="40000"/>
                  </a:prstClr>
                </a:outerShdw>
              </a:effectLst>
              <a:latin typeface="Mongolian Baiti" panose="03000500000000000000" pitchFamily="66" charset="0"/>
              <a:cs typeface="Mongolian Baiti" panose="03000500000000000000" pitchFamily="66" charset="0"/>
            </a:rPr>
            <a:t>Excel Data Analysis</a:t>
          </a:r>
        </a:p>
      </xdr:txBody>
    </xdr:sp>
    <xdr:clientData/>
  </xdr:twoCellAnchor>
  <xdr:oneCellAnchor>
    <xdr:from>
      <xdr:col>12</xdr:col>
      <xdr:colOff>199461</xdr:colOff>
      <xdr:row>3</xdr:row>
      <xdr:rowOff>115065</xdr:rowOff>
    </xdr:from>
    <xdr:ext cx="605024" cy="588629"/>
    <xdr:pic>
      <xdr:nvPicPr>
        <xdr:cNvPr id="8" name="Picture 7" descr="A blue circle with white text&#10;&#10;Description automatically generated">
          <a:extLst>
            <a:ext uri="{FF2B5EF4-FFF2-40B4-BE49-F238E27FC236}">
              <a16:creationId xmlns:a16="http://schemas.microsoft.com/office/drawing/2014/main" id="{76C662F0-4299-48F3-BED2-1004BABCD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88036" y="969140"/>
          <a:ext cx="605024" cy="588629"/>
        </a:xfrm>
        <a:prstGeom prst="rect">
          <a:avLst/>
        </a:prstGeom>
      </xdr:spPr>
    </xdr:pic>
    <xdr:clientData/>
  </xdr:oneCellAnchor>
  <xdr:twoCellAnchor>
    <xdr:from>
      <xdr:col>11</xdr:col>
      <xdr:colOff>113553</xdr:colOff>
      <xdr:row>12</xdr:row>
      <xdr:rowOff>47065</xdr:rowOff>
    </xdr:from>
    <xdr:to>
      <xdr:col>23</xdr:col>
      <xdr:colOff>131484</xdr:colOff>
      <xdr:row>17</xdr:row>
      <xdr:rowOff>27108</xdr:rowOff>
    </xdr:to>
    <xdr:sp macro="" textlink="">
      <xdr:nvSpPr>
        <xdr:cNvPr id="9" name="Rectangle 8">
          <a:extLst>
            <a:ext uri="{FF2B5EF4-FFF2-40B4-BE49-F238E27FC236}">
              <a16:creationId xmlns:a16="http://schemas.microsoft.com/office/drawing/2014/main" id="{62682D93-FE7A-4C96-AC0B-C8A0C49AFE28}"/>
            </a:ext>
          </a:extLst>
        </xdr:cNvPr>
        <xdr:cNvSpPr/>
      </xdr:nvSpPr>
      <xdr:spPr>
        <a:xfrm>
          <a:off x="9692528" y="5679515"/>
          <a:ext cx="6485406" cy="916668"/>
        </a:xfrm>
        <a:prstGeom prst="rect">
          <a:avLst/>
        </a:prstGeom>
        <a:solidFill>
          <a:srgbClr val="005024"/>
        </a:solidFill>
        <a:effectLst>
          <a:outerShdw blurRad="57150" dist="19050" dir="5400000" sx="99000" sy="99000" algn="ctr" rotWithShape="0">
            <a:srgbClr val="000000">
              <a:alpha val="66000"/>
            </a:srgbClr>
          </a:outerShdw>
        </a:effectLst>
        <a:scene3d>
          <a:camera prst="orthographicFront"/>
          <a:lightRig rig="threePt" dir="t"/>
        </a:scene3d>
        <a:sp3d>
          <a:bevelT/>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3600" b="1">
              <a:solidFill>
                <a:schemeClr val="bg1"/>
              </a:solidFill>
              <a:effectLst>
                <a:outerShdw blurRad="50800" dist="38100" dir="2700000" algn="tl" rotWithShape="0">
                  <a:prstClr val="black">
                    <a:alpha val="40000"/>
                  </a:prstClr>
                </a:outerShdw>
              </a:effectLst>
            </a:rPr>
            <a:t>Dynamic Spilled Array Formulas?</a:t>
          </a:r>
        </a:p>
      </xdr:txBody>
    </xdr:sp>
    <xdr:clientData/>
  </xdr:twoCellAnchor>
  <xdr:twoCellAnchor>
    <xdr:from>
      <xdr:col>4</xdr:col>
      <xdr:colOff>212161</xdr:colOff>
      <xdr:row>14</xdr:row>
      <xdr:rowOff>32122</xdr:rowOff>
    </xdr:from>
    <xdr:to>
      <xdr:col>8</xdr:col>
      <xdr:colOff>438522</xdr:colOff>
      <xdr:row>18</xdr:row>
      <xdr:rowOff>137860</xdr:rowOff>
    </xdr:to>
    <xdr:sp macro="" textlink="">
      <xdr:nvSpPr>
        <xdr:cNvPr id="10" name="Rectangle 9">
          <a:extLst>
            <a:ext uri="{FF2B5EF4-FFF2-40B4-BE49-F238E27FC236}">
              <a16:creationId xmlns:a16="http://schemas.microsoft.com/office/drawing/2014/main" id="{2ED07255-E687-428C-B743-EFA0DA422A05}"/>
            </a:ext>
          </a:extLst>
        </xdr:cNvPr>
        <xdr:cNvSpPr/>
      </xdr:nvSpPr>
      <xdr:spPr>
        <a:xfrm>
          <a:off x="3860236" y="6039222"/>
          <a:ext cx="4785661" cy="855038"/>
        </a:xfrm>
        <a:prstGeom prst="rect">
          <a:avLst/>
        </a:prstGeom>
        <a:solidFill>
          <a:srgbClr val="EE0000"/>
        </a:solidFill>
        <a:effectLst>
          <a:outerShdw blurRad="57150" dist="19050" dir="5400000" sx="99000" sy="99000" algn="ctr" rotWithShape="0">
            <a:srgbClr val="000000">
              <a:alpha val="66000"/>
            </a:srgbClr>
          </a:outerShdw>
        </a:effectLst>
        <a:scene3d>
          <a:camera prst="orthographicFront"/>
          <a:lightRig rig="threePt" dir="t"/>
        </a:scene3d>
        <a:sp3d>
          <a:bevelT/>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3600" b="1">
              <a:solidFill>
                <a:schemeClr val="bg1"/>
              </a:solidFill>
              <a:effectLst>
                <a:outerShdw blurRad="50800" dist="38100" dir="2700000" algn="tl" rotWithShape="0">
                  <a:prstClr val="black">
                    <a:alpha val="40000"/>
                  </a:prstClr>
                </a:outerShdw>
              </a:effectLst>
            </a:rPr>
            <a:t>Excel Table Formulas?</a:t>
          </a:r>
        </a:p>
      </xdr:txBody>
    </xdr:sp>
    <xdr:clientData/>
  </xdr:twoCellAnchor>
  <xdr:twoCellAnchor editAs="oneCell">
    <xdr:from>
      <xdr:col>3</xdr:col>
      <xdr:colOff>249471</xdr:colOff>
      <xdr:row>3</xdr:row>
      <xdr:rowOff>441324</xdr:rowOff>
    </xdr:from>
    <xdr:to>
      <xdr:col>3</xdr:col>
      <xdr:colOff>2738969</xdr:colOff>
      <xdr:row>7</xdr:row>
      <xdr:rowOff>247802</xdr:rowOff>
    </xdr:to>
    <xdr:pic>
      <xdr:nvPicPr>
        <xdr:cNvPr id="12" name="Picture 11">
          <a:extLst>
            <a:ext uri="{FF2B5EF4-FFF2-40B4-BE49-F238E27FC236}">
              <a16:creationId xmlns:a16="http://schemas.microsoft.com/office/drawing/2014/main" id="{F91AB52A-EA65-DCE7-7CC2-B7ADF4833824}"/>
            </a:ext>
          </a:extLst>
        </xdr:cNvPr>
        <xdr:cNvPicPr>
          <a:picLocks noChangeAspect="1"/>
        </xdr:cNvPicPr>
      </xdr:nvPicPr>
      <xdr:blipFill>
        <a:blip xmlns:r="http://schemas.openxmlformats.org/officeDocument/2006/relationships" r:embed="rId6"/>
        <a:stretch>
          <a:fillRect/>
        </a:stretch>
      </xdr:blipFill>
      <xdr:spPr>
        <a:xfrm>
          <a:off x="1138471" y="1294038"/>
          <a:ext cx="2489498" cy="3339800"/>
        </a:xfrm>
        <a:prstGeom prst="rect">
          <a:avLst/>
        </a:prstGeom>
        <a:ln w="19050">
          <a:solidFill>
            <a:schemeClr val="tx1"/>
          </a:solidFill>
        </a:ln>
      </xdr:spPr>
    </xdr:pic>
    <xdr:clientData/>
  </xdr:twoCellAnchor>
  <xdr:oneCellAnchor>
    <xdr:from>
      <xdr:col>6</xdr:col>
      <xdr:colOff>888291</xdr:colOff>
      <xdr:row>4</xdr:row>
      <xdr:rowOff>762000</xdr:rowOff>
    </xdr:from>
    <xdr:ext cx="1432211" cy="1467567"/>
    <xdr:pic>
      <xdr:nvPicPr>
        <xdr:cNvPr id="3" name="Picture 2" descr="A red logo with white x&#10;&#10;Description automatically generated">
          <a:extLst>
            <a:ext uri="{FF2B5EF4-FFF2-40B4-BE49-F238E27FC236}">
              <a16:creationId xmlns:a16="http://schemas.microsoft.com/office/drawing/2014/main" id="{2D1D9C51-1932-45B4-94D3-D7C69A3F97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041" y="2077357"/>
          <a:ext cx="1432211" cy="14675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289892</xdr:colOff>
      <xdr:row>2</xdr:row>
      <xdr:rowOff>91109</xdr:rowOff>
    </xdr:from>
    <xdr:ext cx="2393674" cy="835214"/>
    <xdr:pic>
      <xdr:nvPicPr>
        <xdr:cNvPr id="2" name="Picture 1">
          <a:extLst>
            <a:ext uri="{FF2B5EF4-FFF2-40B4-BE49-F238E27FC236}">
              <a16:creationId xmlns:a16="http://schemas.microsoft.com/office/drawing/2014/main" id="{615FD871-B042-4ECB-B80C-EA8ACE07731F}"/>
            </a:ext>
          </a:extLst>
        </xdr:cNvPr>
        <xdr:cNvPicPr>
          <a:picLocks noChangeAspect="1"/>
        </xdr:cNvPicPr>
      </xdr:nvPicPr>
      <xdr:blipFill>
        <a:blip xmlns:r="http://schemas.openxmlformats.org/officeDocument/2006/relationships" r:embed="rId1"/>
        <a:stretch>
          <a:fillRect/>
        </a:stretch>
      </xdr:blipFill>
      <xdr:spPr>
        <a:xfrm>
          <a:off x="420067" y="465759"/>
          <a:ext cx="2393674" cy="835214"/>
        </a:xfrm>
        <a:prstGeom prst="rect">
          <a:avLst/>
        </a:prstGeom>
        <a:ln>
          <a:solidFill>
            <a:schemeClr val="tx1"/>
          </a:solidFill>
        </a:ln>
      </xdr:spPr>
    </xdr:pic>
    <xdr:clientData/>
  </xdr:oneCellAnchor>
  <xdr:oneCellAnchor>
    <xdr:from>
      <xdr:col>1</xdr:col>
      <xdr:colOff>306458</xdr:colOff>
      <xdr:row>9</xdr:row>
      <xdr:rowOff>41414</xdr:rowOff>
    </xdr:from>
    <xdr:ext cx="3484458" cy="1518478"/>
    <xdr:pic>
      <xdr:nvPicPr>
        <xdr:cNvPr id="3" name="Picture 2">
          <a:extLst>
            <a:ext uri="{FF2B5EF4-FFF2-40B4-BE49-F238E27FC236}">
              <a16:creationId xmlns:a16="http://schemas.microsoft.com/office/drawing/2014/main" id="{4E1810B3-7FB3-422F-8DCE-E647C7B00C99}"/>
            </a:ext>
          </a:extLst>
        </xdr:cNvPr>
        <xdr:cNvPicPr>
          <a:picLocks noChangeAspect="1"/>
        </xdr:cNvPicPr>
      </xdr:nvPicPr>
      <xdr:blipFill rotWithShape="1">
        <a:blip xmlns:r="http://schemas.openxmlformats.org/officeDocument/2006/relationships" r:embed="rId2"/>
        <a:srcRect b="26282"/>
        <a:stretch>
          <a:fillRect/>
        </a:stretch>
      </xdr:blipFill>
      <xdr:spPr>
        <a:xfrm>
          <a:off x="436633" y="1727339"/>
          <a:ext cx="3484458" cy="1518478"/>
        </a:xfrm>
        <a:prstGeom prst="rect">
          <a:avLst/>
        </a:prstGeom>
        <a:ln>
          <a:solidFill>
            <a:schemeClr val="tx1"/>
          </a:solidFill>
        </a:ln>
      </xdr:spPr>
    </xdr:pic>
    <xdr:clientData/>
  </xdr:oneCellAnchor>
  <xdr:twoCellAnchor>
    <xdr:from>
      <xdr:col>2</xdr:col>
      <xdr:colOff>803414</xdr:colOff>
      <xdr:row>3</xdr:row>
      <xdr:rowOff>82826</xdr:rowOff>
    </xdr:from>
    <xdr:to>
      <xdr:col>3</xdr:col>
      <xdr:colOff>157370</xdr:colOff>
      <xdr:row>6</xdr:row>
      <xdr:rowOff>182217</xdr:rowOff>
    </xdr:to>
    <xdr:sp macro="" textlink="">
      <xdr:nvSpPr>
        <xdr:cNvPr id="4" name="Rectangle 3">
          <a:extLst>
            <a:ext uri="{FF2B5EF4-FFF2-40B4-BE49-F238E27FC236}">
              <a16:creationId xmlns:a16="http://schemas.microsoft.com/office/drawing/2014/main" id="{F6969C77-DCC5-415C-A0D1-293E7C6451C8}"/>
            </a:ext>
          </a:extLst>
        </xdr:cNvPr>
        <xdr:cNvSpPr/>
      </xdr:nvSpPr>
      <xdr:spPr>
        <a:xfrm>
          <a:off x="1543189" y="644801"/>
          <a:ext cx="420756" cy="661366"/>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342902</xdr:colOff>
      <xdr:row>15</xdr:row>
      <xdr:rowOff>132522</xdr:rowOff>
    </xdr:from>
    <xdr:to>
      <xdr:col>4</xdr:col>
      <xdr:colOff>629480</xdr:colOff>
      <xdr:row>16</xdr:row>
      <xdr:rowOff>160683</xdr:rowOff>
    </xdr:to>
    <xdr:sp macro="" textlink="">
      <xdr:nvSpPr>
        <xdr:cNvPr id="5" name="Rectangle 4">
          <a:extLst>
            <a:ext uri="{FF2B5EF4-FFF2-40B4-BE49-F238E27FC236}">
              <a16:creationId xmlns:a16="http://schemas.microsoft.com/office/drawing/2014/main" id="{EE570225-9897-42EF-A701-6E5A9AB42803}"/>
            </a:ext>
          </a:extLst>
        </xdr:cNvPr>
        <xdr:cNvSpPr/>
      </xdr:nvSpPr>
      <xdr:spPr>
        <a:xfrm>
          <a:off x="473077" y="2942397"/>
          <a:ext cx="2629728" cy="215486"/>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215348</xdr:colOff>
      <xdr:row>20</xdr:row>
      <xdr:rowOff>107674</xdr:rowOff>
    </xdr:from>
    <xdr:ext cx="2857500" cy="1872478"/>
    <xdr:pic>
      <xdr:nvPicPr>
        <xdr:cNvPr id="6" name="Picture 5">
          <a:extLst>
            <a:ext uri="{FF2B5EF4-FFF2-40B4-BE49-F238E27FC236}">
              <a16:creationId xmlns:a16="http://schemas.microsoft.com/office/drawing/2014/main" id="{2EF27E4D-8CDF-4B1A-AD86-413E72AA70E4}"/>
            </a:ext>
          </a:extLst>
        </xdr:cNvPr>
        <xdr:cNvPicPr>
          <a:picLocks noChangeAspect="1"/>
        </xdr:cNvPicPr>
      </xdr:nvPicPr>
      <xdr:blipFill>
        <a:blip xmlns:r="http://schemas.openxmlformats.org/officeDocument/2006/relationships" r:embed="rId3"/>
        <a:stretch>
          <a:fillRect/>
        </a:stretch>
      </xdr:blipFill>
      <xdr:spPr>
        <a:xfrm>
          <a:off x="345523" y="3854174"/>
          <a:ext cx="2857500" cy="1872478"/>
        </a:xfrm>
        <a:prstGeom prst="rect">
          <a:avLst/>
        </a:prstGeom>
        <a:ln>
          <a:solidFill>
            <a:schemeClr val="tx1"/>
          </a:solidFill>
        </a:ln>
      </xdr:spPr>
    </xdr:pic>
    <xdr:clientData/>
  </xdr:oneCellAnchor>
  <xdr:twoCellAnchor>
    <xdr:from>
      <xdr:col>3</xdr:col>
      <xdr:colOff>91110</xdr:colOff>
      <xdr:row>27</xdr:row>
      <xdr:rowOff>182218</xdr:rowOff>
    </xdr:from>
    <xdr:to>
      <xdr:col>4</xdr:col>
      <xdr:colOff>381001</xdr:colOff>
      <xdr:row>29</xdr:row>
      <xdr:rowOff>57979</xdr:rowOff>
    </xdr:to>
    <xdr:sp macro="" textlink="">
      <xdr:nvSpPr>
        <xdr:cNvPr id="7" name="Rectangle 6">
          <a:extLst>
            <a:ext uri="{FF2B5EF4-FFF2-40B4-BE49-F238E27FC236}">
              <a16:creationId xmlns:a16="http://schemas.microsoft.com/office/drawing/2014/main" id="{4000D8BD-993D-4C81-A1CC-922414E446CB}"/>
            </a:ext>
          </a:extLst>
        </xdr:cNvPr>
        <xdr:cNvSpPr/>
      </xdr:nvSpPr>
      <xdr:spPr>
        <a:xfrm>
          <a:off x="1897685" y="5239993"/>
          <a:ext cx="956641" cy="250411"/>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289892</xdr:colOff>
      <xdr:row>2</xdr:row>
      <xdr:rowOff>91109</xdr:rowOff>
    </xdr:from>
    <xdr:ext cx="2393674" cy="835214"/>
    <xdr:pic>
      <xdr:nvPicPr>
        <xdr:cNvPr id="2" name="Picture 1">
          <a:extLst>
            <a:ext uri="{FF2B5EF4-FFF2-40B4-BE49-F238E27FC236}">
              <a16:creationId xmlns:a16="http://schemas.microsoft.com/office/drawing/2014/main" id="{E3D00B38-9FE0-B070-21BB-FA00893F6FB9}"/>
            </a:ext>
          </a:extLst>
        </xdr:cNvPr>
        <xdr:cNvPicPr>
          <a:picLocks noChangeAspect="1"/>
        </xdr:cNvPicPr>
      </xdr:nvPicPr>
      <xdr:blipFill>
        <a:blip xmlns:r="http://schemas.openxmlformats.org/officeDocument/2006/relationships" r:embed="rId1"/>
        <a:stretch>
          <a:fillRect/>
        </a:stretch>
      </xdr:blipFill>
      <xdr:spPr>
        <a:xfrm>
          <a:off x="414131" y="472109"/>
          <a:ext cx="2319131" cy="846257"/>
        </a:xfrm>
        <a:prstGeom prst="rect">
          <a:avLst/>
        </a:prstGeom>
        <a:ln>
          <a:solidFill>
            <a:schemeClr val="tx1"/>
          </a:solidFill>
        </a:ln>
      </xdr:spPr>
    </xdr:pic>
    <xdr:clientData/>
  </xdr:oneCellAnchor>
  <xdr:oneCellAnchor>
    <xdr:from>
      <xdr:col>1</xdr:col>
      <xdr:colOff>306458</xdr:colOff>
      <xdr:row>9</xdr:row>
      <xdr:rowOff>41414</xdr:rowOff>
    </xdr:from>
    <xdr:ext cx="3484458" cy="1518478"/>
    <xdr:pic>
      <xdr:nvPicPr>
        <xdr:cNvPr id="3" name="Picture 2">
          <a:extLst>
            <a:ext uri="{FF2B5EF4-FFF2-40B4-BE49-F238E27FC236}">
              <a16:creationId xmlns:a16="http://schemas.microsoft.com/office/drawing/2014/main" id="{ECD42676-7F74-26F0-3451-12EB30B884C7}"/>
            </a:ext>
          </a:extLst>
        </xdr:cNvPr>
        <xdr:cNvPicPr>
          <a:picLocks noChangeAspect="1"/>
        </xdr:cNvPicPr>
      </xdr:nvPicPr>
      <xdr:blipFill rotWithShape="1">
        <a:blip xmlns:r="http://schemas.openxmlformats.org/officeDocument/2006/relationships" r:embed="rId2"/>
        <a:srcRect b="26282"/>
        <a:stretch>
          <a:fillRect/>
        </a:stretch>
      </xdr:blipFill>
      <xdr:spPr>
        <a:xfrm>
          <a:off x="430697" y="1755914"/>
          <a:ext cx="3360219" cy="1540565"/>
        </a:xfrm>
        <a:prstGeom prst="rect">
          <a:avLst/>
        </a:prstGeom>
        <a:ln>
          <a:solidFill>
            <a:schemeClr val="tx1"/>
          </a:solidFill>
        </a:ln>
      </xdr:spPr>
    </xdr:pic>
    <xdr:clientData/>
  </xdr:oneCellAnchor>
  <xdr:twoCellAnchor>
    <xdr:from>
      <xdr:col>2</xdr:col>
      <xdr:colOff>803414</xdr:colOff>
      <xdr:row>3</xdr:row>
      <xdr:rowOff>82826</xdr:rowOff>
    </xdr:from>
    <xdr:to>
      <xdr:col>3</xdr:col>
      <xdr:colOff>157370</xdr:colOff>
      <xdr:row>6</xdr:row>
      <xdr:rowOff>182217</xdr:rowOff>
    </xdr:to>
    <xdr:sp macro="" textlink="">
      <xdr:nvSpPr>
        <xdr:cNvPr id="10" name="Rectangle 9">
          <a:extLst>
            <a:ext uri="{FF2B5EF4-FFF2-40B4-BE49-F238E27FC236}">
              <a16:creationId xmlns:a16="http://schemas.microsoft.com/office/drawing/2014/main" id="{C9221581-49BB-3897-4D1A-4181E572FB98}"/>
            </a:ext>
          </a:extLst>
        </xdr:cNvPr>
        <xdr:cNvSpPr/>
      </xdr:nvSpPr>
      <xdr:spPr>
        <a:xfrm>
          <a:off x="1540566" y="654326"/>
          <a:ext cx="372717" cy="670891"/>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342902</xdr:colOff>
      <xdr:row>15</xdr:row>
      <xdr:rowOff>132522</xdr:rowOff>
    </xdr:from>
    <xdr:to>
      <xdr:col>4</xdr:col>
      <xdr:colOff>629480</xdr:colOff>
      <xdr:row>16</xdr:row>
      <xdr:rowOff>160683</xdr:rowOff>
    </xdr:to>
    <xdr:sp macro="" textlink="">
      <xdr:nvSpPr>
        <xdr:cNvPr id="11" name="Rectangle 10">
          <a:extLst>
            <a:ext uri="{FF2B5EF4-FFF2-40B4-BE49-F238E27FC236}">
              <a16:creationId xmlns:a16="http://schemas.microsoft.com/office/drawing/2014/main" id="{5C680477-1378-4265-A2C1-613A3E4D08DF}"/>
            </a:ext>
          </a:extLst>
        </xdr:cNvPr>
        <xdr:cNvSpPr/>
      </xdr:nvSpPr>
      <xdr:spPr>
        <a:xfrm>
          <a:off x="467141" y="2990022"/>
          <a:ext cx="2556013" cy="218661"/>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215348</xdr:colOff>
      <xdr:row>20</xdr:row>
      <xdr:rowOff>107674</xdr:rowOff>
    </xdr:from>
    <xdr:ext cx="2857500" cy="1872478"/>
    <xdr:pic>
      <xdr:nvPicPr>
        <xdr:cNvPr id="12" name="Picture 11">
          <a:extLst>
            <a:ext uri="{FF2B5EF4-FFF2-40B4-BE49-F238E27FC236}">
              <a16:creationId xmlns:a16="http://schemas.microsoft.com/office/drawing/2014/main" id="{C6D20D89-7B9A-FC11-C8D8-AB7DB4DD87E0}"/>
            </a:ext>
          </a:extLst>
        </xdr:cNvPr>
        <xdr:cNvPicPr>
          <a:picLocks noChangeAspect="1"/>
        </xdr:cNvPicPr>
      </xdr:nvPicPr>
      <xdr:blipFill>
        <a:blip xmlns:r="http://schemas.openxmlformats.org/officeDocument/2006/relationships" r:embed="rId3"/>
        <a:stretch>
          <a:fillRect/>
        </a:stretch>
      </xdr:blipFill>
      <xdr:spPr>
        <a:xfrm>
          <a:off x="339587" y="1250674"/>
          <a:ext cx="2782957" cy="1900087"/>
        </a:xfrm>
        <a:prstGeom prst="rect">
          <a:avLst/>
        </a:prstGeom>
        <a:ln>
          <a:solidFill>
            <a:schemeClr val="tx1"/>
          </a:solidFill>
        </a:ln>
      </xdr:spPr>
    </xdr:pic>
    <xdr:clientData/>
  </xdr:oneCellAnchor>
  <xdr:twoCellAnchor>
    <xdr:from>
      <xdr:col>3</xdr:col>
      <xdr:colOff>91110</xdr:colOff>
      <xdr:row>27</xdr:row>
      <xdr:rowOff>182218</xdr:rowOff>
    </xdr:from>
    <xdr:to>
      <xdr:col>4</xdr:col>
      <xdr:colOff>381001</xdr:colOff>
      <xdr:row>29</xdr:row>
      <xdr:rowOff>57979</xdr:rowOff>
    </xdr:to>
    <xdr:sp macro="" textlink="">
      <xdr:nvSpPr>
        <xdr:cNvPr id="13" name="Rectangle 12">
          <a:extLst>
            <a:ext uri="{FF2B5EF4-FFF2-40B4-BE49-F238E27FC236}">
              <a16:creationId xmlns:a16="http://schemas.microsoft.com/office/drawing/2014/main" id="{A251143F-D430-466E-BE6F-CB8ADB87C54A}"/>
            </a:ext>
          </a:extLst>
        </xdr:cNvPr>
        <xdr:cNvSpPr/>
      </xdr:nvSpPr>
      <xdr:spPr>
        <a:xfrm>
          <a:off x="1847023" y="2658718"/>
          <a:ext cx="927652" cy="256761"/>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6</xdr:row>
      <xdr:rowOff>56403</xdr:rowOff>
    </xdr:from>
    <xdr:to>
      <xdr:col>13</xdr:col>
      <xdr:colOff>1021</xdr:colOff>
      <xdr:row>21</xdr:row>
      <xdr:rowOff>54937</xdr:rowOff>
    </xdr:to>
    <xdr:pic>
      <xdr:nvPicPr>
        <xdr:cNvPr id="3" name="Picture 2">
          <a:extLst>
            <a:ext uri="{FF2B5EF4-FFF2-40B4-BE49-F238E27FC236}">
              <a16:creationId xmlns:a16="http://schemas.microsoft.com/office/drawing/2014/main" id="{22C8F48E-881B-4545-83A4-18FD780A44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8184"/>
        <a:stretch/>
      </xdr:blipFill>
      <xdr:spPr>
        <a:xfrm>
          <a:off x="6391275" y="1389903"/>
          <a:ext cx="3152775" cy="28560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4</xdr:row>
      <xdr:rowOff>56403</xdr:rowOff>
    </xdr:from>
    <xdr:to>
      <xdr:col>12</xdr:col>
      <xdr:colOff>386521</xdr:colOff>
      <xdr:row>19</xdr:row>
      <xdr:rowOff>54937</xdr:rowOff>
    </xdr:to>
    <xdr:pic>
      <xdr:nvPicPr>
        <xdr:cNvPr id="2" name="Picture 1">
          <a:extLst>
            <a:ext uri="{FF2B5EF4-FFF2-40B4-BE49-F238E27FC236}">
              <a16:creationId xmlns:a16="http://schemas.microsoft.com/office/drawing/2014/main" id="{0212BF04-3BC5-49F2-966E-DDF8DAA6CF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8184"/>
        <a:stretch/>
      </xdr:blipFill>
      <xdr:spPr>
        <a:xfrm>
          <a:off x="7067550" y="1389903"/>
          <a:ext cx="3151414" cy="28560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362683</xdr:colOff>
      <xdr:row>3</xdr:row>
      <xdr:rowOff>64477</xdr:rowOff>
    </xdr:from>
    <xdr:to>
      <xdr:col>15</xdr:col>
      <xdr:colOff>69606</xdr:colOff>
      <xdr:row>17</xdr:row>
      <xdr:rowOff>140677</xdr:rowOff>
    </xdr:to>
    <xdr:graphicFrame macro="">
      <xdr:nvGraphicFramePr>
        <xdr:cNvPr id="2" name="Chart 1">
          <a:extLst>
            <a:ext uri="{FF2B5EF4-FFF2-40B4-BE49-F238E27FC236}">
              <a16:creationId xmlns:a16="http://schemas.microsoft.com/office/drawing/2014/main" id="{29F34BED-FAC8-94C1-A8D7-A4477E8643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EMT\EMT\1891-1895\Ch04-ESA.xlsm" TargetMode="External"/><Relationship Id="rId1" Type="http://schemas.openxmlformats.org/officeDocument/2006/relationships/externalLinkPath" Target="/Users/mgirvin/Desktop/EMT/EMT/1891-1895/Ch04-ES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16)"/>
      <sheetName val="ES(17)"/>
      <sheetName val="ES(18)"/>
      <sheetName val="ES(19)"/>
      <sheetName val="ES(20)"/>
      <sheetName val="ES(21)"/>
      <sheetName val="ES(22)"/>
      <sheetName val="Topics"/>
      <sheetName val="Probability Notes"/>
      <sheetName val="Restaurant"/>
      <sheetName val="Dice"/>
      <sheetName val="Dice (an)"/>
      <sheetName val="Counting"/>
      <sheetName val="Counting (an)"/>
      <sheetName val="Combin"/>
      <sheetName val="Retrofit"/>
      <sheetName val="Retrofit (an)"/>
      <sheetName val="V(17)"/>
      <sheetName val="V(17an)"/>
      <sheetName val="V(18)"/>
      <sheetName val="V(18an)"/>
      <sheetName val="Seattle(1)"/>
      <sheetName val="Seattle(1an)"/>
      <sheetName val="Seattle(2)"/>
      <sheetName val="Seattle(2an)"/>
      <sheetName val="V(19)"/>
      <sheetName val="V(19an)"/>
      <sheetName val="V(20)"/>
      <sheetName val="V(20an)"/>
      <sheetName val="V(21)"/>
      <sheetName val="V(21an)"/>
      <sheetName val="NotIndependent"/>
      <sheetName val="V(22an)"/>
      <sheetName val="BT-CPA"/>
      <sheetName val="BT-CPA (an)"/>
      <sheetName val="Garage-BT"/>
      <sheetName val="Garage-BT (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41">
          <cell r="H341" t="str">
            <v>Brown</v>
          </cell>
          <cell r="I341" t="str">
            <v>Hazel</v>
          </cell>
        </row>
        <row r="342">
          <cell r="H342" t="str">
            <v>Black</v>
          </cell>
          <cell r="I342" t="str">
            <v>Blue</v>
          </cell>
        </row>
        <row r="343">
          <cell r="H343" t="str">
            <v>Black</v>
          </cell>
          <cell r="I343" t="str">
            <v>Brown</v>
          </cell>
        </row>
        <row r="344">
          <cell r="H344" t="str">
            <v>Brown</v>
          </cell>
          <cell r="I344" t="str">
            <v>Hazel</v>
          </cell>
        </row>
        <row r="345">
          <cell r="H345" t="str">
            <v>Black</v>
          </cell>
          <cell r="I345" t="str">
            <v>Brown</v>
          </cell>
        </row>
        <row r="346">
          <cell r="H346" t="str">
            <v>Blond</v>
          </cell>
          <cell r="I346" t="str">
            <v>Brown</v>
          </cell>
        </row>
        <row r="347">
          <cell r="H347" t="str">
            <v>Brown</v>
          </cell>
          <cell r="I347" t="str">
            <v>Brown</v>
          </cell>
        </row>
        <row r="348">
          <cell r="H348" t="str">
            <v>Brown</v>
          </cell>
          <cell r="I348" t="str">
            <v>Hazel</v>
          </cell>
        </row>
        <row r="349">
          <cell r="H349" t="str">
            <v>Red</v>
          </cell>
          <cell r="I349" t="str">
            <v>Blue</v>
          </cell>
        </row>
        <row r="350">
          <cell r="H350" t="str">
            <v>Pink</v>
          </cell>
          <cell r="I350" t="str">
            <v>Green</v>
          </cell>
        </row>
        <row r="564">
          <cell r="I564" t="str">
            <v>Yes</v>
          </cell>
          <cell r="J564" t="str">
            <v>Yes</v>
          </cell>
        </row>
        <row r="565">
          <cell r="I565" t="str">
            <v>No</v>
          </cell>
          <cell r="J565" t="str">
            <v>Yes</v>
          </cell>
        </row>
        <row r="566">
          <cell r="I566" t="str">
            <v>No</v>
          </cell>
          <cell r="J566" t="str">
            <v>Yes</v>
          </cell>
        </row>
        <row r="567">
          <cell r="I567" t="str">
            <v>No</v>
          </cell>
          <cell r="J567" t="str">
            <v>No</v>
          </cell>
        </row>
        <row r="568">
          <cell r="I568" t="str">
            <v>Yes</v>
          </cell>
          <cell r="J568" t="str">
            <v>Yes</v>
          </cell>
        </row>
        <row r="569">
          <cell r="I569" t="str">
            <v>Yes</v>
          </cell>
          <cell r="J569" t="str">
            <v>Yes</v>
          </cell>
        </row>
        <row r="570">
          <cell r="I570" t="str">
            <v>No</v>
          </cell>
          <cell r="J570" t="str">
            <v>No</v>
          </cell>
        </row>
        <row r="571">
          <cell r="I571" t="str">
            <v>Yes</v>
          </cell>
          <cell r="J571" t="str">
            <v>No</v>
          </cell>
        </row>
        <row r="572">
          <cell r="I572" t="str">
            <v>No</v>
          </cell>
          <cell r="J572" t="str">
            <v>Yes</v>
          </cell>
        </row>
        <row r="573">
          <cell r="I573" t="str">
            <v>Yes</v>
          </cell>
          <cell r="J57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0.623055324075" createdVersion="8" refreshedVersion="8" minRefreshableVersion="3" recordCount="13" xr:uid="{0D28103A-F3E1-4B5E-BF51-5387C4D41184}">
  <cacheSource type="worksheet">
    <worksheetSource ref="B4:C17" sheet="Grouping"/>
  </cacheSource>
  <cacheFields count="2">
    <cacheField name="Payment_x000a_Method" numFmtId="0">
      <sharedItems/>
    </cacheField>
    <cacheField name="Amount" numFmtId="0">
      <sharedItems containsSemiMixedTypes="0" containsString="0" containsNumber="1" minValue="12.55" maxValue="200" count="12">
        <n v="12.55"/>
        <n v="19.989999999999998"/>
        <n v="25"/>
        <n v="32.299999999999997"/>
        <n v="43.2"/>
        <n v="50"/>
        <n v="55.68"/>
        <n v="70.2"/>
        <n v="75"/>
        <n v="85.6"/>
        <n v="95.8"/>
        <n v="200"/>
      </sharedItems>
      <fieldGroup base="1">
        <rangePr autoStart="0" autoEnd="0" startNum="0" endNum="75" groupInterval="25"/>
        <groupItems count="5">
          <s v="&lt;0"/>
          <s v="0-25"/>
          <s v="25-50"/>
          <s v="50-75"/>
          <s v="&gt;7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0.682532523148" createdVersion="8" refreshedVersion="8" minRefreshableVersion="3" recordCount="13" xr:uid="{190A9A61-314C-44DF-B7C6-4DEFF8058A06}">
  <cacheSource type="worksheet">
    <worksheetSource ref="B35:C48" sheet="Grouping"/>
  </cacheSource>
  <cacheFields count="2">
    <cacheField name="Payment_x000a_Method" numFmtId="0">
      <sharedItems/>
    </cacheField>
    <cacheField name="Amount" numFmtId="0">
      <sharedItems containsSemiMixedTypes="0" containsString="0" containsNumber="1" containsInteger="1" minValue="13" maxValue="200" count="12">
        <n v="13"/>
        <n v="20"/>
        <n v="25"/>
        <n v="32"/>
        <n v="43"/>
        <n v="50"/>
        <n v="56"/>
        <n v="70"/>
        <n v="75"/>
        <n v="86"/>
        <n v="96"/>
        <n v="200"/>
      </sharedItems>
      <fieldGroup base="1">
        <rangePr autoStart="0" autoEnd="0" startNum="0" endNum="75" groupInterval="25"/>
        <groupItems count="5">
          <s v="&lt;0"/>
          <s v="0-24"/>
          <s v="25-49"/>
          <s v="50-75"/>
          <s v="&gt;75"/>
        </groupItems>
      </fieldGroup>
    </cacheField>
  </cacheFields>
  <extLst>
    <ext xmlns:x14="http://schemas.microsoft.com/office/spreadsheetml/2009/9/main" uri="{725AE2AE-9491-48be-B2B4-4EB974FC3084}">
      <x14:pivotCacheDefinition/>
    </ext>
    <ext xmlns:xlpar="http://schemas.microsoft.com/office/spreadsheetml/2024/pivotAutoRefresh" uri="{DA1E1B2C-A1EE-400B-A0BD-712935E3C959}">
      <xlpar:autoRefresh>1</xlpar:autoRefresh>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3.478647222226" createdVersion="8" refreshedVersion="8" minRefreshableVersion="3" recordCount="13" xr:uid="{762C2CD1-B098-4C3D-8EC3-A5378CBC3E5C}">
  <cacheSource type="worksheet">
    <worksheetSource ref="C42:E55" sheet="Try It (an)"/>
  </cacheSource>
  <cacheFields count="5">
    <cacheField name="Date" numFmtId="14">
      <sharedItems containsSemiMixedTypes="0" containsNonDate="0" containsDate="1" containsString="0" minDate="2024-09-22T00:00:00" maxDate="2025-11-04T00:00:00" count="15">
        <d v="2024-09-22T00:00:00"/>
        <d v="2024-10-23T00:00:00"/>
        <d v="2024-10-24T00:00:00"/>
        <d v="2024-10-25T00:00:00"/>
        <d v="2024-10-26T00:00:00"/>
        <d v="2024-10-27T00:00:00"/>
        <d v="2024-10-28T00:00:00"/>
        <d v="2024-10-29T00:00:00"/>
        <d v="2024-10-30T00:00:00"/>
        <d v="2024-10-31T00:00:00"/>
        <d v="2024-11-01T00:00:00"/>
        <d v="2024-11-02T00:00:00"/>
        <d v="2025-11-03T00:00:00"/>
        <d v="2024-11-03T00:00:00" u="1"/>
        <d v="2024-10-22T00:00:00" u="1"/>
      </sharedItems>
      <fieldGroup par="4"/>
    </cacheField>
    <cacheField name="Video" numFmtId="0">
      <sharedItems count="7">
        <s v="Video 1"/>
        <s v="Video 2"/>
        <s v="Video 3"/>
        <s v="Video 4"/>
        <s v="Video 5"/>
        <s v="Video 6"/>
        <s v="dd" u="1"/>
      </sharedItems>
    </cacheField>
    <cacheField name="HoursWorked" numFmtId="0">
      <sharedItems containsSemiMixedTypes="0" containsString="0" containsNumber="1" containsInteger="1" minValue="3" maxValue="15" count="8">
        <n v="15"/>
        <n v="7"/>
        <n v="5"/>
        <n v="6"/>
        <n v="8"/>
        <n v="12"/>
        <n v="10"/>
        <n v="3"/>
      </sharedItems>
      <fieldGroup base="2">
        <rangePr startNum="3" endNum="15" groupInterval="5"/>
        <groupItems count="5">
          <s v="&lt;3"/>
          <s v="3-7"/>
          <s v="8-12"/>
          <s v="13-17"/>
          <s v="&gt;18"/>
        </groupItems>
      </fieldGroup>
    </cacheField>
    <cacheField name="Months (Date)" numFmtId="0" databaseField="0">
      <fieldGroup base="0">
        <rangePr groupBy="months" startDate="2024-09-22T00:00:00" endDate="2025-11-04T00:00:00"/>
        <groupItems count="14">
          <s v="&lt;9/22/2024"/>
          <s v="Jan"/>
          <s v="Feb"/>
          <s v="Mar"/>
          <s v="Apr"/>
          <s v="May"/>
          <s v="Jun"/>
          <s v="Jul"/>
          <s v="Aug"/>
          <s v="Sep"/>
          <s v="Oct"/>
          <s v="Nov"/>
          <s v="Dec"/>
          <s v="&gt;11/4/2025"/>
        </groupItems>
      </fieldGroup>
    </cacheField>
    <cacheField name="Years (Date)" numFmtId="0" databaseField="0">
      <fieldGroup base="0">
        <rangePr groupBy="years" startDate="2024-09-22T00:00:00" endDate="2025-11-04T00:00:00"/>
        <groupItems count="4">
          <s v="&lt;9/22/2024"/>
          <s v="2024"/>
          <s v="2025"/>
          <s v="&gt;11/4/2025"/>
        </groupItems>
      </fieldGroup>
    </cacheField>
  </cacheFields>
  <extLst>
    <ext xmlns:x14="http://schemas.microsoft.com/office/spreadsheetml/2009/9/main" uri="{725AE2AE-9491-48be-B2B4-4EB974FC3084}">
      <x14:pivotCacheDefinition/>
    </ext>
    <ext xmlns:xlpar="http://schemas.microsoft.com/office/spreadsheetml/2024/pivotAutoRefresh" uri="{DA1E1B2C-A1EE-400B-A0BD-712935E3C959}">
      <xlpar:autoRefresh>1</xlpar:autoRefresh>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3.478650462966" createdVersion="8" refreshedVersion="8" minRefreshableVersion="3" recordCount="18" xr:uid="{B1F61A28-C75B-4AB7-B9E0-E6B846BC9FAC}">
  <cacheSource type="worksheet">
    <worksheetSource name="fVideoHoursSolution"/>
  </cacheSource>
  <cacheFields count="3">
    <cacheField name="Date" numFmtId="14">
      <sharedItems containsSemiMixedTypes="0" containsNonDate="0" containsDate="1" containsString="0" minDate="2024-10-22T00:00:00" maxDate="2024-11-09T00:00:00"/>
    </cacheField>
    <cacheField name="Video" numFmtId="0">
      <sharedItems count="9">
        <s v="Video 1"/>
        <s v="Video 2"/>
        <s v="Video 3"/>
        <s v="Video 4"/>
        <s v="Video 5"/>
        <s v="Video 6"/>
        <s v="Video 7"/>
        <s v="Video 8"/>
        <s v="Video 9"/>
      </sharedItems>
    </cacheField>
    <cacheField name="HoursWorked" numFmtId="0">
      <sharedItems containsSemiMixedTypes="0" containsString="0" containsNumber="1" containsInteger="1" minValue="3" maxValue="12"/>
    </cacheField>
  </cacheFields>
  <extLst>
    <ext xmlns:x14="http://schemas.microsoft.com/office/spreadsheetml/2009/9/main" uri="{725AE2AE-9491-48be-B2B4-4EB974FC3084}">
      <x14:pivotCacheDefinition/>
    </ext>
    <ext xmlns:xlpar="http://schemas.microsoft.com/office/spreadsheetml/2024/pivotAutoRefresh" uri="{DA1E1B2C-A1EE-400B-A0BD-712935E3C959}">
      <xlpar:autoRefresh>1</xlpar:autoRefresh>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3.594081828705" createdVersion="8" refreshedVersion="8" minRefreshableVersion="3" recordCount="588" xr:uid="{EF210DA6-0D8D-46A9-9BD0-FC07BD0550ED}">
  <cacheSource type="worksheet">
    <worksheetSource ref="B4:D592" sheet="Helper Column"/>
  </cacheSource>
  <cacheFields count="3">
    <cacheField name="Post" numFmtId="0">
      <sharedItems containsSemiMixedTypes="0" containsString="0" containsNumber="1" containsInteger="1" minValue="1" maxValue="12" count="12">
        <n v="1"/>
        <n v="2"/>
        <n v="3"/>
        <n v="4"/>
        <n v="5"/>
        <n v="6"/>
        <n v="7"/>
        <n v="8"/>
        <n v="9"/>
        <n v="10"/>
        <n v="11"/>
        <n v="12"/>
      </sharedItems>
    </cacheField>
    <cacheField name="Time to Assemble Product at Post (Seconds)" numFmtId="0">
      <sharedItems containsSemiMixedTypes="0" containsString="0" containsNumber="1" minValue="7.3" maxValue="11.5"/>
    </cacheField>
    <cacheField name="Helper" numFmtId="0">
      <sharedItems containsSemiMixedTypes="0" containsString="0" containsNumber="1" containsInteger="1" minValue="0" maxValue="1"/>
    </cacheField>
  </cacheFields>
  <extLst>
    <ext xmlns:x14="http://schemas.microsoft.com/office/spreadsheetml/2009/9/main" uri="{725AE2AE-9491-48be-B2B4-4EB974FC3084}">
      <x14:pivotCacheDefinition/>
    </ext>
    <ext xmlns:xlpar="http://schemas.microsoft.com/office/spreadsheetml/2024/pivotAutoRefresh" uri="{DA1E1B2C-A1EE-400B-A0BD-712935E3C959}">
      <xlpar:autoRefresh>1</xlpar:autoRefresh>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5863.691071759262" createdVersion="8" refreshedVersion="8" minRefreshableVersion="3" recordCount="6" xr:uid="{613A0699-CC62-494C-ACB0-CF0AF7BE535E}">
  <cacheSource type="worksheet">
    <worksheetSource ref="B13:D19" sheet="UniversalRefresh"/>
  </cacheSource>
  <cacheFields count="3">
    <cacheField name="Date" numFmtId="14">
      <sharedItems containsSemiMixedTypes="0" containsNonDate="0" containsDate="1" containsString="0" minDate="2025-07-25T00:00:00" maxDate="2025-07-31T00:00:00"/>
    </cacheField>
    <cacheField name="Sales" numFmtId="0">
      <sharedItems containsSemiMixedTypes="0" containsString="0" containsNumber="1" containsInteger="1" minValue="43" maxValue="430"/>
    </cacheField>
    <cacheField name="Product" numFmtId="0">
      <sharedItems count="4">
        <s v="Q"/>
        <s v="G"/>
        <s v="C"/>
        <s v="S"/>
      </sharedItems>
    </cacheField>
  </cacheFields>
  <extLst>
    <ext xmlns:x14="http://schemas.microsoft.com/office/spreadsheetml/2009/9/main" uri="{725AE2AE-9491-48be-B2B4-4EB974FC3084}">
      <x14:pivotCacheDefinition/>
    </ext>
    <ext xmlns:xlpar="http://schemas.microsoft.com/office/spreadsheetml/2024/pivotAutoRefresh" uri="{DA1E1B2C-A1EE-400B-A0BD-712935E3C959}">
      <xlpar:autoRefresh>1</xlpar:autoRefresh>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s v="Cash"/>
    <x v="0"/>
  </r>
  <r>
    <s v="Check"/>
    <x v="1"/>
  </r>
  <r>
    <s v="Cash"/>
    <x v="2"/>
  </r>
  <r>
    <s v="Credit"/>
    <x v="3"/>
  </r>
  <r>
    <s v="Credit"/>
    <x v="4"/>
  </r>
  <r>
    <s v="Debit"/>
    <x v="5"/>
  </r>
  <r>
    <s v="Credit"/>
    <x v="6"/>
  </r>
  <r>
    <s v="Credit"/>
    <x v="7"/>
  </r>
  <r>
    <s v="Check"/>
    <x v="8"/>
  </r>
  <r>
    <s v="Debit"/>
    <x v="9"/>
  </r>
  <r>
    <s v="Debit"/>
    <x v="10"/>
  </r>
  <r>
    <s v="Debit"/>
    <x v="2"/>
  </r>
  <r>
    <s v="Credit"/>
    <x v="1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s v="Cash"/>
    <x v="0"/>
  </r>
  <r>
    <s v="Check"/>
    <x v="1"/>
  </r>
  <r>
    <s v="Cash"/>
    <x v="2"/>
  </r>
  <r>
    <s v="Credit"/>
    <x v="3"/>
  </r>
  <r>
    <s v="Credit"/>
    <x v="4"/>
  </r>
  <r>
    <s v="Debit"/>
    <x v="5"/>
  </r>
  <r>
    <s v="Credit"/>
    <x v="6"/>
  </r>
  <r>
    <s v="Credit"/>
    <x v="7"/>
  </r>
  <r>
    <s v="Check"/>
    <x v="8"/>
  </r>
  <r>
    <s v="Debit"/>
    <x v="9"/>
  </r>
  <r>
    <s v="Debit"/>
    <x v="10"/>
  </r>
  <r>
    <s v="Debit"/>
    <x v="2"/>
  </r>
  <r>
    <s v="Credit"/>
    <x v="1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x v="0"/>
  </r>
  <r>
    <x v="1"/>
    <x v="0"/>
    <x v="1"/>
  </r>
  <r>
    <x v="2"/>
    <x v="1"/>
    <x v="2"/>
  </r>
  <r>
    <x v="3"/>
    <x v="1"/>
    <x v="1"/>
  </r>
  <r>
    <x v="4"/>
    <x v="1"/>
    <x v="3"/>
  </r>
  <r>
    <x v="5"/>
    <x v="2"/>
    <x v="4"/>
  </r>
  <r>
    <x v="6"/>
    <x v="2"/>
    <x v="5"/>
  </r>
  <r>
    <x v="7"/>
    <x v="3"/>
    <x v="6"/>
  </r>
  <r>
    <x v="8"/>
    <x v="3"/>
    <x v="7"/>
  </r>
  <r>
    <x v="9"/>
    <x v="4"/>
    <x v="6"/>
  </r>
  <r>
    <x v="10"/>
    <x v="5"/>
    <x v="1"/>
  </r>
  <r>
    <x v="11"/>
    <x v="5"/>
    <x v="1"/>
  </r>
  <r>
    <x v="12"/>
    <x v="5"/>
    <x v="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d v="2024-10-22T00:00:00"/>
    <x v="0"/>
    <n v="8"/>
  </r>
  <r>
    <d v="2024-10-23T00:00:00"/>
    <x v="0"/>
    <n v="7"/>
  </r>
  <r>
    <d v="2024-10-24T00:00:00"/>
    <x v="1"/>
    <n v="5"/>
  </r>
  <r>
    <d v="2024-10-25T00:00:00"/>
    <x v="1"/>
    <n v="7"/>
  </r>
  <r>
    <d v="2024-10-26T00:00:00"/>
    <x v="1"/>
    <n v="6"/>
  </r>
  <r>
    <d v="2024-10-27T00:00:00"/>
    <x v="2"/>
    <n v="8"/>
  </r>
  <r>
    <d v="2024-10-28T00:00:00"/>
    <x v="2"/>
    <n v="12"/>
  </r>
  <r>
    <d v="2024-10-29T00:00:00"/>
    <x v="3"/>
    <n v="10"/>
  </r>
  <r>
    <d v="2024-10-30T00:00:00"/>
    <x v="3"/>
    <n v="3"/>
  </r>
  <r>
    <d v="2024-10-31T00:00:00"/>
    <x v="4"/>
    <n v="10"/>
  </r>
  <r>
    <d v="2024-11-01T00:00:00"/>
    <x v="5"/>
    <n v="7"/>
  </r>
  <r>
    <d v="2024-11-02T00:00:00"/>
    <x v="5"/>
    <n v="7"/>
  </r>
  <r>
    <d v="2024-11-03T00:00:00"/>
    <x v="5"/>
    <n v="10"/>
  </r>
  <r>
    <d v="2024-11-04T00:00:00"/>
    <x v="6"/>
    <n v="6"/>
  </r>
  <r>
    <d v="2024-11-05T00:00:00"/>
    <x v="7"/>
    <n v="11"/>
  </r>
  <r>
    <d v="2024-11-06T00:00:00"/>
    <x v="7"/>
    <n v="12"/>
  </r>
  <r>
    <d v="2024-11-07T00:00:00"/>
    <x v="8"/>
    <n v="10"/>
  </r>
  <r>
    <d v="2024-11-08T00:00:00"/>
    <x v="8"/>
    <n v="1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8">
  <r>
    <x v="0"/>
    <n v="9"/>
    <n v="0"/>
  </r>
  <r>
    <x v="1"/>
    <n v="9.1999999999999993"/>
    <n v="0"/>
  </r>
  <r>
    <x v="2"/>
    <n v="8.3000000000000007"/>
    <n v="1"/>
  </r>
  <r>
    <x v="3"/>
    <n v="8.3000000000000007"/>
    <n v="1"/>
  </r>
  <r>
    <x v="4"/>
    <n v="8.8000000000000007"/>
    <n v="1"/>
  </r>
  <r>
    <x v="5"/>
    <n v="10"/>
    <n v="0"/>
  </r>
  <r>
    <x v="6"/>
    <n v="10.7"/>
    <n v="0"/>
  </r>
  <r>
    <x v="7"/>
    <n v="8"/>
    <n v="1"/>
  </r>
  <r>
    <x v="8"/>
    <n v="9.1"/>
    <n v="0"/>
  </r>
  <r>
    <x v="9"/>
    <n v="10.7"/>
    <n v="0"/>
  </r>
  <r>
    <x v="10"/>
    <n v="9.9"/>
    <n v="0"/>
  </r>
  <r>
    <x v="11"/>
    <n v="8.5"/>
    <n v="1"/>
  </r>
  <r>
    <x v="0"/>
    <n v="10"/>
    <n v="0"/>
  </r>
  <r>
    <x v="1"/>
    <n v="8.6"/>
    <n v="1"/>
  </r>
  <r>
    <x v="2"/>
    <n v="9.1"/>
    <n v="0"/>
  </r>
  <r>
    <x v="3"/>
    <n v="8.3000000000000007"/>
    <n v="1"/>
  </r>
  <r>
    <x v="4"/>
    <n v="8.1"/>
    <n v="1"/>
  </r>
  <r>
    <x v="5"/>
    <n v="10.4"/>
    <n v="0"/>
  </r>
  <r>
    <x v="6"/>
    <n v="9.1"/>
    <n v="0"/>
  </r>
  <r>
    <x v="7"/>
    <n v="8.4"/>
    <n v="1"/>
  </r>
  <r>
    <x v="8"/>
    <n v="8.3000000000000007"/>
    <n v="1"/>
  </r>
  <r>
    <x v="9"/>
    <n v="11"/>
    <n v="0"/>
  </r>
  <r>
    <x v="10"/>
    <n v="9.6999999999999993"/>
    <n v="0"/>
  </r>
  <r>
    <x v="11"/>
    <n v="9.5"/>
    <n v="0"/>
  </r>
  <r>
    <x v="0"/>
    <n v="8.3000000000000007"/>
    <n v="1"/>
  </r>
  <r>
    <x v="1"/>
    <n v="9.1"/>
    <n v="0"/>
  </r>
  <r>
    <x v="2"/>
    <n v="8.5"/>
    <n v="1"/>
  </r>
  <r>
    <x v="3"/>
    <n v="8"/>
    <n v="1"/>
  </r>
  <r>
    <x v="4"/>
    <n v="8.1999999999999993"/>
    <n v="1"/>
  </r>
  <r>
    <x v="5"/>
    <n v="8.9"/>
    <n v="1"/>
  </r>
  <r>
    <x v="6"/>
    <n v="11.5"/>
    <n v="0"/>
  </r>
  <r>
    <x v="7"/>
    <n v="8.3000000000000007"/>
    <n v="1"/>
  </r>
  <r>
    <x v="8"/>
    <n v="8.6"/>
    <n v="1"/>
  </r>
  <r>
    <x v="9"/>
    <n v="9.1"/>
    <n v="0"/>
  </r>
  <r>
    <x v="10"/>
    <n v="9.1999999999999993"/>
    <n v="0"/>
  </r>
  <r>
    <x v="11"/>
    <n v="10.3"/>
    <n v="0"/>
  </r>
  <r>
    <x v="0"/>
    <n v="10.5"/>
    <n v="0"/>
  </r>
  <r>
    <x v="1"/>
    <n v="8"/>
    <n v="1"/>
  </r>
  <r>
    <x v="2"/>
    <n v="8.1999999999999993"/>
    <n v="1"/>
  </r>
  <r>
    <x v="3"/>
    <n v="8.4"/>
    <n v="1"/>
  </r>
  <r>
    <x v="4"/>
    <n v="9.1"/>
    <n v="0"/>
  </r>
  <r>
    <x v="5"/>
    <n v="10.7"/>
    <n v="0"/>
  </r>
  <r>
    <x v="6"/>
    <n v="11.5"/>
    <n v="0"/>
  </r>
  <r>
    <x v="7"/>
    <n v="9.1"/>
    <n v="0"/>
  </r>
  <r>
    <x v="8"/>
    <n v="8.8000000000000007"/>
    <n v="1"/>
  </r>
  <r>
    <x v="9"/>
    <n v="8.3000000000000007"/>
    <n v="1"/>
  </r>
  <r>
    <x v="10"/>
    <n v="10.3"/>
    <n v="0"/>
  </r>
  <r>
    <x v="11"/>
    <n v="10.7"/>
    <n v="0"/>
  </r>
  <r>
    <x v="0"/>
    <n v="8.1"/>
    <n v="1"/>
  </r>
  <r>
    <x v="1"/>
    <n v="10.1"/>
    <n v="0"/>
  </r>
  <r>
    <x v="2"/>
    <n v="9.1999999999999993"/>
    <n v="0"/>
  </r>
  <r>
    <x v="3"/>
    <n v="7.9"/>
    <n v="1"/>
  </r>
  <r>
    <x v="4"/>
    <n v="8"/>
    <n v="1"/>
  </r>
  <r>
    <x v="5"/>
    <n v="9.1"/>
    <n v="0"/>
  </r>
  <r>
    <x v="6"/>
    <n v="9.6999999999999993"/>
    <n v="0"/>
  </r>
  <r>
    <x v="7"/>
    <n v="8.1"/>
    <n v="1"/>
  </r>
  <r>
    <x v="8"/>
    <n v="7.5"/>
    <n v="1"/>
  </r>
  <r>
    <x v="9"/>
    <n v="8.4"/>
    <n v="1"/>
  </r>
  <r>
    <x v="10"/>
    <n v="9.5"/>
    <n v="0"/>
  </r>
  <r>
    <x v="11"/>
    <n v="8.3000000000000007"/>
    <n v="1"/>
  </r>
  <r>
    <x v="0"/>
    <n v="10.4"/>
    <n v="0"/>
  </r>
  <r>
    <x v="1"/>
    <n v="8.4"/>
    <n v="1"/>
  </r>
  <r>
    <x v="2"/>
    <n v="8.9"/>
    <n v="1"/>
  </r>
  <r>
    <x v="3"/>
    <n v="9"/>
    <n v="0"/>
  </r>
  <r>
    <x v="4"/>
    <n v="8.1999999999999993"/>
    <n v="1"/>
  </r>
  <r>
    <x v="5"/>
    <n v="9.1"/>
    <n v="0"/>
  </r>
  <r>
    <x v="6"/>
    <n v="9.1"/>
    <n v="0"/>
  </r>
  <r>
    <x v="7"/>
    <n v="8.3000000000000007"/>
    <n v="1"/>
  </r>
  <r>
    <x v="8"/>
    <n v="9.1999999999999993"/>
    <n v="0"/>
  </r>
  <r>
    <x v="9"/>
    <n v="9.5"/>
    <n v="0"/>
  </r>
  <r>
    <x v="10"/>
    <n v="10.199999999999999"/>
    <n v="0"/>
  </r>
  <r>
    <x v="11"/>
    <n v="9"/>
    <n v="0"/>
  </r>
  <r>
    <x v="0"/>
    <n v="8.6"/>
    <n v="1"/>
  </r>
  <r>
    <x v="1"/>
    <n v="10.199999999999999"/>
    <n v="0"/>
  </r>
  <r>
    <x v="2"/>
    <n v="7.9"/>
    <n v="1"/>
  </r>
  <r>
    <x v="3"/>
    <n v="8.6"/>
    <n v="1"/>
  </r>
  <r>
    <x v="4"/>
    <n v="9.4"/>
    <n v="0"/>
  </r>
  <r>
    <x v="5"/>
    <n v="8.3000000000000007"/>
    <n v="1"/>
  </r>
  <r>
    <x v="6"/>
    <n v="10.5"/>
    <n v="0"/>
  </r>
  <r>
    <x v="7"/>
    <n v="8.5"/>
    <n v="1"/>
  </r>
  <r>
    <x v="8"/>
    <n v="10.5"/>
    <n v="0"/>
  </r>
  <r>
    <x v="9"/>
    <n v="10.7"/>
    <n v="0"/>
  </r>
  <r>
    <x v="10"/>
    <n v="11.2"/>
    <n v="0"/>
  </r>
  <r>
    <x v="11"/>
    <n v="9.6999999999999993"/>
    <n v="0"/>
  </r>
  <r>
    <x v="0"/>
    <n v="9.6999999999999993"/>
    <n v="0"/>
  </r>
  <r>
    <x v="1"/>
    <n v="8.6999999999999993"/>
    <n v="1"/>
  </r>
  <r>
    <x v="2"/>
    <n v="8.4"/>
    <n v="1"/>
  </r>
  <r>
    <x v="3"/>
    <n v="9"/>
    <n v="0"/>
  </r>
  <r>
    <x v="4"/>
    <n v="8.8000000000000007"/>
    <n v="1"/>
  </r>
  <r>
    <x v="5"/>
    <n v="7.8"/>
    <n v="1"/>
  </r>
  <r>
    <x v="6"/>
    <n v="9"/>
    <n v="0"/>
  </r>
  <r>
    <x v="7"/>
    <n v="8"/>
    <n v="1"/>
  </r>
  <r>
    <x v="8"/>
    <n v="7.6"/>
    <n v="1"/>
  </r>
  <r>
    <x v="9"/>
    <n v="9.1"/>
    <n v="0"/>
  </r>
  <r>
    <x v="10"/>
    <n v="9.4"/>
    <n v="0"/>
  </r>
  <r>
    <x v="11"/>
    <n v="8.6999999999999993"/>
    <n v="1"/>
  </r>
  <r>
    <x v="0"/>
    <n v="10.1"/>
    <n v="0"/>
  </r>
  <r>
    <x v="1"/>
    <n v="8.1999999999999993"/>
    <n v="1"/>
  </r>
  <r>
    <x v="2"/>
    <n v="9.4"/>
    <n v="0"/>
  </r>
  <r>
    <x v="3"/>
    <n v="8.3000000000000007"/>
    <n v="1"/>
  </r>
  <r>
    <x v="4"/>
    <n v="7.7"/>
    <n v="1"/>
  </r>
  <r>
    <x v="5"/>
    <n v="9"/>
    <n v="0"/>
  </r>
  <r>
    <x v="6"/>
    <n v="10.6"/>
    <n v="0"/>
  </r>
  <r>
    <x v="7"/>
    <n v="7.8"/>
    <n v="1"/>
  </r>
  <r>
    <x v="8"/>
    <n v="8"/>
    <n v="1"/>
  </r>
  <r>
    <x v="9"/>
    <n v="8.8000000000000007"/>
    <n v="1"/>
  </r>
  <r>
    <x v="10"/>
    <n v="11.5"/>
    <n v="0"/>
  </r>
  <r>
    <x v="11"/>
    <n v="7.9"/>
    <n v="1"/>
  </r>
  <r>
    <x v="0"/>
    <n v="9.9"/>
    <n v="0"/>
  </r>
  <r>
    <x v="1"/>
    <n v="9.3000000000000007"/>
    <n v="0"/>
  </r>
  <r>
    <x v="2"/>
    <n v="9.5"/>
    <n v="0"/>
  </r>
  <r>
    <x v="3"/>
    <n v="9.5"/>
    <n v="0"/>
  </r>
  <r>
    <x v="4"/>
    <n v="8.6999999999999993"/>
    <n v="1"/>
  </r>
  <r>
    <x v="5"/>
    <n v="8.3000000000000007"/>
    <n v="1"/>
  </r>
  <r>
    <x v="6"/>
    <n v="11"/>
    <n v="0"/>
  </r>
  <r>
    <x v="7"/>
    <n v="10.4"/>
    <n v="0"/>
  </r>
  <r>
    <x v="8"/>
    <n v="8"/>
    <n v="1"/>
  </r>
  <r>
    <x v="9"/>
    <n v="7.9"/>
    <n v="1"/>
  </r>
  <r>
    <x v="10"/>
    <n v="10.7"/>
    <n v="0"/>
  </r>
  <r>
    <x v="11"/>
    <n v="10.3"/>
    <n v="0"/>
  </r>
  <r>
    <x v="0"/>
    <n v="10.4"/>
    <n v="0"/>
  </r>
  <r>
    <x v="1"/>
    <n v="9.6999999999999993"/>
    <n v="0"/>
  </r>
  <r>
    <x v="2"/>
    <n v="8.5"/>
    <n v="1"/>
  </r>
  <r>
    <x v="3"/>
    <n v="9.3000000000000007"/>
    <n v="0"/>
  </r>
  <r>
    <x v="4"/>
    <n v="8.3000000000000007"/>
    <n v="1"/>
  </r>
  <r>
    <x v="5"/>
    <n v="9.5"/>
    <n v="0"/>
  </r>
  <r>
    <x v="6"/>
    <n v="11.3"/>
    <n v="0"/>
  </r>
  <r>
    <x v="7"/>
    <n v="8.4"/>
    <n v="1"/>
  </r>
  <r>
    <x v="8"/>
    <n v="7.6"/>
    <n v="1"/>
  </r>
  <r>
    <x v="9"/>
    <n v="8.1999999999999993"/>
    <n v="1"/>
  </r>
  <r>
    <x v="10"/>
    <n v="11.4"/>
    <n v="0"/>
  </r>
  <r>
    <x v="11"/>
    <n v="10.6"/>
    <n v="0"/>
  </r>
  <r>
    <x v="0"/>
    <n v="8.4"/>
    <n v="1"/>
  </r>
  <r>
    <x v="1"/>
    <n v="10"/>
    <n v="0"/>
  </r>
  <r>
    <x v="2"/>
    <n v="8.9"/>
    <n v="1"/>
  </r>
  <r>
    <x v="3"/>
    <n v="8.1999999999999993"/>
    <n v="1"/>
  </r>
  <r>
    <x v="4"/>
    <n v="7.3"/>
    <n v="1"/>
  </r>
  <r>
    <x v="5"/>
    <n v="7.9"/>
    <n v="1"/>
  </r>
  <r>
    <x v="6"/>
    <n v="9.5"/>
    <n v="0"/>
  </r>
  <r>
    <x v="7"/>
    <n v="9"/>
    <n v="0"/>
  </r>
  <r>
    <x v="8"/>
    <n v="7.9"/>
    <n v="1"/>
  </r>
  <r>
    <x v="9"/>
    <n v="8.5"/>
    <n v="1"/>
  </r>
  <r>
    <x v="10"/>
    <n v="10.3"/>
    <n v="0"/>
  </r>
  <r>
    <x v="11"/>
    <n v="8.6"/>
    <n v="1"/>
  </r>
  <r>
    <x v="0"/>
    <n v="10"/>
    <n v="0"/>
  </r>
  <r>
    <x v="1"/>
    <n v="9.6999999999999993"/>
    <n v="0"/>
  </r>
  <r>
    <x v="2"/>
    <n v="7.5"/>
    <n v="1"/>
  </r>
  <r>
    <x v="3"/>
    <n v="8.6999999999999993"/>
    <n v="1"/>
  </r>
  <r>
    <x v="4"/>
    <n v="8.8000000000000007"/>
    <n v="1"/>
  </r>
  <r>
    <x v="5"/>
    <n v="10.3"/>
    <n v="0"/>
  </r>
  <r>
    <x v="6"/>
    <n v="9.5"/>
    <n v="0"/>
  </r>
  <r>
    <x v="7"/>
    <n v="7.7"/>
    <n v="1"/>
  </r>
  <r>
    <x v="8"/>
    <n v="7.8"/>
    <n v="1"/>
  </r>
  <r>
    <x v="9"/>
    <n v="8.6"/>
    <n v="1"/>
  </r>
  <r>
    <x v="10"/>
    <n v="10.7"/>
    <n v="0"/>
  </r>
  <r>
    <x v="11"/>
    <n v="9.8000000000000007"/>
    <n v="0"/>
  </r>
  <r>
    <x v="0"/>
    <n v="8.6"/>
    <n v="1"/>
  </r>
  <r>
    <x v="1"/>
    <n v="8.1"/>
    <n v="1"/>
  </r>
  <r>
    <x v="2"/>
    <n v="8.1"/>
    <n v="1"/>
  </r>
  <r>
    <x v="3"/>
    <n v="9.1999999999999993"/>
    <n v="0"/>
  </r>
  <r>
    <x v="4"/>
    <n v="8.8000000000000007"/>
    <n v="1"/>
  </r>
  <r>
    <x v="5"/>
    <n v="8"/>
    <n v="1"/>
  </r>
  <r>
    <x v="6"/>
    <n v="11.5"/>
    <n v="0"/>
  </r>
  <r>
    <x v="7"/>
    <n v="8.8000000000000007"/>
    <n v="1"/>
  </r>
  <r>
    <x v="8"/>
    <n v="8.6"/>
    <n v="1"/>
  </r>
  <r>
    <x v="9"/>
    <n v="9.6"/>
    <n v="0"/>
  </r>
  <r>
    <x v="10"/>
    <n v="11.3"/>
    <n v="0"/>
  </r>
  <r>
    <x v="11"/>
    <n v="10.5"/>
    <n v="0"/>
  </r>
  <r>
    <x v="0"/>
    <n v="10.3"/>
    <n v="0"/>
  </r>
  <r>
    <x v="1"/>
    <n v="8.1999999999999993"/>
    <n v="1"/>
  </r>
  <r>
    <x v="2"/>
    <n v="7.6"/>
    <n v="1"/>
  </r>
  <r>
    <x v="3"/>
    <n v="11"/>
    <n v="0"/>
  </r>
  <r>
    <x v="4"/>
    <n v="8.5"/>
    <n v="1"/>
  </r>
  <r>
    <x v="5"/>
    <n v="7.6"/>
    <n v="1"/>
  </r>
  <r>
    <x v="6"/>
    <n v="9.9"/>
    <n v="0"/>
  </r>
  <r>
    <x v="7"/>
    <n v="8.4"/>
    <n v="1"/>
  </r>
  <r>
    <x v="8"/>
    <n v="8.4"/>
    <n v="1"/>
  </r>
  <r>
    <x v="9"/>
    <n v="8.1999999999999993"/>
    <n v="1"/>
  </r>
  <r>
    <x v="10"/>
    <n v="9.8000000000000007"/>
    <n v="0"/>
  </r>
  <r>
    <x v="11"/>
    <n v="10.3"/>
    <n v="0"/>
  </r>
  <r>
    <x v="0"/>
    <n v="8.1"/>
    <n v="1"/>
  </r>
  <r>
    <x v="1"/>
    <n v="9.9"/>
    <n v="0"/>
  </r>
  <r>
    <x v="2"/>
    <n v="10.9"/>
    <n v="0"/>
  </r>
  <r>
    <x v="3"/>
    <n v="8.5"/>
    <n v="1"/>
  </r>
  <r>
    <x v="4"/>
    <n v="10.199999999999999"/>
    <n v="0"/>
  </r>
  <r>
    <x v="5"/>
    <n v="8.4"/>
    <n v="1"/>
  </r>
  <r>
    <x v="6"/>
    <n v="11.2"/>
    <n v="0"/>
  </r>
  <r>
    <x v="7"/>
    <n v="8.1"/>
    <n v="1"/>
  </r>
  <r>
    <x v="8"/>
    <n v="7.7"/>
    <n v="1"/>
  </r>
  <r>
    <x v="9"/>
    <n v="9.1999999999999993"/>
    <n v="0"/>
  </r>
  <r>
    <x v="10"/>
    <n v="10.199999999999999"/>
    <n v="0"/>
  </r>
  <r>
    <x v="11"/>
    <n v="8.6"/>
    <n v="1"/>
  </r>
  <r>
    <x v="0"/>
    <n v="8.4"/>
    <n v="1"/>
  </r>
  <r>
    <x v="1"/>
    <n v="8.8000000000000007"/>
    <n v="1"/>
  </r>
  <r>
    <x v="2"/>
    <n v="7.5"/>
    <n v="1"/>
  </r>
  <r>
    <x v="3"/>
    <n v="9.1999999999999993"/>
    <n v="0"/>
  </r>
  <r>
    <x v="4"/>
    <n v="7.6"/>
    <n v="1"/>
  </r>
  <r>
    <x v="5"/>
    <n v="10.1"/>
    <n v="0"/>
  </r>
  <r>
    <x v="6"/>
    <n v="10.5"/>
    <n v="0"/>
  </r>
  <r>
    <x v="7"/>
    <n v="8.6999999999999993"/>
    <n v="1"/>
  </r>
  <r>
    <x v="8"/>
    <n v="9.1"/>
    <n v="0"/>
  </r>
  <r>
    <x v="9"/>
    <n v="8.5"/>
    <n v="1"/>
  </r>
  <r>
    <x v="10"/>
    <n v="9.9"/>
    <n v="0"/>
  </r>
  <r>
    <x v="11"/>
    <n v="8.5"/>
    <n v="1"/>
  </r>
  <r>
    <x v="0"/>
    <n v="9.4"/>
    <n v="0"/>
  </r>
  <r>
    <x v="1"/>
    <n v="8.3000000000000007"/>
    <n v="1"/>
  </r>
  <r>
    <x v="2"/>
    <n v="8.1"/>
    <n v="1"/>
  </r>
  <r>
    <x v="3"/>
    <n v="8.9"/>
    <n v="1"/>
  </r>
  <r>
    <x v="4"/>
    <n v="8.1999999999999993"/>
    <n v="1"/>
  </r>
  <r>
    <x v="5"/>
    <n v="8.4"/>
    <n v="1"/>
  </r>
  <r>
    <x v="6"/>
    <n v="10.199999999999999"/>
    <n v="0"/>
  </r>
  <r>
    <x v="7"/>
    <n v="8.9"/>
    <n v="1"/>
  </r>
  <r>
    <x v="8"/>
    <n v="8.6"/>
    <n v="1"/>
  </r>
  <r>
    <x v="9"/>
    <n v="7.7"/>
    <n v="1"/>
  </r>
  <r>
    <x v="10"/>
    <n v="10.3"/>
    <n v="0"/>
  </r>
  <r>
    <x v="11"/>
    <n v="9.1999999999999993"/>
    <n v="0"/>
  </r>
  <r>
    <x v="0"/>
    <n v="9.1"/>
    <n v="0"/>
  </r>
  <r>
    <x v="1"/>
    <n v="9.8000000000000007"/>
    <n v="0"/>
  </r>
  <r>
    <x v="2"/>
    <n v="8.8000000000000007"/>
    <n v="1"/>
  </r>
  <r>
    <x v="3"/>
    <n v="9.1999999999999993"/>
    <n v="0"/>
  </r>
  <r>
    <x v="4"/>
    <n v="10.5"/>
    <n v="0"/>
  </r>
  <r>
    <x v="5"/>
    <n v="8.5"/>
    <n v="1"/>
  </r>
  <r>
    <x v="6"/>
    <n v="9.6"/>
    <n v="0"/>
  </r>
  <r>
    <x v="7"/>
    <n v="8.5"/>
    <n v="1"/>
  </r>
  <r>
    <x v="8"/>
    <n v="9.5"/>
    <n v="0"/>
  </r>
  <r>
    <x v="9"/>
    <n v="8.1"/>
    <n v="1"/>
  </r>
  <r>
    <x v="10"/>
    <n v="9.6999999999999993"/>
    <n v="0"/>
  </r>
  <r>
    <x v="11"/>
    <n v="7.5"/>
    <n v="1"/>
  </r>
  <r>
    <x v="0"/>
    <n v="9.1"/>
    <n v="0"/>
  </r>
  <r>
    <x v="1"/>
    <n v="9"/>
    <n v="0"/>
  </r>
  <r>
    <x v="2"/>
    <n v="9.3000000000000007"/>
    <n v="0"/>
  </r>
  <r>
    <x v="3"/>
    <n v="9.5"/>
    <n v="0"/>
  </r>
  <r>
    <x v="4"/>
    <n v="9.8000000000000007"/>
    <n v="0"/>
  </r>
  <r>
    <x v="5"/>
    <n v="9.1999999999999993"/>
    <n v="0"/>
  </r>
  <r>
    <x v="6"/>
    <n v="11.1"/>
    <n v="0"/>
  </r>
  <r>
    <x v="7"/>
    <n v="8.5"/>
    <n v="1"/>
  </r>
  <r>
    <x v="8"/>
    <n v="9.9"/>
    <n v="0"/>
  </r>
  <r>
    <x v="9"/>
    <n v="10.8"/>
    <n v="0"/>
  </r>
  <r>
    <x v="10"/>
    <n v="10"/>
    <n v="0"/>
  </r>
  <r>
    <x v="11"/>
    <n v="10.9"/>
    <n v="0"/>
  </r>
  <r>
    <x v="0"/>
    <n v="10.5"/>
    <n v="0"/>
  </r>
  <r>
    <x v="1"/>
    <n v="9.6999999999999993"/>
    <n v="0"/>
  </r>
  <r>
    <x v="2"/>
    <n v="8"/>
    <n v="1"/>
  </r>
  <r>
    <x v="3"/>
    <n v="10.1"/>
    <n v="0"/>
  </r>
  <r>
    <x v="4"/>
    <n v="10.5"/>
    <n v="0"/>
  </r>
  <r>
    <x v="5"/>
    <n v="10.6"/>
    <n v="0"/>
  </r>
  <r>
    <x v="6"/>
    <n v="10.6"/>
    <n v="0"/>
  </r>
  <r>
    <x v="7"/>
    <n v="7.7"/>
    <n v="1"/>
  </r>
  <r>
    <x v="8"/>
    <n v="9.1"/>
    <n v="0"/>
  </r>
  <r>
    <x v="9"/>
    <n v="8.5"/>
    <n v="1"/>
  </r>
  <r>
    <x v="10"/>
    <n v="9.5"/>
    <n v="0"/>
  </r>
  <r>
    <x v="11"/>
    <n v="9.3000000000000007"/>
    <n v="0"/>
  </r>
  <r>
    <x v="0"/>
    <n v="10"/>
    <n v="0"/>
  </r>
  <r>
    <x v="1"/>
    <n v="8"/>
    <n v="1"/>
  </r>
  <r>
    <x v="2"/>
    <n v="9.6"/>
    <n v="0"/>
  </r>
  <r>
    <x v="3"/>
    <n v="10.7"/>
    <n v="0"/>
  </r>
  <r>
    <x v="4"/>
    <n v="9.4"/>
    <n v="0"/>
  </r>
  <r>
    <x v="5"/>
    <n v="8.3000000000000007"/>
    <n v="1"/>
  </r>
  <r>
    <x v="6"/>
    <n v="10.1"/>
    <n v="0"/>
  </r>
  <r>
    <x v="7"/>
    <n v="8.6"/>
    <n v="1"/>
  </r>
  <r>
    <x v="8"/>
    <n v="8.9"/>
    <n v="1"/>
  </r>
  <r>
    <x v="9"/>
    <n v="9.1999999999999993"/>
    <n v="0"/>
  </r>
  <r>
    <x v="10"/>
    <n v="10.5"/>
    <n v="0"/>
  </r>
  <r>
    <x v="11"/>
    <n v="8.3000000000000007"/>
    <n v="1"/>
  </r>
  <r>
    <x v="0"/>
    <n v="8"/>
    <n v="1"/>
  </r>
  <r>
    <x v="1"/>
    <n v="8.4"/>
    <n v="1"/>
  </r>
  <r>
    <x v="2"/>
    <n v="7.9"/>
    <n v="1"/>
  </r>
  <r>
    <x v="3"/>
    <n v="8.5"/>
    <n v="1"/>
  </r>
  <r>
    <x v="4"/>
    <n v="8.1"/>
    <n v="1"/>
  </r>
  <r>
    <x v="5"/>
    <n v="9.1"/>
    <n v="0"/>
  </r>
  <r>
    <x v="6"/>
    <n v="9.3000000000000007"/>
    <n v="0"/>
  </r>
  <r>
    <x v="7"/>
    <n v="9.4"/>
    <n v="0"/>
  </r>
  <r>
    <x v="8"/>
    <n v="9.9"/>
    <n v="0"/>
  </r>
  <r>
    <x v="9"/>
    <n v="8"/>
    <n v="1"/>
  </r>
  <r>
    <x v="10"/>
    <n v="11.4"/>
    <n v="0"/>
  </r>
  <r>
    <x v="11"/>
    <n v="8.8000000000000007"/>
    <n v="1"/>
  </r>
  <r>
    <x v="0"/>
    <n v="9.1999999999999993"/>
    <n v="0"/>
  </r>
  <r>
    <x v="1"/>
    <n v="7.8"/>
    <n v="1"/>
  </r>
  <r>
    <x v="2"/>
    <n v="8.4"/>
    <n v="1"/>
  </r>
  <r>
    <x v="3"/>
    <n v="8.1"/>
    <n v="1"/>
  </r>
  <r>
    <x v="4"/>
    <n v="8.3000000000000007"/>
    <n v="1"/>
  </r>
  <r>
    <x v="5"/>
    <n v="8.9"/>
    <n v="1"/>
  </r>
  <r>
    <x v="6"/>
    <n v="9.4"/>
    <n v="0"/>
  </r>
  <r>
    <x v="7"/>
    <n v="9.3000000000000007"/>
    <n v="0"/>
  </r>
  <r>
    <x v="8"/>
    <n v="8.8000000000000007"/>
    <n v="1"/>
  </r>
  <r>
    <x v="9"/>
    <n v="8.9"/>
    <n v="1"/>
  </r>
  <r>
    <x v="10"/>
    <n v="10.8"/>
    <n v="0"/>
  </r>
  <r>
    <x v="11"/>
    <n v="11"/>
    <n v="0"/>
  </r>
  <r>
    <x v="0"/>
    <n v="8.6"/>
    <n v="1"/>
  </r>
  <r>
    <x v="1"/>
    <n v="8.4"/>
    <n v="1"/>
  </r>
  <r>
    <x v="2"/>
    <n v="7.9"/>
    <n v="1"/>
  </r>
  <r>
    <x v="3"/>
    <n v="7.8"/>
    <n v="1"/>
  </r>
  <r>
    <x v="4"/>
    <n v="7.6"/>
    <n v="1"/>
  </r>
  <r>
    <x v="5"/>
    <n v="7.6"/>
    <n v="1"/>
  </r>
  <r>
    <x v="6"/>
    <n v="9.5"/>
    <n v="0"/>
  </r>
  <r>
    <x v="7"/>
    <n v="8.8000000000000007"/>
    <n v="1"/>
  </r>
  <r>
    <x v="8"/>
    <n v="9.1999999999999993"/>
    <n v="0"/>
  </r>
  <r>
    <x v="9"/>
    <n v="9.1999999999999993"/>
    <n v="0"/>
  </r>
  <r>
    <x v="10"/>
    <n v="9.8000000000000007"/>
    <n v="0"/>
  </r>
  <r>
    <x v="11"/>
    <n v="8.8000000000000007"/>
    <n v="1"/>
  </r>
  <r>
    <x v="0"/>
    <n v="8.6999999999999993"/>
    <n v="1"/>
  </r>
  <r>
    <x v="1"/>
    <n v="9.6"/>
    <n v="0"/>
  </r>
  <r>
    <x v="2"/>
    <n v="8.1999999999999993"/>
    <n v="1"/>
  </r>
  <r>
    <x v="3"/>
    <n v="9.8000000000000007"/>
    <n v="0"/>
  </r>
  <r>
    <x v="4"/>
    <n v="8.5"/>
    <n v="1"/>
  </r>
  <r>
    <x v="5"/>
    <n v="8.9"/>
    <n v="1"/>
  </r>
  <r>
    <x v="6"/>
    <n v="10.1"/>
    <n v="0"/>
  </r>
  <r>
    <x v="7"/>
    <n v="7.9"/>
    <n v="1"/>
  </r>
  <r>
    <x v="8"/>
    <n v="8.5"/>
    <n v="1"/>
  </r>
  <r>
    <x v="9"/>
    <n v="7.6"/>
    <n v="1"/>
  </r>
  <r>
    <x v="10"/>
    <n v="10.5"/>
    <n v="0"/>
  </r>
  <r>
    <x v="11"/>
    <n v="9.1"/>
    <n v="0"/>
  </r>
  <r>
    <x v="0"/>
    <n v="10"/>
    <n v="0"/>
  </r>
  <r>
    <x v="1"/>
    <n v="10.4"/>
    <n v="0"/>
  </r>
  <r>
    <x v="2"/>
    <n v="8.5"/>
    <n v="1"/>
  </r>
  <r>
    <x v="3"/>
    <n v="10.8"/>
    <n v="0"/>
  </r>
  <r>
    <x v="4"/>
    <n v="7.9"/>
    <n v="1"/>
  </r>
  <r>
    <x v="5"/>
    <n v="9"/>
    <n v="0"/>
  </r>
  <r>
    <x v="6"/>
    <n v="11.4"/>
    <n v="0"/>
  </r>
  <r>
    <x v="7"/>
    <n v="8"/>
    <n v="1"/>
  </r>
  <r>
    <x v="8"/>
    <n v="8.1999999999999993"/>
    <n v="1"/>
  </r>
  <r>
    <x v="9"/>
    <n v="11"/>
    <n v="0"/>
  </r>
  <r>
    <x v="10"/>
    <n v="10.6"/>
    <n v="0"/>
  </r>
  <r>
    <x v="11"/>
    <n v="8"/>
    <n v="1"/>
  </r>
  <r>
    <x v="0"/>
    <n v="8.9"/>
    <n v="1"/>
  </r>
  <r>
    <x v="1"/>
    <n v="10.1"/>
    <n v="0"/>
  </r>
  <r>
    <x v="2"/>
    <n v="9.1"/>
    <n v="0"/>
  </r>
  <r>
    <x v="3"/>
    <n v="11"/>
    <n v="0"/>
  </r>
  <r>
    <x v="4"/>
    <n v="9.9"/>
    <n v="0"/>
  </r>
  <r>
    <x v="5"/>
    <n v="8.8000000000000007"/>
    <n v="1"/>
  </r>
  <r>
    <x v="6"/>
    <n v="9.1"/>
    <n v="0"/>
  </r>
  <r>
    <x v="7"/>
    <n v="7.7"/>
    <n v="1"/>
  </r>
  <r>
    <x v="8"/>
    <n v="8.1999999999999993"/>
    <n v="1"/>
  </r>
  <r>
    <x v="9"/>
    <n v="8.6999999999999993"/>
    <n v="1"/>
  </r>
  <r>
    <x v="10"/>
    <n v="10.6"/>
    <n v="0"/>
  </r>
  <r>
    <x v="11"/>
    <n v="9.9"/>
    <n v="0"/>
  </r>
  <r>
    <x v="0"/>
    <n v="8.6999999999999993"/>
    <n v="1"/>
  </r>
  <r>
    <x v="1"/>
    <n v="8.4"/>
    <n v="1"/>
  </r>
  <r>
    <x v="2"/>
    <n v="8.5"/>
    <n v="1"/>
  </r>
  <r>
    <x v="3"/>
    <n v="7.9"/>
    <n v="1"/>
  </r>
  <r>
    <x v="4"/>
    <n v="8.5"/>
    <n v="1"/>
  </r>
  <r>
    <x v="5"/>
    <n v="7.8"/>
    <n v="1"/>
  </r>
  <r>
    <x v="6"/>
    <n v="9.8000000000000007"/>
    <n v="0"/>
  </r>
  <r>
    <x v="7"/>
    <n v="8.6999999999999993"/>
    <n v="1"/>
  </r>
  <r>
    <x v="8"/>
    <n v="8.8000000000000007"/>
    <n v="1"/>
  </r>
  <r>
    <x v="9"/>
    <n v="9.8000000000000007"/>
    <n v="0"/>
  </r>
  <r>
    <x v="10"/>
    <n v="10"/>
    <n v="0"/>
  </r>
  <r>
    <x v="11"/>
    <n v="7.7"/>
    <n v="1"/>
  </r>
  <r>
    <x v="0"/>
    <n v="9.6999999999999993"/>
    <n v="0"/>
  </r>
  <r>
    <x v="1"/>
    <n v="8"/>
    <n v="1"/>
  </r>
  <r>
    <x v="2"/>
    <n v="11"/>
    <n v="0"/>
  </r>
  <r>
    <x v="3"/>
    <n v="8.6"/>
    <n v="1"/>
  </r>
  <r>
    <x v="4"/>
    <n v="8.6999999999999993"/>
    <n v="1"/>
  </r>
  <r>
    <x v="5"/>
    <n v="8.1999999999999993"/>
    <n v="1"/>
  </r>
  <r>
    <x v="6"/>
    <n v="10.7"/>
    <n v="0"/>
  </r>
  <r>
    <x v="7"/>
    <n v="8.5"/>
    <n v="1"/>
  </r>
  <r>
    <x v="8"/>
    <n v="7.8"/>
    <n v="1"/>
  </r>
  <r>
    <x v="9"/>
    <n v="8.1999999999999993"/>
    <n v="1"/>
  </r>
  <r>
    <x v="10"/>
    <n v="9.9"/>
    <n v="0"/>
  </r>
  <r>
    <x v="11"/>
    <n v="8.8000000000000007"/>
    <n v="1"/>
  </r>
  <r>
    <x v="0"/>
    <n v="9.9"/>
    <n v="0"/>
  </r>
  <r>
    <x v="1"/>
    <n v="9.4"/>
    <n v="0"/>
  </r>
  <r>
    <x v="2"/>
    <n v="9.1999999999999993"/>
    <n v="0"/>
  </r>
  <r>
    <x v="3"/>
    <n v="8"/>
    <n v="1"/>
  </r>
  <r>
    <x v="4"/>
    <n v="9"/>
    <n v="0"/>
  </r>
  <r>
    <x v="5"/>
    <n v="8.6999999999999993"/>
    <n v="1"/>
  </r>
  <r>
    <x v="6"/>
    <n v="11.5"/>
    <n v="0"/>
  </r>
  <r>
    <x v="7"/>
    <n v="9.1"/>
    <n v="0"/>
  </r>
  <r>
    <x v="8"/>
    <n v="8.4"/>
    <n v="1"/>
  </r>
  <r>
    <x v="9"/>
    <n v="10.1"/>
    <n v="0"/>
  </r>
  <r>
    <x v="10"/>
    <n v="9.4"/>
    <n v="0"/>
  </r>
  <r>
    <x v="11"/>
    <n v="7.8"/>
    <n v="1"/>
  </r>
  <r>
    <x v="0"/>
    <n v="8.3000000000000007"/>
    <n v="1"/>
  </r>
  <r>
    <x v="1"/>
    <n v="8.4"/>
    <n v="1"/>
  </r>
  <r>
    <x v="2"/>
    <n v="7.6"/>
    <n v="1"/>
  </r>
  <r>
    <x v="3"/>
    <n v="9.1"/>
    <n v="0"/>
  </r>
  <r>
    <x v="4"/>
    <n v="9.4"/>
    <n v="0"/>
  </r>
  <r>
    <x v="5"/>
    <n v="9.6"/>
    <n v="0"/>
  </r>
  <r>
    <x v="6"/>
    <n v="11"/>
    <n v="0"/>
  </r>
  <r>
    <x v="7"/>
    <n v="8.1999999999999993"/>
    <n v="1"/>
  </r>
  <r>
    <x v="8"/>
    <n v="8.8000000000000007"/>
    <n v="1"/>
  </r>
  <r>
    <x v="9"/>
    <n v="10.9"/>
    <n v="0"/>
  </r>
  <r>
    <x v="10"/>
    <n v="11"/>
    <n v="0"/>
  </r>
  <r>
    <x v="11"/>
    <n v="9.5"/>
    <n v="0"/>
  </r>
  <r>
    <x v="0"/>
    <n v="9.1999999999999993"/>
    <n v="0"/>
  </r>
  <r>
    <x v="1"/>
    <n v="9.8000000000000007"/>
    <n v="0"/>
  </r>
  <r>
    <x v="2"/>
    <n v="9.4"/>
    <n v="0"/>
  </r>
  <r>
    <x v="3"/>
    <n v="8"/>
    <n v="1"/>
  </r>
  <r>
    <x v="4"/>
    <n v="8"/>
    <n v="1"/>
  </r>
  <r>
    <x v="5"/>
    <n v="8.6"/>
    <n v="1"/>
  </r>
  <r>
    <x v="6"/>
    <n v="10.5"/>
    <n v="0"/>
  </r>
  <r>
    <x v="7"/>
    <n v="9.4"/>
    <n v="0"/>
  </r>
  <r>
    <x v="8"/>
    <n v="8.1999999999999993"/>
    <n v="1"/>
  </r>
  <r>
    <x v="9"/>
    <n v="8.6999999999999993"/>
    <n v="1"/>
  </r>
  <r>
    <x v="10"/>
    <n v="9.6999999999999993"/>
    <n v="0"/>
  </r>
  <r>
    <x v="11"/>
    <n v="9.4"/>
    <n v="0"/>
  </r>
  <r>
    <x v="0"/>
    <n v="9.6999999999999993"/>
    <n v="0"/>
  </r>
  <r>
    <x v="1"/>
    <n v="8.1999999999999993"/>
    <n v="1"/>
  </r>
  <r>
    <x v="2"/>
    <n v="9.4"/>
    <n v="0"/>
  </r>
  <r>
    <x v="3"/>
    <n v="10.4"/>
    <n v="0"/>
  </r>
  <r>
    <x v="4"/>
    <n v="9.5"/>
    <n v="0"/>
  </r>
  <r>
    <x v="5"/>
    <n v="10.4"/>
    <n v="0"/>
  </r>
  <r>
    <x v="6"/>
    <n v="10.1"/>
    <n v="0"/>
  </r>
  <r>
    <x v="7"/>
    <n v="8.5"/>
    <n v="1"/>
  </r>
  <r>
    <x v="8"/>
    <n v="8.1999999999999993"/>
    <n v="1"/>
  </r>
  <r>
    <x v="9"/>
    <n v="7.7"/>
    <n v="1"/>
  </r>
  <r>
    <x v="10"/>
    <n v="10.199999999999999"/>
    <n v="0"/>
  </r>
  <r>
    <x v="11"/>
    <n v="8.1"/>
    <n v="1"/>
  </r>
  <r>
    <x v="0"/>
    <n v="8.8000000000000007"/>
    <n v="1"/>
  </r>
  <r>
    <x v="1"/>
    <n v="9.6"/>
    <n v="0"/>
  </r>
  <r>
    <x v="2"/>
    <n v="8.3000000000000007"/>
    <n v="1"/>
  </r>
  <r>
    <x v="3"/>
    <n v="8.6999999999999993"/>
    <n v="1"/>
  </r>
  <r>
    <x v="4"/>
    <n v="8.9"/>
    <n v="1"/>
  </r>
  <r>
    <x v="5"/>
    <n v="9"/>
    <n v="0"/>
  </r>
  <r>
    <x v="6"/>
    <n v="11"/>
    <n v="0"/>
  </r>
  <r>
    <x v="7"/>
    <n v="9"/>
    <n v="0"/>
  </r>
  <r>
    <x v="8"/>
    <n v="9.5"/>
    <n v="0"/>
  </r>
  <r>
    <x v="9"/>
    <n v="8.1999999999999993"/>
    <n v="1"/>
  </r>
  <r>
    <x v="10"/>
    <n v="9.1999999999999993"/>
    <n v="0"/>
  </r>
  <r>
    <x v="11"/>
    <n v="8.4"/>
    <n v="1"/>
  </r>
  <r>
    <x v="0"/>
    <n v="9.1"/>
    <n v="0"/>
  </r>
  <r>
    <x v="1"/>
    <n v="8.1999999999999993"/>
    <n v="1"/>
  </r>
  <r>
    <x v="2"/>
    <n v="9.5"/>
    <n v="0"/>
  </r>
  <r>
    <x v="3"/>
    <n v="8.6"/>
    <n v="1"/>
  </r>
  <r>
    <x v="4"/>
    <n v="8.3000000000000007"/>
    <n v="1"/>
  </r>
  <r>
    <x v="5"/>
    <n v="9.6999999999999993"/>
    <n v="0"/>
  </r>
  <r>
    <x v="6"/>
    <n v="9.4"/>
    <n v="0"/>
  </r>
  <r>
    <x v="7"/>
    <n v="8.6"/>
    <n v="1"/>
  </r>
  <r>
    <x v="8"/>
    <n v="9.3000000000000007"/>
    <n v="0"/>
  </r>
  <r>
    <x v="9"/>
    <n v="8.1"/>
    <n v="1"/>
  </r>
  <r>
    <x v="10"/>
    <n v="11.5"/>
    <n v="0"/>
  </r>
  <r>
    <x v="11"/>
    <n v="11"/>
    <n v="0"/>
  </r>
  <r>
    <x v="0"/>
    <n v="9.8000000000000007"/>
    <n v="0"/>
  </r>
  <r>
    <x v="1"/>
    <n v="9.6"/>
    <n v="0"/>
  </r>
  <r>
    <x v="2"/>
    <n v="10.4"/>
    <n v="0"/>
  </r>
  <r>
    <x v="3"/>
    <n v="8.6"/>
    <n v="1"/>
  </r>
  <r>
    <x v="4"/>
    <n v="8.6999999999999993"/>
    <n v="1"/>
  </r>
  <r>
    <x v="5"/>
    <n v="7.8"/>
    <n v="1"/>
  </r>
  <r>
    <x v="6"/>
    <n v="9.1999999999999993"/>
    <n v="0"/>
  </r>
  <r>
    <x v="7"/>
    <n v="9.6"/>
    <n v="0"/>
  </r>
  <r>
    <x v="8"/>
    <n v="8.1999999999999993"/>
    <n v="1"/>
  </r>
  <r>
    <x v="9"/>
    <n v="8.3000000000000007"/>
    <n v="1"/>
  </r>
  <r>
    <x v="10"/>
    <n v="10.1"/>
    <n v="0"/>
  </r>
  <r>
    <x v="11"/>
    <n v="8.1"/>
    <n v="1"/>
  </r>
  <r>
    <x v="0"/>
    <n v="9.9"/>
    <n v="0"/>
  </r>
  <r>
    <x v="1"/>
    <n v="9.5"/>
    <n v="0"/>
  </r>
  <r>
    <x v="2"/>
    <n v="9.1999999999999993"/>
    <n v="0"/>
  </r>
  <r>
    <x v="3"/>
    <n v="9.3000000000000007"/>
    <n v="0"/>
  </r>
  <r>
    <x v="4"/>
    <n v="8.3000000000000007"/>
    <n v="1"/>
  </r>
  <r>
    <x v="5"/>
    <n v="8.1"/>
    <n v="1"/>
  </r>
  <r>
    <x v="6"/>
    <n v="10.3"/>
    <n v="0"/>
  </r>
  <r>
    <x v="7"/>
    <n v="9.8000000000000007"/>
    <n v="0"/>
  </r>
  <r>
    <x v="8"/>
    <n v="8.6"/>
    <n v="1"/>
  </r>
  <r>
    <x v="9"/>
    <n v="9.9"/>
    <n v="0"/>
  </r>
  <r>
    <x v="10"/>
    <n v="9.4"/>
    <n v="0"/>
  </r>
  <r>
    <x v="11"/>
    <n v="8.6999999999999993"/>
    <n v="1"/>
  </r>
  <r>
    <x v="0"/>
    <n v="9"/>
    <n v="0"/>
  </r>
  <r>
    <x v="1"/>
    <n v="9.9"/>
    <n v="0"/>
  </r>
  <r>
    <x v="2"/>
    <n v="8.1999999999999993"/>
    <n v="1"/>
  </r>
  <r>
    <x v="3"/>
    <n v="10.1"/>
    <n v="0"/>
  </r>
  <r>
    <x v="4"/>
    <n v="10.4"/>
    <n v="0"/>
  </r>
  <r>
    <x v="5"/>
    <n v="9"/>
    <n v="0"/>
  </r>
  <r>
    <x v="6"/>
    <n v="10.1"/>
    <n v="0"/>
  </r>
  <r>
    <x v="7"/>
    <n v="9.3000000000000007"/>
    <n v="0"/>
  </r>
  <r>
    <x v="8"/>
    <n v="11"/>
    <n v="0"/>
  </r>
  <r>
    <x v="9"/>
    <n v="8.1999999999999993"/>
    <n v="1"/>
  </r>
  <r>
    <x v="10"/>
    <n v="11.4"/>
    <n v="0"/>
  </r>
  <r>
    <x v="11"/>
    <n v="10.6"/>
    <n v="0"/>
  </r>
  <r>
    <x v="0"/>
    <n v="8.1999999999999993"/>
    <n v="1"/>
  </r>
  <r>
    <x v="1"/>
    <n v="9.1"/>
    <n v="0"/>
  </r>
  <r>
    <x v="2"/>
    <n v="8.5"/>
    <n v="1"/>
  </r>
  <r>
    <x v="3"/>
    <n v="9.4"/>
    <n v="0"/>
  </r>
  <r>
    <x v="4"/>
    <n v="8.1"/>
    <n v="1"/>
  </r>
  <r>
    <x v="5"/>
    <n v="8.4"/>
    <n v="1"/>
  </r>
  <r>
    <x v="6"/>
    <n v="10.8"/>
    <n v="0"/>
  </r>
  <r>
    <x v="7"/>
    <n v="8.6"/>
    <n v="1"/>
  </r>
  <r>
    <x v="8"/>
    <n v="10.3"/>
    <n v="0"/>
  </r>
  <r>
    <x v="9"/>
    <n v="8.6999999999999993"/>
    <n v="1"/>
  </r>
  <r>
    <x v="10"/>
    <n v="9.8000000000000007"/>
    <n v="0"/>
  </r>
  <r>
    <x v="11"/>
    <n v="8.8000000000000007"/>
    <n v="1"/>
  </r>
  <r>
    <x v="0"/>
    <n v="8.9"/>
    <n v="1"/>
  </r>
  <r>
    <x v="1"/>
    <n v="7.9"/>
    <n v="1"/>
  </r>
  <r>
    <x v="2"/>
    <n v="8.5"/>
    <n v="1"/>
  </r>
  <r>
    <x v="3"/>
    <n v="8.6"/>
    <n v="1"/>
  </r>
  <r>
    <x v="4"/>
    <n v="7.6"/>
    <n v="1"/>
  </r>
  <r>
    <x v="5"/>
    <n v="8.4"/>
    <n v="1"/>
  </r>
  <r>
    <x v="6"/>
    <n v="10.1"/>
    <n v="0"/>
  </r>
  <r>
    <x v="7"/>
    <n v="9.3000000000000007"/>
    <n v="0"/>
  </r>
  <r>
    <x v="8"/>
    <n v="8.8000000000000007"/>
    <n v="1"/>
  </r>
  <r>
    <x v="9"/>
    <n v="8.9"/>
    <n v="1"/>
  </r>
  <r>
    <x v="10"/>
    <n v="9.9"/>
    <n v="0"/>
  </r>
  <r>
    <x v="11"/>
    <n v="7.7"/>
    <n v="1"/>
  </r>
  <r>
    <x v="0"/>
    <n v="8.1"/>
    <n v="1"/>
  </r>
  <r>
    <x v="1"/>
    <n v="9.6"/>
    <n v="0"/>
  </r>
  <r>
    <x v="2"/>
    <n v="8.8000000000000007"/>
    <n v="1"/>
  </r>
  <r>
    <x v="3"/>
    <n v="7.9"/>
    <n v="1"/>
  </r>
  <r>
    <x v="4"/>
    <n v="9.4"/>
    <n v="0"/>
  </r>
  <r>
    <x v="5"/>
    <n v="8.9"/>
    <n v="1"/>
  </r>
  <r>
    <x v="6"/>
    <n v="10.1"/>
    <n v="0"/>
  </r>
  <r>
    <x v="7"/>
    <n v="8.9"/>
    <n v="1"/>
  </r>
  <r>
    <x v="8"/>
    <n v="8.5"/>
    <n v="1"/>
  </r>
  <r>
    <x v="9"/>
    <n v="8.9"/>
    <n v="1"/>
  </r>
  <r>
    <x v="10"/>
    <n v="10.199999999999999"/>
    <n v="0"/>
  </r>
  <r>
    <x v="11"/>
    <n v="8.6999999999999993"/>
    <n v="1"/>
  </r>
  <r>
    <x v="0"/>
    <n v="8.6"/>
    <n v="1"/>
  </r>
  <r>
    <x v="1"/>
    <n v="8.5"/>
    <n v="1"/>
  </r>
  <r>
    <x v="2"/>
    <n v="9.6999999999999993"/>
    <n v="0"/>
  </r>
  <r>
    <x v="3"/>
    <n v="8.9"/>
    <n v="1"/>
  </r>
  <r>
    <x v="4"/>
    <n v="8.6999999999999993"/>
    <n v="1"/>
  </r>
  <r>
    <x v="5"/>
    <n v="8.1"/>
    <n v="1"/>
  </r>
  <r>
    <x v="6"/>
    <n v="10.4"/>
    <n v="0"/>
  </r>
  <r>
    <x v="7"/>
    <n v="7.6"/>
    <n v="1"/>
  </r>
  <r>
    <x v="8"/>
    <n v="8.3000000000000007"/>
    <n v="1"/>
  </r>
  <r>
    <x v="9"/>
    <n v="7.6"/>
    <n v="1"/>
  </r>
  <r>
    <x v="10"/>
    <n v="10.8"/>
    <n v="0"/>
  </r>
  <r>
    <x v="11"/>
    <n v="8.8000000000000007"/>
    <n v="1"/>
  </r>
  <r>
    <x v="0"/>
    <n v="10.4"/>
    <n v="0"/>
  </r>
  <r>
    <x v="1"/>
    <n v="10.1"/>
    <n v="0"/>
  </r>
  <r>
    <x v="2"/>
    <n v="9.1999999999999993"/>
    <n v="0"/>
  </r>
  <r>
    <x v="3"/>
    <n v="8.6"/>
    <n v="1"/>
  </r>
  <r>
    <x v="4"/>
    <n v="8.1"/>
    <n v="1"/>
  </r>
  <r>
    <x v="5"/>
    <n v="9.3000000000000007"/>
    <n v="0"/>
  </r>
  <r>
    <x v="6"/>
    <n v="9.1999999999999993"/>
    <n v="0"/>
  </r>
  <r>
    <x v="7"/>
    <n v="7.6"/>
    <n v="1"/>
  </r>
  <r>
    <x v="8"/>
    <n v="9.1"/>
    <n v="0"/>
  </r>
  <r>
    <x v="9"/>
    <n v="8.5"/>
    <n v="1"/>
  </r>
  <r>
    <x v="10"/>
    <n v="11.3"/>
    <n v="0"/>
  </r>
  <r>
    <x v="11"/>
    <n v="9.6999999999999993"/>
    <n v="0"/>
  </r>
  <r>
    <x v="0"/>
    <n v="7.8"/>
    <n v="1"/>
  </r>
  <r>
    <x v="1"/>
    <n v="8.1999999999999993"/>
    <n v="1"/>
  </r>
  <r>
    <x v="2"/>
    <n v="7.9"/>
    <n v="1"/>
  </r>
  <r>
    <x v="3"/>
    <n v="11"/>
    <n v="0"/>
  </r>
  <r>
    <x v="4"/>
    <n v="9.4"/>
    <n v="0"/>
  </r>
  <r>
    <x v="5"/>
    <n v="8.4"/>
    <n v="1"/>
  </r>
  <r>
    <x v="6"/>
    <n v="9.3000000000000007"/>
    <n v="0"/>
  </r>
  <r>
    <x v="7"/>
    <n v="9.1"/>
    <n v="0"/>
  </r>
  <r>
    <x v="8"/>
    <n v="9.1999999999999993"/>
    <n v="0"/>
  </r>
  <r>
    <x v="9"/>
    <n v="8.6999999999999993"/>
    <n v="1"/>
  </r>
  <r>
    <x v="10"/>
    <n v="9.6"/>
    <n v="0"/>
  </r>
  <r>
    <x v="11"/>
    <n v="8.3000000000000007"/>
    <n v="1"/>
  </r>
  <r>
    <x v="0"/>
    <n v="8.1"/>
    <n v="1"/>
  </r>
  <r>
    <x v="1"/>
    <n v="8.6999999999999993"/>
    <n v="1"/>
  </r>
  <r>
    <x v="2"/>
    <n v="8.6"/>
    <n v="1"/>
  </r>
  <r>
    <x v="3"/>
    <n v="8.4"/>
    <n v="1"/>
  </r>
  <r>
    <x v="4"/>
    <n v="8"/>
    <n v="1"/>
  </r>
  <r>
    <x v="5"/>
    <n v="9.6999999999999993"/>
    <n v="0"/>
  </r>
  <r>
    <x v="6"/>
    <n v="11.5"/>
    <n v="0"/>
  </r>
  <r>
    <x v="7"/>
    <n v="9.1999999999999993"/>
    <n v="0"/>
  </r>
  <r>
    <x v="8"/>
    <n v="8.6999999999999993"/>
    <n v="1"/>
  </r>
  <r>
    <x v="9"/>
    <n v="9.6"/>
    <n v="0"/>
  </r>
  <r>
    <x v="10"/>
    <n v="10.8"/>
    <n v="0"/>
  </r>
  <r>
    <x v="11"/>
    <n v="9.5"/>
    <n v="0"/>
  </r>
  <r>
    <x v="0"/>
    <n v="9"/>
    <n v="0"/>
  </r>
  <r>
    <x v="1"/>
    <n v="10.3"/>
    <n v="0"/>
  </r>
  <r>
    <x v="2"/>
    <n v="10.199999999999999"/>
    <n v="0"/>
  </r>
  <r>
    <x v="3"/>
    <n v="10.199999999999999"/>
    <n v="0"/>
  </r>
  <r>
    <x v="4"/>
    <n v="8.9"/>
    <n v="1"/>
  </r>
  <r>
    <x v="5"/>
    <n v="8.1999999999999993"/>
    <n v="1"/>
  </r>
  <r>
    <x v="6"/>
    <n v="10.1"/>
    <n v="0"/>
  </r>
  <r>
    <x v="7"/>
    <n v="9.6999999999999993"/>
    <n v="0"/>
  </r>
  <r>
    <x v="8"/>
    <n v="7.7"/>
    <n v="1"/>
  </r>
  <r>
    <x v="9"/>
    <n v="8.4"/>
    <n v="1"/>
  </r>
  <r>
    <x v="10"/>
    <n v="11.2"/>
    <n v="0"/>
  </r>
  <r>
    <x v="11"/>
    <n v="8.5"/>
    <n v="1"/>
  </r>
  <r>
    <x v="0"/>
    <n v="9.6"/>
    <n v="0"/>
  </r>
  <r>
    <x v="1"/>
    <n v="10"/>
    <n v="0"/>
  </r>
  <r>
    <x v="2"/>
    <n v="8.9"/>
    <n v="1"/>
  </r>
  <r>
    <x v="3"/>
    <n v="8.9"/>
    <n v="1"/>
  </r>
  <r>
    <x v="4"/>
    <n v="9.3000000000000007"/>
    <n v="0"/>
  </r>
  <r>
    <x v="5"/>
    <n v="9.1"/>
    <n v="0"/>
  </r>
  <r>
    <x v="6"/>
    <n v="11.5"/>
    <n v="0"/>
  </r>
  <r>
    <x v="7"/>
    <n v="8"/>
    <n v="1"/>
  </r>
  <r>
    <x v="8"/>
    <n v="10.1"/>
    <n v="0"/>
  </r>
  <r>
    <x v="9"/>
    <n v="8.6999999999999993"/>
    <n v="1"/>
  </r>
  <r>
    <x v="10"/>
    <n v="9.5"/>
    <n v="0"/>
  </r>
  <r>
    <x v="11"/>
    <n v="8.1"/>
    <n v="1"/>
  </r>
  <r>
    <x v="0"/>
    <n v="8.9"/>
    <n v="1"/>
  </r>
  <r>
    <x v="1"/>
    <n v="9.6"/>
    <n v="0"/>
  </r>
  <r>
    <x v="2"/>
    <n v="9.5"/>
    <n v="0"/>
  </r>
  <r>
    <x v="3"/>
    <n v="8.1"/>
    <n v="1"/>
  </r>
  <r>
    <x v="4"/>
    <n v="9.8000000000000007"/>
    <n v="0"/>
  </r>
  <r>
    <x v="5"/>
    <n v="9"/>
    <n v="0"/>
  </r>
  <r>
    <x v="6"/>
    <n v="11.5"/>
    <n v="0"/>
  </r>
  <r>
    <x v="7"/>
    <n v="7.5"/>
    <n v="1"/>
  </r>
  <r>
    <x v="8"/>
    <n v="9.3000000000000007"/>
    <n v="0"/>
  </r>
  <r>
    <x v="9"/>
    <n v="8"/>
    <n v="1"/>
  </r>
  <r>
    <x v="10"/>
    <n v="10.199999999999999"/>
    <n v="0"/>
  </r>
  <r>
    <x v="11"/>
    <n v="8.6999999999999993"/>
    <n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25-07-25T00:00:00"/>
    <n v="43"/>
    <x v="0"/>
  </r>
  <r>
    <d v="2025-07-26T00:00:00"/>
    <n v="69"/>
    <x v="1"/>
  </r>
  <r>
    <d v="2025-07-27T00:00:00"/>
    <n v="87"/>
    <x v="0"/>
  </r>
  <r>
    <d v="2025-07-28T00:00:00"/>
    <n v="430"/>
    <x v="2"/>
  </r>
  <r>
    <d v="2025-07-29T00:00:00"/>
    <n v="96"/>
    <x v="3"/>
  </r>
  <r>
    <d v="2025-07-30T00:00:00"/>
    <n v="48"/>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895345-D9A3-456B-9F81-C3B85C2864DF}" name="PivotTable5"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13:G18" firstHeaderRow="1" firstDataRow="1" firstDataCol="1"/>
  <pivotFields count="3">
    <pivotField compact="0" numFmtId="14" outline="0" showAll="0"/>
    <pivotField dataField="1" compact="0" outline="0" showAll="0"/>
    <pivotField axis="axisRow" compact="0" outline="0" showAll="0">
      <items count="5">
        <item x="2"/>
        <item x="0"/>
        <item x="3"/>
        <item x="1"/>
        <item t="default"/>
      </items>
    </pivotField>
  </pivotFields>
  <rowFields count="1">
    <field x="2"/>
  </rowFields>
  <rowItems count="5">
    <i>
      <x/>
    </i>
    <i>
      <x v="1"/>
    </i>
    <i>
      <x v="2"/>
    </i>
    <i>
      <x v="3"/>
    </i>
    <i t="grand">
      <x/>
    </i>
  </rowItems>
  <colItems count="1">
    <i/>
  </colItems>
  <dataFields count="1">
    <dataField name="Sum of Sales"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4D79F7-AB37-4000-86AD-E75131C5180B}" name="PivotTable1"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G42:H49" firstHeaderRow="1" firstDataRow="1" firstDataCol="1"/>
  <pivotFields count="5">
    <pivotField compact="0" numFmtId="14" outline="0" showAll="0">
      <items count="16">
        <item m="1" x="14"/>
        <item x="1"/>
        <item x="2"/>
        <item x="3"/>
        <item x="4"/>
        <item x="5"/>
        <item x="6"/>
        <item x="7"/>
        <item x="8"/>
        <item x="9"/>
        <item x="10"/>
        <item x="11"/>
        <item m="1" x="13"/>
        <item x="0"/>
        <item x="12"/>
        <item t="default"/>
      </items>
    </pivotField>
    <pivotField axis="axisRow" compact="0" outline="0" showAll="0">
      <items count="8">
        <item x="0"/>
        <item x="1"/>
        <item x="2"/>
        <item x="3"/>
        <item x="4"/>
        <item x="5"/>
        <item m="1" x="6"/>
        <item t="default"/>
      </items>
    </pivotField>
    <pivotField dataField="1" compact="0" outline="0" showAll="0"/>
    <pivotField compact="0" outline="0" subtotalTop="0" showAll="0">
      <items count="15">
        <item x="0"/>
        <item x="1"/>
        <item x="2"/>
        <item x="3"/>
        <item x="4"/>
        <item x="5"/>
        <item x="6"/>
        <item x="7"/>
        <item x="8"/>
        <item x="9"/>
        <item x="10"/>
        <item x="11"/>
        <item x="12"/>
        <item x="13"/>
        <item t="default"/>
      </items>
    </pivotField>
    <pivotField compact="0" outline="0" subtotalTop="0" showAll="0">
      <items count="5">
        <item x="1"/>
        <item x="0"/>
        <item x="2"/>
        <item x="3"/>
        <item t="default"/>
      </items>
    </pivotField>
  </pivotFields>
  <rowFields count="1">
    <field x="1"/>
  </rowFields>
  <rowItems count="7">
    <i>
      <x/>
    </i>
    <i>
      <x v="1"/>
    </i>
    <i>
      <x v="2"/>
    </i>
    <i>
      <x v="3"/>
    </i>
    <i>
      <x v="4"/>
    </i>
    <i>
      <x v="5"/>
    </i>
    <i t="grand">
      <x/>
    </i>
  </rowItems>
  <colItems count="1">
    <i/>
  </colItems>
  <dataFields count="1">
    <dataField name="Sum of HoursWork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DB06322-97F9-42EA-A068-ECF78606454B}" name="PivotTable2" cacheId="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G59:H69" firstHeaderRow="1" firstDataRow="1" firstDataCol="1"/>
  <pivotFields count="3">
    <pivotField compact="0" numFmtId="14" outline="0" showAll="0"/>
    <pivotField axis="axisRow" compact="0" outline="0" showAll="0">
      <items count="10">
        <item x="0"/>
        <item x="1"/>
        <item x="2"/>
        <item x="3"/>
        <item x="4"/>
        <item x="5"/>
        <item x="6"/>
        <item x="7"/>
        <item x="8"/>
        <item t="default"/>
      </items>
    </pivotField>
    <pivotField dataField="1" compact="0" outline="0" showAll="0"/>
  </pivotFields>
  <rowFields count="1">
    <field x="1"/>
  </rowFields>
  <rowItems count="10">
    <i>
      <x/>
    </i>
    <i>
      <x v="1"/>
    </i>
    <i>
      <x v="2"/>
    </i>
    <i>
      <x v="3"/>
    </i>
    <i>
      <x v="4"/>
    </i>
    <i>
      <x v="5"/>
    </i>
    <i>
      <x v="6"/>
    </i>
    <i>
      <x v="7"/>
    </i>
    <i>
      <x v="8"/>
    </i>
    <i t="grand">
      <x/>
    </i>
  </rowItems>
  <colItems count="1">
    <i/>
  </colItems>
  <dataFields count="1">
    <dataField name="Sum of HoursWork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5612175-15E6-4FAE-8835-3CC764F364C9}" name="PivotTable4"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J52:K56" firstHeaderRow="1" firstDataRow="1" firstDataCol="1"/>
  <pivotFields count="5">
    <pivotField compact="0" numFmtId="14" outline="0" showAll="0">
      <items count="16">
        <item x="0"/>
        <item m="1" x="14"/>
        <item x="1"/>
        <item x="2"/>
        <item x="3"/>
        <item x="4"/>
        <item x="5"/>
        <item x="6"/>
        <item x="7"/>
        <item x="8"/>
        <item x="9"/>
        <item x="10"/>
        <item x="11"/>
        <item m="1" x="13"/>
        <item x="12"/>
        <item t="default"/>
      </items>
    </pivotField>
    <pivotField compact="0" outline="0" showAll="0"/>
    <pivotField axis="axisRow" dataField="1" compact="0" outline="0" showAll="0">
      <items count="6">
        <item x="0"/>
        <item x="1"/>
        <item x="2"/>
        <item x="3"/>
        <item x="4"/>
        <item t="default"/>
      </items>
    </pivotField>
    <pivotField compact="0" outline="0" showAll="0"/>
    <pivotField compact="0" outline="0" showAll="0">
      <items count="5">
        <item x="0"/>
        <item x="1"/>
        <item x="2"/>
        <item x="3"/>
        <item t="default"/>
      </items>
    </pivotField>
  </pivotFields>
  <rowFields count="1">
    <field x="2"/>
  </rowFields>
  <rowItems count="4">
    <i>
      <x v="1"/>
    </i>
    <i>
      <x v="2"/>
    </i>
    <i>
      <x v="3"/>
    </i>
    <i t="grand">
      <x/>
    </i>
  </rowItems>
  <colItems count="1">
    <i/>
  </colItems>
  <dataFields count="1">
    <dataField name="Count of HoursWorke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2D14284-C448-4FAD-A4CF-245A09F4712B}" name="PivotTable3"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J42:L49" firstHeaderRow="1" firstDataRow="1" firstDataCol="2"/>
  <pivotFields count="5">
    <pivotField compact="0" numFmtId="14" outline="0" showAll="0">
      <items count="16">
        <item m="1" x="14"/>
        <item x="1"/>
        <item x="2"/>
        <item x="3"/>
        <item x="4"/>
        <item x="5"/>
        <item x="6"/>
        <item x="7"/>
        <item x="8"/>
        <item x="9"/>
        <item x="10"/>
        <item x="11"/>
        <item m="1" x="13"/>
        <item x="0"/>
        <item x="12"/>
        <item t="default"/>
      </items>
    </pivotField>
    <pivotField compact="0" outline="0" showAll="0"/>
    <pivotField dataField="1" compact="0" outline="0" showAll="0"/>
    <pivotField axis="axisRow" compact="0" outline="0" subtotalTop="0" showAll="0">
      <items count="15">
        <item x="0"/>
        <item x="1"/>
        <item x="2"/>
        <item x="3"/>
        <item x="4"/>
        <item x="5"/>
        <item x="6"/>
        <item x="7"/>
        <item x="8"/>
        <item x="9"/>
        <item x="10"/>
        <item x="11"/>
        <item x="12"/>
        <item x="13"/>
        <item t="default"/>
      </items>
    </pivotField>
    <pivotField axis="axisRow" compact="0" outline="0" subtotalTop="0" showAll="0">
      <items count="5">
        <item x="1"/>
        <item x="0"/>
        <item x="2"/>
        <item x="3"/>
        <item t="default"/>
      </items>
    </pivotField>
  </pivotFields>
  <rowFields count="2">
    <field x="4"/>
    <field x="3"/>
  </rowFields>
  <rowItems count="7">
    <i>
      <x/>
      <x v="9"/>
    </i>
    <i r="1">
      <x v="10"/>
    </i>
    <i r="1">
      <x v="11"/>
    </i>
    <i t="default">
      <x/>
    </i>
    <i>
      <x v="2"/>
      <x v="11"/>
    </i>
    <i t="default">
      <x v="2"/>
    </i>
    <i t="grand">
      <x/>
    </i>
  </rowItems>
  <colItems count="1">
    <i/>
  </colItems>
  <dataFields count="1">
    <dataField name="Sum of HoursWork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2722526-6AF6-430F-B9F3-6782238BFD9A}" name="PivotTable6" cacheId="9"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F4:G17" firstHeaderRow="1" firstDataRow="1" firstDataCol="1"/>
  <pivotFields count="3">
    <pivotField axis="axisRow" compact="0" outline="0" showAll="0">
      <items count="13">
        <item x="0"/>
        <item x="1"/>
        <item x="2"/>
        <item x="3"/>
        <item x="4"/>
        <item x="5"/>
        <item x="6"/>
        <item x="7"/>
        <item x="8"/>
        <item x="9"/>
        <item x="10"/>
        <item x="11"/>
        <item t="default"/>
      </items>
    </pivotField>
    <pivotField compact="0" outline="0" showAll="0"/>
    <pivotField dataField="1" compact="0" outline="0" subtotalTop="0" showAll="0"/>
  </pivotFields>
  <rowFields count="1">
    <field x="0"/>
  </rowFields>
  <rowItems count="13">
    <i>
      <x/>
    </i>
    <i>
      <x v="1"/>
    </i>
    <i>
      <x v="2"/>
    </i>
    <i>
      <x v="3"/>
    </i>
    <i>
      <x v="4"/>
    </i>
    <i>
      <x v="5"/>
    </i>
    <i>
      <x v="6"/>
    </i>
    <i>
      <x v="7"/>
    </i>
    <i>
      <x v="8"/>
    </i>
    <i>
      <x v="9"/>
    </i>
    <i>
      <x v="10"/>
    </i>
    <i>
      <x v="11"/>
    </i>
    <i t="grand">
      <x/>
    </i>
  </rowItems>
  <colItems count="1">
    <i/>
  </colItems>
  <dataFields count="1">
    <dataField name="Count"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937DBE8-D919-4B79-80DB-0E0D36F76B2E}" name="PivotTable5" cacheId="1"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E35:F40" firstHeaderRow="1" firstDataRow="1" firstDataCol="1"/>
  <pivotFields count="2">
    <pivotField dataField="1" compact="0" outline="0" showAll="0"/>
    <pivotField axis="axisRow" compact="0" outline="0" showAll="0">
      <items count="6">
        <item x="0"/>
        <item x="1"/>
        <item x="2"/>
        <item x="3"/>
        <item x="4"/>
        <item t="default"/>
      </items>
    </pivotField>
  </pivotFields>
  <rowFields count="1">
    <field x="1"/>
  </rowFields>
  <rowItems count="5">
    <i>
      <x v="1"/>
    </i>
    <i>
      <x v="2"/>
    </i>
    <i>
      <x v="3"/>
    </i>
    <i>
      <x v="4"/>
    </i>
    <i t="grand">
      <x/>
    </i>
  </rowItems>
  <colItems count="1">
    <i/>
  </colItems>
  <dataFields count="1">
    <dataField name="Cou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30F5809-84EC-4E01-BC81-BD5BFB474ECC}" name="PivotTable4" cacheId="0"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E4:F9" firstHeaderRow="1" firstDataRow="1" firstDataCol="1"/>
  <pivotFields count="2">
    <pivotField dataField="1" compact="0" outline="0" showAll="0"/>
    <pivotField axis="axisRow" compact="0" outline="0" showAll="0">
      <items count="6">
        <item x="0"/>
        <item x="1"/>
        <item x="2"/>
        <item x="3"/>
        <item x="4"/>
        <item t="default"/>
      </items>
    </pivotField>
  </pivotFields>
  <rowFields count="1">
    <field x="1"/>
  </rowFields>
  <rowItems count="5">
    <i>
      <x v="1"/>
    </i>
    <i>
      <x v="2"/>
    </i>
    <i>
      <x v="3"/>
    </i>
    <i>
      <x v="4"/>
    </i>
    <i t="grand">
      <x/>
    </i>
  </rowItems>
  <colItems count="1">
    <i/>
  </colItems>
  <dataFields count="1">
    <dataField name="Cou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24</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BB38B-0D17-42E6-8056-D605D6BAEDDB}" name="fSales" displayName="fSales" ref="C59:E72" totalsRowShown="0" headerRowDxfId="0">
  <autoFilter ref="C59:E72" xr:uid="{709BB38B-0D17-42E6-8056-D605D6BAEDDB}"/>
  <tableColumns count="3">
    <tableColumn id="1" xr3:uid="{FA4DD4E4-126F-4347-8F0B-63B8C31BF6A4}" name="Date" dataDxfId="1"/>
    <tableColumn id="2" xr3:uid="{CBD74439-B8AB-4560-94FB-323B67338810}" name="Video"/>
    <tableColumn id="3" xr3:uid="{5FBE77FA-0940-4355-A0D4-61D65DCEDC5F}" name="HoursWorke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CE4931-8310-4AD0-81BF-89509D2E11FF}" name="fVideoHoursSolution" displayName="fVideoHoursSolution" ref="C59:E77" totalsRowShown="0" headerRowDxfId="3">
  <autoFilter ref="C59:E77" xr:uid="{CECE4931-8310-4AD0-81BF-89509D2E11FF}"/>
  <tableColumns count="3">
    <tableColumn id="1" xr3:uid="{EAF8A4CA-6C27-45BC-9141-05B5D0544B25}" name="Date" dataDxfId="2"/>
    <tableColumn id="2" xr3:uid="{345E44DC-3C7F-45D7-93DA-D4C1AEDB2BE7}" name="Video"/>
    <tableColumn id="3" xr3:uid="{EDBD6264-4817-4EC6-9E18-67DE0DC47D71}" name="HoursWork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7" Type="http://schemas.openxmlformats.org/officeDocument/2006/relationships/table" Target="../tables/table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youtube.com/watch?v=uZGoIByc0pE&amp;list=PLrRPvpgDmw0nglJ9yX2XT5-K1A_AKHpvW&amp;index=19"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youtube.com/watch?v=WcJcqvFEDHw&amp;list=PLrRPvpgDmw0nglJ9yX2XT5-K1A_AKHpvW&amp;index=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15C6-9993-49D0-B368-DE50C2B2F365}">
  <sheetPr>
    <tabColor rgb="FFFFFF00"/>
  </sheetPr>
  <dimension ref="B1:S30"/>
  <sheetViews>
    <sheetView showGridLines="0" zoomScale="85" zoomScaleNormal="85" workbookViewId="0"/>
  </sheetViews>
  <sheetFormatPr defaultRowHeight="14.75" x14ac:dyDescent="0.75"/>
  <cols>
    <col min="1" max="1" width="2.54296875" customWidth="1"/>
    <col min="2" max="2" width="7.6796875" customWidth="1"/>
    <col min="3" max="3" width="2.54296875" customWidth="1"/>
    <col min="4" max="4" width="39.453125" customWidth="1"/>
    <col min="5" max="5" width="39" customWidth="1"/>
    <col min="6" max="6" width="3.76953125" customWidth="1"/>
    <col min="7" max="7" width="13.76953125" customWidth="1"/>
    <col min="9" max="9" width="14.08984375" customWidth="1"/>
    <col min="10" max="11" width="2.76953125" customWidth="1"/>
    <col min="17" max="19" width="4.6796875" customWidth="1"/>
  </cols>
  <sheetData>
    <row r="1" spans="2:14" ht="15.5" thickBot="1" x14ac:dyDescent="0.9"/>
    <row r="2" spans="2:14" ht="15.5" thickTop="1" x14ac:dyDescent="0.75">
      <c r="C2" s="37"/>
      <c r="D2" s="38"/>
      <c r="E2" s="38"/>
      <c r="F2" s="38"/>
      <c r="G2" s="38"/>
      <c r="H2" s="38"/>
      <c r="I2" s="38"/>
      <c r="J2" s="39"/>
    </row>
    <row r="3" spans="2:14" ht="36.450000000000003" customHeight="1" x14ac:dyDescent="0.75">
      <c r="C3" s="40"/>
      <c r="D3" s="60" t="s">
        <v>231</v>
      </c>
      <c r="E3" s="60"/>
      <c r="F3" s="60"/>
      <c r="G3" s="60"/>
      <c r="H3" s="60"/>
      <c r="I3" s="60"/>
      <c r="J3" s="41"/>
    </row>
    <row r="4" spans="2:14" ht="36.450000000000003" customHeight="1" x14ac:dyDescent="0.75">
      <c r="C4" s="40"/>
      <c r="D4" s="60"/>
      <c r="E4" s="60"/>
      <c r="F4" s="60"/>
      <c r="G4" s="60"/>
      <c r="H4" s="60"/>
      <c r="I4" s="60"/>
      <c r="J4" s="41"/>
    </row>
    <row r="5" spans="2:14" ht="84" customHeight="1" x14ac:dyDescent="0.75">
      <c r="C5" s="40"/>
      <c r="D5" s="60"/>
      <c r="E5" s="60"/>
      <c r="F5" s="60"/>
      <c r="G5" s="60"/>
      <c r="H5" s="60"/>
      <c r="I5" s="60"/>
      <c r="J5" s="41"/>
    </row>
    <row r="6" spans="2:14" ht="73.95" customHeight="1" x14ac:dyDescent="0.75">
      <c r="C6" s="40"/>
      <c r="D6" s="60"/>
      <c r="E6" s="60"/>
      <c r="F6" s="60"/>
      <c r="G6" s="60"/>
      <c r="H6" s="60"/>
      <c r="I6" s="60"/>
      <c r="J6" s="41"/>
      <c r="L6">
        <v>1994</v>
      </c>
      <c r="M6">
        <v>2025</v>
      </c>
      <c r="N6">
        <f>M6-L6</f>
        <v>31</v>
      </c>
    </row>
    <row r="7" spans="2:14" ht="84" customHeight="1" x14ac:dyDescent="0.75">
      <c r="C7" s="40"/>
      <c r="D7" s="60"/>
      <c r="E7" s="60"/>
      <c r="F7" s="60"/>
      <c r="G7" s="60"/>
      <c r="H7" s="60"/>
      <c r="I7" s="60"/>
      <c r="J7" s="41"/>
    </row>
    <row r="8" spans="2:14" ht="36" customHeight="1" x14ac:dyDescent="0.75">
      <c r="C8" s="40"/>
      <c r="D8" s="61"/>
      <c r="E8" s="61"/>
      <c r="F8" s="61"/>
      <c r="G8" s="61"/>
      <c r="H8" s="61"/>
      <c r="I8" s="61"/>
      <c r="J8" s="41"/>
    </row>
    <row r="9" spans="2:14" ht="17.399999999999999" customHeight="1" thickBot="1" x14ac:dyDescent="0.9">
      <c r="C9" s="42"/>
      <c r="D9" s="43"/>
      <c r="E9" s="43"/>
      <c r="F9" s="43"/>
      <c r="G9" s="43"/>
      <c r="H9" s="43"/>
      <c r="I9" s="43"/>
      <c r="J9" s="44"/>
      <c r="L9" t="e" vm="1">
        <f ca="1">_xleta.RAND</f>
        <v>#VALUE!</v>
      </c>
    </row>
    <row r="10" spans="2:14" ht="15.5" thickTop="1" x14ac:dyDescent="0.75"/>
    <row r="11" spans="2:14" x14ac:dyDescent="0.75">
      <c r="B11" s="11" t="s">
        <v>228</v>
      </c>
    </row>
    <row r="12" spans="2:14" x14ac:dyDescent="0.75">
      <c r="B12" s="15">
        <f>LEN(D12)</f>
        <v>60</v>
      </c>
      <c r="D12" s="1" t="s">
        <v>229</v>
      </c>
    </row>
    <row r="20" spans="14:19" ht="15.5" thickBot="1" x14ac:dyDescent="0.9"/>
    <row r="21" spans="14:19" ht="16.25" thickTop="1" thickBot="1" x14ac:dyDescent="0.9">
      <c r="N21" s="51" t="s">
        <v>230</v>
      </c>
      <c r="O21" s="52"/>
      <c r="P21" s="53"/>
    </row>
    <row r="22" spans="14:19" ht="16.25" thickTop="1" thickBot="1" x14ac:dyDescent="0.9">
      <c r="N22" s="54"/>
      <c r="O22" s="55"/>
      <c r="P22" s="56"/>
      <c r="Q22" s="45"/>
      <c r="R22" s="46"/>
      <c r="S22" s="46"/>
    </row>
    <row r="23" spans="14:19" ht="16.25" thickTop="1" thickBot="1" x14ac:dyDescent="0.9">
      <c r="N23" s="54"/>
      <c r="O23" s="55"/>
      <c r="P23" s="56"/>
      <c r="Q23" s="45"/>
      <c r="R23" s="46"/>
      <c r="S23" s="46"/>
    </row>
    <row r="24" spans="14:19" ht="16.25" thickTop="1" thickBot="1" x14ac:dyDescent="0.9">
      <c r="N24" s="54"/>
      <c r="O24" s="55"/>
      <c r="P24" s="56"/>
      <c r="Q24" s="45"/>
      <c r="R24" s="46"/>
      <c r="S24" s="46"/>
    </row>
    <row r="25" spans="14:19" ht="16.25" thickTop="1" thickBot="1" x14ac:dyDescent="0.9">
      <c r="N25" s="54"/>
      <c r="O25" s="55"/>
      <c r="P25" s="56"/>
      <c r="Q25" s="45"/>
      <c r="R25" s="46"/>
      <c r="S25" s="46"/>
    </row>
    <row r="26" spans="14:19" ht="16.25" thickTop="1" thickBot="1" x14ac:dyDescent="0.9">
      <c r="N26" s="54"/>
      <c r="O26" s="55"/>
      <c r="P26" s="56"/>
      <c r="Q26" s="45"/>
      <c r="R26" s="46"/>
      <c r="S26" s="46"/>
    </row>
    <row r="27" spans="14:19" ht="16.25" thickTop="1" thickBot="1" x14ac:dyDescent="0.9">
      <c r="N27" s="54"/>
      <c r="O27" s="55"/>
      <c r="P27" s="56"/>
      <c r="Q27" s="45"/>
      <c r="R27" s="46"/>
      <c r="S27" s="46"/>
    </row>
    <row r="28" spans="14:19" ht="16.25" thickTop="1" thickBot="1" x14ac:dyDescent="0.9">
      <c r="N28" s="54"/>
      <c r="O28" s="55"/>
      <c r="P28" s="56"/>
      <c r="Q28" s="45"/>
      <c r="R28" s="46"/>
      <c r="S28" s="46"/>
    </row>
    <row r="29" spans="14:19" ht="16.25" thickTop="1" thickBot="1" x14ac:dyDescent="0.9">
      <c r="N29" s="57"/>
      <c r="O29" s="58"/>
      <c r="P29" s="59"/>
    </row>
    <row r="30" spans="14:19" ht="15.5" thickTop="1" x14ac:dyDescent="0.75"/>
  </sheetData>
  <mergeCells count="2">
    <mergeCell ref="N21:P29"/>
    <mergeCell ref="D3: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1A70-A181-45B6-A8B1-BD4E404C15D6}">
  <sheetPr>
    <tabColor rgb="FFFFFF00"/>
  </sheetPr>
  <dimension ref="B1:I18"/>
  <sheetViews>
    <sheetView tabSelected="1" zoomScale="130" zoomScaleNormal="130" workbookViewId="0"/>
  </sheetViews>
  <sheetFormatPr defaultRowHeight="14.75" x14ac:dyDescent="0.75"/>
  <cols>
    <col min="1" max="1" width="1.86328125" customWidth="1"/>
    <col min="8" max="8" width="1.86328125" customWidth="1"/>
  </cols>
  <sheetData>
    <row r="1" spans="2:9" ht="6" customHeight="1" x14ac:dyDescent="0.75"/>
    <row r="2" spans="2:9" x14ac:dyDescent="0.75">
      <c r="B2" t="s">
        <v>80</v>
      </c>
    </row>
    <row r="3" spans="2:9" x14ac:dyDescent="0.75">
      <c r="B3" t="s">
        <v>81</v>
      </c>
    </row>
    <row r="4" spans="2:9" x14ac:dyDescent="0.75">
      <c r="C4" t="s">
        <v>82</v>
      </c>
    </row>
    <row r="5" spans="2:9" ht="6" customHeight="1" x14ac:dyDescent="0.75"/>
    <row r="6" spans="2:9" x14ac:dyDescent="0.75">
      <c r="B6" t="s">
        <v>83</v>
      </c>
    </row>
    <row r="7" spans="2:9" ht="6" customHeight="1" x14ac:dyDescent="0.75"/>
    <row r="8" spans="2:9" x14ac:dyDescent="0.75">
      <c r="B8" s="1" t="s">
        <v>84</v>
      </c>
      <c r="I8" s="1" t="s">
        <v>90</v>
      </c>
    </row>
    <row r="9" spans="2:9" x14ac:dyDescent="0.75">
      <c r="B9" t="s">
        <v>215</v>
      </c>
      <c r="I9" t="s">
        <v>92</v>
      </c>
    </row>
    <row r="10" spans="2:9" x14ac:dyDescent="0.75">
      <c r="B10" s="10" t="s">
        <v>89</v>
      </c>
      <c r="I10" t="s">
        <v>211</v>
      </c>
    </row>
    <row r="11" spans="2:9" x14ac:dyDescent="0.75">
      <c r="B11" t="s">
        <v>85</v>
      </c>
      <c r="I11" t="s">
        <v>212</v>
      </c>
    </row>
    <row r="12" spans="2:9" x14ac:dyDescent="0.75">
      <c r="B12" t="s">
        <v>87</v>
      </c>
      <c r="I12" t="s">
        <v>129</v>
      </c>
    </row>
    <row r="13" spans="2:9" x14ac:dyDescent="0.75">
      <c r="B13" t="s">
        <v>86</v>
      </c>
      <c r="I13" t="s">
        <v>93</v>
      </c>
    </row>
    <row r="14" spans="2:9" x14ac:dyDescent="0.75">
      <c r="I14" t="s">
        <v>214</v>
      </c>
    </row>
    <row r="15" spans="2:9" x14ac:dyDescent="0.75">
      <c r="B15" s="1" t="s">
        <v>88</v>
      </c>
    </row>
    <row r="16" spans="2:9" x14ac:dyDescent="0.75">
      <c r="B16" t="s">
        <v>213</v>
      </c>
    </row>
    <row r="17" spans="2:2" x14ac:dyDescent="0.75">
      <c r="B17" t="s">
        <v>91</v>
      </c>
    </row>
    <row r="18" spans="2:2" x14ac:dyDescent="0.75">
      <c r="B18" t="s">
        <v>107</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FF8B-2E7B-47D5-ABD1-E138E4D30FD3}">
  <sheetPr>
    <tabColor rgb="FFFFFF00"/>
  </sheetPr>
  <dimension ref="A2:D14"/>
  <sheetViews>
    <sheetView zoomScale="130" zoomScaleNormal="130" workbookViewId="0"/>
  </sheetViews>
  <sheetFormatPr defaultRowHeight="14.75" x14ac:dyDescent="0.75"/>
  <cols>
    <col min="1" max="1" width="2.7265625" customWidth="1"/>
    <col min="2" max="2" width="23.7265625" customWidth="1"/>
    <col min="3" max="3" width="10.86328125" customWidth="1"/>
    <col min="4" max="4" width="31.40625" customWidth="1"/>
  </cols>
  <sheetData>
    <row r="2" spans="1:4" x14ac:dyDescent="0.75">
      <c r="A2" s="1"/>
      <c r="B2" s="2" t="s">
        <v>0</v>
      </c>
      <c r="C2" s="2"/>
      <c r="D2" s="2"/>
    </row>
    <row r="3" spans="1:4" ht="29.5" x14ac:dyDescent="0.75">
      <c r="B3" s="49" t="s">
        <v>1</v>
      </c>
      <c r="C3" s="50" t="s">
        <v>2</v>
      </c>
      <c r="D3" s="50" t="s">
        <v>3</v>
      </c>
    </row>
    <row r="4" spans="1:4" x14ac:dyDescent="0.75">
      <c r="B4" s="3" t="s">
        <v>4</v>
      </c>
      <c r="C4" s="3" t="s">
        <v>5</v>
      </c>
      <c r="D4" s="3" t="s">
        <v>6</v>
      </c>
    </row>
    <row r="5" spans="1:4" x14ac:dyDescent="0.75">
      <c r="B5" s="3" t="s">
        <v>7</v>
      </c>
      <c r="C5" s="3" t="s">
        <v>8</v>
      </c>
      <c r="D5" s="3" t="s">
        <v>9</v>
      </c>
    </row>
    <row r="6" spans="1:4" x14ac:dyDescent="0.75">
      <c r="B6" s="3" t="s">
        <v>10</v>
      </c>
      <c r="C6" s="3" t="s">
        <v>11</v>
      </c>
      <c r="D6" s="3" t="s">
        <v>12</v>
      </c>
    </row>
    <row r="7" spans="1:4" x14ac:dyDescent="0.75">
      <c r="B7" s="3" t="s">
        <v>13</v>
      </c>
      <c r="C7" s="3" t="s">
        <v>14</v>
      </c>
      <c r="D7" s="3" t="s">
        <v>15</v>
      </c>
    </row>
    <row r="8" spans="1:4" x14ac:dyDescent="0.75">
      <c r="B8" s="3" t="s">
        <v>16</v>
      </c>
      <c r="C8" s="3" t="s">
        <v>17</v>
      </c>
      <c r="D8" s="3" t="s">
        <v>18</v>
      </c>
    </row>
    <row r="9" spans="1:4" x14ac:dyDescent="0.75">
      <c r="B9" s="3" t="s">
        <v>19</v>
      </c>
      <c r="C9" s="3" t="s">
        <v>20</v>
      </c>
      <c r="D9" s="3" t="s">
        <v>21</v>
      </c>
    </row>
    <row r="10" spans="1:4" x14ac:dyDescent="0.75">
      <c r="B10" s="3" t="s">
        <v>22</v>
      </c>
      <c r="C10" s="3" t="s">
        <v>23</v>
      </c>
      <c r="D10" s="3" t="s">
        <v>24</v>
      </c>
    </row>
    <row r="11" spans="1:4" x14ac:dyDescent="0.75">
      <c r="B11" s="3" t="s">
        <v>25</v>
      </c>
      <c r="C11" s="3" t="s">
        <v>26</v>
      </c>
      <c r="D11" s="3" t="s">
        <v>27</v>
      </c>
    </row>
    <row r="12" spans="1:4" x14ac:dyDescent="0.75">
      <c r="B12" s="3" t="s">
        <v>28</v>
      </c>
      <c r="C12" s="3" t="s">
        <v>29</v>
      </c>
      <c r="D12" s="3" t="s">
        <v>30</v>
      </c>
    </row>
    <row r="13" spans="1:4" x14ac:dyDescent="0.75">
      <c r="B13" s="3" t="s">
        <v>31</v>
      </c>
      <c r="C13" s="3" t="s">
        <v>32</v>
      </c>
      <c r="D13" s="3" t="s">
        <v>33</v>
      </c>
    </row>
    <row r="14" spans="1:4" x14ac:dyDescent="0.75">
      <c r="B14" s="3" t="s">
        <v>34</v>
      </c>
      <c r="C14" s="3" t="s">
        <v>35</v>
      </c>
      <c r="D14" s="3" t="s">
        <v>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F7D1-E957-4476-AF2A-939FAE5BAA1F}">
  <sheetPr>
    <tabColor rgb="FFFFFF00"/>
  </sheetPr>
  <dimension ref="A2:F17"/>
  <sheetViews>
    <sheetView zoomScale="55" zoomScaleNormal="55" workbookViewId="0"/>
  </sheetViews>
  <sheetFormatPr defaultRowHeight="14.75" x14ac:dyDescent="0.75"/>
  <cols>
    <col min="2" max="2" width="46.1328125" customWidth="1"/>
    <col min="3" max="3" width="141.26953125" customWidth="1"/>
    <col min="5" max="5" width="46.1328125" customWidth="1"/>
    <col min="6" max="6" width="105.40625" customWidth="1"/>
  </cols>
  <sheetData>
    <row r="2" spans="1:6" ht="23.5" x14ac:dyDescent="1.1499999999999999">
      <c r="A2" s="1"/>
      <c r="B2" s="4" t="s">
        <v>37</v>
      </c>
      <c r="C2" s="5"/>
      <c r="E2" s="4" t="s">
        <v>37</v>
      </c>
      <c r="F2" s="5"/>
    </row>
    <row r="3" spans="1:6" ht="23.5" x14ac:dyDescent="1.1499999999999999">
      <c r="B3" s="47" t="s">
        <v>38</v>
      </c>
      <c r="C3" s="48" t="s">
        <v>39</v>
      </c>
      <c r="E3" s="6" t="s">
        <v>38</v>
      </c>
      <c r="F3" s="7" t="s">
        <v>39</v>
      </c>
    </row>
    <row r="4" spans="1:6" ht="47" x14ac:dyDescent="0.75">
      <c r="B4" s="8" t="s">
        <v>40</v>
      </c>
      <c r="C4" s="9" t="s">
        <v>41</v>
      </c>
      <c r="E4" s="8" t="s">
        <v>40</v>
      </c>
      <c r="F4" s="9" t="s">
        <v>42</v>
      </c>
    </row>
    <row r="5" spans="1:6" ht="47" x14ac:dyDescent="0.75">
      <c r="B5" s="8" t="s">
        <v>43</v>
      </c>
      <c r="C5" s="9" t="s">
        <v>44</v>
      </c>
      <c r="E5" s="8" t="s">
        <v>43</v>
      </c>
      <c r="F5" s="9" t="s">
        <v>45</v>
      </c>
    </row>
    <row r="6" spans="1:6" ht="47" x14ac:dyDescent="0.75">
      <c r="B6" s="8" t="s">
        <v>46</v>
      </c>
      <c r="C6" s="9" t="s">
        <v>47</v>
      </c>
      <c r="E6" s="8" t="s">
        <v>46</v>
      </c>
      <c r="F6" s="9" t="s">
        <v>48</v>
      </c>
    </row>
    <row r="7" spans="1:6" ht="47" x14ac:dyDescent="0.75">
      <c r="B7" s="8" t="s">
        <v>49</v>
      </c>
      <c r="C7" s="9" t="s">
        <v>50</v>
      </c>
      <c r="E7" s="8" t="s">
        <v>49</v>
      </c>
      <c r="F7" s="9" t="s">
        <v>51</v>
      </c>
    </row>
    <row r="8" spans="1:6" ht="47" x14ac:dyDescent="0.75">
      <c r="B8" s="8" t="s">
        <v>52</v>
      </c>
      <c r="C8" s="9" t="s">
        <v>53</v>
      </c>
      <c r="E8" s="8" t="s">
        <v>52</v>
      </c>
      <c r="F8" s="9" t="s">
        <v>54</v>
      </c>
    </row>
    <row r="9" spans="1:6" ht="47" x14ac:dyDescent="0.75">
      <c r="B9" s="8" t="s">
        <v>55</v>
      </c>
      <c r="C9" s="9" t="s">
        <v>56</v>
      </c>
      <c r="E9" s="8" t="s">
        <v>55</v>
      </c>
      <c r="F9" s="9" t="s">
        <v>57</v>
      </c>
    </row>
    <row r="10" spans="1:6" ht="70.5" x14ac:dyDescent="0.75">
      <c r="B10" s="8" t="s">
        <v>58</v>
      </c>
      <c r="C10" s="9" t="s">
        <v>59</v>
      </c>
      <c r="E10" s="8" t="s">
        <v>58</v>
      </c>
      <c r="F10" s="9" t="s">
        <v>60</v>
      </c>
    </row>
    <row r="11" spans="1:6" ht="47" x14ac:dyDescent="0.75">
      <c r="B11" s="8" t="s">
        <v>61</v>
      </c>
      <c r="C11" s="9" t="s">
        <v>62</v>
      </c>
      <c r="E11" s="8" t="s">
        <v>61</v>
      </c>
      <c r="F11" s="9" t="s">
        <v>63</v>
      </c>
    </row>
    <row r="12" spans="1:6" ht="70.5" x14ac:dyDescent="0.75">
      <c r="B12" s="8" t="s">
        <v>64</v>
      </c>
      <c r="C12" s="9" t="s">
        <v>65</v>
      </c>
      <c r="E12" s="8" t="s">
        <v>64</v>
      </c>
      <c r="F12" s="9" t="s">
        <v>66</v>
      </c>
    </row>
    <row r="13" spans="1:6" ht="24.75" x14ac:dyDescent="0.75">
      <c r="B13" s="8" t="s">
        <v>67</v>
      </c>
      <c r="C13" s="9" t="s">
        <v>68</v>
      </c>
      <c r="E13" s="8" t="s">
        <v>67</v>
      </c>
      <c r="F13" s="9" t="s">
        <v>68</v>
      </c>
    </row>
    <row r="14" spans="1:6" ht="47" x14ac:dyDescent="0.75">
      <c r="B14" s="8" t="s">
        <v>69</v>
      </c>
      <c r="C14" s="9" t="s">
        <v>70</v>
      </c>
      <c r="E14" s="8" t="s">
        <v>69</v>
      </c>
      <c r="F14" s="9" t="s">
        <v>70</v>
      </c>
    </row>
    <row r="15" spans="1:6" ht="47" x14ac:dyDescent="0.75">
      <c r="B15" s="8" t="s">
        <v>71</v>
      </c>
      <c r="C15" s="9" t="s">
        <v>72</v>
      </c>
      <c r="E15" s="8" t="s">
        <v>71</v>
      </c>
      <c r="F15" s="9" t="s">
        <v>73</v>
      </c>
    </row>
    <row r="16" spans="1:6" ht="47" x14ac:dyDescent="0.75">
      <c r="B16" s="8" t="s">
        <v>74</v>
      </c>
      <c r="C16" s="9" t="s">
        <v>75</v>
      </c>
      <c r="E16" s="8" t="s">
        <v>74</v>
      </c>
      <c r="F16" s="9" t="s">
        <v>76</v>
      </c>
    </row>
    <row r="17" spans="2:6" ht="47" x14ac:dyDescent="0.75">
      <c r="B17" s="8" t="s">
        <v>77</v>
      </c>
      <c r="C17" s="9" t="s">
        <v>78</v>
      </c>
      <c r="E17" s="8" t="s">
        <v>77</v>
      </c>
      <c r="F17" s="9"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C94D-132F-4C66-94EA-8D02044DB37E}">
  <sheetPr>
    <tabColor rgb="FF0000FF"/>
  </sheetPr>
  <dimension ref="B3:G19"/>
  <sheetViews>
    <sheetView zoomScale="85" zoomScaleNormal="85" workbookViewId="0">
      <selection activeCell="B3" sqref="B3"/>
    </sheetView>
  </sheetViews>
  <sheetFormatPr defaultRowHeight="14.75" x14ac:dyDescent="0.75"/>
  <cols>
    <col min="2" max="2" width="13.04296875" customWidth="1"/>
    <col min="6" max="6" width="10.2265625" bestFit="1" customWidth="1"/>
    <col min="7" max="7" width="11.31640625" bestFit="1" customWidth="1"/>
  </cols>
  <sheetData>
    <row r="3" spans="2:7" x14ac:dyDescent="0.75">
      <c r="B3" s="1" t="s">
        <v>143</v>
      </c>
      <c r="C3" s="1" t="s">
        <v>247</v>
      </c>
      <c r="D3" s="1" t="s">
        <v>19</v>
      </c>
    </row>
    <row r="4" spans="2:7" x14ac:dyDescent="0.75">
      <c r="B4" s="25">
        <v>45863</v>
      </c>
      <c r="C4">
        <v>43</v>
      </c>
      <c r="D4" t="s">
        <v>248</v>
      </c>
    </row>
    <row r="5" spans="2:7" x14ac:dyDescent="0.75">
      <c r="B5" s="25">
        <v>45864</v>
      </c>
      <c r="C5">
        <v>69</v>
      </c>
      <c r="D5" t="s">
        <v>249</v>
      </c>
    </row>
    <row r="6" spans="2:7" x14ac:dyDescent="0.75">
      <c r="B6" s="25">
        <v>45865</v>
      </c>
      <c r="C6">
        <v>87</v>
      </c>
      <c r="D6" t="s">
        <v>248</v>
      </c>
    </row>
    <row r="7" spans="2:7" x14ac:dyDescent="0.75">
      <c r="B7" s="25">
        <v>45866</v>
      </c>
      <c r="C7">
        <v>430</v>
      </c>
      <c r="D7" t="s">
        <v>250</v>
      </c>
    </row>
    <row r="8" spans="2:7" x14ac:dyDescent="0.75">
      <c r="B8" s="25">
        <v>45867</v>
      </c>
      <c r="C8">
        <v>96</v>
      </c>
      <c r="D8" t="s">
        <v>249</v>
      </c>
    </row>
    <row r="9" spans="2:7" x14ac:dyDescent="0.75">
      <c r="B9" s="25">
        <v>45868</v>
      </c>
      <c r="C9">
        <v>48</v>
      </c>
      <c r="D9" t="s">
        <v>249</v>
      </c>
    </row>
    <row r="11" spans="2:7" x14ac:dyDescent="0.75">
      <c r="B11" s="63" t="s">
        <v>254</v>
      </c>
    </row>
    <row r="13" spans="2:7" x14ac:dyDescent="0.75">
      <c r="B13" s="1" t="s">
        <v>143</v>
      </c>
      <c r="C13" s="1" t="s">
        <v>247</v>
      </c>
      <c r="D13" s="1" t="s">
        <v>19</v>
      </c>
      <c r="F13" s="22" t="s">
        <v>19</v>
      </c>
      <c r="G13" t="s">
        <v>251</v>
      </c>
    </row>
    <row r="14" spans="2:7" x14ac:dyDescent="0.75">
      <c r="B14" s="25">
        <v>45863</v>
      </c>
      <c r="C14">
        <v>43</v>
      </c>
      <c r="D14" t="s">
        <v>248</v>
      </c>
      <c r="F14" t="s">
        <v>250</v>
      </c>
      <c r="G14" s="62">
        <v>430</v>
      </c>
    </row>
    <row r="15" spans="2:7" x14ac:dyDescent="0.75">
      <c r="B15" s="25">
        <v>45864</v>
      </c>
      <c r="C15">
        <v>69</v>
      </c>
      <c r="D15" t="s">
        <v>252</v>
      </c>
      <c r="F15" t="s">
        <v>248</v>
      </c>
      <c r="G15" s="62">
        <v>130</v>
      </c>
    </row>
    <row r="16" spans="2:7" x14ac:dyDescent="0.75">
      <c r="B16" s="25">
        <v>45865</v>
      </c>
      <c r="C16">
        <v>87</v>
      </c>
      <c r="D16" t="s">
        <v>248</v>
      </c>
      <c r="F16" t="s">
        <v>249</v>
      </c>
      <c r="G16" s="62">
        <v>144</v>
      </c>
    </row>
    <row r="17" spans="2:7" x14ac:dyDescent="0.75">
      <c r="B17" s="25">
        <v>45866</v>
      </c>
      <c r="C17">
        <v>430</v>
      </c>
      <c r="D17" t="s">
        <v>250</v>
      </c>
      <c r="F17" t="s">
        <v>252</v>
      </c>
      <c r="G17" s="62">
        <v>69</v>
      </c>
    </row>
    <row r="18" spans="2:7" x14ac:dyDescent="0.75">
      <c r="B18" s="25">
        <v>45867</v>
      </c>
      <c r="C18">
        <v>96</v>
      </c>
      <c r="D18" t="s">
        <v>249</v>
      </c>
      <c r="F18" t="s">
        <v>117</v>
      </c>
      <c r="G18" s="62">
        <v>773</v>
      </c>
    </row>
    <row r="19" spans="2:7" x14ac:dyDescent="0.75">
      <c r="B19" s="25">
        <v>45868</v>
      </c>
      <c r="C19">
        <v>48</v>
      </c>
      <c r="D19" t="s">
        <v>249</v>
      </c>
    </row>
  </sheetData>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47A1-C386-4464-80A7-6007D4EBC71A}">
  <sheetPr>
    <tabColor rgb="FF0000FF"/>
  </sheetPr>
  <dimension ref="B1:G82"/>
  <sheetViews>
    <sheetView topLeftCell="A32" zoomScale="85" zoomScaleNormal="85" workbookViewId="0">
      <selection activeCell="F33" sqref="F33"/>
    </sheetView>
  </sheetViews>
  <sheetFormatPr defaultRowHeight="14.75" x14ac:dyDescent="0.75"/>
  <cols>
    <col min="1" max="1" width="1.86328125" customWidth="1"/>
    <col min="3" max="3" width="15.26953125" customWidth="1"/>
    <col min="4" max="4" width="9.54296875" customWidth="1"/>
    <col min="5" max="5" width="16.1328125" customWidth="1"/>
    <col min="7" max="7" width="10.2265625" bestFit="1" customWidth="1"/>
    <col min="8" max="8" width="18.31640625" bestFit="1" customWidth="1"/>
    <col min="9" max="9" width="11.26953125" bestFit="1" customWidth="1"/>
    <col min="10" max="10" width="14.36328125" bestFit="1" customWidth="1"/>
    <col min="11" max="11" width="14.6328125" bestFit="1" customWidth="1"/>
    <col min="12" max="12" width="18.31640625" bestFit="1" customWidth="1"/>
  </cols>
  <sheetData>
    <row r="1" spans="2:2" x14ac:dyDescent="0.75">
      <c r="B1" s="1" t="s">
        <v>223</v>
      </c>
    </row>
    <row r="2" spans="2:2" x14ac:dyDescent="0.75">
      <c r="B2" s="10" t="s">
        <v>226</v>
      </c>
    </row>
    <row r="9" spans="2:2" x14ac:dyDescent="0.75">
      <c r="B9" s="10" t="s">
        <v>227</v>
      </c>
    </row>
    <row r="10" spans="2:2" x14ac:dyDescent="0.75">
      <c r="B10" s="10"/>
    </row>
    <row r="19" spans="2:2" x14ac:dyDescent="0.75">
      <c r="B19" s="1" t="s">
        <v>224</v>
      </c>
    </row>
    <row r="20" spans="2:2" x14ac:dyDescent="0.75">
      <c r="B20" s="10" t="s">
        <v>225</v>
      </c>
    </row>
    <row r="33" spans="3:7" x14ac:dyDescent="0.75">
      <c r="F33" s="36" t="b">
        <v>0</v>
      </c>
      <c r="G33" t="s">
        <v>217</v>
      </c>
    </row>
    <row r="34" spans="3:7" x14ac:dyDescent="0.75">
      <c r="F34" s="36" t="b">
        <v>0</v>
      </c>
      <c r="G34" t="s">
        <v>218</v>
      </c>
    </row>
    <row r="35" spans="3:7" x14ac:dyDescent="0.75">
      <c r="F35" s="36" t="b">
        <v>0</v>
      </c>
      <c r="G35" t="s">
        <v>222</v>
      </c>
    </row>
    <row r="36" spans="3:7" x14ac:dyDescent="0.75">
      <c r="F36" s="36" t="b">
        <v>0</v>
      </c>
      <c r="G36" t="s">
        <v>219</v>
      </c>
    </row>
    <row r="37" spans="3:7" x14ac:dyDescent="0.75">
      <c r="F37" s="36" t="b">
        <v>0</v>
      </c>
      <c r="G37" t="s">
        <v>221</v>
      </c>
    </row>
    <row r="38" spans="3:7" x14ac:dyDescent="0.75">
      <c r="F38" s="36" t="b">
        <v>0</v>
      </c>
      <c r="G38" t="s">
        <v>220</v>
      </c>
    </row>
    <row r="39" spans="3:7" x14ac:dyDescent="0.75">
      <c r="F39" s="36" t="b">
        <v>0</v>
      </c>
      <c r="G39" t="s">
        <v>246</v>
      </c>
    </row>
    <row r="42" spans="3:7" x14ac:dyDescent="0.75">
      <c r="C42" s="1" t="s">
        <v>143</v>
      </c>
      <c r="D42" s="1" t="s">
        <v>154</v>
      </c>
      <c r="E42" s="1" t="s">
        <v>155</v>
      </c>
    </row>
    <row r="43" spans="3:7" x14ac:dyDescent="0.75">
      <c r="C43" s="25">
        <v>45557</v>
      </c>
      <c r="D43" t="s">
        <v>156</v>
      </c>
      <c r="E43">
        <v>15</v>
      </c>
    </row>
    <row r="44" spans="3:7" x14ac:dyDescent="0.75">
      <c r="C44" s="25">
        <v>45588</v>
      </c>
      <c r="D44" t="s">
        <v>156</v>
      </c>
      <c r="E44">
        <v>7</v>
      </c>
    </row>
    <row r="45" spans="3:7" x14ac:dyDescent="0.75">
      <c r="C45" s="25">
        <v>45589</v>
      </c>
      <c r="D45" t="s">
        <v>157</v>
      </c>
      <c r="E45">
        <v>5</v>
      </c>
    </row>
    <row r="46" spans="3:7" x14ac:dyDescent="0.75">
      <c r="C46" s="25">
        <v>45590</v>
      </c>
      <c r="D46" t="s">
        <v>157</v>
      </c>
      <c r="E46">
        <v>7</v>
      </c>
    </row>
    <row r="47" spans="3:7" x14ac:dyDescent="0.75">
      <c r="C47" s="25">
        <v>45591</v>
      </c>
      <c r="D47" t="s">
        <v>157</v>
      </c>
      <c r="E47">
        <v>6</v>
      </c>
    </row>
    <row r="48" spans="3:7" x14ac:dyDescent="0.75">
      <c r="C48" s="25">
        <v>45592</v>
      </c>
      <c r="D48" t="s">
        <v>158</v>
      </c>
      <c r="E48">
        <v>8</v>
      </c>
    </row>
    <row r="49" spans="3:5" x14ac:dyDescent="0.75">
      <c r="C49" s="25">
        <v>45593</v>
      </c>
      <c r="D49" t="s">
        <v>158</v>
      </c>
      <c r="E49">
        <v>12</v>
      </c>
    </row>
    <row r="50" spans="3:5" x14ac:dyDescent="0.75">
      <c r="C50" s="25">
        <v>45594</v>
      </c>
      <c r="D50" t="s">
        <v>159</v>
      </c>
      <c r="E50">
        <v>10</v>
      </c>
    </row>
    <row r="51" spans="3:5" x14ac:dyDescent="0.75">
      <c r="C51" s="25">
        <v>45595</v>
      </c>
      <c r="D51" t="s">
        <v>159</v>
      </c>
      <c r="E51">
        <v>3</v>
      </c>
    </row>
    <row r="52" spans="3:5" x14ac:dyDescent="0.75">
      <c r="C52" s="25">
        <v>45596</v>
      </c>
      <c r="D52" t="s">
        <v>160</v>
      </c>
      <c r="E52">
        <v>10</v>
      </c>
    </row>
    <row r="53" spans="3:5" x14ac:dyDescent="0.75">
      <c r="C53" s="25">
        <v>45597</v>
      </c>
      <c r="D53" t="s">
        <v>161</v>
      </c>
      <c r="E53">
        <v>7</v>
      </c>
    </row>
    <row r="54" spans="3:5" x14ac:dyDescent="0.75">
      <c r="C54" s="25">
        <v>45598</v>
      </c>
      <c r="D54" t="s">
        <v>161</v>
      </c>
      <c r="E54">
        <v>7</v>
      </c>
    </row>
    <row r="55" spans="3:5" x14ac:dyDescent="0.75">
      <c r="C55" s="25">
        <v>45964</v>
      </c>
      <c r="D55" t="s">
        <v>161</v>
      </c>
      <c r="E55">
        <v>10</v>
      </c>
    </row>
    <row r="59" spans="3:5" x14ac:dyDescent="0.75">
      <c r="C59" s="1" t="s">
        <v>143</v>
      </c>
      <c r="D59" s="1" t="s">
        <v>154</v>
      </c>
      <c r="E59" s="1" t="s">
        <v>155</v>
      </c>
    </row>
    <row r="60" spans="3:5" x14ac:dyDescent="0.75">
      <c r="C60" s="25">
        <v>45587</v>
      </c>
      <c r="D60" t="s">
        <v>156</v>
      </c>
      <c r="E60">
        <v>8</v>
      </c>
    </row>
    <row r="61" spans="3:5" x14ac:dyDescent="0.75">
      <c r="C61" s="25">
        <v>45588</v>
      </c>
      <c r="D61" t="s">
        <v>156</v>
      </c>
      <c r="E61">
        <v>7</v>
      </c>
    </row>
    <row r="62" spans="3:5" x14ac:dyDescent="0.75">
      <c r="C62" s="25">
        <v>45589</v>
      </c>
      <c r="D62" t="s">
        <v>157</v>
      </c>
      <c r="E62">
        <v>5</v>
      </c>
    </row>
    <row r="63" spans="3:5" x14ac:dyDescent="0.75">
      <c r="C63" s="25">
        <v>45590</v>
      </c>
      <c r="D63" t="s">
        <v>157</v>
      </c>
      <c r="E63">
        <v>7</v>
      </c>
    </row>
    <row r="64" spans="3:5" x14ac:dyDescent="0.75">
      <c r="C64" s="25">
        <v>45591</v>
      </c>
      <c r="D64" t="s">
        <v>157</v>
      </c>
      <c r="E64">
        <v>6</v>
      </c>
    </row>
    <row r="65" spans="3:5" x14ac:dyDescent="0.75">
      <c r="C65" s="25">
        <v>45592</v>
      </c>
      <c r="D65" t="s">
        <v>158</v>
      </c>
      <c r="E65">
        <v>8</v>
      </c>
    </row>
    <row r="66" spans="3:5" x14ac:dyDescent="0.75">
      <c r="C66" s="25">
        <v>45593</v>
      </c>
      <c r="D66" t="s">
        <v>158</v>
      </c>
      <c r="E66">
        <v>12</v>
      </c>
    </row>
    <row r="67" spans="3:5" x14ac:dyDescent="0.75">
      <c r="C67" s="25">
        <v>45594</v>
      </c>
      <c r="D67" t="s">
        <v>159</v>
      </c>
      <c r="E67">
        <v>10</v>
      </c>
    </row>
    <row r="68" spans="3:5" x14ac:dyDescent="0.75">
      <c r="C68" s="25">
        <v>45595</v>
      </c>
      <c r="D68" t="s">
        <v>159</v>
      </c>
      <c r="E68">
        <v>3</v>
      </c>
    </row>
    <row r="69" spans="3:5" x14ac:dyDescent="0.75">
      <c r="C69" s="25">
        <v>45596</v>
      </c>
      <c r="D69" t="s">
        <v>160</v>
      </c>
      <c r="E69">
        <v>10</v>
      </c>
    </row>
    <row r="70" spans="3:5" x14ac:dyDescent="0.75">
      <c r="C70" s="25">
        <v>45597</v>
      </c>
      <c r="D70" t="s">
        <v>161</v>
      </c>
      <c r="E70">
        <v>7</v>
      </c>
    </row>
    <row r="71" spans="3:5" x14ac:dyDescent="0.75">
      <c r="C71" s="25">
        <v>45598</v>
      </c>
      <c r="D71" t="s">
        <v>161</v>
      </c>
      <c r="E71">
        <v>7</v>
      </c>
    </row>
    <row r="72" spans="3:5" x14ac:dyDescent="0.75">
      <c r="C72" s="25">
        <v>45599</v>
      </c>
      <c r="D72" t="s">
        <v>161</v>
      </c>
      <c r="E72">
        <v>10</v>
      </c>
    </row>
    <row r="78" spans="3:5" x14ac:dyDescent="0.75">
      <c r="C78" s="25">
        <v>45600</v>
      </c>
      <c r="D78" t="s">
        <v>162</v>
      </c>
      <c r="E78">
        <v>6</v>
      </c>
    </row>
    <row r="79" spans="3:5" x14ac:dyDescent="0.75">
      <c r="C79" s="25">
        <v>45601</v>
      </c>
      <c r="D79" t="s">
        <v>163</v>
      </c>
      <c r="E79">
        <v>11</v>
      </c>
    </row>
    <row r="80" spans="3:5" x14ac:dyDescent="0.75">
      <c r="C80" s="25">
        <v>45602</v>
      </c>
      <c r="D80" t="s">
        <v>163</v>
      </c>
      <c r="E80">
        <v>12</v>
      </c>
    </row>
    <row r="81" spans="3:5" x14ac:dyDescent="0.75">
      <c r="C81" s="25">
        <v>45603</v>
      </c>
      <c r="D81" t="s">
        <v>164</v>
      </c>
      <c r="E81">
        <v>10</v>
      </c>
    </row>
    <row r="82" spans="3:5" x14ac:dyDescent="0.75">
      <c r="C82" s="25">
        <v>45604</v>
      </c>
      <c r="D82" t="s">
        <v>164</v>
      </c>
      <c r="E82">
        <v>12</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4497-7D98-4C87-B70E-F5263FC1FE04}">
  <sheetPr>
    <tabColor rgb="FFFF0000"/>
  </sheetPr>
  <dimension ref="B1:L77"/>
  <sheetViews>
    <sheetView topLeftCell="A31" zoomScale="85" zoomScaleNormal="85" workbookViewId="0">
      <selection activeCell="F39" sqref="F39"/>
    </sheetView>
  </sheetViews>
  <sheetFormatPr defaultRowHeight="14.75" x14ac:dyDescent="0.75"/>
  <cols>
    <col min="1" max="1" width="1.86328125" customWidth="1"/>
    <col min="3" max="3" width="15.26953125" customWidth="1"/>
    <col min="4" max="4" width="9.54296875" customWidth="1"/>
    <col min="5" max="5" width="16.1328125" customWidth="1"/>
    <col min="7" max="7" width="10.2265625" bestFit="1" customWidth="1"/>
    <col min="8" max="8" width="18.31640625" bestFit="1" customWidth="1"/>
    <col min="9" max="9" width="11.26953125" bestFit="1" customWidth="1"/>
    <col min="10" max="10" width="14.36328125" bestFit="1" customWidth="1"/>
    <col min="11" max="11" width="14.6328125" bestFit="1" customWidth="1"/>
    <col min="12" max="12" width="18.31640625" bestFit="1" customWidth="1"/>
  </cols>
  <sheetData>
    <row r="1" spans="2:2" x14ac:dyDescent="0.75">
      <c r="B1" s="1" t="s">
        <v>223</v>
      </c>
    </row>
    <row r="2" spans="2:2" x14ac:dyDescent="0.75">
      <c r="B2" s="10" t="s">
        <v>226</v>
      </c>
    </row>
    <row r="9" spans="2:2" x14ac:dyDescent="0.75">
      <c r="B9" s="10" t="s">
        <v>227</v>
      </c>
    </row>
    <row r="10" spans="2:2" x14ac:dyDescent="0.75">
      <c r="B10" s="10"/>
    </row>
    <row r="19" spans="2:2" x14ac:dyDescent="0.75">
      <c r="B19" s="1" t="s">
        <v>224</v>
      </c>
    </row>
    <row r="20" spans="2:2" x14ac:dyDescent="0.75">
      <c r="B20" s="10" t="s">
        <v>225</v>
      </c>
    </row>
    <row r="33" spans="3:12" x14ac:dyDescent="0.75">
      <c r="F33" s="36" t="b">
        <v>1</v>
      </c>
      <c r="G33" t="s">
        <v>217</v>
      </c>
    </row>
    <row r="34" spans="3:12" x14ac:dyDescent="0.75">
      <c r="F34" s="36" t="b">
        <v>1</v>
      </c>
      <c r="G34" t="s">
        <v>218</v>
      </c>
    </row>
    <row r="35" spans="3:12" x14ac:dyDescent="0.75">
      <c r="F35" s="36" t="b">
        <v>1</v>
      </c>
      <c r="G35" t="s">
        <v>222</v>
      </c>
    </row>
    <row r="36" spans="3:12" x14ac:dyDescent="0.75">
      <c r="F36" s="36" t="b">
        <v>1</v>
      </c>
      <c r="G36" t="s">
        <v>219</v>
      </c>
    </row>
    <row r="37" spans="3:12" x14ac:dyDescent="0.75">
      <c r="F37" s="36" t="b">
        <v>1</v>
      </c>
      <c r="G37" t="s">
        <v>221</v>
      </c>
    </row>
    <row r="38" spans="3:12" x14ac:dyDescent="0.75">
      <c r="F38" s="36" t="b">
        <v>1</v>
      </c>
      <c r="G38" t="s">
        <v>220</v>
      </c>
    </row>
    <row r="39" spans="3:12" x14ac:dyDescent="0.75">
      <c r="F39" s="36" t="b">
        <v>1</v>
      </c>
      <c r="G39" t="s">
        <v>246</v>
      </c>
    </row>
    <row r="42" spans="3:12" x14ac:dyDescent="0.75">
      <c r="C42" s="1" t="s">
        <v>143</v>
      </c>
      <c r="D42" s="1" t="s">
        <v>154</v>
      </c>
      <c r="E42" s="1" t="s">
        <v>155</v>
      </c>
      <c r="G42" s="22" t="s">
        <v>154</v>
      </c>
      <c r="H42" t="s">
        <v>232</v>
      </c>
      <c r="J42" s="22" t="s">
        <v>236</v>
      </c>
      <c r="K42" s="22" t="s">
        <v>233</v>
      </c>
      <c r="L42" t="s">
        <v>232</v>
      </c>
    </row>
    <row r="43" spans="3:12" x14ac:dyDescent="0.75">
      <c r="C43" s="25">
        <v>45557</v>
      </c>
      <c r="D43" t="s">
        <v>156</v>
      </c>
      <c r="E43">
        <v>15</v>
      </c>
      <c r="G43" t="s">
        <v>156</v>
      </c>
      <c r="H43">
        <v>22</v>
      </c>
      <c r="J43" t="s">
        <v>237</v>
      </c>
      <c r="K43" t="s">
        <v>239</v>
      </c>
      <c r="L43">
        <v>15</v>
      </c>
    </row>
    <row r="44" spans="3:12" x14ac:dyDescent="0.75">
      <c r="C44" s="25">
        <v>45588</v>
      </c>
      <c r="D44" t="s">
        <v>156</v>
      </c>
      <c r="E44">
        <v>7</v>
      </c>
      <c r="G44" t="s">
        <v>157</v>
      </c>
      <c r="H44">
        <v>18</v>
      </c>
      <c r="K44" t="s">
        <v>234</v>
      </c>
      <c r="L44">
        <v>68</v>
      </c>
    </row>
    <row r="45" spans="3:12" x14ac:dyDescent="0.75">
      <c r="C45" s="25">
        <v>45589</v>
      </c>
      <c r="D45" t="s">
        <v>157</v>
      </c>
      <c r="E45">
        <v>5</v>
      </c>
      <c r="G45" t="s">
        <v>158</v>
      </c>
      <c r="H45">
        <v>20</v>
      </c>
      <c r="K45" t="s">
        <v>235</v>
      </c>
      <c r="L45">
        <v>14</v>
      </c>
    </row>
    <row r="46" spans="3:12" x14ac:dyDescent="0.75">
      <c r="C46" s="25">
        <v>45590</v>
      </c>
      <c r="D46" t="s">
        <v>157</v>
      </c>
      <c r="E46">
        <v>7</v>
      </c>
      <c r="G46" t="s">
        <v>159</v>
      </c>
      <c r="H46">
        <v>13</v>
      </c>
      <c r="J46" t="s">
        <v>238</v>
      </c>
      <c r="L46">
        <v>97</v>
      </c>
    </row>
    <row r="47" spans="3:12" x14ac:dyDescent="0.75">
      <c r="C47" s="25">
        <v>45591</v>
      </c>
      <c r="D47" t="s">
        <v>157</v>
      </c>
      <c r="E47">
        <v>6</v>
      </c>
      <c r="G47" t="s">
        <v>160</v>
      </c>
      <c r="H47">
        <v>10</v>
      </c>
      <c r="J47" t="s">
        <v>240</v>
      </c>
      <c r="K47" t="s">
        <v>235</v>
      </c>
      <c r="L47">
        <v>10</v>
      </c>
    </row>
    <row r="48" spans="3:12" x14ac:dyDescent="0.75">
      <c r="C48" s="25">
        <v>45592</v>
      </c>
      <c r="D48" t="s">
        <v>158</v>
      </c>
      <c r="E48">
        <v>8</v>
      </c>
      <c r="G48" t="s">
        <v>161</v>
      </c>
      <c r="H48">
        <v>24</v>
      </c>
      <c r="J48" t="s">
        <v>241</v>
      </c>
      <c r="L48">
        <v>10</v>
      </c>
    </row>
    <row r="49" spans="3:12" x14ac:dyDescent="0.75">
      <c r="C49" s="25">
        <v>45593</v>
      </c>
      <c r="D49" t="s">
        <v>158</v>
      </c>
      <c r="E49">
        <v>12</v>
      </c>
      <c r="G49" t="s">
        <v>117</v>
      </c>
      <c r="H49">
        <v>107</v>
      </c>
      <c r="J49" t="s">
        <v>117</v>
      </c>
      <c r="L49">
        <v>107</v>
      </c>
    </row>
    <row r="50" spans="3:12" x14ac:dyDescent="0.75">
      <c r="C50" s="25">
        <v>45594</v>
      </c>
      <c r="D50" t="s">
        <v>159</v>
      </c>
      <c r="E50">
        <v>10</v>
      </c>
    </row>
    <row r="51" spans="3:12" x14ac:dyDescent="0.75">
      <c r="C51" s="25">
        <v>45595</v>
      </c>
      <c r="D51" t="s">
        <v>159</v>
      </c>
      <c r="E51">
        <v>3</v>
      </c>
    </row>
    <row r="52" spans="3:12" x14ac:dyDescent="0.75">
      <c r="C52" s="25">
        <v>45596</v>
      </c>
      <c r="D52" t="s">
        <v>160</v>
      </c>
      <c r="E52">
        <v>10</v>
      </c>
      <c r="J52" s="22" t="s">
        <v>155</v>
      </c>
      <c r="K52" t="s">
        <v>244</v>
      </c>
    </row>
    <row r="53" spans="3:12" x14ac:dyDescent="0.75">
      <c r="C53" s="25">
        <v>45597</v>
      </c>
      <c r="D53" t="s">
        <v>161</v>
      </c>
      <c r="E53">
        <v>7</v>
      </c>
      <c r="J53" t="s">
        <v>242</v>
      </c>
      <c r="K53">
        <v>7</v>
      </c>
    </row>
    <row r="54" spans="3:12" x14ac:dyDescent="0.75">
      <c r="C54" s="25">
        <v>45598</v>
      </c>
      <c r="D54" t="s">
        <v>161</v>
      </c>
      <c r="E54">
        <v>7</v>
      </c>
      <c r="J54" t="s">
        <v>243</v>
      </c>
      <c r="K54">
        <v>5</v>
      </c>
    </row>
    <row r="55" spans="3:12" x14ac:dyDescent="0.75">
      <c r="C55" s="25">
        <v>45964</v>
      </c>
      <c r="D55" t="s">
        <v>161</v>
      </c>
      <c r="E55">
        <v>10</v>
      </c>
      <c r="J55" t="s">
        <v>245</v>
      </c>
      <c r="K55">
        <v>1</v>
      </c>
    </row>
    <row r="56" spans="3:12" x14ac:dyDescent="0.75">
      <c r="J56" t="s">
        <v>117</v>
      </c>
      <c r="K56">
        <v>13</v>
      </c>
    </row>
    <row r="58" spans="3:12" x14ac:dyDescent="0.75">
      <c r="C58" s="25"/>
    </row>
    <row r="59" spans="3:12" x14ac:dyDescent="0.75">
      <c r="C59" s="1" t="s">
        <v>143</v>
      </c>
      <c r="D59" s="1" t="s">
        <v>154</v>
      </c>
      <c r="E59" s="1" t="s">
        <v>155</v>
      </c>
      <c r="G59" s="22" t="s">
        <v>154</v>
      </c>
      <c r="H59" t="s">
        <v>232</v>
      </c>
    </row>
    <row r="60" spans="3:12" x14ac:dyDescent="0.75">
      <c r="C60" s="25">
        <v>45587</v>
      </c>
      <c r="D60" t="s">
        <v>156</v>
      </c>
      <c r="E60">
        <v>8</v>
      </c>
      <c r="G60" t="s">
        <v>156</v>
      </c>
      <c r="H60">
        <v>15</v>
      </c>
    </row>
    <row r="61" spans="3:12" x14ac:dyDescent="0.75">
      <c r="C61" s="25">
        <v>45588</v>
      </c>
      <c r="D61" t="s">
        <v>156</v>
      </c>
      <c r="E61">
        <v>7</v>
      </c>
      <c r="G61" t="s">
        <v>157</v>
      </c>
      <c r="H61">
        <v>18</v>
      </c>
    </row>
    <row r="62" spans="3:12" x14ac:dyDescent="0.75">
      <c r="C62" s="25">
        <v>45589</v>
      </c>
      <c r="D62" t="s">
        <v>157</v>
      </c>
      <c r="E62">
        <v>5</v>
      </c>
      <c r="G62" t="s">
        <v>158</v>
      </c>
      <c r="H62">
        <v>20</v>
      </c>
    </row>
    <row r="63" spans="3:12" x14ac:dyDescent="0.75">
      <c r="C63" s="25">
        <v>45590</v>
      </c>
      <c r="D63" t="s">
        <v>157</v>
      </c>
      <c r="E63">
        <v>7</v>
      </c>
      <c r="G63" t="s">
        <v>159</v>
      </c>
      <c r="H63">
        <v>13</v>
      </c>
    </row>
    <row r="64" spans="3:12" x14ac:dyDescent="0.75">
      <c r="C64" s="25">
        <v>45591</v>
      </c>
      <c r="D64" t="s">
        <v>157</v>
      </c>
      <c r="E64">
        <v>6</v>
      </c>
      <c r="G64" t="s">
        <v>160</v>
      </c>
      <c r="H64">
        <v>10</v>
      </c>
    </row>
    <row r="65" spans="3:8" x14ac:dyDescent="0.75">
      <c r="C65" s="25">
        <v>45592</v>
      </c>
      <c r="D65" t="s">
        <v>158</v>
      </c>
      <c r="E65">
        <v>8</v>
      </c>
      <c r="G65" t="s">
        <v>161</v>
      </c>
      <c r="H65">
        <v>24</v>
      </c>
    </row>
    <row r="66" spans="3:8" x14ac:dyDescent="0.75">
      <c r="C66" s="25">
        <v>45593</v>
      </c>
      <c r="D66" t="s">
        <v>158</v>
      </c>
      <c r="E66">
        <v>12</v>
      </c>
      <c r="G66" t="s">
        <v>162</v>
      </c>
      <c r="H66">
        <v>6</v>
      </c>
    </row>
    <row r="67" spans="3:8" x14ac:dyDescent="0.75">
      <c r="C67" s="25">
        <v>45594</v>
      </c>
      <c r="D67" t="s">
        <v>159</v>
      </c>
      <c r="E67">
        <v>10</v>
      </c>
      <c r="G67" t="s">
        <v>163</v>
      </c>
      <c r="H67">
        <v>23</v>
      </c>
    </row>
    <row r="68" spans="3:8" x14ac:dyDescent="0.75">
      <c r="C68" s="25">
        <v>45595</v>
      </c>
      <c r="D68" t="s">
        <v>159</v>
      </c>
      <c r="E68">
        <v>3</v>
      </c>
      <c r="G68" t="s">
        <v>164</v>
      </c>
      <c r="H68">
        <v>22</v>
      </c>
    </row>
    <row r="69" spans="3:8" x14ac:dyDescent="0.75">
      <c r="C69" s="25">
        <v>45596</v>
      </c>
      <c r="D69" t="s">
        <v>160</v>
      </c>
      <c r="E69">
        <v>10</v>
      </c>
      <c r="G69" t="s">
        <v>117</v>
      </c>
      <c r="H69">
        <v>151</v>
      </c>
    </row>
    <row r="70" spans="3:8" x14ac:dyDescent="0.75">
      <c r="C70" s="25">
        <v>45597</v>
      </c>
      <c r="D70" t="s">
        <v>161</v>
      </c>
      <c r="E70">
        <v>7</v>
      </c>
    </row>
    <row r="71" spans="3:8" x14ac:dyDescent="0.75">
      <c r="C71" s="25">
        <v>45598</v>
      </c>
      <c r="D71" t="s">
        <v>161</v>
      </c>
      <c r="E71">
        <v>7</v>
      </c>
    </row>
    <row r="72" spans="3:8" x14ac:dyDescent="0.75">
      <c r="C72" s="25">
        <v>45599</v>
      </c>
      <c r="D72" t="s">
        <v>161</v>
      </c>
      <c r="E72">
        <v>10</v>
      </c>
    </row>
    <row r="73" spans="3:8" x14ac:dyDescent="0.75">
      <c r="C73" s="25">
        <v>45600</v>
      </c>
      <c r="D73" t="s">
        <v>162</v>
      </c>
      <c r="E73">
        <v>6</v>
      </c>
    </row>
    <row r="74" spans="3:8" x14ac:dyDescent="0.75">
      <c r="C74" s="25">
        <v>45601</v>
      </c>
      <c r="D74" t="s">
        <v>163</v>
      </c>
      <c r="E74">
        <v>11</v>
      </c>
    </row>
    <row r="75" spans="3:8" x14ac:dyDescent="0.75">
      <c r="C75" s="25">
        <v>45602</v>
      </c>
      <c r="D75" t="s">
        <v>163</v>
      </c>
      <c r="E75">
        <v>12</v>
      </c>
    </row>
    <row r="76" spans="3:8" x14ac:dyDescent="0.75">
      <c r="C76" s="25">
        <v>45603</v>
      </c>
      <c r="D76" t="s">
        <v>164</v>
      </c>
      <c r="E76">
        <v>10</v>
      </c>
    </row>
    <row r="77" spans="3:8" x14ac:dyDescent="0.75">
      <c r="C77" s="25">
        <v>45604</v>
      </c>
      <c r="D77" t="s">
        <v>164</v>
      </c>
      <c r="E77">
        <v>12</v>
      </c>
    </row>
  </sheetData>
  <pageMargins left="0.7" right="0.7" top="0.75" bottom="0.75" header="0.3" footer="0.3"/>
  <pageSetup orientation="portrait" verticalDpi="0" r:id="rId5"/>
  <drawing r:id="rId6"/>
  <tableParts count="1">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C010-986F-422F-B0DD-CCA0573618EF}">
  <sheetPr>
    <tabColor rgb="FF0000FF"/>
  </sheetPr>
  <dimension ref="B2:K41"/>
  <sheetViews>
    <sheetView topLeftCell="D1" zoomScale="115" zoomScaleNormal="115" workbookViewId="0">
      <selection activeCell="I5" sqref="I5"/>
    </sheetView>
  </sheetViews>
  <sheetFormatPr defaultRowHeight="14.75" x14ac:dyDescent="0.75"/>
  <cols>
    <col min="1" max="1" width="2.40625" customWidth="1"/>
    <col min="2" max="2" width="10.40625" bestFit="1" customWidth="1"/>
    <col min="3" max="3" width="11.40625" bestFit="1" customWidth="1"/>
    <col min="4" max="4" width="20" bestFit="1" customWidth="1"/>
    <col min="5" max="5" width="22.7265625" bestFit="1" customWidth="1"/>
    <col min="6" max="6" width="6.86328125" customWidth="1"/>
    <col min="7" max="7" width="8.40625" customWidth="1"/>
    <col min="8" max="8" width="4.1328125" customWidth="1"/>
    <col min="9" max="9" width="20.54296875" customWidth="1"/>
    <col min="10" max="10" width="23.40625" customWidth="1"/>
    <col min="11" max="11" width="15.1328125" customWidth="1"/>
  </cols>
  <sheetData>
    <row r="2" spans="2:11" x14ac:dyDescent="0.75">
      <c r="B2" s="1" t="s">
        <v>199</v>
      </c>
    </row>
    <row r="4" spans="2:11" x14ac:dyDescent="0.75">
      <c r="B4" s="13" t="s">
        <v>143</v>
      </c>
      <c r="C4" s="13" t="s">
        <v>165</v>
      </c>
      <c r="D4" s="13" t="s">
        <v>166</v>
      </c>
      <c r="E4" s="13" t="s">
        <v>19</v>
      </c>
      <c r="F4" s="13" t="s">
        <v>167</v>
      </c>
      <c r="G4" s="13" t="s">
        <v>193</v>
      </c>
      <c r="I4" s="13" t="s">
        <v>166</v>
      </c>
      <c r="J4" s="13" t="s">
        <v>19</v>
      </c>
      <c r="K4" s="13" t="s">
        <v>192</v>
      </c>
    </row>
    <row r="5" spans="2:11" x14ac:dyDescent="0.75">
      <c r="B5" s="26">
        <v>45313</v>
      </c>
      <c r="C5" s="32" t="s">
        <v>169</v>
      </c>
      <c r="D5" s="3" t="s">
        <v>170</v>
      </c>
      <c r="E5" s="3" t="s">
        <v>171</v>
      </c>
      <c r="F5" s="3">
        <v>4</v>
      </c>
      <c r="G5" s="3">
        <v>141.23000000000002</v>
      </c>
      <c r="I5" s="15" t="str" cm="1">
        <f t="array" ref="I5:K17">_xlfn.GROUPBY(D5:E41,G5:G41,_xleta.MEDIAN,,0)</f>
        <v>Anderson's</v>
      </c>
      <c r="J5" s="15" t="str">
        <v>3 mm, 5 ply Baltic Birch</v>
      </c>
      <c r="K5" s="33">
        <v>135.94</v>
      </c>
    </row>
    <row r="6" spans="2:11" x14ac:dyDescent="0.75">
      <c r="B6" s="26">
        <v>45313</v>
      </c>
      <c r="C6" s="32" t="s">
        <v>169</v>
      </c>
      <c r="D6" s="3" t="s">
        <v>170</v>
      </c>
      <c r="E6" s="3" t="s">
        <v>172</v>
      </c>
      <c r="F6" s="3">
        <v>5</v>
      </c>
      <c r="G6" s="3">
        <v>157.16</v>
      </c>
      <c r="I6" s="15" t="str">
        <v>Anderson's</v>
      </c>
      <c r="J6" s="15" t="str">
        <v>4 mm, 8 ply Baltic Birch</v>
      </c>
      <c r="K6" s="33">
        <v>157.16</v>
      </c>
    </row>
    <row r="7" spans="2:11" x14ac:dyDescent="0.75">
      <c r="B7" s="26">
        <v>45313</v>
      </c>
      <c r="C7" s="32" t="s">
        <v>169</v>
      </c>
      <c r="D7" s="3" t="s">
        <v>170</v>
      </c>
      <c r="E7" s="3" t="s">
        <v>173</v>
      </c>
      <c r="F7" s="3">
        <v>9</v>
      </c>
      <c r="G7" s="3">
        <v>145.67999999999998</v>
      </c>
      <c r="I7" s="15" t="str">
        <v>Anderson's</v>
      </c>
      <c r="J7" s="15" t="str">
        <v>5 mm, 10 ply Baltic Birch</v>
      </c>
      <c r="K7" s="33">
        <v>166.17</v>
      </c>
    </row>
    <row r="8" spans="2:11" x14ac:dyDescent="0.75">
      <c r="B8" s="26">
        <v>45322</v>
      </c>
      <c r="C8" s="32" t="s">
        <v>174</v>
      </c>
      <c r="D8" s="3" t="s">
        <v>175</v>
      </c>
      <c r="E8" s="3" t="s">
        <v>176</v>
      </c>
      <c r="F8" s="3">
        <v>2</v>
      </c>
      <c r="G8" s="3">
        <v>178.5</v>
      </c>
      <c r="I8" s="15" t="str">
        <v>Anderson's</v>
      </c>
      <c r="J8" s="15" t="str">
        <v>6 mm, 12 ply Baltic Birch</v>
      </c>
      <c r="K8" s="33">
        <v>164.57999999999998</v>
      </c>
    </row>
    <row r="9" spans="2:11" x14ac:dyDescent="0.75">
      <c r="B9" s="26">
        <v>45379</v>
      </c>
      <c r="C9" s="32" t="s">
        <v>177</v>
      </c>
      <c r="D9" s="3" t="s">
        <v>178</v>
      </c>
      <c r="E9" s="3" t="s">
        <v>173</v>
      </c>
      <c r="F9" s="3">
        <v>2</v>
      </c>
      <c r="G9" s="3">
        <v>159.91999999999999</v>
      </c>
      <c r="I9" s="15" t="str">
        <v>Estonia Plywood</v>
      </c>
      <c r="J9" s="15" t="str">
        <v>4 mm, 8 ply Baltic Birch</v>
      </c>
      <c r="K9" s="33">
        <v>153.41500000000002</v>
      </c>
    </row>
    <row r="10" spans="2:11" x14ac:dyDescent="0.75">
      <c r="B10" s="26">
        <v>45379</v>
      </c>
      <c r="C10" s="32" t="s">
        <v>177</v>
      </c>
      <c r="D10" s="3" t="s">
        <v>178</v>
      </c>
      <c r="E10" s="3" t="s">
        <v>176</v>
      </c>
      <c r="F10" s="3">
        <v>10</v>
      </c>
      <c r="G10" s="3">
        <v>199.89</v>
      </c>
      <c r="I10" s="15" t="str">
        <v>Estonia Plywood</v>
      </c>
      <c r="J10" s="15" t="str">
        <v>5 mm, 10 ply Baltic Birch</v>
      </c>
      <c r="K10" s="33">
        <v>159.91999999999999</v>
      </c>
    </row>
    <row r="11" spans="2:11" x14ac:dyDescent="0.75">
      <c r="B11" s="26">
        <v>45445</v>
      </c>
      <c r="C11" s="32" t="s">
        <v>179</v>
      </c>
      <c r="D11" s="3" t="s">
        <v>170</v>
      </c>
      <c r="E11" s="3" t="s">
        <v>171</v>
      </c>
      <c r="F11" s="3">
        <v>7</v>
      </c>
      <c r="G11" s="3">
        <v>135.94</v>
      </c>
      <c r="I11" s="15" t="str">
        <v>Estonia Plywood</v>
      </c>
      <c r="J11" s="15" t="str">
        <v>6 mm, 12 ply Baltic Birch</v>
      </c>
      <c r="K11" s="33">
        <v>209.63</v>
      </c>
    </row>
    <row r="12" spans="2:11" x14ac:dyDescent="0.75">
      <c r="B12" s="26">
        <v>45445</v>
      </c>
      <c r="C12" s="32" t="s">
        <v>179</v>
      </c>
      <c r="D12" s="3" t="s">
        <v>170</v>
      </c>
      <c r="E12" s="3" t="s">
        <v>172</v>
      </c>
      <c r="F12" s="3">
        <v>7</v>
      </c>
      <c r="G12" s="3">
        <v>123.2</v>
      </c>
      <c r="I12" s="15" t="str">
        <v>Latvia Wood &amp; Import</v>
      </c>
      <c r="J12" s="15" t="str">
        <v>3 mm, 5 ply Baltic Birch</v>
      </c>
      <c r="K12" s="33">
        <v>106.66</v>
      </c>
    </row>
    <row r="13" spans="2:11" x14ac:dyDescent="0.75">
      <c r="B13" s="26">
        <v>45445</v>
      </c>
      <c r="C13" s="32" t="s">
        <v>179</v>
      </c>
      <c r="D13" s="3" t="s">
        <v>170</v>
      </c>
      <c r="E13" s="3" t="s">
        <v>173</v>
      </c>
      <c r="F13" s="3">
        <v>9</v>
      </c>
      <c r="G13" s="3">
        <v>166.17</v>
      </c>
      <c r="I13" s="15" t="str">
        <v>Latvia Wood &amp; Import</v>
      </c>
      <c r="J13" s="15" t="str">
        <v>4 mm, 8 ply Baltic Birch</v>
      </c>
      <c r="K13" s="33">
        <v>134.37</v>
      </c>
    </row>
    <row r="14" spans="2:11" x14ac:dyDescent="0.75">
      <c r="B14" s="26">
        <v>45445</v>
      </c>
      <c r="C14" s="32" t="s">
        <v>179</v>
      </c>
      <c r="D14" s="3" t="s">
        <v>170</v>
      </c>
      <c r="E14" s="3" t="s">
        <v>176</v>
      </c>
      <c r="F14" s="3">
        <v>8</v>
      </c>
      <c r="G14" s="3">
        <v>164.57999999999998</v>
      </c>
      <c r="I14" s="15" t="str">
        <v>Latvia Wood &amp; Import</v>
      </c>
      <c r="J14" s="15" t="str">
        <v>5 mm, 10 ply Baltic Birch</v>
      </c>
      <c r="K14" s="33">
        <v>162.94999999999999</v>
      </c>
    </row>
    <row r="15" spans="2:11" x14ac:dyDescent="0.75">
      <c r="B15" s="26">
        <v>45519</v>
      </c>
      <c r="C15" s="32" t="s">
        <v>180</v>
      </c>
      <c r="D15" s="3" t="s">
        <v>181</v>
      </c>
      <c r="E15" s="3" t="s">
        <v>171</v>
      </c>
      <c r="F15" s="3">
        <v>5</v>
      </c>
      <c r="G15" s="3">
        <v>106.66</v>
      </c>
      <c r="I15" s="15" t="str">
        <v>Latvia Wood &amp; Import</v>
      </c>
      <c r="J15" s="15" t="str">
        <v>6 mm, 12 ply Baltic Birch</v>
      </c>
      <c r="K15" s="33">
        <v>194.5</v>
      </c>
    </row>
    <row r="16" spans="2:11" x14ac:dyDescent="0.75">
      <c r="B16" s="26">
        <v>45519</v>
      </c>
      <c r="C16" s="32" t="s">
        <v>180</v>
      </c>
      <c r="D16" s="3" t="s">
        <v>181</v>
      </c>
      <c r="E16" s="3" t="s">
        <v>172</v>
      </c>
      <c r="F16" s="3">
        <v>4</v>
      </c>
      <c r="G16" s="3">
        <v>131.17000000000002</v>
      </c>
      <c r="I16" s="15" t="str">
        <v>Plywood &amp; Door</v>
      </c>
      <c r="J16" s="15" t="str">
        <v>5 mm, 10 ply Baltic Birch</v>
      </c>
      <c r="K16" s="33">
        <v>179.64</v>
      </c>
    </row>
    <row r="17" spans="2:11" x14ac:dyDescent="0.75">
      <c r="B17" s="26">
        <v>45519</v>
      </c>
      <c r="C17" s="32" t="s">
        <v>180</v>
      </c>
      <c r="D17" s="3" t="s">
        <v>181</v>
      </c>
      <c r="E17" s="3" t="s">
        <v>173</v>
      </c>
      <c r="F17" s="3">
        <v>6</v>
      </c>
      <c r="G17" s="3">
        <v>161.23999999999998</v>
      </c>
      <c r="I17" s="15" t="str">
        <v>Plywood &amp; Door</v>
      </c>
      <c r="J17" s="15" t="str">
        <v>6 mm, 12 ply Baltic Birch</v>
      </c>
      <c r="K17" s="33">
        <v>173.005</v>
      </c>
    </row>
    <row r="18" spans="2:11" x14ac:dyDescent="0.75">
      <c r="B18" s="26">
        <v>45519</v>
      </c>
      <c r="C18" s="32" t="s">
        <v>180</v>
      </c>
      <c r="D18" s="3" t="s">
        <v>181</v>
      </c>
      <c r="E18" s="3" t="s">
        <v>176</v>
      </c>
      <c r="F18" s="3">
        <v>1</v>
      </c>
      <c r="G18" s="3">
        <v>188.1</v>
      </c>
    </row>
    <row r="19" spans="2:11" x14ac:dyDescent="0.75">
      <c r="B19" s="26">
        <v>45519</v>
      </c>
      <c r="C19" s="32" t="s">
        <v>182</v>
      </c>
      <c r="D19" s="3" t="s">
        <v>175</v>
      </c>
      <c r="E19" s="3" t="s">
        <v>176</v>
      </c>
      <c r="F19" s="3">
        <v>4</v>
      </c>
      <c r="G19" s="3">
        <v>141.53</v>
      </c>
    </row>
    <row r="20" spans="2:11" x14ac:dyDescent="0.75">
      <c r="B20" s="26">
        <v>45519</v>
      </c>
      <c r="C20" s="32" t="s">
        <v>182</v>
      </c>
      <c r="D20" s="3" t="s">
        <v>175</v>
      </c>
      <c r="E20" s="3" t="s">
        <v>173</v>
      </c>
      <c r="F20" s="3">
        <v>5</v>
      </c>
      <c r="G20" s="3">
        <v>158.72999999999999</v>
      </c>
    </row>
    <row r="21" spans="2:11" x14ac:dyDescent="0.75">
      <c r="B21" s="26">
        <v>45621</v>
      </c>
      <c r="C21" s="32" t="s">
        <v>183</v>
      </c>
      <c r="D21" s="3" t="s">
        <v>170</v>
      </c>
      <c r="E21" s="3" t="s">
        <v>171</v>
      </c>
      <c r="F21" s="3">
        <v>8</v>
      </c>
      <c r="G21" s="3">
        <v>127.55</v>
      </c>
    </row>
    <row r="22" spans="2:11" x14ac:dyDescent="0.75">
      <c r="B22" s="26">
        <v>45669</v>
      </c>
      <c r="C22" s="32" t="s">
        <v>184</v>
      </c>
      <c r="D22" s="3" t="s">
        <v>181</v>
      </c>
      <c r="E22" s="3" t="s">
        <v>172</v>
      </c>
      <c r="F22" s="3">
        <v>6</v>
      </c>
      <c r="G22" s="3">
        <v>134.37</v>
      </c>
    </row>
    <row r="23" spans="2:11" x14ac:dyDescent="0.75">
      <c r="B23" s="26">
        <v>45669</v>
      </c>
      <c r="C23" s="32" t="s">
        <v>184</v>
      </c>
      <c r="D23" s="3" t="s">
        <v>181</v>
      </c>
      <c r="E23" s="3" t="s">
        <v>173</v>
      </c>
      <c r="F23" s="3">
        <v>1</v>
      </c>
      <c r="G23" s="3">
        <v>162.94999999999999</v>
      </c>
    </row>
    <row r="24" spans="2:11" x14ac:dyDescent="0.75">
      <c r="B24" s="26">
        <v>45710</v>
      </c>
      <c r="C24" s="32" t="s">
        <v>185</v>
      </c>
      <c r="D24" s="3" t="s">
        <v>178</v>
      </c>
      <c r="E24" s="3" t="s">
        <v>172</v>
      </c>
      <c r="F24" s="3">
        <v>8</v>
      </c>
      <c r="G24" s="3">
        <v>145.77000000000001</v>
      </c>
    </row>
    <row r="25" spans="2:11" x14ac:dyDescent="0.75">
      <c r="B25" s="26">
        <v>45710</v>
      </c>
      <c r="C25" s="32" t="s">
        <v>185</v>
      </c>
      <c r="D25" s="3" t="s">
        <v>178</v>
      </c>
      <c r="E25" s="3" t="s">
        <v>173</v>
      </c>
      <c r="F25" s="3">
        <v>7</v>
      </c>
      <c r="G25" s="3">
        <v>157.63999999999999</v>
      </c>
    </row>
    <row r="26" spans="2:11" x14ac:dyDescent="0.75">
      <c r="B26" s="26">
        <v>45710</v>
      </c>
      <c r="C26" s="32" t="s">
        <v>185</v>
      </c>
      <c r="D26" s="3" t="s">
        <v>178</v>
      </c>
      <c r="E26" s="3" t="s">
        <v>176</v>
      </c>
      <c r="F26" s="3">
        <v>7</v>
      </c>
      <c r="G26" s="3">
        <v>209.63</v>
      </c>
    </row>
    <row r="27" spans="2:11" x14ac:dyDescent="0.75">
      <c r="B27" s="26">
        <v>45778</v>
      </c>
      <c r="C27" s="32" t="s">
        <v>186</v>
      </c>
      <c r="D27" s="3" t="s">
        <v>181</v>
      </c>
      <c r="E27" s="3" t="s">
        <v>176</v>
      </c>
      <c r="F27" s="3">
        <v>2</v>
      </c>
      <c r="G27" s="3">
        <v>194.5</v>
      </c>
    </row>
    <row r="28" spans="2:11" x14ac:dyDescent="0.75">
      <c r="B28" s="26">
        <v>45853</v>
      </c>
      <c r="C28" s="32" t="s">
        <v>187</v>
      </c>
      <c r="D28" s="3" t="s">
        <v>170</v>
      </c>
      <c r="E28" s="3" t="s">
        <v>171</v>
      </c>
      <c r="F28" s="3">
        <v>7</v>
      </c>
      <c r="G28" s="3">
        <v>127.94</v>
      </c>
    </row>
    <row r="29" spans="2:11" x14ac:dyDescent="0.75">
      <c r="B29" s="26">
        <v>45853</v>
      </c>
      <c r="C29" s="32" t="s">
        <v>187</v>
      </c>
      <c r="D29" s="3" t="s">
        <v>170</v>
      </c>
      <c r="E29" s="3" t="s">
        <v>172</v>
      </c>
      <c r="F29" s="3">
        <v>9</v>
      </c>
      <c r="G29" s="3">
        <v>190.61</v>
      </c>
    </row>
    <row r="30" spans="2:11" x14ac:dyDescent="0.75">
      <c r="B30" s="26">
        <v>45853</v>
      </c>
      <c r="C30" s="32" t="s">
        <v>187</v>
      </c>
      <c r="D30" s="3" t="s">
        <v>170</v>
      </c>
      <c r="E30" s="3" t="s">
        <v>173</v>
      </c>
      <c r="F30" s="3">
        <v>4</v>
      </c>
      <c r="G30" s="3">
        <v>201.12</v>
      </c>
    </row>
    <row r="31" spans="2:11" x14ac:dyDescent="0.75">
      <c r="B31" s="26">
        <v>45920</v>
      </c>
      <c r="C31" s="32" t="s">
        <v>188</v>
      </c>
      <c r="D31" s="3" t="s">
        <v>175</v>
      </c>
      <c r="E31" s="3" t="s">
        <v>173</v>
      </c>
      <c r="F31" s="3">
        <v>4</v>
      </c>
      <c r="G31" s="3">
        <v>179.64</v>
      </c>
    </row>
    <row r="32" spans="2:11" x14ac:dyDescent="0.75">
      <c r="B32" s="26">
        <v>45920</v>
      </c>
      <c r="C32" s="32" t="s">
        <v>188</v>
      </c>
      <c r="D32" s="3" t="s">
        <v>175</v>
      </c>
      <c r="E32" s="3" t="s">
        <v>176</v>
      </c>
      <c r="F32" s="3">
        <v>1</v>
      </c>
      <c r="G32" s="3">
        <v>167.51</v>
      </c>
    </row>
    <row r="33" spans="2:7" x14ac:dyDescent="0.75">
      <c r="B33" s="26">
        <v>45920</v>
      </c>
      <c r="C33" s="32" t="s">
        <v>189</v>
      </c>
      <c r="D33" s="3" t="s">
        <v>170</v>
      </c>
      <c r="E33" s="3" t="s">
        <v>171</v>
      </c>
      <c r="F33" s="3">
        <v>5</v>
      </c>
      <c r="G33" s="3">
        <v>177.35</v>
      </c>
    </row>
    <row r="34" spans="2:7" x14ac:dyDescent="0.75">
      <c r="B34" s="26">
        <v>45964</v>
      </c>
      <c r="C34" s="32" t="s">
        <v>190</v>
      </c>
      <c r="D34" s="3" t="s">
        <v>175</v>
      </c>
      <c r="E34" s="3" t="s">
        <v>173</v>
      </c>
      <c r="F34" s="3">
        <v>7</v>
      </c>
      <c r="G34" s="3">
        <v>190.26999999999998</v>
      </c>
    </row>
    <row r="35" spans="2:7" x14ac:dyDescent="0.75">
      <c r="B35" s="26">
        <v>45964</v>
      </c>
      <c r="C35" s="32" t="s">
        <v>190</v>
      </c>
      <c r="D35" s="3" t="s">
        <v>175</v>
      </c>
      <c r="E35" s="3" t="s">
        <v>176</v>
      </c>
      <c r="F35" s="3">
        <v>8</v>
      </c>
      <c r="G35" s="3">
        <v>202.33999999999997</v>
      </c>
    </row>
    <row r="36" spans="2:7" x14ac:dyDescent="0.75">
      <c r="B36" s="26">
        <v>46001</v>
      </c>
      <c r="C36" s="32" t="s">
        <v>186</v>
      </c>
      <c r="D36" s="3" t="s">
        <v>181</v>
      </c>
      <c r="E36" s="3" t="s">
        <v>172</v>
      </c>
      <c r="F36" s="3">
        <v>5</v>
      </c>
      <c r="G36" s="3">
        <v>163.19999999999999</v>
      </c>
    </row>
    <row r="37" spans="2:7" x14ac:dyDescent="0.75">
      <c r="B37" s="26">
        <v>46001</v>
      </c>
      <c r="C37" s="32" t="s">
        <v>186</v>
      </c>
      <c r="D37" s="3" t="s">
        <v>181</v>
      </c>
      <c r="E37" s="3" t="s">
        <v>173</v>
      </c>
      <c r="F37" s="3">
        <v>6</v>
      </c>
      <c r="G37" s="3">
        <v>195.56</v>
      </c>
    </row>
    <row r="38" spans="2:7" x14ac:dyDescent="0.75">
      <c r="B38" s="26">
        <v>46001</v>
      </c>
      <c r="C38" s="32" t="s">
        <v>186</v>
      </c>
      <c r="D38" s="3" t="s">
        <v>181</v>
      </c>
      <c r="E38" s="3" t="s">
        <v>176</v>
      </c>
      <c r="F38" s="3">
        <v>7</v>
      </c>
      <c r="G38" s="3">
        <v>212.19</v>
      </c>
    </row>
    <row r="39" spans="2:7" x14ac:dyDescent="0.75">
      <c r="B39" s="26">
        <v>46021</v>
      </c>
      <c r="C39" s="32" t="s">
        <v>191</v>
      </c>
      <c r="D39" s="3" t="s">
        <v>178</v>
      </c>
      <c r="E39" s="3" t="s">
        <v>172</v>
      </c>
      <c r="F39" s="3">
        <v>6</v>
      </c>
      <c r="G39" s="3">
        <v>161.06</v>
      </c>
    </row>
    <row r="40" spans="2:7" x14ac:dyDescent="0.75">
      <c r="B40" s="26">
        <v>46021</v>
      </c>
      <c r="C40" s="32" t="s">
        <v>191</v>
      </c>
      <c r="D40" s="3" t="s">
        <v>178</v>
      </c>
      <c r="E40" s="3" t="s">
        <v>173</v>
      </c>
      <c r="F40" s="3">
        <v>2</v>
      </c>
      <c r="G40" s="3">
        <v>178.92</v>
      </c>
    </row>
    <row r="41" spans="2:7" x14ac:dyDescent="0.75">
      <c r="B41" s="26">
        <v>46021</v>
      </c>
      <c r="C41" s="32" t="s">
        <v>191</v>
      </c>
      <c r="D41" s="3" t="s">
        <v>178</v>
      </c>
      <c r="E41" s="3" t="s">
        <v>176</v>
      </c>
      <c r="F41" s="3">
        <v>8</v>
      </c>
      <c r="G41" s="3">
        <v>218.38</v>
      </c>
    </row>
  </sheetData>
  <pageMargins left="0.7" right="0.7" top="0.75" bottom="0.75" header="0.3" footer="0.3"/>
  <ignoredErrors>
    <ignoredError sqref="C5:C4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47AA-88BD-4E84-A82B-FCA359D78F2E}">
  <sheetPr>
    <tabColor rgb="FF0000FF"/>
  </sheetPr>
  <dimension ref="B2:G22"/>
  <sheetViews>
    <sheetView zoomScale="160" zoomScaleNormal="160" workbookViewId="0">
      <selection activeCell="F4" sqref="F4"/>
    </sheetView>
  </sheetViews>
  <sheetFormatPr defaultRowHeight="14.75" x14ac:dyDescent="0.75"/>
  <cols>
    <col min="1" max="1" width="5" customWidth="1"/>
    <col min="2" max="2" width="11.7265625" customWidth="1"/>
    <col min="3" max="3" width="8.40625" bestFit="1" customWidth="1"/>
    <col min="4" max="4" width="15.86328125" bestFit="1" customWidth="1"/>
    <col min="6" max="6" width="10.40625" customWidth="1"/>
    <col min="7" max="7" width="14.40625" customWidth="1"/>
  </cols>
  <sheetData>
    <row r="2" spans="2:7" x14ac:dyDescent="0.75">
      <c r="B2" s="1" t="s">
        <v>198</v>
      </c>
    </row>
    <row r="4" spans="2:7" x14ac:dyDescent="0.75">
      <c r="B4" s="13" t="s">
        <v>143</v>
      </c>
      <c r="C4" s="13" t="s">
        <v>154</v>
      </c>
      <c r="D4" s="13" t="s">
        <v>155</v>
      </c>
      <c r="F4" s="13" t="str" cm="1">
        <f t="array" ref="F4:G13">_xlfn.GROUPBY(C4:C22,D4:D22,_xleta.ARRAYTOTEXT,3,0)</f>
        <v>Video</v>
      </c>
      <c r="G4" s="13" t="str">
        <v>HoursWorked</v>
      </c>
    </row>
    <row r="5" spans="2:7" x14ac:dyDescent="0.75">
      <c r="B5" s="26">
        <v>45587</v>
      </c>
      <c r="C5" s="3" t="s">
        <v>156</v>
      </c>
      <c r="D5" s="3">
        <v>8</v>
      </c>
      <c r="F5" s="15" t="str">
        <v>Video 1</v>
      </c>
      <c r="G5" s="15" t="str">
        <v>8, 7</v>
      </c>
    </row>
    <row r="6" spans="2:7" x14ac:dyDescent="0.75">
      <c r="B6" s="26">
        <v>45588</v>
      </c>
      <c r="C6" s="3" t="s">
        <v>156</v>
      </c>
      <c r="D6" s="3">
        <v>7</v>
      </c>
      <c r="F6" s="15" t="str">
        <v>Video 2</v>
      </c>
      <c r="G6" s="15" t="str">
        <v>5, 7, 6.5</v>
      </c>
    </row>
    <row r="7" spans="2:7" x14ac:dyDescent="0.75">
      <c r="B7" s="26">
        <v>45589</v>
      </c>
      <c r="C7" s="3" t="s">
        <v>157</v>
      </c>
      <c r="D7" s="3">
        <v>5</v>
      </c>
      <c r="F7" s="15" t="str">
        <v>Video 3</v>
      </c>
      <c r="G7" s="15" t="str">
        <v>8, 12</v>
      </c>
    </row>
    <row r="8" spans="2:7" x14ac:dyDescent="0.75">
      <c r="B8" s="26">
        <v>45590</v>
      </c>
      <c r="C8" s="3" t="s">
        <v>157</v>
      </c>
      <c r="D8" s="3">
        <v>7</v>
      </c>
      <c r="F8" s="15" t="str">
        <v>Video 4</v>
      </c>
      <c r="G8" s="15" t="str">
        <v>10, 3</v>
      </c>
    </row>
    <row r="9" spans="2:7" x14ac:dyDescent="0.75">
      <c r="B9" s="26">
        <v>45591</v>
      </c>
      <c r="C9" s="3" t="s">
        <v>157</v>
      </c>
      <c r="D9" s="3">
        <v>6.5</v>
      </c>
      <c r="F9" s="15" t="str">
        <v>Video 5</v>
      </c>
      <c r="G9" s="15" t="str">
        <v>10.5</v>
      </c>
    </row>
    <row r="10" spans="2:7" x14ac:dyDescent="0.75">
      <c r="B10" s="26">
        <v>45592</v>
      </c>
      <c r="C10" s="3" t="s">
        <v>158</v>
      </c>
      <c r="D10" s="3">
        <v>8</v>
      </c>
      <c r="F10" s="15" t="str">
        <v>Video 6</v>
      </c>
      <c r="G10" s="15" t="str">
        <v>7, 6.5, 10</v>
      </c>
    </row>
    <row r="11" spans="2:7" x14ac:dyDescent="0.75">
      <c r="B11" s="26">
        <v>45593</v>
      </c>
      <c r="C11" s="3" t="s">
        <v>158</v>
      </c>
      <c r="D11" s="3">
        <v>12</v>
      </c>
      <c r="F11" s="15" t="str">
        <v>Video 7</v>
      </c>
      <c r="G11" s="15" t="str">
        <v>6</v>
      </c>
    </row>
    <row r="12" spans="2:7" x14ac:dyDescent="0.75">
      <c r="B12" s="26">
        <v>45594</v>
      </c>
      <c r="C12" s="3" t="s">
        <v>159</v>
      </c>
      <c r="D12" s="3">
        <v>10</v>
      </c>
      <c r="F12" s="15" t="str">
        <v>Video 8</v>
      </c>
      <c r="G12" s="15" t="str">
        <v>11.5, 12</v>
      </c>
    </row>
    <row r="13" spans="2:7" x14ac:dyDescent="0.75">
      <c r="B13" s="26">
        <v>45595</v>
      </c>
      <c r="C13" s="3" t="s">
        <v>159</v>
      </c>
      <c r="D13" s="3">
        <v>3</v>
      </c>
      <c r="F13" s="15" t="str">
        <v>Video 9</v>
      </c>
      <c r="G13" s="15" t="str">
        <v>10, 12</v>
      </c>
    </row>
    <row r="14" spans="2:7" x14ac:dyDescent="0.75">
      <c r="B14" s="26">
        <v>45596</v>
      </c>
      <c r="C14" s="3" t="s">
        <v>160</v>
      </c>
      <c r="D14" s="3">
        <v>10.5</v>
      </c>
    </row>
    <row r="15" spans="2:7" x14ac:dyDescent="0.75">
      <c r="B15" s="26">
        <v>45597</v>
      </c>
      <c r="C15" s="3" t="s">
        <v>161</v>
      </c>
      <c r="D15" s="3">
        <v>7</v>
      </c>
    </row>
    <row r="16" spans="2:7" x14ac:dyDescent="0.75">
      <c r="B16" s="26">
        <v>45598</v>
      </c>
      <c r="C16" s="3" t="s">
        <v>161</v>
      </c>
      <c r="D16" s="3">
        <v>6.5</v>
      </c>
    </row>
    <row r="17" spans="2:4" x14ac:dyDescent="0.75">
      <c r="B17" s="26">
        <v>45599</v>
      </c>
      <c r="C17" s="3" t="s">
        <v>161</v>
      </c>
      <c r="D17" s="3">
        <v>10</v>
      </c>
    </row>
    <row r="18" spans="2:4" x14ac:dyDescent="0.75">
      <c r="B18" s="26">
        <v>45600</v>
      </c>
      <c r="C18" s="3" t="s">
        <v>162</v>
      </c>
      <c r="D18" s="3">
        <v>6</v>
      </c>
    </row>
    <row r="19" spans="2:4" x14ac:dyDescent="0.75">
      <c r="B19" s="26">
        <v>45601</v>
      </c>
      <c r="C19" s="3" t="s">
        <v>163</v>
      </c>
      <c r="D19" s="3">
        <v>11.5</v>
      </c>
    </row>
    <row r="20" spans="2:4" x14ac:dyDescent="0.75">
      <c r="B20" s="26">
        <v>45602</v>
      </c>
      <c r="C20" s="3" t="s">
        <v>163</v>
      </c>
      <c r="D20" s="3">
        <v>12</v>
      </c>
    </row>
    <row r="21" spans="2:4" x14ac:dyDescent="0.75">
      <c r="B21" s="26">
        <v>45968</v>
      </c>
      <c r="C21" s="3" t="s">
        <v>164</v>
      </c>
      <c r="D21" s="3">
        <v>10</v>
      </c>
    </row>
    <row r="22" spans="2:4" x14ac:dyDescent="0.75">
      <c r="B22" s="26">
        <v>45969</v>
      </c>
      <c r="C22" s="3" t="s">
        <v>164</v>
      </c>
      <c r="D22" s="3">
        <v>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274B-5408-43AE-8F70-6CDB8B64EAD4}">
  <sheetPr>
    <tabColor rgb="FF0000FF"/>
  </sheetPr>
  <dimension ref="B2:M594"/>
  <sheetViews>
    <sheetView zoomScale="115" zoomScaleNormal="115" workbookViewId="0">
      <selection activeCell="E7" sqref="E7"/>
    </sheetView>
  </sheetViews>
  <sheetFormatPr defaultRowHeight="14.75" x14ac:dyDescent="0.75"/>
  <cols>
    <col min="1" max="1" width="4" customWidth="1"/>
    <col min="2" max="2" width="4.86328125" customWidth="1"/>
    <col min="3" max="3" width="17.86328125" customWidth="1"/>
    <col min="4" max="4" width="4.26953125" customWidth="1"/>
    <col min="5" max="5" width="6.86328125" customWidth="1"/>
    <col min="6" max="6" width="17.26953125" customWidth="1"/>
    <col min="9" max="12" width="10.40625" customWidth="1"/>
    <col min="13" max="13" width="5.54296875" customWidth="1"/>
  </cols>
  <sheetData>
    <row r="2" spans="2:13" x14ac:dyDescent="0.75">
      <c r="B2" s="1" t="s">
        <v>210</v>
      </c>
    </row>
    <row r="4" spans="2:13" ht="29.5" x14ac:dyDescent="0.75">
      <c r="E4" s="30" t="s">
        <v>153</v>
      </c>
      <c r="F4" s="3">
        <v>9</v>
      </c>
    </row>
    <row r="6" spans="2:13" ht="44.25" x14ac:dyDescent="0.75">
      <c r="B6" s="23" t="s">
        <v>150</v>
      </c>
      <c r="C6" s="27" t="s">
        <v>151</v>
      </c>
      <c r="E6" s="23" t="s">
        <v>150</v>
      </c>
      <c r="F6" s="27" t="str">
        <f>"Count of Posts Below "&amp;F4&amp;" Seconds"</f>
        <v>Count of Posts Below 9 Seconds</v>
      </c>
      <c r="I6" s="28" t="s">
        <v>152</v>
      </c>
      <c r="J6" s="29"/>
      <c r="K6" s="29"/>
      <c r="L6" s="29"/>
      <c r="M6" s="29"/>
    </row>
    <row r="7" spans="2:13" x14ac:dyDescent="0.75">
      <c r="B7" s="3">
        <v>1</v>
      </c>
      <c r="C7" s="3">
        <v>9</v>
      </c>
      <c r="E7" s="15" cm="1">
        <f t="array" ref="E7:F19">_xlfn.GROUPBY(B7:B594,--(C7:C594&lt;F4),_xleta.SUM)</f>
        <v>1</v>
      </c>
      <c r="F7" s="15">
        <v>21</v>
      </c>
      <c r="I7" s="29"/>
      <c r="J7" s="29"/>
      <c r="K7" s="29"/>
      <c r="L7" s="29"/>
      <c r="M7" s="29"/>
    </row>
    <row r="8" spans="2:13" x14ac:dyDescent="0.75">
      <c r="B8" s="3">
        <v>2</v>
      </c>
      <c r="C8" s="3">
        <v>9.1999999999999993</v>
      </c>
      <c r="E8" s="15">
        <v>2</v>
      </c>
      <c r="F8" s="15">
        <v>22</v>
      </c>
      <c r="I8" s="29"/>
      <c r="J8" s="29"/>
      <c r="K8" s="29"/>
      <c r="L8" s="29"/>
      <c r="M8" s="29"/>
    </row>
    <row r="9" spans="2:13" x14ac:dyDescent="0.75">
      <c r="B9" s="3">
        <v>3</v>
      </c>
      <c r="C9" s="3">
        <v>8.3000000000000007</v>
      </c>
      <c r="E9" s="15">
        <v>3</v>
      </c>
      <c r="F9" s="15">
        <v>30</v>
      </c>
      <c r="I9" s="29"/>
      <c r="J9" s="29"/>
      <c r="K9" s="29"/>
      <c r="L9" s="29"/>
      <c r="M9" s="29"/>
    </row>
    <row r="10" spans="2:13" x14ac:dyDescent="0.75">
      <c r="B10" s="3">
        <v>4</v>
      </c>
      <c r="C10" s="3">
        <v>8.3000000000000007</v>
      </c>
      <c r="E10" s="15">
        <v>4</v>
      </c>
      <c r="F10" s="15">
        <v>28</v>
      </c>
      <c r="I10" s="29"/>
      <c r="J10" s="29"/>
      <c r="K10" s="29"/>
      <c r="L10" s="29"/>
      <c r="M10" s="29"/>
    </row>
    <row r="11" spans="2:13" x14ac:dyDescent="0.75">
      <c r="B11" s="3">
        <v>5</v>
      </c>
      <c r="C11" s="3">
        <v>8.8000000000000007</v>
      </c>
      <c r="E11" s="15">
        <v>5</v>
      </c>
      <c r="F11" s="15">
        <v>33</v>
      </c>
      <c r="I11" s="29"/>
      <c r="J11" s="29"/>
      <c r="K11" s="29"/>
      <c r="L11" s="29"/>
      <c r="M11" s="29"/>
    </row>
    <row r="12" spans="2:13" x14ac:dyDescent="0.75">
      <c r="B12" s="3">
        <v>6</v>
      </c>
      <c r="C12" s="3">
        <v>10</v>
      </c>
      <c r="E12" s="15">
        <v>6</v>
      </c>
      <c r="F12" s="15">
        <v>27</v>
      </c>
      <c r="I12" s="29"/>
      <c r="J12" s="29"/>
      <c r="K12" s="29"/>
      <c r="L12" s="29"/>
      <c r="M12" s="29"/>
    </row>
    <row r="13" spans="2:13" x14ac:dyDescent="0.75">
      <c r="B13" s="3">
        <v>7</v>
      </c>
      <c r="C13" s="3">
        <v>10.7</v>
      </c>
      <c r="E13" s="15">
        <v>7</v>
      </c>
      <c r="F13" s="15">
        <v>0</v>
      </c>
      <c r="I13" s="29"/>
      <c r="J13" s="29"/>
      <c r="K13" s="29"/>
      <c r="L13" s="29"/>
      <c r="M13" s="29"/>
    </row>
    <row r="14" spans="2:13" x14ac:dyDescent="0.75">
      <c r="B14" s="3">
        <v>8</v>
      </c>
      <c r="C14" s="3">
        <v>8</v>
      </c>
      <c r="E14" s="15">
        <v>8</v>
      </c>
      <c r="F14" s="15">
        <v>34</v>
      </c>
      <c r="I14" s="29"/>
      <c r="J14" s="29"/>
      <c r="K14" s="29"/>
      <c r="L14" s="29"/>
      <c r="M14" s="29"/>
    </row>
    <row r="15" spans="2:13" x14ac:dyDescent="0.75">
      <c r="B15" s="3">
        <v>9</v>
      </c>
      <c r="C15" s="3">
        <v>9.1</v>
      </c>
      <c r="E15" s="15">
        <v>9</v>
      </c>
      <c r="F15" s="15">
        <v>32</v>
      </c>
      <c r="I15" s="29"/>
      <c r="J15" s="29"/>
      <c r="K15" s="29"/>
      <c r="L15" s="29"/>
      <c r="M15" s="29"/>
    </row>
    <row r="16" spans="2:13" x14ac:dyDescent="0.75">
      <c r="B16" s="3">
        <v>10</v>
      </c>
      <c r="C16" s="3">
        <v>10.7</v>
      </c>
      <c r="E16" s="15">
        <v>10</v>
      </c>
      <c r="F16" s="15">
        <v>32</v>
      </c>
      <c r="I16" s="29"/>
      <c r="J16" s="29"/>
      <c r="K16" s="29"/>
      <c r="L16" s="29"/>
      <c r="M16" s="29"/>
    </row>
    <row r="17" spans="2:13" x14ac:dyDescent="0.75">
      <c r="B17" s="3">
        <v>11</v>
      </c>
      <c r="C17" s="3">
        <v>9.9</v>
      </c>
      <c r="E17" s="15">
        <v>11</v>
      </c>
      <c r="F17" s="15">
        <v>0</v>
      </c>
      <c r="I17" s="29"/>
      <c r="J17" s="29"/>
      <c r="K17" s="29"/>
      <c r="L17" s="29"/>
      <c r="M17" s="29"/>
    </row>
    <row r="18" spans="2:13" x14ac:dyDescent="0.75">
      <c r="B18" s="3">
        <v>12</v>
      </c>
      <c r="C18" s="3">
        <v>8.5</v>
      </c>
      <c r="E18" s="15">
        <v>12</v>
      </c>
      <c r="F18" s="15">
        <v>27</v>
      </c>
      <c r="I18" s="29"/>
      <c r="J18" s="29"/>
      <c r="K18" s="29"/>
      <c r="L18" s="29"/>
      <c r="M18" s="29"/>
    </row>
    <row r="19" spans="2:13" x14ac:dyDescent="0.75">
      <c r="B19" s="3">
        <v>1</v>
      </c>
      <c r="C19" s="3">
        <v>10</v>
      </c>
      <c r="E19" s="31" t="str">
        <v>Total</v>
      </c>
      <c r="F19" s="31">
        <v>286</v>
      </c>
    </row>
    <row r="20" spans="2:13" x14ac:dyDescent="0.75">
      <c r="B20" s="3">
        <v>2</v>
      </c>
      <c r="C20" s="3">
        <v>8.6</v>
      </c>
    </row>
    <row r="21" spans="2:13" x14ac:dyDescent="0.75">
      <c r="B21" s="3">
        <v>3</v>
      </c>
      <c r="C21" s="3">
        <v>9.1</v>
      </c>
    </row>
    <row r="22" spans="2:13" x14ac:dyDescent="0.75">
      <c r="B22" s="3">
        <v>4</v>
      </c>
      <c r="C22" s="3">
        <v>8.3000000000000007</v>
      </c>
    </row>
    <row r="23" spans="2:13" x14ac:dyDescent="0.75">
      <c r="B23" s="3">
        <v>5</v>
      </c>
      <c r="C23" s="3">
        <v>8.1</v>
      </c>
    </row>
    <row r="24" spans="2:13" x14ac:dyDescent="0.75">
      <c r="B24" s="3">
        <v>6</v>
      </c>
      <c r="C24" s="3">
        <v>10.4</v>
      </c>
    </row>
    <row r="25" spans="2:13" x14ac:dyDescent="0.75">
      <c r="B25" s="3">
        <v>7</v>
      </c>
      <c r="C25" s="3">
        <v>9.1</v>
      </c>
    </row>
    <row r="26" spans="2:13" x14ac:dyDescent="0.75">
      <c r="B26" s="3">
        <v>8</v>
      </c>
      <c r="C26" s="3">
        <v>8.4</v>
      </c>
    </row>
    <row r="27" spans="2:13" x14ac:dyDescent="0.75">
      <c r="B27" s="3">
        <v>9</v>
      </c>
      <c r="C27" s="3">
        <v>8.3000000000000007</v>
      </c>
    </row>
    <row r="28" spans="2:13" x14ac:dyDescent="0.75">
      <c r="B28" s="3">
        <v>10</v>
      </c>
      <c r="C28" s="3">
        <v>11</v>
      </c>
    </row>
    <row r="29" spans="2:13" x14ac:dyDescent="0.75">
      <c r="B29" s="3">
        <v>11</v>
      </c>
      <c r="C29" s="3">
        <v>9.6999999999999993</v>
      </c>
    </row>
    <row r="30" spans="2:13" x14ac:dyDescent="0.75">
      <c r="B30" s="3">
        <v>12</v>
      </c>
      <c r="C30" s="3">
        <v>9.5</v>
      </c>
    </row>
    <row r="31" spans="2:13" x14ac:dyDescent="0.75">
      <c r="B31" s="3">
        <v>1</v>
      </c>
      <c r="C31" s="3">
        <v>8.3000000000000007</v>
      </c>
    </row>
    <row r="32" spans="2:13" x14ac:dyDescent="0.75">
      <c r="B32" s="3">
        <v>2</v>
      </c>
      <c r="C32" s="3">
        <v>9.1</v>
      </c>
    </row>
    <row r="33" spans="2:3" x14ac:dyDescent="0.75">
      <c r="B33" s="3">
        <v>3</v>
      </c>
      <c r="C33" s="3">
        <v>8.5</v>
      </c>
    </row>
    <row r="34" spans="2:3" x14ac:dyDescent="0.75">
      <c r="B34" s="3">
        <v>4</v>
      </c>
      <c r="C34" s="3">
        <v>8</v>
      </c>
    </row>
    <row r="35" spans="2:3" x14ac:dyDescent="0.75">
      <c r="B35" s="3">
        <v>5</v>
      </c>
      <c r="C35" s="3">
        <v>8.1999999999999993</v>
      </c>
    </row>
    <row r="36" spans="2:3" x14ac:dyDescent="0.75">
      <c r="B36" s="3">
        <v>6</v>
      </c>
      <c r="C36" s="3">
        <v>8.9</v>
      </c>
    </row>
    <row r="37" spans="2:3" x14ac:dyDescent="0.75">
      <c r="B37" s="3">
        <v>7</v>
      </c>
      <c r="C37" s="3">
        <v>11.5</v>
      </c>
    </row>
    <row r="38" spans="2:3" x14ac:dyDescent="0.75">
      <c r="B38" s="3">
        <v>8</v>
      </c>
      <c r="C38" s="3">
        <v>8.3000000000000007</v>
      </c>
    </row>
    <row r="39" spans="2:3" x14ac:dyDescent="0.75">
      <c r="B39" s="3">
        <v>9</v>
      </c>
      <c r="C39" s="3">
        <v>8.6</v>
      </c>
    </row>
    <row r="40" spans="2:3" x14ac:dyDescent="0.75">
      <c r="B40" s="3">
        <v>10</v>
      </c>
      <c r="C40" s="3">
        <v>9.1</v>
      </c>
    </row>
    <row r="41" spans="2:3" x14ac:dyDescent="0.75">
      <c r="B41" s="3">
        <v>11</v>
      </c>
      <c r="C41" s="3">
        <v>9.1999999999999993</v>
      </c>
    </row>
    <row r="42" spans="2:3" x14ac:dyDescent="0.75">
      <c r="B42" s="3">
        <v>12</v>
      </c>
      <c r="C42" s="3">
        <v>10.3</v>
      </c>
    </row>
    <row r="43" spans="2:3" x14ac:dyDescent="0.75">
      <c r="B43" s="3">
        <v>1</v>
      </c>
      <c r="C43" s="3">
        <v>10.5</v>
      </c>
    </row>
    <row r="44" spans="2:3" x14ac:dyDescent="0.75">
      <c r="B44" s="3">
        <v>2</v>
      </c>
      <c r="C44" s="3">
        <v>8</v>
      </c>
    </row>
    <row r="45" spans="2:3" x14ac:dyDescent="0.75">
      <c r="B45" s="3">
        <v>3</v>
      </c>
      <c r="C45" s="3">
        <v>8.1999999999999993</v>
      </c>
    </row>
    <row r="46" spans="2:3" x14ac:dyDescent="0.75">
      <c r="B46" s="3">
        <v>4</v>
      </c>
      <c r="C46" s="3">
        <v>8.4</v>
      </c>
    </row>
    <row r="47" spans="2:3" x14ac:dyDescent="0.75">
      <c r="B47" s="3">
        <v>5</v>
      </c>
      <c r="C47" s="3">
        <v>9.1</v>
      </c>
    </row>
    <row r="48" spans="2:3" x14ac:dyDescent="0.75">
      <c r="B48" s="3">
        <v>6</v>
      </c>
      <c r="C48" s="3">
        <v>10.7</v>
      </c>
    </row>
    <row r="49" spans="2:3" x14ac:dyDescent="0.75">
      <c r="B49" s="3">
        <v>7</v>
      </c>
      <c r="C49" s="3">
        <v>11.5</v>
      </c>
    </row>
    <row r="50" spans="2:3" x14ac:dyDescent="0.75">
      <c r="B50" s="3">
        <v>8</v>
      </c>
      <c r="C50" s="3">
        <v>9.1</v>
      </c>
    </row>
    <row r="51" spans="2:3" x14ac:dyDescent="0.75">
      <c r="B51" s="3">
        <v>9</v>
      </c>
      <c r="C51" s="3">
        <v>8.8000000000000007</v>
      </c>
    </row>
    <row r="52" spans="2:3" x14ac:dyDescent="0.75">
      <c r="B52" s="3">
        <v>10</v>
      </c>
      <c r="C52" s="3">
        <v>8.3000000000000007</v>
      </c>
    </row>
    <row r="53" spans="2:3" x14ac:dyDescent="0.75">
      <c r="B53" s="3">
        <v>11</v>
      </c>
      <c r="C53" s="3">
        <v>10.3</v>
      </c>
    </row>
    <row r="54" spans="2:3" x14ac:dyDescent="0.75">
      <c r="B54" s="3">
        <v>12</v>
      </c>
      <c r="C54" s="3">
        <v>10.7</v>
      </c>
    </row>
    <row r="55" spans="2:3" x14ac:dyDescent="0.75">
      <c r="B55" s="3">
        <v>1</v>
      </c>
      <c r="C55" s="3">
        <v>8.1</v>
      </c>
    </row>
    <row r="56" spans="2:3" x14ac:dyDescent="0.75">
      <c r="B56" s="3">
        <v>2</v>
      </c>
      <c r="C56" s="3">
        <v>10.1</v>
      </c>
    </row>
    <row r="57" spans="2:3" x14ac:dyDescent="0.75">
      <c r="B57" s="3">
        <v>3</v>
      </c>
      <c r="C57" s="3">
        <v>9.1999999999999993</v>
      </c>
    </row>
    <row r="58" spans="2:3" x14ac:dyDescent="0.75">
      <c r="B58" s="3">
        <v>4</v>
      </c>
      <c r="C58" s="3">
        <v>7.9</v>
      </c>
    </row>
    <row r="59" spans="2:3" x14ac:dyDescent="0.75">
      <c r="B59" s="3">
        <v>5</v>
      </c>
      <c r="C59" s="3">
        <v>8</v>
      </c>
    </row>
    <row r="60" spans="2:3" x14ac:dyDescent="0.75">
      <c r="B60" s="3">
        <v>6</v>
      </c>
      <c r="C60" s="3">
        <v>9.1</v>
      </c>
    </row>
    <row r="61" spans="2:3" x14ac:dyDescent="0.75">
      <c r="B61" s="3">
        <v>7</v>
      </c>
      <c r="C61" s="3">
        <v>9.6999999999999993</v>
      </c>
    </row>
    <row r="62" spans="2:3" x14ac:dyDescent="0.75">
      <c r="B62" s="3">
        <v>8</v>
      </c>
      <c r="C62" s="3">
        <v>8.1</v>
      </c>
    </row>
    <row r="63" spans="2:3" x14ac:dyDescent="0.75">
      <c r="B63" s="3">
        <v>9</v>
      </c>
      <c r="C63" s="3">
        <v>7.5</v>
      </c>
    </row>
    <row r="64" spans="2:3" x14ac:dyDescent="0.75">
      <c r="B64" s="3">
        <v>10</v>
      </c>
      <c r="C64" s="3">
        <v>8.4</v>
      </c>
    </row>
    <row r="65" spans="2:3" x14ac:dyDescent="0.75">
      <c r="B65" s="3">
        <v>11</v>
      </c>
      <c r="C65" s="3">
        <v>9.5</v>
      </c>
    </row>
    <row r="66" spans="2:3" x14ac:dyDescent="0.75">
      <c r="B66" s="3">
        <v>12</v>
      </c>
      <c r="C66" s="3">
        <v>8.3000000000000007</v>
      </c>
    </row>
    <row r="67" spans="2:3" x14ac:dyDescent="0.75">
      <c r="B67" s="3">
        <v>1</v>
      </c>
      <c r="C67" s="3">
        <v>10.4</v>
      </c>
    </row>
    <row r="68" spans="2:3" x14ac:dyDescent="0.75">
      <c r="B68" s="3">
        <v>2</v>
      </c>
      <c r="C68" s="3">
        <v>8.4</v>
      </c>
    </row>
    <row r="69" spans="2:3" x14ac:dyDescent="0.75">
      <c r="B69" s="3">
        <v>3</v>
      </c>
      <c r="C69" s="3">
        <v>8.9</v>
      </c>
    </row>
    <row r="70" spans="2:3" x14ac:dyDescent="0.75">
      <c r="B70" s="3">
        <v>4</v>
      </c>
      <c r="C70" s="3">
        <v>9</v>
      </c>
    </row>
    <row r="71" spans="2:3" x14ac:dyDescent="0.75">
      <c r="B71" s="3">
        <v>5</v>
      </c>
      <c r="C71" s="3">
        <v>8.1999999999999993</v>
      </c>
    </row>
    <row r="72" spans="2:3" x14ac:dyDescent="0.75">
      <c r="B72" s="3">
        <v>6</v>
      </c>
      <c r="C72" s="3">
        <v>9.1</v>
      </c>
    </row>
    <row r="73" spans="2:3" x14ac:dyDescent="0.75">
      <c r="B73" s="3">
        <v>7</v>
      </c>
      <c r="C73" s="3">
        <v>9.1</v>
      </c>
    </row>
    <row r="74" spans="2:3" x14ac:dyDescent="0.75">
      <c r="B74" s="3">
        <v>8</v>
      </c>
      <c r="C74" s="3">
        <v>8.3000000000000007</v>
      </c>
    </row>
    <row r="75" spans="2:3" x14ac:dyDescent="0.75">
      <c r="B75" s="3">
        <v>9</v>
      </c>
      <c r="C75" s="3">
        <v>9.1999999999999993</v>
      </c>
    </row>
    <row r="76" spans="2:3" x14ac:dyDescent="0.75">
      <c r="B76" s="3">
        <v>10</v>
      </c>
      <c r="C76" s="3">
        <v>9.5</v>
      </c>
    </row>
    <row r="77" spans="2:3" x14ac:dyDescent="0.75">
      <c r="B77" s="3">
        <v>11</v>
      </c>
      <c r="C77" s="3">
        <v>10.199999999999999</v>
      </c>
    </row>
    <row r="78" spans="2:3" x14ac:dyDescent="0.75">
      <c r="B78" s="3">
        <v>12</v>
      </c>
      <c r="C78" s="3">
        <v>9</v>
      </c>
    </row>
    <row r="79" spans="2:3" x14ac:dyDescent="0.75">
      <c r="B79" s="3">
        <v>1</v>
      </c>
      <c r="C79" s="3">
        <v>8.6</v>
      </c>
    </row>
    <row r="80" spans="2:3" x14ac:dyDescent="0.75">
      <c r="B80" s="3">
        <v>2</v>
      </c>
      <c r="C80" s="3">
        <v>10.199999999999999</v>
      </c>
    </row>
    <row r="81" spans="2:3" x14ac:dyDescent="0.75">
      <c r="B81" s="3">
        <v>3</v>
      </c>
      <c r="C81" s="3">
        <v>7.9</v>
      </c>
    </row>
    <row r="82" spans="2:3" x14ac:dyDescent="0.75">
      <c r="B82" s="3">
        <v>4</v>
      </c>
      <c r="C82" s="3">
        <v>8.6</v>
      </c>
    </row>
    <row r="83" spans="2:3" x14ac:dyDescent="0.75">
      <c r="B83" s="3">
        <v>5</v>
      </c>
      <c r="C83" s="3">
        <v>9.4</v>
      </c>
    </row>
    <row r="84" spans="2:3" x14ac:dyDescent="0.75">
      <c r="B84" s="3">
        <v>6</v>
      </c>
      <c r="C84" s="3">
        <v>8.3000000000000007</v>
      </c>
    </row>
    <row r="85" spans="2:3" x14ac:dyDescent="0.75">
      <c r="B85" s="3">
        <v>7</v>
      </c>
      <c r="C85" s="3">
        <v>10.5</v>
      </c>
    </row>
    <row r="86" spans="2:3" x14ac:dyDescent="0.75">
      <c r="B86" s="3">
        <v>8</v>
      </c>
      <c r="C86" s="3">
        <v>8.5</v>
      </c>
    </row>
    <row r="87" spans="2:3" x14ac:dyDescent="0.75">
      <c r="B87" s="3">
        <v>9</v>
      </c>
      <c r="C87" s="3">
        <v>10.5</v>
      </c>
    </row>
    <row r="88" spans="2:3" x14ac:dyDescent="0.75">
      <c r="B88" s="3">
        <v>10</v>
      </c>
      <c r="C88" s="3">
        <v>10.7</v>
      </c>
    </row>
    <row r="89" spans="2:3" x14ac:dyDescent="0.75">
      <c r="B89" s="3">
        <v>11</v>
      </c>
      <c r="C89" s="3">
        <v>11.2</v>
      </c>
    </row>
    <row r="90" spans="2:3" x14ac:dyDescent="0.75">
      <c r="B90" s="3">
        <v>12</v>
      </c>
      <c r="C90" s="3">
        <v>9.6999999999999993</v>
      </c>
    </row>
    <row r="91" spans="2:3" x14ac:dyDescent="0.75">
      <c r="B91" s="3">
        <v>1</v>
      </c>
      <c r="C91" s="3">
        <v>9.6999999999999993</v>
      </c>
    </row>
    <row r="92" spans="2:3" x14ac:dyDescent="0.75">
      <c r="B92" s="3">
        <v>2</v>
      </c>
      <c r="C92" s="3">
        <v>8.6999999999999993</v>
      </c>
    </row>
    <row r="93" spans="2:3" x14ac:dyDescent="0.75">
      <c r="B93" s="3">
        <v>3</v>
      </c>
      <c r="C93" s="3">
        <v>8.4</v>
      </c>
    </row>
    <row r="94" spans="2:3" x14ac:dyDescent="0.75">
      <c r="B94" s="3">
        <v>4</v>
      </c>
      <c r="C94" s="3">
        <v>9</v>
      </c>
    </row>
    <row r="95" spans="2:3" x14ac:dyDescent="0.75">
      <c r="B95" s="3">
        <v>5</v>
      </c>
      <c r="C95" s="3">
        <v>8.8000000000000007</v>
      </c>
    </row>
    <row r="96" spans="2:3" x14ac:dyDescent="0.75">
      <c r="B96" s="3">
        <v>6</v>
      </c>
      <c r="C96" s="3">
        <v>7.8</v>
      </c>
    </row>
    <row r="97" spans="2:3" x14ac:dyDescent="0.75">
      <c r="B97" s="3">
        <v>7</v>
      </c>
      <c r="C97" s="3">
        <v>9</v>
      </c>
    </row>
    <row r="98" spans="2:3" x14ac:dyDescent="0.75">
      <c r="B98" s="3">
        <v>8</v>
      </c>
      <c r="C98" s="3">
        <v>8</v>
      </c>
    </row>
    <row r="99" spans="2:3" x14ac:dyDescent="0.75">
      <c r="B99" s="3">
        <v>9</v>
      </c>
      <c r="C99" s="3">
        <v>7.6</v>
      </c>
    </row>
    <row r="100" spans="2:3" x14ac:dyDescent="0.75">
      <c r="B100" s="3">
        <v>10</v>
      </c>
      <c r="C100" s="3">
        <v>9.1</v>
      </c>
    </row>
    <row r="101" spans="2:3" x14ac:dyDescent="0.75">
      <c r="B101" s="3">
        <v>11</v>
      </c>
      <c r="C101" s="3">
        <v>9.4</v>
      </c>
    </row>
    <row r="102" spans="2:3" x14ac:dyDescent="0.75">
      <c r="B102" s="3">
        <v>12</v>
      </c>
      <c r="C102" s="3">
        <v>8.6999999999999993</v>
      </c>
    </row>
    <row r="103" spans="2:3" x14ac:dyDescent="0.75">
      <c r="B103" s="3">
        <v>1</v>
      </c>
      <c r="C103" s="3">
        <v>10.1</v>
      </c>
    </row>
    <row r="104" spans="2:3" x14ac:dyDescent="0.75">
      <c r="B104" s="3">
        <v>2</v>
      </c>
      <c r="C104" s="3">
        <v>8.1999999999999993</v>
      </c>
    </row>
    <row r="105" spans="2:3" x14ac:dyDescent="0.75">
      <c r="B105" s="3">
        <v>3</v>
      </c>
      <c r="C105" s="3">
        <v>9.4</v>
      </c>
    </row>
    <row r="106" spans="2:3" x14ac:dyDescent="0.75">
      <c r="B106" s="3">
        <v>4</v>
      </c>
      <c r="C106" s="3">
        <v>8.3000000000000007</v>
      </c>
    </row>
    <row r="107" spans="2:3" x14ac:dyDescent="0.75">
      <c r="B107" s="3">
        <v>5</v>
      </c>
      <c r="C107" s="3">
        <v>7.7</v>
      </c>
    </row>
    <row r="108" spans="2:3" x14ac:dyDescent="0.75">
      <c r="B108" s="3">
        <v>6</v>
      </c>
      <c r="C108" s="3">
        <v>9</v>
      </c>
    </row>
    <row r="109" spans="2:3" x14ac:dyDescent="0.75">
      <c r="B109" s="3">
        <v>7</v>
      </c>
      <c r="C109" s="3">
        <v>10.6</v>
      </c>
    </row>
    <row r="110" spans="2:3" x14ac:dyDescent="0.75">
      <c r="B110" s="3">
        <v>8</v>
      </c>
      <c r="C110" s="3">
        <v>7.8</v>
      </c>
    </row>
    <row r="111" spans="2:3" x14ac:dyDescent="0.75">
      <c r="B111" s="3">
        <v>9</v>
      </c>
      <c r="C111" s="3">
        <v>8</v>
      </c>
    </row>
    <row r="112" spans="2:3" x14ac:dyDescent="0.75">
      <c r="B112" s="3">
        <v>10</v>
      </c>
      <c r="C112" s="3">
        <v>8.8000000000000007</v>
      </c>
    </row>
    <row r="113" spans="2:3" x14ac:dyDescent="0.75">
      <c r="B113" s="3">
        <v>11</v>
      </c>
      <c r="C113" s="3">
        <v>11.5</v>
      </c>
    </row>
    <row r="114" spans="2:3" x14ac:dyDescent="0.75">
      <c r="B114" s="3">
        <v>12</v>
      </c>
      <c r="C114" s="3">
        <v>7.9</v>
      </c>
    </row>
    <row r="115" spans="2:3" x14ac:dyDescent="0.75">
      <c r="B115" s="3">
        <v>1</v>
      </c>
      <c r="C115" s="3">
        <v>9.9</v>
      </c>
    </row>
    <row r="116" spans="2:3" x14ac:dyDescent="0.75">
      <c r="B116" s="3">
        <v>2</v>
      </c>
      <c r="C116" s="3">
        <v>9.3000000000000007</v>
      </c>
    </row>
    <row r="117" spans="2:3" x14ac:dyDescent="0.75">
      <c r="B117" s="3">
        <v>3</v>
      </c>
      <c r="C117" s="3">
        <v>9.5</v>
      </c>
    </row>
    <row r="118" spans="2:3" x14ac:dyDescent="0.75">
      <c r="B118" s="3">
        <v>4</v>
      </c>
      <c r="C118" s="3">
        <v>9.5</v>
      </c>
    </row>
    <row r="119" spans="2:3" x14ac:dyDescent="0.75">
      <c r="B119" s="3">
        <v>5</v>
      </c>
      <c r="C119" s="3">
        <v>8.6999999999999993</v>
      </c>
    </row>
    <row r="120" spans="2:3" x14ac:dyDescent="0.75">
      <c r="B120" s="3">
        <v>6</v>
      </c>
      <c r="C120" s="3">
        <v>8.3000000000000007</v>
      </c>
    </row>
    <row r="121" spans="2:3" x14ac:dyDescent="0.75">
      <c r="B121" s="3">
        <v>7</v>
      </c>
      <c r="C121" s="3">
        <v>11</v>
      </c>
    </row>
    <row r="122" spans="2:3" x14ac:dyDescent="0.75">
      <c r="B122" s="3">
        <v>8</v>
      </c>
      <c r="C122" s="3">
        <v>10.4</v>
      </c>
    </row>
    <row r="123" spans="2:3" x14ac:dyDescent="0.75">
      <c r="B123" s="3">
        <v>9</v>
      </c>
      <c r="C123" s="3">
        <v>8</v>
      </c>
    </row>
    <row r="124" spans="2:3" x14ac:dyDescent="0.75">
      <c r="B124" s="3">
        <v>10</v>
      </c>
      <c r="C124" s="3">
        <v>7.9</v>
      </c>
    </row>
    <row r="125" spans="2:3" x14ac:dyDescent="0.75">
      <c r="B125" s="3">
        <v>11</v>
      </c>
      <c r="C125" s="3">
        <v>10.7</v>
      </c>
    </row>
    <row r="126" spans="2:3" x14ac:dyDescent="0.75">
      <c r="B126" s="3">
        <v>12</v>
      </c>
      <c r="C126" s="3">
        <v>10.3</v>
      </c>
    </row>
    <row r="127" spans="2:3" x14ac:dyDescent="0.75">
      <c r="B127" s="3">
        <v>1</v>
      </c>
      <c r="C127" s="3">
        <v>10.4</v>
      </c>
    </row>
    <row r="128" spans="2:3" x14ac:dyDescent="0.75">
      <c r="B128" s="3">
        <v>2</v>
      </c>
      <c r="C128" s="3">
        <v>9.6999999999999993</v>
      </c>
    </row>
    <row r="129" spans="2:3" x14ac:dyDescent="0.75">
      <c r="B129" s="3">
        <v>3</v>
      </c>
      <c r="C129" s="3">
        <v>8.5</v>
      </c>
    </row>
    <row r="130" spans="2:3" x14ac:dyDescent="0.75">
      <c r="B130" s="3">
        <v>4</v>
      </c>
      <c r="C130" s="3">
        <v>9.3000000000000007</v>
      </c>
    </row>
    <row r="131" spans="2:3" x14ac:dyDescent="0.75">
      <c r="B131" s="3">
        <v>5</v>
      </c>
      <c r="C131" s="3">
        <v>8.3000000000000007</v>
      </c>
    </row>
    <row r="132" spans="2:3" x14ac:dyDescent="0.75">
      <c r="B132" s="3">
        <v>6</v>
      </c>
      <c r="C132" s="3">
        <v>9.5</v>
      </c>
    </row>
    <row r="133" spans="2:3" x14ac:dyDescent="0.75">
      <c r="B133" s="3">
        <v>7</v>
      </c>
      <c r="C133" s="3">
        <v>11.3</v>
      </c>
    </row>
    <row r="134" spans="2:3" x14ac:dyDescent="0.75">
      <c r="B134" s="3">
        <v>8</v>
      </c>
      <c r="C134" s="3">
        <v>8.4</v>
      </c>
    </row>
    <row r="135" spans="2:3" x14ac:dyDescent="0.75">
      <c r="B135" s="3">
        <v>9</v>
      </c>
      <c r="C135" s="3">
        <v>7.6</v>
      </c>
    </row>
    <row r="136" spans="2:3" x14ac:dyDescent="0.75">
      <c r="B136" s="3">
        <v>10</v>
      </c>
      <c r="C136" s="3">
        <v>8.1999999999999993</v>
      </c>
    </row>
    <row r="137" spans="2:3" x14ac:dyDescent="0.75">
      <c r="B137" s="3">
        <v>11</v>
      </c>
      <c r="C137" s="3">
        <v>11.4</v>
      </c>
    </row>
    <row r="138" spans="2:3" x14ac:dyDescent="0.75">
      <c r="B138" s="3">
        <v>12</v>
      </c>
      <c r="C138" s="3">
        <v>10.6</v>
      </c>
    </row>
    <row r="139" spans="2:3" x14ac:dyDescent="0.75">
      <c r="B139" s="3">
        <v>1</v>
      </c>
      <c r="C139" s="3">
        <v>8.4</v>
      </c>
    </row>
    <row r="140" spans="2:3" x14ac:dyDescent="0.75">
      <c r="B140" s="3">
        <v>2</v>
      </c>
      <c r="C140" s="3">
        <v>10</v>
      </c>
    </row>
    <row r="141" spans="2:3" x14ac:dyDescent="0.75">
      <c r="B141" s="3">
        <v>3</v>
      </c>
      <c r="C141" s="3">
        <v>8.9</v>
      </c>
    </row>
    <row r="142" spans="2:3" x14ac:dyDescent="0.75">
      <c r="B142" s="3">
        <v>4</v>
      </c>
      <c r="C142" s="3">
        <v>8.1999999999999993</v>
      </c>
    </row>
    <row r="143" spans="2:3" x14ac:dyDescent="0.75">
      <c r="B143" s="3">
        <v>5</v>
      </c>
      <c r="C143" s="3">
        <v>7.3</v>
      </c>
    </row>
    <row r="144" spans="2:3" x14ac:dyDescent="0.75">
      <c r="B144" s="3">
        <v>6</v>
      </c>
      <c r="C144" s="3">
        <v>7.9</v>
      </c>
    </row>
    <row r="145" spans="2:3" x14ac:dyDescent="0.75">
      <c r="B145" s="3">
        <v>7</v>
      </c>
      <c r="C145" s="3">
        <v>9.5</v>
      </c>
    </row>
    <row r="146" spans="2:3" x14ac:dyDescent="0.75">
      <c r="B146" s="3">
        <v>8</v>
      </c>
      <c r="C146" s="3">
        <v>9</v>
      </c>
    </row>
    <row r="147" spans="2:3" x14ac:dyDescent="0.75">
      <c r="B147" s="3">
        <v>9</v>
      </c>
      <c r="C147" s="3">
        <v>7.9</v>
      </c>
    </row>
    <row r="148" spans="2:3" x14ac:dyDescent="0.75">
      <c r="B148" s="3">
        <v>10</v>
      </c>
      <c r="C148" s="3">
        <v>8.5</v>
      </c>
    </row>
    <row r="149" spans="2:3" x14ac:dyDescent="0.75">
      <c r="B149" s="3">
        <v>11</v>
      </c>
      <c r="C149" s="3">
        <v>10.3</v>
      </c>
    </row>
    <row r="150" spans="2:3" x14ac:dyDescent="0.75">
      <c r="B150" s="3">
        <v>12</v>
      </c>
      <c r="C150" s="3">
        <v>8.6</v>
      </c>
    </row>
    <row r="151" spans="2:3" x14ac:dyDescent="0.75">
      <c r="B151" s="3">
        <v>1</v>
      </c>
      <c r="C151" s="3">
        <v>10</v>
      </c>
    </row>
    <row r="152" spans="2:3" x14ac:dyDescent="0.75">
      <c r="B152" s="3">
        <v>2</v>
      </c>
      <c r="C152" s="3">
        <v>9.6999999999999993</v>
      </c>
    </row>
    <row r="153" spans="2:3" x14ac:dyDescent="0.75">
      <c r="B153" s="3">
        <v>3</v>
      </c>
      <c r="C153" s="3">
        <v>7.5</v>
      </c>
    </row>
    <row r="154" spans="2:3" x14ac:dyDescent="0.75">
      <c r="B154" s="3">
        <v>4</v>
      </c>
      <c r="C154" s="3">
        <v>8.6999999999999993</v>
      </c>
    </row>
    <row r="155" spans="2:3" x14ac:dyDescent="0.75">
      <c r="B155" s="3">
        <v>5</v>
      </c>
      <c r="C155" s="3">
        <v>8.8000000000000007</v>
      </c>
    </row>
    <row r="156" spans="2:3" x14ac:dyDescent="0.75">
      <c r="B156" s="3">
        <v>6</v>
      </c>
      <c r="C156" s="3">
        <v>10.3</v>
      </c>
    </row>
    <row r="157" spans="2:3" x14ac:dyDescent="0.75">
      <c r="B157" s="3">
        <v>7</v>
      </c>
      <c r="C157" s="3">
        <v>9.5</v>
      </c>
    </row>
    <row r="158" spans="2:3" x14ac:dyDescent="0.75">
      <c r="B158" s="3">
        <v>8</v>
      </c>
      <c r="C158" s="3">
        <v>7.7</v>
      </c>
    </row>
    <row r="159" spans="2:3" x14ac:dyDescent="0.75">
      <c r="B159" s="3">
        <v>9</v>
      </c>
      <c r="C159" s="3">
        <v>7.8</v>
      </c>
    </row>
    <row r="160" spans="2:3" x14ac:dyDescent="0.75">
      <c r="B160" s="3">
        <v>10</v>
      </c>
      <c r="C160" s="3">
        <v>8.6</v>
      </c>
    </row>
    <row r="161" spans="2:3" x14ac:dyDescent="0.75">
      <c r="B161" s="3">
        <v>11</v>
      </c>
      <c r="C161" s="3">
        <v>10.7</v>
      </c>
    </row>
    <row r="162" spans="2:3" x14ac:dyDescent="0.75">
      <c r="B162" s="3">
        <v>12</v>
      </c>
      <c r="C162" s="3">
        <v>9.8000000000000007</v>
      </c>
    </row>
    <row r="163" spans="2:3" x14ac:dyDescent="0.75">
      <c r="B163" s="3">
        <v>1</v>
      </c>
      <c r="C163" s="3">
        <v>8.6</v>
      </c>
    </row>
    <row r="164" spans="2:3" x14ac:dyDescent="0.75">
      <c r="B164" s="3">
        <v>2</v>
      </c>
      <c r="C164" s="3">
        <v>8.1</v>
      </c>
    </row>
    <row r="165" spans="2:3" x14ac:dyDescent="0.75">
      <c r="B165" s="3">
        <v>3</v>
      </c>
      <c r="C165" s="3">
        <v>8.1</v>
      </c>
    </row>
    <row r="166" spans="2:3" x14ac:dyDescent="0.75">
      <c r="B166" s="3">
        <v>4</v>
      </c>
      <c r="C166" s="3">
        <v>9.1999999999999993</v>
      </c>
    </row>
    <row r="167" spans="2:3" x14ac:dyDescent="0.75">
      <c r="B167" s="3">
        <v>5</v>
      </c>
      <c r="C167" s="3">
        <v>8.8000000000000007</v>
      </c>
    </row>
    <row r="168" spans="2:3" x14ac:dyDescent="0.75">
      <c r="B168" s="3">
        <v>6</v>
      </c>
      <c r="C168" s="3">
        <v>8</v>
      </c>
    </row>
    <row r="169" spans="2:3" x14ac:dyDescent="0.75">
      <c r="B169" s="3">
        <v>7</v>
      </c>
      <c r="C169" s="3">
        <v>11.5</v>
      </c>
    </row>
    <row r="170" spans="2:3" x14ac:dyDescent="0.75">
      <c r="B170" s="3">
        <v>8</v>
      </c>
      <c r="C170" s="3">
        <v>8.8000000000000007</v>
      </c>
    </row>
    <row r="171" spans="2:3" x14ac:dyDescent="0.75">
      <c r="B171" s="3">
        <v>9</v>
      </c>
      <c r="C171" s="3">
        <v>8.6</v>
      </c>
    </row>
    <row r="172" spans="2:3" x14ac:dyDescent="0.75">
      <c r="B172" s="3">
        <v>10</v>
      </c>
      <c r="C172" s="3">
        <v>9.6</v>
      </c>
    </row>
    <row r="173" spans="2:3" x14ac:dyDescent="0.75">
      <c r="B173" s="3">
        <v>11</v>
      </c>
      <c r="C173" s="3">
        <v>11.3</v>
      </c>
    </row>
    <row r="174" spans="2:3" x14ac:dyDescent="0.75">
      <c r="B174" s="3">
        <v>12</v>
      </c>
      <c r="C174" s="3">
        <v>10.5</v>
      </c>
    </row>
    <row r="175" spans="2:3" x14ac:dyDescent="0.75">
      <c r="B175" s="3">
        <v>1</v>
      </c>
      <c r="C175" s="3">
        <v>10.3</v>
      </c>
    </row>
    <row r="176" spans="2:3" x14ac:dyDescent="0.75">
      <c r="B176" s="3">
        <v>2</v>
      </c>
      <c r="C176" s="3">
        <v>8.1999999999999993</v>
      </c>
    </row>
    <row r="177" spans="2:3" x14ac:dyDescent="0.75">
      <c r="B177" s="3">
        <v>3</v>
      </c>
      <c r="C177" s="3">
        <v>7.6</v>
      </c>
    </row>
    <row r="178" spans="2:3" x14ac:dyDescent="0.75">
      <c r="B178" s="3">
        <v>4</v>
      </c>
      <c r="C178" s="3">
        <v>11</v>
      </c>
    </row>
    <row r="179" spans="2:3" x14ac:dyDescent="0.75">
      <c r="B179" s="3">
        <v>5</v>
      </c>
      <c r="C179" s="3">
        <v>8.5</v>
      </c>
    </row>
    <row r="180" spans="2:3" x14ac:dyDescent="0.75">
      <c r="B180" s="3">
        <v>6</v>
      </c>
      <c r="C180" s="3">
        <v>7.6</v>
      </c>
    </row>
    <row r="181" spans="2:3" x14ac:dyDescent="0.75">
      <c r="B181" s="3">
        <v>7</v>
      </c>
      <c r="C181" s="3">
        <v>9.9</v>
      </c>
    </row>
    <row r="182" spans="2:3" x14ac:dyDescent="0.75">
      <c r="B182" s="3">
        <v>8</v>
      </c>
      <c r="C182" s="3">
        <v>8.4</v>
      </c>
    </row>
    <row r="183" spans="2:3" x14ac:dyDescent="0.75">
      <c r="B183" s="3">
        <v>9</v>
      </c>
      <c r="C183" s="3">
        <v>8.4</v>
      </c>
    </row>
    <row r="184" spans="2:3" x14ac:dyDescent="0.75">
      <c r="B184" s="3">
        <v>10</v>
      </c>
      <c r="C184" s="3">
        <v>8.1999999999999993</v>
      </c>
    </row>
    <row r="185" spans="2:3" x14ac:dyDescent="0.75">
      <c r="B185" s="3">
        <v>11</v>
      </c>
      <c r="C185" s="3">
        <v>9.8000000000000007</v>
      </c>
    </row>
    <row r="186" spans="2:3" x14ac:dyDescent="0.75">
      <c r="B186" s="3">
        <v>12</v>
      </c>
      <c r="C186" s="3">
        <v>10.3</v>
      </c>
    </row>
    <row r="187" spans="2:3" x14ac:dyDescent="0.75">
      <c r="B187" s="3">
        <v>1</v>
      </c>
      <c r="C187" s="3">
        <v>8.1</v>
      </c>
    </row>
    <row r="188" spans="2:3" x14ac:dyDescent="0.75">
      <c r="B188" s="3">
        <v>2</v>
      </c>
      <c r="C188" s="3">
        <v>9.9</v>
      </c>
    </row>
    <row r="189" spans="2:3" x14ac:dyDescent="0.75">
      <c r="B189" s="3">
        <v>3</v>
      </c>
      <c r="C189" s="3">
        <v>10.9</v>
      </c>
    </row>
    <row r="190" spans="2:3" x14ac:dyDescent="0.75">
      <c r="B190" s="3">
        <v>4</v>
      </c>
      <c r="C190" s="3">
        <v>8.5</v>
      </c>
    </row>
    <row r="191" spans="2:3" x14ac:dyDescent="0.75">
      <c r="B191" s="3">
        <v>5</v>
      </c>
      <c r="C191" s="3">
        <v>10.199999999999999</v>
      </c>
    </row>
    <row r="192" spans="2:3" x14ac:dyDescent="0.75">
      <c r="B192" s="3">
        <v>6</v>
      </c>
      <c r="C192" s="3">
        <v>8.4</v>
      </c>
    </row>
    <row r="193" spans="2:3" x14ac:dyDescent="0.75">
      <c r="B193" s="3">
        <v>7</v>
      </c>
      <c r="C193" s="3">
        <v>11.2</v>
      </c>
    </row>
    <row r="194" spans="2:3" x14ac:dyDescent="0.75">
      <c r="B194" s="3">
        <v>8</v>
      </c>
      <c r="C194" s="3">
        <v>8.1</v>
      </c>
    </row>
    <row r="195" spans="2:3" x14ac:dyDescent="0.75">
      <c r="B195" s="3">
        <v>9</v>
      </c>
      <c r="C195" s="3">
        <v>7.7</v>
      </c>
    </row>
    <row r="196" spans="2:3" x14ac:dyDescent="0.75">
      <c r="B196" s="3">
        <v>10</v>
      </c>
      <c r="C196" s="3">
        <v>9.1999999999999993</v>
      </c>
    </row>
    <row r="197" spans="2:3" x14ac:dyDescent="0.75">
      <c r="B197" s="3">
        <v>11</v>
      </c>
      <c r="C197" s="3">
        <v>10.199999999999999</v>
      </c>
    </row>
    <row r="198" spans="2:3" x14ac:dyDescent="0.75">
      <c r="B198" s="3">
        <v>12</v>
      </c>
      <c r="C198" s="3">
        <v>8.6</v>
      </c>
    </row>
    <row r="199" spans="2:3" x14ac:dyDescent="0.75">
      <c r="B199" s="3">
        <v>1</v>
      </c>
      <c r="C199" s="3">
        <v>8.4</v>
      </c>
    </row>
    <row r="200" spans="2:3" x14ac:dyDescent="0.75">
      <c r="B200" s="3">
        <v>2</v>
      </c>
      <c r="C200" s="3">
        <v>8.8000000000000007</v>
      </c>
    </row>
    <row r="201" spans="2:3" x14ac:dyDescent="0.75">
      <c r="B201" s="3">
        <v>3</v>
      </c>
      <c r="C201" s="3">
        <v>7.5</v>
      </c>
    </row>
    <row r="202" spans="2:3" x14ac:dyDescent="0.75">
      <c r="B202" s="3">
        <v>4</v>
      </c>
      <c r="C202" s="3">
        <v>9.1999999999999993</v>
      </c>
    </row>
    <row r="203" spans="2:3" x14ac:dyDescent="0.75">
      <c r="B203" s="3">
        <v>5</v>
      </c>
      <c r="C203" s="3">
        <v>7.6</v>
      </c>
    </row>
    <row r="204" spans="2:3" x14ac:dyDescent="0.75">
      <c r="B204" s="3">
        <v>6</v>
      </c>
      <c r="C204" s="3">
        <v>10.1</v>
      </c>
    </row>
    <row r="205" spans="2:3" x14ac:dyDescent="0.75">
      <c r="B205" s="3">
        <v>7</v>
      </c>
      <c r="C205" s="3">
        <v>10.5</v>
      </c>
    </row>
    <row r="206" spans="2:3" x14ac:dyDescent="0.75">
      <c r="B206" s="3">
        <v>8</v>
      </c>
      <c r="C206" s="3">
        <v>8.6999999999999993</v>
      </c>
    </row>
    <row r="207" spans="2:3" x14ac:dyDescent="0.75">
      <c r="B207" s="3">
        <v>9</v>
      </c>
      <c r="C207" s="3">
        <v>9.1</v>
      </c>
    </row>
    <row r="208" spans="2:3" x14ac:dyDescent="0.75">
      <c r="B208" s="3">
        <v>10</v>
      </c>
      <c r="C208" s="3">
        <v>8.5</v>
      </c>
    </row>
    <row r="209" spans="2:3" x14ac:dyDescent="0.75">
      <c r="B209" s="3">
        <v>11</v>
      </c>
      <c r="C209" s="3">
        <v>9.9</v>
      </c>
    </row>
    <row r="210" spans="2:3" x14ac:dyDescent="0.75">
      <c r="B210" s="3">
        <v>12</v>
      </c>
      <c r="C210" s="3">
        <v>8.5</v>
      </c>
    </row>
    <row r="211" spans="2:3" x14ac:dyDescent="0.75">
      <c r="B211" s="3">
        <v>1</v>
      </c>
      <c r="C211" s="3">
        <v>9.4</v>
      </c>
    </row>
    <row r="212" spans="2:3" x14ac:dyDescent="0.75">
      <c r="B212" s="3">
        <v>2</v>
      </c>
      <c r="C212" s="3">
        <v>8.3000000000000007</v>
      </c>
    </row>
    <row r="213" spans="2:3" x14ac:dyDescent="0.75">
      <c r="B213" s="3">
        <v>3</v>
      </c>
      <c r="C213" s="3">
        <v>8.1</v>
      </c>
    </row>
    <row r="214" spans="2:3" x14ac:dyDescent="0.75">
      <c r="B214" s="3">
        <v>4</v>
      </c>
      <c r="C214" s="3">
        <v>8.9</v>
      </c>
    </row>
    <row r="215" spans="2:3" x14ac:dyDescent="0.75">
      <c r="B215" s="3">
        <v>5</v>
      </c>
      <c r="C215" s="3">
        <v>8.1999999999999993</v>
      </c>
    </row>
    <row r="216" spans="2:3" x14ac:dyDescent="0.75">
      <c r="B216" s="3">
        <v>6</v>
      </c>
      <c r="C216" s="3">
        <v>8.4</v>
      </c>
    </row>
    <row r="217" spans="2:3" x14ac:dyDescent="0.75">
      <c r="B217" s="3">
        <v>7</v>
      </c>
      <c r="C217" s="3">
        <v>10.199999999999999</v>
      </c>
    </row>
    <row r="218" spans="2:3" x14ac:dyDescent="0.75">
      <c r="B218" s="3">
        <v>8</v>
      </c>
      <c r="C218" s="3">
        <v>8.9</v>
      </c>
    </row>
    <row r="219" spans="2:3" x14ac:dyDescent="0.75">
      <c r="B219" s="3">
        <v>9</v>
      </c>
      <c r="C219" s="3">
        <v>8.6</v>
      </c>
    </row>
    <row r="220" spans="2:3" x14ac:dyDescent="0.75">
      <c r="B220" s="3">
        <v>10</v>
      </c>
      <c r="C220" s="3">
        <v>7.7</v>
      </c>
    </row>
    <row r="221" spans="2:3" x14ac:dyDescent="0.75">
      <c r="B221" s="3">
        <v>11</v>
      </c>
      <c r="C221" s="3">
        <v>10.3</v>
      </c>
    </row>
    <row r="222" spans="2:3" x14ac:dyDescent="0.75">
      <c r="B222" s="3">
        <v>12</v>
      </c>
      <c r="C222" s="3">
        <v>9.1999999999999993</v>
      </c>
    </row>
    <row r="223" spans="2:3" x14ac:dyDescent="0.75">
      <c r="B223" s="3">
        <v>1</v>
      </c>
      <c r="C223" s="3">
        <v>9.1</v>
      </c>
    </row>
    <row r="224" spans="2:3" x14ac:dyDescent="0.75">
      <c r="B224" s="3">
        <v>2</v>
      </c>
      <c r="C224" s="3">
        <v>9.8000000000000007</v>
      </c>
    </row>
    <row r="225" spans="2:3" x14ac:dyDescent="0.75">
      <c r="B225" s="3">
        <v>3</v>
      </c>
      <c r="C225" s="3">
        <v>8.8000000000000007</v>
      </c>
    </row>
    <row r="226" spans="2:3" x14ac:dyDescent="0.75">
      <c r="B226" s="3">
        <v>4</v>
      </c>
      <c r="C226" s="3">
        <v>9.1999999999999993</v>
      </c>
    </row>
    <row r="227" spans="2:3" x14ac:dyDescent="0.75">
      <c r="B227" s="3">
        <v>5</v>
      </c>
      <c r="C227" s="3">
        <v>10.5</v>
      </c>
    </row>
    <row r="228" spans="2:3" x14ac:dyDescent="0.75">
      <c r="B228" s="3">
        <v>6</v>
      </c>
      <c r="C228" s="3">
        <v>8.5</v>
      </c>
    </row>
    <row r="229" spans="2:3" x14ac:dyDescent="0.75">
      <c r="B229" s="3">
        <v>7</v>
      </c>
      <c r="C229" s="3">
        <v>9.6</v>
      </c>
    </row>
    <row r="230" spans="2:3" x14ac:dyDescent="0.75">
      <c r="B230" s="3">
        <v>8</v>
      </c>
      <c r="C230" s="3">
        <v>8.5</v>
      </c>
    </row>
    <row r="231" spans="2:3" x14ac:dyDescent="0.75">
      <c r="B231" s="3">
        <v>9</v>
      </c>
      <c r="C231" s="3">
        <v>9.5</v>
      </c>
    </row>
    <row r="232" spans="2:3" x14ac:dyDescent="0.75">
      <c r="B232" s="3">
        <v>10</v>
      </c>
      <c r="C232" s="3">
        <v>8.1</v>
      </c>
    </row>
    <row r="233" spans="2:3" x14ac:dyDescent="0.75">
      <c r="B233" s="3">
        <v>11</v>
      </c>
      <c r="C233" s="3">
        <v>9.6999999999999993</v>
      </c>
    </row>
    <row r="234" spans="2:3" x14ac:dyDescent="0.75">
      <c r="B234" s="3">
        <v>12</v>
      </c>
      <c r="C234" s="3">
        <v>7.5</v>
      </c>
    </row>
    <row r="235" spans="2:3" x14ac:dyDescent="0.75">
      <c r="B235" s="3">
        <v>1</v>
      </c>
      <c r="C235" s="3">
        <v>9.1</v>
      </c>
    </row>
    <row r="236" spans="2:3" x14ac:dyDescent="0.75">
      <c r="B236" s="3">
        <v>2</v>
      </c>
      <c r="C236" s="3">
        <v>9</v>
      </c>
    </row>
    <row r="237" spans="2:3" x14ac:dyDescent="0.75">
      <c r="B237" s="3">
        <v>3</v>
      </c>
      <c r="C237" s="3">
        <v>9.3000000000000007</v>
      </c>
    </row>
    <row r="238" spans="2:3" x14ac:dyDescent="0.75">
      <c r="B238" s="3">
        <v>4</v>
      </c>
      <c r="C238" s="3">
        <v>9.5</v>
      </c>
    </row>
    <row r="239" spans="2:3" x14ac:dyDescent="0.75">
      <c r="B239" s="3">
        <v>5</v>
      </c>
      <c r="C239" s="3">
        <v>9.8000000000000007</v>
      </c>
    </row>
    <row r="240" spans="2:3" x14ac:dyDescent="0.75">
      <c r="B240" s="3">
        <v>6</v>
      </c>
      <c r="C240" s="3">
        <v>9.1999999999999993</v>
      </c>
    </row>
    <row r="241" spans="2:3" x14ac:dyDescent="0.75">
      <c r="B241" s="3">
        <v>7</v>
      </c>
      <c r="C241" s="3">
        <v>11.1</v>
      </c>
    </row>
    <row r="242" spans="2:3" x14ac:dyDescent="0.75">
      <c r="B242" s="3">
        <v>8</v>
      </c>
      <c r="C242" s="3">
        <v>8.5</v>
      </c>
    </row>
    <row r="243" spans="2:3" x14ac:dyDescent="0.75">
      <c r="B243" s="3">
        <v>9</v>
      </c>
      <c r="C243" s="3">
        <v>9.9</v>
      </c>
    </row>
    <row r="244" spans="2:3" x14ac:dyDescent="0.75">
      <c r="B244" s="3">
        <v>10</v>
      </c>
      <c r="C244" s="3">
        <v>10.8</v>
      </c>
    </row>
    <row r="245" spans="2:3" x14ac:dyDescent="0.75">
      <c r="B245" s="3">
        <v>11</v>
      </c>
      <c r="C245" s="3">
        <v>10</v>
      </c>
    </row>
    <row r="246" spans="2:3" x14ac:dyDescent="0.75">
      <c r="B246" s="3">
        <v>12</v>
      </c>
      <c r="C246" s="3">
        <v>10.9</v>
      </c>
    </row>
    <row r="247" spans="2:3" x14ac:dyDescent="0.75">
      <c r="B247" s="3">
        <v>1</v>
      </c>
      <c r="C247" s="3">
        <v>10.5</v>
      </c>
    </row>
    <row r="248" spans="2:3" x14ac:dyDescent="0.75">
      <c r="B248" s="3">
        <v>2</v>
      </c>
      <c r="C248" s="3">
        <v>9.6999999999999993</v>
      </c>
    </row>
    <row r="249" spans="2:3" x14ac:dyDescent="0.75">
      <c r="B249" s="3">
        <v>3</v>
      </c>
      <c r="C249" s="3">
        <v>8</v>
      </c>
    </row>
    <row r="250" spans="2:3" x14ac:dyDescent="0.75">
      <c r="B250" s="3">
        <v>4</v>
      </c>
      <c r="C250" s="3">
        <v>10.1</v>
      </c>
    </row>
    <row r="251" spans="2:3" x14ac:dyDescent="0.75">
      <c r="B251" s="3">
        <v>5</v>
      </c>
      <c r="C251" s="3">
        <v>10.5</v>
      </c>
    </row>
    <row r="252" spans="2:3" x14ac:dyDescent="0.75">
      <c r="B252" s="3">
        <v>6</v>
      </c>
      <c r="C252" s="3">
        <v>10.6</v>
      </c>
    </row>
    <row r="253" spans="2:3" x14ac:dyDescent="0.75">
      <c r="B253" s="3">
        <v>7</v>
      </c>
      <c r="C253" s="3">
        <v>10.6</v>
      </c>
    </row>
    <row r="254" spans="2:3" x14ac:dyDescent="0.75">
      <c r="B254" s="3">
        <v>8</v>
      </c>
      <c r="C254" s="3">
        <v>7.7</v>
      </c>
    </row>
    <row r="255" spans="2:3" x14ac:dyDescent="0.75">
      <c r="B255" s="3">
        <v>9</v>
      </c>
      <c r="C255" s="3">
        <v>9.1</v>
      </c>
    </row>
    <row r="256" spans="2:3" x14ac:dyDescent="0.75">
      <c r="B256" s="3">
        <v>10</v>
      </c>
      <c r="C256" s="3">
        <v>8.5</v>
      </c>
    </row>
    <row r="257" spans="2:3" x14ac:dyDescent="0.75">
      <c r="B257" s="3">
        <v>11</v>
      </c>
      <c r="C257" s="3">
        <v>9.5</v>
      </c>
    </row>
    <row r="258" spans="2:3" x14ac:dyDescent="0.75">
      <c r="B258" s="3">
        <v>12</v>
      </c>
      <c r="C258" s="3">
        <v>9.3000000000000007</v>
      </c>
    </row>
    <row r="259" spans="2:3" x14ac:dyDescent="0.75">
      <c r="B259" s="3">
        <v>1</v>
      </c>
      <c r="C259" s="3">
        <v>10</v>
      </c>
    </row>
    <row r="260" spans="2:3" x14ac:dyDescent="0.75">
      <c r="B260" s="3">
        <v>2</v>
      </c>
      <c r="C260" s="3">
        <v>8</v>
      </c>
    </row>
    <row r="261" spans="2:3" x14ac:dyDescent="0.75">
      <c r="B261" s="3">
        <v>3</v>
      </c>
      <c r="C261" s="3">
        <v>9.6</v>
      </c>
    </row>
    <row r="262" spans="2:3" x14ac:dyDescent="0.75">
      <c r="B262" s="3">
        <v>4</v>
      </c>
      <c r="C262" s="3">
        <v>10.7</v>
      </c>
    </row>
    <row r="263" spans="2:3" x14ac:dyDescent="0.75">
      <c r="B263" s="3">
        <v>5</v>
      </c>
      <c r="C263" s="3">
        <v>9.4</v>
      </c>
    </row>
    <row r="264" spans="2:3" x14ac:dyDescent="0.75">
      <c r="B264" s="3">
        <v>6</v>
      </c>
      <c r="C264" s="3">
        <v>8.3000000000000007</v>
      </c>
    </row>
    <row r="265" spans="2:3" x14ac:dyDescent="0.75">
      <c r="B265" s="3">
        <v>7</v>
      </c>
      <c r="C265" s="3">
        <v>10.1</v>
      </c>
    </row>
    <row r="266" spans="2:3" x14ac:dyDescent="0.75">
      <c r="B266" s="3">
        <v>8</v>
      </c>
      <c r="C266" s="3">
        <v>8.6</v>
      </c>
    </row>
    <row r="267" spans="2:3" x14ac:dyDescent="0.75">
      <c r="B267" s="3">
        <v>9</v>
      </c>
      <c r="C267" s="3">
        <v>8.9</v>
      </c>
    </row>
    <row r="268" spans="2:3" x14ac:dyDescent="0.75">
      <c r="B268" s="3">
        <v>10</v>
      </c>
      <c r="C268" s="3">
        <v>9.1999999999999993</v>
      </c>
    </row>
    <row r="269" spans="2:3" x14ac:dyDescent="0.75">
      <c r="B269" s="3">
        <v>11</v>
      </c>
      <c r="C269" s="3">
        <v>10.5</v>
      </c>
    </row>
    <row r="270" spans="2:3" x14ac:dyDescent="0.75">
      <c r="B270" s="3">
        <v>12</v>
      </c>
      <c r="C270" s="3">
        <v>8.3000000000000007</v>
      </c>
    </row>
    <row r="271" spans="2:3" x14ac:dyDescent="0.75">
      <c r="B271" s="3">
        <v>1</v>
      </c>
      <c r="C271" s="3">
        <v>8</v>
      </c>
    </row>
    <row r="272" spans="2:3" x14ac:dyDescent="0.75">
      <c r="B272" s="3">
        <v>2</v>
      </c>
      <c r="C272" s="3">
        <v>8.4</v>
      </c>
    </row>
    <row r="273" spans="2:3" x14ac:dyDescent="0.75">
      <c r="B273" s="3">
        <v>3</v>
      </c>
      <c r="C273" s="3">
        <v>7.9</v>
      </c>
    </row>
    <row r="274" spans="2:3" x14ac:dyDescent="0.75">
      <c r="B274" s="3">
        <v>4</v>
      </c>
      <c r="C274" s="3">
        <v>8.5</v>
      </c>
    </row>
    <row r="275" spans="2:3" x14ac:dyDescent="0.75">
      <c r="B275" s="3">
        <v>5</v>
      </c>
      <c r="C275" s="3">
        <v>8.1</v>
      </c>
    </row>
    <row r="276" spans="2:3" x14ac:dyDescent="0.75">
      <c r="B276" s="3">
        <v>6</v>
      </c>
      <c r="C276" s="3">
        <v>9.1</v>
      </c>
    </row>
    <row r="277" spans="2:3" x14ac:dyDescent="0.75">
      <c r="B277" s="3">
        <v>7</v>
      </c>
      <c r="C277" s="3">
        <v>9.3000000000000007</v>
      </c>
    </row>
    <row r="278" spans="2:3" x14ac:dyDescent="0.75">
      <c r="B278" s="3">
        <v>8</v>
      </c>
      <c r="C278" s="3">
        <v>9.4</v>
      </c>
    </row>
    <row r="279" spans="2:3" x14ac:dyDescent="0.75">
      <c r="B279" s="3">
        <v>9</v>
      </c>
      <c r="C279" s="3">
        <v>9.9</v>
      </c>
    </row>
    <row r="280" spans="2:3" x14ac:dyDescent="0.75">
      <c r="B280" s="3">
        <v>10</v>
      </c>
      <c r="C280" s="3">
        <v>8</v>
      </c>
    </row>
    <row r="281" spans="2:3" x14ac:dyDescent="0.75">
      <c r="B281" s="3">
        <v>11</v>
      </c>
      <c r="C281" s="3">
        <v>11.4</v>
      </c>
    </row>
    <row r="282" spans="2:3" x14ac:dyDescent="0.75">
      <c r="B282" s="3">
        <v>12</v>
      </c>
      <c r="C282" s="3">
        <v>8.8000000000000007</v>
      </c>
    </row>
    <row r="283" spans="2:3" x14ac:dyDescent="0.75">
      <c r="B283" s="3">
        <v>1</v>
      </c>
      <c r="C283" s="3">
        <v>9.1999999999999993</v>
      </c>
    </row>
    <row r="284" spans="2:3" x14ac:dyDescent="0.75">
      <c r="B284" s="3">
        <v>2</v>
      </c>
      <c r="C284" s="3">
        <v>7.8</v>
      </c>
    </row>
    <row r="285" spans="2:3" x14ac:dyDescent="0.75">
      <c r="B285" s="3">
        <v>3</v>
      </c>
      <c r="C285" s="3">
        <v>8.4</v>
      </c>
    </row>
    <row r="286" spans="2:3" x14ac:dyDescent="0.75">
      <c r="B286" s="3">
        <v>4</v>
      </c>
      <c r="C286" s="3">
        <v>8.1</v>
      </c>
    </row>
    <row r="287" spans="2:3" x14ac:dyDescent="0.75">
      <c r="B287" s="3">
        <v>5</v>
      </c>
      <c r="C287" s="3">
        <v>8.3000000000000007</v>
      </c>
    </row>
    <row r="288" spans="2:3" x14ac:dyDescent="0.75">
      <c r="B288" s="3">
        <v>6</v>
      </c>
      <c r="C288" s="3">
        <v>8.9</v>
      </c>
    </row>
    <row r="289" spans="2:3" x14ac:dyDescent="0.75">
      <c r="B289" s="3">
        <v>7</v>
      </c>
      <c r="C289" s="3">
        <v>9.4</v>
      </c>
    </row>
    <row r="290" spans="2:3" x14ac:dyDescent="0.75">
      <c r="B290" s="3">
        <v>8</v>
      </c>
      <c r="C290" s="3">
        <v>9.3000000000000007</v>
      </c>
    </row>
    <row r="291" spans="2:3" x14ac:dyDescent="0.75">
      <c r="B291" s="3">
        <v>9</v>
      </c>
      <c r="C291" s="3">
        <v>8.8000000000000007</v>
      </c>
    </row>
    <row r="292" spans="2:3" x14ac:dyDescent="0.75">
      <c r="B292" s="3">
        <v>10</v>
      </c>
      <c r="C292" s="3">
        <v>8.9</v>
      </c>
    </row>
    <row r="293" spans="2:3" x14ac:dyDescent="0.75">
      <c r="B293" s="3">
        <v>11</v>
      </c>
      <c r="C293" s="3">
        <v>10.8</v>
      </c>
    </row>
    <row r="294" spans="2:3" x14ac:dyDescent="0.75">
      <c r="B294" s="3">
        <v>12</v>
      </c>
      <c r="C294" s="3">
        <v>11</v>
      </c>
    </row>
    <row r="295" spans="2:3" x14ac:dyDescent="0.75">
      <c r="B295" s="3">
        <v>1</v>
      </c>
      <c r="C295" s="3">
        <v>8.6</v>
      </c>
    </row>
    <row r="296" spans="2:3" x14ac:dyDescent="0.75">
      <c r="B296" s="3">
        <v>2</v>
      </c>
      <c r="C296" s="3">
        <v>8.4</v>
      </c>
    </row>
    <row r="297" spans="2:3" x14ac:dyDescent="0.75">
      <c r="B297" s="3">
        <v>3</v>
      </c>
      <c r="C297" s="3">
        <v>7.9</v>
      </c>
    </row>
    <row r="298" spans="2:3" x14ac:dyDescent="0.75">
      <c r="B298" s="3">
        <v>4</v>
      </c>
      <c r="C298" s="3">
        <v>7.8</v>
      </c>
    </row>
    <row r="299" spans="2:3" x14ac:dyDescent="0.75">
      <c r="B299" s="3">
        <v>5</v>
      </c>
      <c r="C299" s="3">
        <v>7.6</v>
      </c>
    </row>
    <row r="300" spans="2:3" x14ac:dyDescent="0.75">
      <c r="B300" s="3">
        <v>6</v>
      </c>
      <c r="C300" s="3">
        <v>7.6</v>
      </c>
    </row>
    <row r="301" spans="2:3" x14ac:dyDescent="0.75">
      <c r="B301" s="3">
        <v>7</v>
      </c>
      <c r="C301" s="3">
        <v>9.5</v>
      </c>
    </row>
    <row r="302" spans="2:3" x14ac:dyDescent="0.75">
      <c r="B302" s="3">
        <v>8</v>
      </c>
      <c r="C302" s="3">
        <v>8.8000000000000007</v>
      </c>
    </row>
    <row r="303" spans="2:3" x14ac:dyDescent="0.75">
      <c r="B303" s="3">
        <v>9</v>
      </c>
      <c r="C303" s="3">
        <v>9.1999999999999993</v>
      </c>
    </row>
    <row r="304" spans="2:3" x14ac:dyDescent="0.75">
      <c r="B304" s="3">
        <v>10</v>
      </c>
      <c r="C304" s="3">
        <v>9.1999999999999993</v>
      </c>
    </row>
    <row r="305" spans="2:3" x14ac:dyDescent="0.75">
      <c r="B305" s="3">
        <v>11</v>
      </c>
      <c r="C305" s="3">
        <v>9.8000000000000007</v>
      </c>
    </row>
    <row r="306" spans="2:3" x14ac:dyDescent="0.75">
      <c r="B306" s="3">
        <v>12</v>
      </c>
      <c r="C306" s="3">
        <v>8.8000000000000007</v>
      </c>
    </row>
    <row r="307" spans="2:3" x14ac:dyDescent="0.75">
      <c r="B307" s="3">
        <v>1</v>
      </c>
      <c r="C307" s="3">
        <v>8.6999999999999993</v>
      </c>
    </row>
    <row r="308" spans="2:3" x14ac:dyDescent="0.75">
      <c r="B308" s="3">
        <v>2</v>
      </c>
      <c r="C308" s="3">
        <v>9.6</v>
      </c>
    </row>
    <row r="309" spans="2:3" x14ac:dyDescent="0.75">
      <c r="B309" s="3">
        <v>3</v>
      </c>
      <c r="C309" s="3">
        <v>8.1999999999999993</v>
      </c>
    </row>
    <row r="310" spans="2:3" x14ac:dyDescent="0.75">
      <c r="B310" s="3">
        <v>4</v>
      </c>
      <c r="C310" s="3">
        <v>9.8000000000000007</v>
      </c>
    </row>
    <row r="311" spans="2:3" x14ac:dyDescent="0.75">
      <c r="B311" s="3">
        <v>5</v>
      </c>
      <c r="C311" s="3">
        <v>8.5</v>
      </c>
    </row>
    <row r="312" spans="2:3" x14ac:dyDescent="0.75">
      <c r="B312" s="3">
        <v>6</v>
      </c>
      <c r="C312" s="3">
        <v>8.9</v>
      </c>
    </row>
    <row r="313" spans="2:3" x14ac:dyDescent="0.75">
      <c r="B313" s="3">
        <v>7</v>
      </c>
      <c r="C313" s="3">
        <v>10.1</v>
      </c>
    </row>
    <row r="314" spans="2:3" x14ac:dyDescent="0.75">
      <c r="B314" s="3">
        <v>8</v>
      </c>
      <c r="C314" s="3">
        <v>7.9</v>
      </c>
    </row>
    <row r="315" spans="2:3" x14ac:dyDescent="0.75">
      <c r="B315" s="3">
        <v>9</v>
      </c>
      <c r="C315" s="3">
        <v>8.5</v>
      </c>
    </row>
    <row r="316" spans="2:3" x14ac:dyDescent="0.75">
      <c r="B316" s="3">
        <v>10</v>
      </c>
      <c r="C316" s="3">
        <v>7.6</v>
      </c>
    </row>
    <row r="317" spans="2:3" x14ac:dyDescent="0.75">
      <c r="B317" s="3">
        <v>11</v>
      </c>
      <c r="C317" s="3">
        <v>10.5</v>
      </c>
    </row>
    <row r="318" spans="2:3" x14ac:dyDescent="0.75">
      <c r="B318" s="3">
        <v>12</v>
      </c>
      <c r="C318" s="3">
        <v>9.1</v>
      </c>
    </row>
    <row r="319" spans="2:3" x14ac:dyDescent="0.75">
      <c r="B319" s="3">
        <v>1</v>
      </c>
      <c r="C319" s="3">
        <v>10</v>
      </c>
    </row>
    <row r="320" spans="2:3" x14ac:dyDescent="0.75">
      <c r="B320" s="3">
        <v>2</v>
      </c>
      <c r="C320" s="3">
        <v>10.4</v>
      </c>
    </row>
    <row r="321" spans="2:3" x14ac:dyDescent="0.75">
      <c r="B321" s="3">
        <v>3</v>
      </c>
      <c r="C321" s="3">
        <v>8.5</v>
      </c>
    </row>
    <row r="322" spans="2:3" x14ac:dyDescent="0.75">
      <c r="B322" s="3">
        <v>4</v>
      </c>
      <c r="C322" s="3">
        <v>10.8</v>
      </c>
    </row>
    <row r="323" spans="2:3" x14ac:dyDescent="0.75">
      <c r="B323" s="3">
        <v>5</v>
      </c>
      <c r="C323" s="3">
        <v>7.9</v>
      </c>
    </row>
    <row r="324" spans="2:3" x14ac:dyDescent="0.75">
      <c r="B324" s="3">
        <v>6</v>
      </c>
      <c r="C324" s="3">
        <v>9</v>
      </c>
    </row>
    <row r="325" spans="2:3" x14ac:dyDescent="0.75">
      <c r="B325" s="3">
        <v>7</v>
      </c>
      <c r="C325" s="3">
        <v>11.4</v>
      </c>
    </row>
    <row r="326" spans="2:3" x14ac:dyDescent="0.75">
      <c r="B326" s="3">
        <v>8</v>
      </c>
      <c r="C326" s="3">
        <v>8</v>
      </c>
    </row>
    <row r="327" spans="2:3" x14ac:dyDescent="0.75">
      <c r="B327" s="3">
        <v>9</v>
      </c>
      <c r="C327" s="3">
        <v>8.1999999999999993</v>
      </c>
    </row>
    <row r="328" spans="2:3" x14ac:dyDescent="0.75">
      <c r="B328" s="3">
        <v>10</v>
      </c>
      <c r="C328" s="3">
        <v>11</v>
      </c>
    </row>
    <row r="329" spans="2:3" x14ac:dyDescent="0.75">
      <c r="B329" s="3">
        <v>11</v>
      </c>
      <c r="C329" s="3">
        <v>10.6</v>
      </c>
    </row>
    <row r="330" spans="2:3" x14ac:dyDescent="0.75">
      <c r="B330" s="3">
        <v>12</v>
      </c>
      <c r="C330" s="3">
        <v>8</v>
      </c>
    </row>
    <row r="331" spans="2:3" x14ac:dyDescent="0.75">
      <c r="B331" s="3">
        <v>1</v>
      </c>
      <c r="C331" s="3">
        <v>8.9</v>
      </c>
    </row>
    <row r="332" spans="2:3" x14ac:dyDescent="0.75">
      <c r="B332" s="3">
        <v>2</v>
      </c>
      <c r="C332" s="3">
        <v>10.1</v>
      </c>
    </row>
    <row r="333" spans="2:3" x14ac:dyDescent="0.75">
      <c r="B333" s="3">
        <v>3</v>
      </c>
      <c r="C333" s="3">
        <v>9.1</v>
      </c>
    </row>
    <row r="334" spans="2:3" x14ac:dyDescent="0.75">
      <c r="B334" s="3">
        <v>4</v>
      </c>
      <c r="C334" s="3">
        <v>11</v>
      </c>
    </row>
    <row r="335" spans="2:3" x14ac:dyDescent="0.75">
      <c r="B335" s="3">
        <v>5</v>
      </c>
      <c r="C335" s="3">
        <v>9.9</v>
      </c>
    </row>
    <row r="336" spans="2:3" x14ac:dyDescent="0.75">
      <c r="B336" s="3">
        <v>6</v>
      </c>
      <c r="C336" s="3">
        <v>8.8000000000000007</v>
      </c>
    </row>
    <row r="337" spans="2:3" x14ac:dyDescent="0.75">
      <c r="B337" s="3">
        <v>7</v>
      </c>
      <c r="C337" s="3">
        <v>9.1</v>
      </c>
    </row>
    <row r="338" spans="2:3" x14ac:dyDescent="0.75">
      <c r="B338" s="3">
        <v>8</v>
      </c>
      <c r="C338" s="3">
        <v>7.7</v>
      </c>
    </row>
    <row r="339" spans="2:3" x14ac:dyDescent="0.75">
      <c r="B339" s="3">
        <v>9</v>
      </c>
      <c r="C339" s="3">
        <v>8.1999999999999993</v>
      </c>
    </row>
    <row r="340" spans="2:3" x14ac:dyDescent="0.75">
      <c r="B340" s="3">
        <v>10</v>
      </c>
      <c r="C340" s="3">
        <v>8.6999999999999993</v>
      </c>
    </row>
    <row r="341" spans="2:3" x14ac:dyDescent="0.75">
      <c r="B341" s="3">
        <v>11</v>
      </c>
      <c r="C341" s="3">
        <v>10.6</v>
      </c>
    </row>
    <row r="342" spans="2:3" x14ac:dyDescent="0.75">
      <c r="B342" s="3">
        <v>12</v>
      </c>
      <c r="C342" s="3">
        <v>9.9</v>
      </c>
    </row>
    <row r="343" spans="2:3" x14ac:dyDescent="0.75">
      <c r="B343" s="3">
        <v>1</v>
      </c>
      <c r="C343" s="3">
        <v>8.6999999999999993</v>
      </c>
    </row>
    <row r="344" spans="2:3" x14ac:dyDescent="0.75">
      <c r="B344" s="3">
        <v>2</v>
      </c>
      <c r="C344" s="3">
        <v>8.4</v>
      </c>
    </row>
    <row r="345" spans="2:3" x14ac:dyDescent="0.75">
      <c r="B345" s="3">
        <v>3</v>
      </c>
      <c r="C345" s="3">
        <v>8.5</v>
      </c>
    </row>
    <row r="346" spans="2:3" x14ac:dyDescent="0.75">
      <c r="B346" s="3">
        <v>4</v>
      </c>
      <c r="C346" s="3">
        <v>7.9</v>
      </c>
    </row>
    <row r="347" spans="2:3" x14ac:dyDescent="0.75">
      <c r="B347" s="3">
        <v>5</v>
      </c>
      <c r="C347" s="3">
        <v>8.5</v>
      </c>
    </row>
    <row r="348" spans="2:3" x14ac:dyDescent="0.75">
      <c r="B348" s="3">
        <v>6</v>
      </c>
      <c r="C348" s="3">
        <v>7.8</v>
      </c>
    </row>
    <row r="349" spans="2:3" x14ac:dyDescent="0.75">
      <c r="B349" s="3">
        <v>7</v>
      </c>
      <c r="C349" s="3">
        <v>9.8000000000000007</v>
      </c>
    </row>
    <row r="350" spans="2:3" x14ac:dyDescent="0.75">
      <c r="B350" s="3">
        <v>8</v>
      </c>
      <c r="C350" s="3">
        <v>8.6999999999999993</v>
      </c>
    </row>
    <row r="351" spans="2:3" x14ac:dyDescent="0.75">
      <c r="B351" s="3">
        <v>9</v>
      </c>
      <c r="C351" s="3">
        <v>8.8000000000000007</v>
      </c>
    </row>
    <row r="352" spans="2:3" x14ac:dyDescent="0.75">
      <c r="B352" s="3">
        <v>10</v>
      </c>
      <c r="C352" s="3">
        <v>9.8000000000000007</v>
      </c>
    </row>
    <row r="353" spans="2:3" x14ac:dyDescent="0.75">
      <c r="B353" s="3">
        <v>11</v>
      </c>
      <c r="C353" s="3">
        <v>10</v>
      </c>
    </row>
    <row r="354" spans="2:3" x14ac:dyDescent="0.75">
      <c r="B354" s="3">
        <v>12</v>
      </c>
      <c r="C354" s="3">
        <v>7.7</v>
      </c>
    </row>
    <row r="355" spans="2:3" x14ac:dyDescent="0.75">
      <c r="B355" s="3">
        <v>1</v>
      </c>
      <c r="C355" s="3">
        <v>9.6999999999999993</v>
      </c>
    </row>
    <row r="356" spans="2:3" x14ac:dyDescent="0.75">
      <c r="B356" s="3">
        <v>2</v>
      </c>
      <c r="C356" s="3">
        <v>8</v>
      </c>
    </row>
    <row r="357" spans="2:3" x14ac:dyDescent="0.75">
      <c r="B357" s="3">
        <v>3</v>
      </c>
      <c r="C357" s="3">
        <v>11</v>
      </c>
    </row>
    <row r="358" spans="2:3" x14ac:dyDescent="0.75">
      <c r="B358" s="3">
        <v>4</v>
      </c>
      <c r="C358" s="3">
        <v>8.6</v>
      </c>
    </row>
    <row r="359" spans="2:3" x14ac:dyDescent="0.75">
      <c r="B359" s="3">
        <v>5</v>
      </c>
      <c r="C359" s="3">
        <v>8.6999999999999993</v>
      </c>
    </row>
    <row r="360" spans="2:3" x14ac:dyDescent="0.75">
      <c r="B360" s="3">
        <v>6</v>
      </c>
      <c r="C360" s="3">
        <v>8.1999999999999993</v>
      </c>
    </row>
    <row r="361" spans="2:3" x14ac:dyDescent="0.75">
      <c r="B361" s="3">
        <v>7</v>
      </c>
      <c r="C361" s="3">
        <v>10.7</v>
      </c>
    </row>
    <row r="362" spans="2:3" x14ac:dyDescent="0.75">
      <c r="B362" s="3">
        <v>8</v>
      </c>
      <c r="C362" s="3">
        <v>8.5</v>
      </c>
    </row>
    <row r="363" spans="2:3" x14ac:dyDescent="0.75">
      <c r="B363" s="3">
        <v>9</v>
      </c>
      <c r="C363" s="3">
        <v>7.8</v>
      </c>
    </row>
    <row r="364" spans="2:3" x14ac:dyDescent="0.75">
      <c r="B364" s="3">
        <v>10</v>
      </c>
      <c r="C364" s="3">
        <v>8.1999999999999993</v>
      </c>
    </row>
    <row r="365" spans="2:3" x14ac:dyDescent="0.75">
      <c r="B365" s="3">
        <v>11</v>
      </c>
      <c r="C365" s="3">
        <v>9.9</v>
      </c>
    </row>
    <row r="366" spans="2:3" x14ac:dyDescent="0.75">
      <c r="B366" s="3">
        <v>12</v>
      </c>
      <c r="C366" s="3">
        <v>8.8000000000000007</v>
      </c>
    </row>
    <row r="367" spans="2:3" x14ac:dyDescent="0.75">
      <c r="B367" s="3">
        <v>1</v>
      </c>
      <c r="C367" s="3">
        <v>9.9</v>
      </c>
    </row>
    <row r="368" spans="2:3" x14ac:dyDescent="0.75">
      <c r="B368" s="3">
        <v>2</v>
      </c>
      <c r="C368" s="3">
        <v>9.4</v>
      </c>
    </row>
    <row r="369" spans="2:3" x14ac:dyDescent="0.75">
      <c r="B369" s="3">
        <v>3</v>
      </c>
      <c r="C369" s="3">
        <v>9.1999999999999993</v>
      </c>
    </row>
    <row r="370" spans="2:3" x14ac:dyDescent="0.75">
      <c r="B370" s="3">
        <v>4</v>
      </c>
      <c r="C370" s="3">
        <v>8</v>
      </c>
    </row>
    <row r="371" spans="2:3" x14ac:dyDescent="0.75">
      <c r="B371" s="3">
        <v>5</v>
      </c>
      <c r="C371" s="3">
        <v>9</v>
      </c>
    </row>
    <row r="372" spans="2:3" x14ac:dyDescent="0.75">
      <c r="B372" s="3">
        <v>6</v>
      </c>
      <c r="C372" s="3">
        <v>8.6999999999999993</v>
      </c>
    </row>
    <row r="373" spans="2:3" x14ac:dyDescent="0.75">
      <c r="B373" s="3">
        <v>7</v>
      </c>
      <c r="C373" s="3">
        <v>11.5</v>
      </c>
    </row>
    <row r="374" spans="2:3" x14ac:dyDescent="0.75">
      <c r="B374" s="3">
        <v>8</v>
      </c>
      <c r="C374" s="3">
        <v>9.1</v>
      </c>
    </row>
    <row r="375" spans="2:3" x14ac:dyDescent="0.75">
      <c r="B375" s="3">
        <v>9</v>
      </c>
      <c r="C375" s="3">
        <v>8.4</v>
      </c>
    </row>
    <row r="376" spans="2:3" x14ac:dyDescent="0.75">
      <c r="B376" s="3">
        <v>10</v>
      </c>
      <c r="C376" s="3">
        <v>10.1</v>
      </c>
    </row>
    <row r="377" spans="2:3" x14ac:dyDescent="0.75">
      <c r="B377" s="3">
        <v>11</v>
      </c>
      <c r="C377" s="3">
        <v>9.4</v>
      </c>
    </row>
    <row r="378" spans="2:3" x14ac:dyDescent="0.75">
      <c r="B378" s="3">
        <v>12</v>
      </c>
      <c r="C378" s="3">
        <v>7.8</v>
      </c>
    </row>
    <row r="379" spans="2:3" x14ac:dyDescent="0.75">
      <c r="B379" s="3">
        <v>1</v>
      </c>
      <c r="C379" s="3">
        <v>8.3000000000000007</v>
      </c>
    </row>
    <row r="380" spans="2:3" x14ac:dyDescent="0.75">
      <c r="B380" s="3">
        <v>2</v>
      </c>
      <c r="C380" s="3">
        <v>8.4</v>
      </c>
    </row>
    <row r="381" spans="2:3" x14ac:dyDescent="0.75">
      <c r="B381" s="3">
        <v>3</v>
      </c>
      <c r="C381" s="3">
        <v>7.6</v>
      </c>
    </row>
    <row r="382" spans="2:3" x14ac:dyDescent="0.75">
      <c r="B382" s="3">
        <v>4</v>
      </c>
      <c r="C382" s="3">
        <v>9.1</v>
      </c>
    </row>
    <row r="383" spans="2:3" x14ac:dyDescent="0.75">
      <c r="B383" s="3">
        <v>5</v>
      </c>
      <c r="C383" s="3">
        <v>9.4</v>
      </c>
    </row>
    <row r="384" spans="2:3" x14ac:dyDescent="0.75">
      <c r="B384" s="3">
        <v>6</v>
      </c>
      <c r="C384" s="3">
        <v>9.6</v>
      </c>
    </row>
    <row r="385" spans="2:3" x14ac:dyDescent="0.75">
      <c r="B385" s="3">
        <v>7</v>
      </c>
      <c r="C385" s="3">
        <v>11</v>
      </c>
    </row>
    <row r="386" spans="2:3" x14ac:dyDescent="0.75">
      <c r="B386" s="3">
        <v>8</v>
      </c>
      <c r="C386" s="3">
        <v>8.1999999999999993</v>
      </c>
    </row>
    <row r="387" spans="2:3" x14ac:dyDescent="0.75">
      <c r="B387" s="3">
        <v>9</v>
      </c>
      <c r="C387" s="3">
        <v>8.8000000000000007</v>
      </c>
    </row>
    <row r="388" spans="2:3" x14ac:dyDescent="0.75">
      <c r="B388" s="3">
        <v>10</v>
      </c>
      <c r="C388" s="3">
        <v>10.9</v>
      </c>
    </row>
    <row r="389" spans="2:3" x14ac:dyDescent="0.75">
      <c r="B389" s="3">
        <v>11</v>
      </c>
      <c r="C389" s="3">
        <v>11</v>
      </c>
    </row>
    <row r="390" spans="2:3" x14ac:dyDescent="0.75">
      <c r="B390" s="3">
        <v>12</v>
      </c>
      <c r="C390" s="3">
        <v>9.5</v>
      </c>
    </row>
    <row r="391" spans="2:3" x14ac:dyDescent="0.75">
      <c r="B391" s="3">
        <v>1</v>
      </c>
      <c r="C391" s="3">
        <v>9.1999999999999993</v>
      </c>
    </row>
    <row r="392" spans="2:3" x14ac:dyDescent="0.75">
      <c r="B392" s="3">
        <v>2</v>
      </c>
      <c r="C392" s="3">
        <v>9.8000000000000007</v>
      </c>
    </row>
    <row r="393" spans="2:3" x14ac:dyDescent="0.75">
      <c r="B393" s="3">
        <v>3</v>
      </c>
      <c r="C393" s="3">
        <v>9.4</v>
      </c>
    </row>
    <row r="394" spans="2:3" x14ac:dyDescent="0.75">
      <c r="B394" s="3">
        <v>4</v>
      </c>
      <c r="C394" s="3">
        <v>8</v>
      </c>
    </row>
    <row r="395" spans="2:3" x14ac:dyDescent="0.75">
      <c r="B395" s="3">
        <v>5</v>
      </c>
      <c r="C395" s="3">
        <v>8</v>
      </c>
    </row>
    <row r="396" spans="2:3" x14ac:dyDescent="0.75">
      <c r="B396" s="3">
        <v>6</v>
      </c>
      <c r="C396" s="3">
        <v>8.6</v>
      </c>
    </row>
    <row r="397" spans="2:3" x14ac:dyDescent="0.75">
      <c r="B397" s="3">
        <v>7</v>
      </c>
      <c r="C397" s="3">
        <v>10.5</v>
      </c>
    </row>
    <row r="398" spans="2:3" x14ac:dyDescent="0.75">
      <c r="B398" s="3">
        <v>8</v>
      </c>
      <c r="C398" s="3">
        <v>9.4</v>
      </c>
    </row>
    <row r="399" spans="2:3" x14ac:dyDescent="0.75">
      <c r="B399" s="3">
        <v>9</v>
      </c>
      <c r="C399" s="3">
        <v>8.1999999999999993</v>
      </c>
    </row>
    <row r="400" spans="2:3" x14ac:dyDescent="0.75">
      <c r="B400" s="3">
        <v>10</v>
      </c>
      <c r="C400" s="3">
        <v>8.6999999999999993</v>
      </c>
    </row>
    <row r="401" spans="2:3" x14ac:dyDescent="0.75">
      <c r="B401" s="3">
        <v>11</v>
      </c>
      <c r="C401" s="3">
        <v>9.6999999999999993</v>
      </c>
    </row>
    <row r="402" spans="2:3" x14ac:dyDescent="0.75">
      <c r="B402" s="3">
        <v>12</v>
      </c>
      <c r="C402" s="3">
        <v>9.4</v>
      </c>
    </row>
    <row r="403" spans="2:3" x14ac:dyDescent="0.75">
      <c r="B403" s="3">
        <v>1</v>
      </c>
      <c r="C403" s="3">
        <v>9.6999999999999993</v>
      </c>
    </row>
    <row r="404" spans="2:3" x14ac:dyDescent="0.75">
      <c r="B404" s="3">
        <v>2</v>
      </c>
      <c r="C404" s="3">
        <v>8.1999999999999993</v>
      </c>
    </row>
    <row r="405" spans="2:3" x14ac:dyDescent="0.75">
      <c r="B405" s="3">
        <v>3</v>
      </c>
      <c r="C405" s="3">
        <v>9.4</v>
      </c>
    </row>
    <row r="406" spans="2:3" x14ac:dyDescent="0.75">
      <c r="B406" s="3">
        <v>4</v>
      </c>
      <c r="C406" s="3">
        <v>10.4</v>
      </c>
    </row>
    <row r="407" spans="2:3" x14ac:dyDescent="0.75">
      <c r="B407" s="3">
        <v>5</v>
      </c>
      <c r="C407" s="3">
        <v>9.5</v>
      </c>
    </row>
    <row r="408" spans="2:3" x14ac:dyDescent="0.75">
      <c r="B408" s="3">
        <v>6</v>
      </c>
      <c r="C408" s="3">
        <v>10.4</v>
      </c>
    </row>
    <row r="409" spans="2:3" x14ac:dyDescent="0.75">
      <c r="B409" s="3">
        <v>7</v>
      </c>
      <c r="C409" s="3">
        <v>10.1</v>
      </c>
    </row>
    <row r="410" spans="2:3" x14ac:dyDescent="0.75">
      <c r="B410" s="3">
        <v>8</v>
      </c>
      <c r="C410" s="3">
        <v>8.5</v>
      </c>
    </row>
    <row r="411" spans="2:3" x14ac:dyDescent="0.75">
      <c r="B411" s="3">
        <v>9</v>
      </c>
      <c r="C411" s="3">
        <v>8.1999999999999993</v>
      </c>
    </row>
    <row r="412" spans="2:3" x14ac:dyDescent="0.75">
      <c r="B412" s="3">
        <v>10</v>
      </c>
      <c r="C412" s="3">
        <v>7.7</v>
      </c>
    </row>
    <row r="413" spans="2:3" x14ac:dyDescent="0.75">
      <c r="B413" s="3">
        <v>11</v>
      </c>
      <c r="C413" s="3">
        <v>10.199999999999999</v>
      </c>
    </row>
    <row r="414" spans="2:3" x14ac:dyDescent="0.75">
      <c r="B414" s="3">
        <v>12</v>
      </c>
      <c r="C414" s="3">
        <v>8.1</v>
      </c>
    </row>
    <row r="415" spans="2:3" x14ac:dyDescent="0.75">
      <c r="B415" s="3">
        <v>1</v>
      </c>
      <c r="C415" s="3">
        <v>8.8000000000000007</v>
      </c>
    </row>
    <row r="416" spans="2:3" x14ac:dyDescent="0.75">
      <c r="B416" s="3">
        <v>2</v>
      </c>
      <c r="C416" s="3">
        <v>9.6</v>
      </c>
    </row>
    <row r="417" spans="2:3" x14ac:dyDescent="0.75">
      <c r="B417" s="3">
        <v>3</v>
      </c>
      <c r="C417" s="3">
        <v>8.3000000000000007</v>
      </c>
    </row>
    <row r="418" spans="2:3" x14ac:dyDescent="0.75">
      <c r="B418" s="3">
        <v>4</v>
      </c>
      <c r="C418" s="3">
        <v>8.6999999999999993</v>
      </c>
    </row>
    <row r="419" spans="2:3" x14ac:dyDescent="0.75">
      <c r="B419" s="3">
        <v>5</v>
      </c>
      <c r="C419" s="3">
        <v>8.9</v>
      </c>
    </row>
    <row r="420" spans="2:3" x14ac:dyDescent="0.75">
      <c r="B420" s="3">
        <v>6</v>
      </c>
      <c r="C420" s="3">
        <v>9</v>
      </c>
    </row>
    <row r="421" spans="2:3" x14ac:dyDescent="0.75">
      <c r="B421" s="3">
        <v>7</v>
      </c>
      <c r="C421" s="3">
        <v>11</v>
      </c>
    </row>
    <row r="422" spans="2:3" x14ac:dyDescent="0.75">
      <c r="B422" s="3">
        <v>8</v>
      </c>
      <c r="C422" s="3">
        <v>9</v>
      </c>
    </row>
    <row r="423" spans="2:3" x14ac:dyDescent="0.75">
      <c r="B423" s="3">
        <v>9</v>
      </c>
      <c r="C423" s="3">
        <v>9.5</v>
      </c>
    </row>
    <row r="424" spans="2:3" x14ac:dyDescent="0.75">
      <c r="B424" s="3">
        <v>10</v>
      </c>
      <c r="C424" s="3">
        <v>8.1999999999999993</v>
      </c>
    </row>
    <row r="425" spans="2:3" x14ac:dyDescent="0.75">
      <c r="B425" s="3">
        <v>11</v>
      </c>
      <c r="C425" s="3">
        <v>9.1999999999999993</v>
      </c>
    </row>
    <row r="426" spans="2:3" x14ac:dyDescent="0.75">
      <c r="B426" s="3">
        <v>12</v>
      </c>
      <c r="C426" s="3">
        <v>8.4</v>
      </c>
    </row>
    <row r="427" spans="2:3" x14ac:dyDescent="0.75">
      <c r="B427" s="3">
        <v>1</v>
      </c>
      <c r="C427" s="3">
        <v>9.1</v>
      </c>
    </row>
    <row r="428" spans="2:3" x14ac:dyDescent="0.75">
      <c r="B428" s="3">
        <v>2</v>
      </c>
      <c r="C428" s="3">
        <v>8.1999999999999993</v>
      </c>
    </row>
    <row r="429" spans="2:3" x14ac:dyDescent="0.75">
      <c r="B429" s="3">
        <v>3</v>
      </c>
      <c r="C429" s="3">
        <v>9.5</v>
      </c>
    </row>
    <row r="430" spans="2:3" x14ac:dyDescent="0.75">
      <c r="B430" s="3">
        <v>4</v>
      </c>
      <c r="C430" s="3">
        <v>8.6</v>
      </c>
    </row>
    <row r="431" spans="2:3" x14ac:dyDescent="0.75">
      <c r="B431" s="3">
        <v>5</v>
      </c>
      <c r="C431" s="3">
        <v>8.3000000000000007</v>
      </c>
    </row>
    <row r="432" spans="2:3" x14ac:dyDescent="0.75">
      <c r="B432" s="3">
        <v>6</v>
      </c>
      <c r="C432" s="3">
        <v>9.6999999999999993</v>
      </c>
    </row>
    <row r="433" spans="2:3" x14ac:dyDescent="0.75">
      <c r="B433" s="3">
        <v>7</v>
      </c>
      <c r="C433" s="3">
        <v>9.4</v>
      </c>
    </row>
    <row r="434" spans="2:3" x14ac:dyDescent="0.75">
      <c r="B434" s="3">
        <v>8</v>
      </c>
      <c r="C434" s="3">
        <v>8.6</v>
      </c>
    </row>
    <row r="435" spans="2:3" x14ac:dyDescent="0.75">
      <c r="B435" s="3">
        <v>9</v>
      </c>
      <c r="C435" s="3">
        <v>9.3000000000000007</v>
      </c>
    </row>
    <row r="436" spans="2:3" x14ac:dyDescent="0.75">
      <c r="B436" s="3">
        <v>10</v>
      </c>
      <c r="C436" s="3">
        <v>8.1</v>
      </c>
    </row>
    <row r="437" spans="2:3" x14ac:dyDescent="0.75">
      <c r="B437" s="3">
        <v>11</v>
      </c>
      <c r="C437" s="3">
        <v>11.5</v>
      </c>
    </row>
    <row r="438" spans="2:3" x14ac:dyDescent="0.75">
      <c r="B438" s="3">
        <v>12</v>
      </c>
      <c r="C438" s="3">
        <v>11</v>
      </c>
    </row>
    <row r="439" spans="2:3" x14ac:dyDescent="0.75">
      <c r="B439" s="3">
        <v>1</v>
      </c>
      <c r="C439" s="3">
        <v>9.8000000000000007</v>
      </c>
    </row>
    <row r="440" spans="2:3" x14ac:dyDescent="0.75">
      <c r="B440" s="3">
        <v>2</v>
      </c>
      <c r="C440" s="3">
        <v>9.6</v>
      </c>
    </row>
    <row r="441" spans="2:3" x14ac:dyDescent="0.75">
      <c r="B441" s="3">
        <v>3</v>
      </c>
      <c r="C441" s="3">
        <v>10.4</v>
      </c>
    </row>
    <row r="442" spans="2:3" x14ac:dyDescent="0.75">
      <c r="B442" s="3">
        <v>4</v>
      </c>
      <c r="C442" s="3">
        <v>8.6</v>
      </c>
    </row>
    <row r="443" spans="2:3" x14ac:dyDescent="0.75">
      <c r="B443" s="3">
        <v>5</v>
      </c>
      <c r="C443" s="3">
        <v>8.6999999999999993</v>
      </c>
    </row>
    <row r="444" spans="2:3" x14ac:dyDescent="0.75">
      <c r="B444" s="3">
        <v>6</v>
      </c>
      <c r="C444" s="3">
        <v>7.8</v>
      </c>
    </row>
    <row r="445" spans="2:3" x14ac:dyDescent="0.75">
      <c r="B445" s="3">
        <v>7</v>
      </c>
      <c r="C445" s="3">
        <v>9.1999999999999993</v>
      </c>
    </row>
    <row r="446" spans="2:3" x14ac:dyDescent="0.75">
      <c r="B446" s="3">
        <v>8</v>
      </c>
      <c r="C446" s="3">
        <v>9.6</v>
      </c>
    </row>
    <row r="447" spans="2:3" x14ac:dyDescent="0.75">
      <c r="B447" s="3">
        <v>9</v>
      </c>
      <c r="C447" s="3">
        <v>8.1999999999999993</v>
      </c>
    </row>
    <row r="448" spans="2:3" x14ac:dyDescent="0.75">
      <c r="B448" s="3">
        <v>10</v>
      </c>
      <c r="C448" s="3">
        <v>8.3000000000000007</v>
      </c>
    </row>
    <row r="449" spans="2:3" x14ac:dyDescent="0.75">
      <c r="B449" s="3">
        <v>11</v>
      </c>
      <c r="C449" s="3">
        <v>10.1</v>
      </c>
    </row>
    <row r="450" spans="2:3" x14ac:dyDescent="0.75">
      <c r="B450" s="3">
        <v>12</v>
      </c>
      <c r="C450" s="3">
        <v>8.1</v>
      </c>
    </row>
    <row r="451" spans="2:3" x14ac:dyDescent="0.75">
      <c r="B451" s="3">
        <v>1</v>
      </c>
      <c r="C451" s="3">
        <v>9.9</v>
      </c>
    </row>
    <row r="452" spans="2:3" x14ac:dyDescent="0.75">
      <c r="B452" s="3">
        <v>2</v>
      </c>
      <c r="C452" s="3">
        <v>9.5</v>
      </c>
    </row>
    <row r="453" spans="2:3" x14ac:dyDescent="0.75">
      <c r="B453" s="3">
        <v>3</v>
      </c>
      <c r="C453" s="3">
        <v>9.1999999999999993</v>
      </c>
    </row>
    <row r="454" spans="2:3" x14ac:dyDescent="0.75">
      <c r="B454" s="3">
        <v>4</v>
      </c>
      <c r="C454" s="3">
        <v>9.3000000000000007</v>
      </c>
    </row>
    <row r="455" spans="2:3" x14ac:dyDescent="0.75">
      <c r="B455" s="3">
        <v>5</v>
      </c>
      <c r="C455" s="3">
        <v>8.3000000000000007</v>
      </c>
    </row>
    <row r="456" spans="2:3" x14ac:dyDescent="0.75">
      <c r="B456" s="3">
        <v>6</v>
      </c>
      <c r="C456" s="3">
        <v>8.1</v>
      </c>
    </row>
    <row r="457" spans="2:3" x14ac:dyDescent="0.75">
      <c r="B457" s="3">
        <v>7</v>
      </c>
      <c r="C457" s="3">
        <v>10.3</v>
      </c>
    </row>
    <row r="458" spans="2:3" x14ac:dyDescent="0.75">
      <c r="B458" s="3">
        <v>8</v>
      </c>
      <c r="C458" s="3">
        <v>9.8000000000000007</v>
      </c>
    </row>
    <row r="459" spans="2:3" x14ac:dyDescent="0.75">
      <c r="B459" s="3">
        <v>9</v>
      </c>
      <c r="C459" s="3">
        <v>8.6</v>
      </c>
    </row>
    <row r="460" spans="2:3" x14ac:dyDescent="0.75">
      <c r="B460" s="3">
        <v>10</v>
      </c>
      <c r="C460" s="3">
        <v>9.9</v>
      </c>
    </row>
    <row r="461" spans="2:3" x14ac:dyDescent="0.75">
      <c r="B461" s="3">
        <v>11</v>
      </c>
      <c r="C461" s="3">
        <v>9.4</v>
      </c>
    </row>
    <row r="462" spans="2:3" x14ac:dyDescent="0.75">
      <c r="B462" s="3">
        <v>12</v>
      </c>
      <c r="C462" s="3">
        <v>8.6999999999999993</v>
      </c>
    </row>
    <row r="463" spans="2:3" x14ac:dyDescent="0.75">
      <c r="B463" s="3">
        <v>1</v>
      </c>
      <c r="C463" s="3">
        <v>9</v>
      </c>
    </row>
    <row r="464" spans="2:3" x14ac:dyDescent="0.75">
      <c r="B464" s="3">
        <v>2</v>
      </c>
      <c r="C464" s="3">
        <v>9.9</v>
      </c>
    </row>
    <row r="465" spans="2:3" x14ac:dyDescent="0.75">
      <c r="B465" s="3">
        <v>3</v>
      </c>
      <c r="C465" s="3">
        <v>8.1999999999999993</v>
      </c>
    </row>
    <row r="466" spans="2:3" x14ac:dyDescent="0.75">
      <c r="B466" s="3">
        <v>4</v>
      </c>
      <c r="C466" s="3">
        <v>10.1</v>
      </c>
    </row>
    <row r="467" spans="2:3" x14ac:dyDescent="0.75">
      <c r="B467" s="3">
        <v>5</v>
      </c>
      <c r="C467" s="3">
        <v>10.4</v>
      </c>
    </row>
    <row r="468" spans="2:3" x14ac:dyDescent="0.75">
      <c r="B468" s="3">
        <v>6</v>
      </c>
      <c r="C468" s="3">
        <v>9</v>
      </c>
    </row>
    <row r="469" spans="2:3" x14ac:dyDescent="0.75">
      <c r="B469" s="3">
        <v>7</v>
      </c>
      <c r="C469" s="3">
        <v>10.1</v>
      </c>
    </row>
    <row r="470" spans="2:3" x14ac:dyDescent="0.75">
      <c r="B470" s="3">
        <v>8</v>
      </c>
      <c r="C470" s="3">
        <v>9.3000000000000007</v>
      </c>
    </row>
    <row r="471" spans="2:3" x14ac:dyDescent="0.75">
      <c r="B471" s="3">
        <v>9</v>
      </c>
      <c r="C471" s="3">
        <v>11</v>
      </c>
    </row>
    <row r="472" spans="2:3" x14ac:dyDescent="0.75">
      <c r="B472" s="3">
        <v>10</v>
      </c>
      <c r="C472" s="3">
        <v>8.1999999999999993</v>
      </c>
    </row>
    <row r="473" spans="2:3" x14ac:dyDescent="0.75">
      <c r="B473" s="3">
        <v>11</v>
      </c>
      <c r="C473" s="3">
        <v>11.4</v>
      </c>
    </row>
    <row r="474" spans="2:3" x14ac:dyDescent="0.75">
      <c r="B474" s="3">
        <v>12</v>
      </c>
      <c r="C474" s="3">
        <v>10.6</v>
      </c>
    </row>
    <row r="475" spans="2:3" x14ac:dyDescent="0.75">
      <c r="B475" s="3">
        <v>1</v>
      </c>
      <c r="C475" s="3">
        <v>8.1999999999999993</v>
      </c>
    </row>
    <row r="476" spans="2:3" x14ac:dyDescent="0.75">
      <c r="B476" s="3">
        <v>2</v>
      </c>
      <c r="C476" s="3">
        <v>9.1</v>
      </c>
    </row>
    <row r="477" spans="2:3" x14ac:dyDescent="0.75">
      <c r="B477" s="3">
        <v>3</v>
      </c>
      <c r="C477" s="3">
        <v>8.5</v>
      </c>
    </row>
    <row r="478" spans="2:3" x14ac:dyDescent="0.75">
      <c r="B478" s="3">
        <v>4</v>
      </c>
      <c r="C478" s="3">
        <v>9.4</v>
      </c>
    </row>
    <row r="479" spans="2:3" x14ac:dyDescent="0.75">
      <c r="B479" s="3">
        <v>5</v>
      </c>
      <c r="C479" s="3">
        <v>8.1</v>
      </c>
    </row>
    <row r="480" spans="2:3" x14ac:dyDescent="0.75">
      <c r="B480" s="3">
        <v>6</v>
      </c>
      <c r="C480" s="3">
        <v>8.4</v>
      </c>
    </row>
    <row r="481" spans="2:3" x14ac:dyDescent="0.75">
      <c r="B481" s="3">
        <v>7</v>
      </c>
      <c r="C481" s="3">
        <v>10.8</v>
      </c>
    </row>
    <row r="482" spans="2:3" x14ac:dyDescent="0.75">
      <c r="B482" s="3">
        <v>8</v>
      </c>
      <c r="C482" s="3">
        <v>8.6</v>
      </c>
    </row>
    <row r="483" spans="2:3" x14ac:dyDescent="0.75">
      <c r="B483" s="3">
        <v>9</v>
      </c>
      <c r="C483" s="3">
        <v>10.3</v>
      </c>
    </row>
    <row r="484" spans="2:3" x14ac:dyDescent="0.75">
      <c r="B484" s="3">
        <v>10</v>
      </c>
      <c r="C484" s="3">
        <v>8.6999999999999993</v>
      </c>
    </row>
    <row r="485" spans="2:3" x14ac:dyDescent="0.75">
      <c r="B485" s="3">
        <v>11</v>
      </c>
      <c r="C485" s="3">
        <v>9.8000000000000007</v>
      </c>
    </row>
    <row r="486" spans="2:3" x14ac:dyDescent="0.75">
      <c r="B486" s="3">
        <v>12</v>
      </c>
      <c r="C486" s="3">
        <v>8.8000000000000007</v>
      </c>
    </row>
    <row r="487" spans="2:3" x14ac:dyDescent="0.75">
      <c r="B487" s="3">
        <v>1</v>
      </c>
      <c r="C487" s="3">
        <v>8.9</v>
      </c>
    </row>
    <row r="488" spans="2:3" x14ac:dyDescent="0.75">
      <c r="B488" s="3">
        <v>2</v>
      </c>
      <c r="C488" s="3">
        <v>7.9</v>
      </c>
    </row>
    <row r="489" spans="2:3" x14ac:dyDescent="0.75">
      <c r="B489" s="3">
        <v>3</v>
      </c>
      <c r="C489" s="3">
        <v>8.5</v>
      </c>
    </row>
    <row r="490" spans="2:3" x14ac:dyDescent="0.75">
      <c r="B490" s="3">
        <v>4</v>
      </c>
      <c r="C490" s="3">
        <v>8.6</v>
      </c>
    </row>
    <row r="491" spans="2:3" x14ac:dyDescent="0.75">
      <c r="B491" s="3">
        <v>5</v>
      </c>
      <c r="C491" s="3">
        <v>7.6</v>
      </c>
    </row>
    <row r="492" spans="2:3" x14ac:dyDescent="0.75">
      <c r="B492" s="3">
        <v>6</v>
      </c>
      <c r="C492" s="3">
        <v>8.4</v>
      </c>
    </row>
    <row r="493" spans="2:3" x14ac:dyDescent="0.75">
      <c r="B493" s="3">
        <v>7</v>
      </c>
      <c r="C493" s="3">
        <v>10.1</v>
      </c>
    </row>
    <row r="494" spans="2:3" x14ac:dyDescent="0.75">
      <c r="B494" s="3">
        <v>8</v>
      </c>
      <c r="C494" s="3">
        <v>9.3000000000000007</v>
      </c>
    </row>
    <row r="495" spans="2:3" x14ac:dyDescent="0.75">
      <c r="B495" s="3">
        <v>9</v>
      </c>
      <c r="C495" s="3">
        <v>8.8000000000000007</v>
      </c>
    </row>
    <row r="496" spans="2:3" x14ac:dyDescent="0.75">
      <c r="B496" s="3">
        <v>10</v>
      </c>
      <c r="C496" s="3">
        <v>8.9</v>
      </c>
    </row>
    <row r="497" spans="2:3" x14ac:dyDescent="0.75">
      <c r="B497" s="3">
        <v>11</v>
      </c>
      <c r="C497" s="3">
        <v>9.9</v>
      </c>
    </row>
    <row r="498" spans="2:3" x14ac:dyDescent="0.75">
      <c r="B498" s="3">
        <v>12</v>
      </c>
      <c r="C498" s="3">
        <v>7.7</v>
      </c>
    </row>
    <row r="499" spans="2:3" x14ac:dyDescent="0.75">
      <c r="B499" s="3">
        <v>1</v>
      </c>
      <c r="C499" s="3">
        <v>8.1</v>
      </c>
    </row>
    <row r="500" spans="2:3" x14ac:dyDescent="0.75">
      <c r="B500" s="3">
        <v>2</v>
      </c>
      <c r="C500" s="3">
        <v>9.6</v>
      </c>
    </row>
    <row r="501" spans="2:3" x14ac:dyDescent="0.75">
      <c r="B501" s="3">
        <v>3</v>
      </c>
      <c r="C501" s="3">
        <v>8.8000000000000007</v>
      </c>
    </row>
    <row r="502" spans="2:3" x14ac:dyDescent="0.75">
      <c r="B502" s="3">
        <v>4</v>
      </c>
      <c r="C502" s="3">
        <v>7.9</v>
      </c>
    </row>
    <row r="503" spans="2:3" x14ac:dyDescent="0.75">
      <c r="B503" s="3">
        <v>5</v>
      </c>
      <c r="C503" s="3">
        <v>9.4</v>
      </c>
    </row>
    <row r="504" spans="2:3" x14ac:dyDescent="0.75">
      <c r="B504" s="3">
        <v>6</v>
      </c>
      <c r="C504" s="3">
        <v>8.9</v>
      </c>
    </row>
    <row r="505" spans="2:3" x14ac:dyDescent="0.75">
      <c r="B505" s="3">
        <v>7</v>
      </c>
      <c r="C505" s="3">
        <v>10.1</v>
      </c>
    </row>
    <row r="506" spans="2:3" x14ac:dyDescent="0.75">
      <c r="B506" s="3">
        <v>8</v>
      </c>
      <c r="C506" s="3">
        <v>8.9</v>
      </c>
    </row>
    <row r="507" spans="2:3" x14ac:dyDescent="0.75">
      <c r="B507" s="3">
        <v>9</v>
      </c>
      <c r="C507" s="3">
        <v>8.5</v>
      </c>
    </row>
    <row r="508" spans="2:3" x14ac:dyDescent="0.75">
      <c r="B508" s="3">
        <v>10</v>
      </c>
      <c r="C508" s="3">
        <v>8.9</v>
      </c>
    </row>
    <row r="509" spans="2:3" x14ac:dyDescent="0.75">
      <c r="B509" s="3">
        <v>11</v>
      </c>
      <c r="C509" s="3">
        <v>10.199999999999999</v>
      </c>
    </row>
    <row r="510" spans="2:3" x14ac:dyDescent="0.75">
      <c r="B510" s="3">
        <v>12</v>
      </c>
      <c r="C510" s="3">
        <v>8.6999999999999993</v>
      </c>
    </row>
    <row r="511" spans="2:3" x14ac:dyDescent="0.75">
      <c r="B511" s="3">
        <v>1</v>
      </c>
      <c r="C511" s="3">
        <v>8.6</v>
      </c>
    </row>
    <row r="512" spans="2:3" x14ac:dyDescent="0.75">
      <c r="B512" s="3">
        <v>2</v>
      </c>
      <c r="C512" s="3">
        <v>8.5</v>
      </c>
    </row>
    <row r="513" spans="2:3" x14ac:dyDescent="0.75">
      <c r="B513" s="3">
        <v>3</v>
      </c>
      <c r="C513" s="3">
        <v>9.6999999999999993</v>
      </c>
    </row>
    <row r="514" spans="2:3" x14ac:dyDescent="0.75">
      <c r="B514" s="3">
        <v>4</v>
      </c>
      <c r="C514" s="3">
        <v>8.9</v>
      </c>
    </row>
    <row r="515" spans="2:3" x14ac:dyDescent="0.75">
      <c r="B515" s="3">
        <v>5</v>
      </c>
      <c r="C515" s="3">
        <v>8.6999999999999993</v>
      </c>
    </row>
    <row r="516" spans="2:3" x14ac:dyDescent="0.75">
      <c r="B516" s="3">
        <v>6</v>
      </c>
      <c r="C516" s="3">
        <v>8.1</v>
      </c>
    </row>
    <row r="517" spans="2:3" x14ac:dyDescent="0.75">
      <c r="B517" s="3">
        <v>7</v>
      </c>
      <c r="C517" s="3">
        <v>10.4</v>
      </c>
    </row>
    <row r="518" spans="2:3" x14ac:dyDescent="0.75">
      <c r="B518" s="3">
        <v>8</v>
      </c>
      <c r="C518" s="3">
        <v>7.6</v>
      </c>
    </row>
    <row r="519" spans="2:3" x14ac:dyDescent="0.75">
      <c r="B519" s="3">
        <v>9</v>
      </c>
      <c r="C519" s="3">
        <v>8.3000000000000007</v>
      </c>
    </row>
    <row r="520" spans="2:3" x14ac:dyDescent="0.75">
      <c r="B520" s="3">
        <v>10</v>
      </c>
      <c r="C520" s="3">
        <v>7.6</v>
      </c>
    </row>
    <row r="521" spans="2:3" x14ac:dyDescent="0.75">
      <c r="B521" s="3">
        <v>11</v>
      </c>
      <c r="C521" s="3">
        <v>10.8</v>
      </c>
    </row>
    <row r="522" spans="2:3" x14ac:dyDescent="0.75">
      <c r="B522" s="3">
        <v>12</v>
      </c>
      <c r="C522" s="3">
        <v>8.8000000000000007</v>
      </c>
    </row>
    <row r="523" spans="2:3" x14ac:dyDescent="0.75">
      <c r="B523" s="3">
        <v>1</v>
      </c>
      <c r="C523" s="3">
        <v>10.4</v>
      </c>
    </row>
    <row r="524" spans="2:3" x14ac:dyDescent="0.75">
      <c r="B524" s="3">
        <v>2</v>
      </c>
      <c r="C524" s="3">
        <v>10.1</v>
      </c>
    </row>
    <row r="525" spans="2:3" x14ac:dyDescent="0.75">
      <c r="B525" s="3">
        <v>3</v>
      </c>
      <c r="C525" s="3">
        <v>9.1999999999999993</v>
      </c>
    </row>
    <row r="526" spans="2:3" x14ac:dyDescent="0.75">
      <c r="B526" s="3">
        <v>4</v>
      </c>
      <c r="C526" s="3">
        <v>8.6</v>
      </c>
    </row>
    <row r="527" spans="2:3" x14ac:dyDescent="0.75">
      <c r="B527" s="3">
        <v>5</v>
      </c>
      <c r="C527" s="3">
        <v>8.1</v>
      </c>
    </row>
    <row r="528" spans="2:3" x14ac:dyDescent="0.75">
      <c r="B528" s="3">
        <v>6</v>
      </c>
      <c r="C528" s="3">
        <v>9.3000000000000007</v>
      </c>
    </row>
    <row r="529" spans="2:3" x14ac:dyDescent="0.75">
      <c r="B529" s="3">
        <v>7</v>
      </c>
      <c r="C529" s="3">
        <v>9.1999999999999993</v>
      </c>
    </row>
    <row r="530" spans="2:3" x14ac:dyDescent="0.75">
      <c r="B530" s="3">
        <v>8</v>
      </c>
      <c r="C530" s="3">
        <v>7.6</v>
      </c>
    </row>
    <row r="531" spans="2:3" x14ac:dyDescent="0.75">
      <c r="B531" s="3">
        <v>9</v>
      </c>
      <c r="C531" s="3">
        <v>9.1</v>
      </c>
    </row>
    <row r="532" spans="2:3" x14ac:dyDescent="0.75">
      <c r="B532" s="3">
        <v>10</v>
      </c>
      <c r="C532" s="3">
        <v>8.5</v>
      </c>
    </row>
    <row r="533" spans="2:3" x14ac:dyDescent="0.75">
      <c r="B533" s="3">
        <v>11</v>
      </c>
      <c r="C533" s="3">
        <v>11.3</v>
      </c>
    </row>
    <row r="534" spans="2:3" x14ac:dyDescent="0.75">
      <c r="B534" s="3">
        <v>12</v>
      </c>
      <c r="C534" s="3">
        <v>9.6999999999999993</v>
      </c>
    </row>
    <row r="535" spans="2:3" x14ac:dyDescent="0.75">
      <c r="B535" s="3">
        <v>1</v>
      </c>
      <c r="C535" s="3">
        <v>7.8</v>
      </c>
    </row>
    <row r="536" spans="2:3" x14ac:dyDescent="0.75">
      <c r="B536" s="3">
        <v>2</v>
      </c>
      <c r="C536" s="3">
        <v>8.1999999999999993</v>
      </c>
    </row>
    <row r="537" spans="2:3" x14ac:dyDescent="0.75">
      <c r="B537" s="3">
        <v>3</v>
      </c>
      <c r="C537" s="3">
        <v>7.9</v>
      </c>
    </row>
    <row r="538" spans="2:3" x14ac:dyDescent="0.75">
      <c r="B538" s="3">
        <v>4</v>
      </c>
      <c r="C538" s="3">
        <v>11</v>
      </c>
    </row>
    <row r="539" spans="2:3" x14ac:dyDescent="0.75">
      <c r="B539" s="3">
        <v>5</v>
      </c>
      <c r="C539" s="3">
        <v>9.4</v>
      </c>
    </row>
    <row r="540" spans="2:3" x14ac:dyDescent="0.75">
      <c r="B540" s="3">
        <v>6</v>
      </c>
      <c r="C540" s="3">
        <v>8.4</v>
      </c>
    </row>
    <row r="541" spans="2:3" x14ac:dyDescent="0.75">
      <c r="B541" s="3">
        <v>7</v>
      </c>
      <c r="C541" s="3">
        <v>9.3000000000000007</v>
      </c>
    </row>
    <row r="542" spans="2:3" x14ac:dyDescent="0.75">
      <c r="B542" s="3">
        <v>8</v>
      </c>
      <c r="C542" s="3">
        <v>9.1</v>
      </c>
    </row>
    <row r="543" spans="2:3" x14ac:dyDescent="0.75">
      <c r="B543" s="3">
        <v>9</v>
      </c>
      <c r="C543" s="3">
        <v>9.1999999999999993</v>
      </c>
    </row>
    <row r="544" spans="2:3" x14ac:dyDescent="0.75">
      <c r="B544" s="3">
        <v>10</v>
      </c>
      <c r="C544" s="3">
        <v>8.6999999999999993</v>
      </c>
    </row>
    <row r="545" spans="2:3" x14ac:dyDescent="0.75">
      <c r="B545" s="3">
        <v>11</v>
      </c>
      <c r="C545" s="3">
        <v>9.6</v>
      </c>
    </row>
    <row r="546" spans="2:3" x14ac:dyDescent="0.75">
      <c r="B546" s="3">
        <v>12</v>
      </c>
      <c r="C546" s="3">
        <v>8.3000000000000007</v>
      </c>
    </row>
    <row r="547" spans="2:3" x14ac:dyDescent="0.75">
      <c r="B547" s="3">
        <v>1</v>
      </c>
      <c r="C547" s="3">
        <v>8.1</v>
      </c>
    </row>
    <row r="548" spans="2:3" x14ac:dyDescent="0.75">
      <c r="B548" s="3">
        <v>2</v>
      </c>
      <c r="C548" s="3">
        <v>8.6999999999999993</v>
      </c>
    </row>
    <row r="549" spans="2:3" x14ac:dyDescent="0.75">
      <c r="B549" s="3">
        <v>3</v>
      </c>
      <c r="C549" s="3">
        <v>8.6</v>
      </c>
    </row>
    <row r="550" spans="2:3" x14ac:dyDescent="0.75">
      <c r="B550" s="3">
        <v>4</v>
      </c>
      <c r="C550" s="3">
        <v>8.4</v>
      </c>
    </row>
    <row r="551" spans="2:3" x14ac:dyDescent="0.75">
      <c r="B551" s="3">
        <v>5</v>
      </c>
      <c r="C551" s="3">
        <v>8</v>
      </c>
    </row>
    <row r="552" spans="2:3" x14ac:dyDescent="0.75">
      <c r="B552" s="3">
        <v>6</v>
      </c>
      <c r="C552" s="3">
        <v>9.6999999999999993</v>
      </c>
    </row>
    <row r="553" spans="2:3" x14ac:dyDescent="0.75">
      <c r="B553" s="3">
        <v>7</v>
      </c>
      <c r="C553" s="3">
        <v>11.5</v>
      </c>
    </row>
    <row r="554" spans="2:3" x14ac:dyDescent="0.75">
      <c r="B554" s="3">
        <v>8</v>
      </c>
      <c r="C554" s="3">
        <v>9.1999999999999993</v>
      </c>
    </row>
    <row r="555" spans="2:3" x14ac:dyDescent="0.75">
      <c r="B555" s="3">
        <v>9</v>
      </c>
      <c r="C555" s="3">
        <v>8.6999999999999993</v>
      </c>
    </row>
    <row r="556" spans="2:3" x14ac:dyDescent="0.75">
      <c r="B556" s="3">
        <v>10</v>
      </c>
      <c r="C556" s="3">
        <v>9.6</v>
      </c>
    </row>
    <row r="557" spans="2:3" x14ac:dyDescent="0.75">
      <c r="B557" s="3">
        <v>11</v>
      </c>
      <c r="C557" s="3">
        <v>10.8</v>
      </c>
    </row>
    <row r="558" spans="2:3" x14ac:dyDescent="0.75">
      <c r="B558" s="3">
        <v>12</v>
      </c>
      <c r="C558" s="3">
        <v>9.5</v>
      </c>
    </row>
    <row r="559" spans="2:3" x14ac:dyDescent="0.75">
      <c r="B559" s="3">
        <v>1</v>
      </c>
      <c r="C559" s="3">
        <v>9</v>
      </c>
    </row>
    <row r="560" spans="2:3" x14ac:dyDescent="0.75">
      <c r="B560" s="3">
        <v>2</v>
      </c>
      <c r="C560" s="3">
        <v>10.3</v>
      </c>
    </row>
    <row r="561" spans="2:3" x14ac:dyDescent="0.75">
      <c r="B561" s="3">
        <v>3</v>
      </c>
      <c r="C561" s="3">
        <v>10.199999999999999</v>
      </c>
    </row>
    <row r="562" spans="2:3" x14ac:dyDescent="0.75">
      <c r="B562" s="3">
        <v>4</v>
      </c>
      <c r="C562" s="3">
        <v>10.199999999999999</v>
      </c>
    </row>
    <row r="563" spans="2:3" x14ac:dyDescent="0.75">
      <c r="B563" s="3">
        <v>5</v>
      </c>
      <c r="C563" s="3">
        <v>8.9</v>
      </c>
    </row>
    <row r="564" spans="2:3" x14ac:dyDescent="0.75">
      <c r="B564" s="3">
        <v>6</v>
      </c>
      <c r="C564" s="3">
        <v>8.1999999999999993</v>
      </c>
    </row>
    <row r="565" spans="2:3" x14ac:dyDescent="0.75">
      <c r="B565" s="3">
        <v>7</v>
      </c>
      <c r="C565" s="3">
        <v>10.1</v>
      </c>
    </row>
    <row r="566" spans="2:3" x14ac:dyDescent="0.75">
      <c r="B566" s="3">
        <v>8</v>
      </c>
      <c r="C566" s="3">
        <v>9.6999999999999993</v>
      </c>
    </row>
    <row r="567" spans="2:3" x14ac:dyDescent="0.75">
      <c r="B567" s="3">
        <v>9</v>
      </c>
      <c r="C567" s="3">
        <v>7.7</v>
      </c>
    </row>
    <row r="568" spans="2:3" x14ac:dyDescent="0.75">
      <c r="B568" s="3">
        <v>10</v>
      </c>
      <c r="C568" s="3">
        <v>8.4</v>
      </c>
    </row>
    <row r="569" spans="2:3" x14ac:dyDescent="0.75">
      <c r="B569" s="3">
        <v>11</v>
      </c>
      <c r="C569" s="3">
        <v>11.2</v>
      </c>
    </row>
    <row r="570" spans="2:3" x14ac:dyDescent="0.75">
      <c r="B570" s="3">
        <v>12</v>
      </c>
      <c r="C570" s="3">
        <v>8.5</v>
      </c>
    </row>
    <row r="571" spans="2:3" x14ac:dyDescent="0.75">
      <c r="B571" s="3">
        <v>1</v>
      </c>
      <c r="C571" s="3">
        <v>9.6</v>
      </c>
    </row>
    <row r="572" spans="2:3" x14ac:dyDescent="0.75">
      <c r="B572" s="3">
        <v>2</v>
      </c>
      <c r="C572" s="3">
        <v>10</v>
      </c>
    </row>
    <row r="573" spans="2:3" x14ac:dyDescent="0.75">
      <c r="B573" s="3">
        <v>3</v>
      </c>
      <c r="C573" s="3">
        <v>8.9</v>
      </c>
    </row>
    <row r="574" spans="2:3" x14ac:dyDescent="0.75">
      <c r="B574" s="3">
        <v>4</v>
      </c>
      <c r="C574" s="3">
        <v>8.9</v>
      </c>
    </row>
    <row r="575" spans="2:3" x14ac:dyDescent="0.75">
      <c r="B575" s="3">
        <v>5</v>
      </c>
      <c r="C575" s="3">
        <v>9.3000000000000007</v>
      </c>
    </row>
    <row r="576" spans="2:3" x14ac:dyDescent="0.75">
      <c r="B576" s="3">
        <v>6</v>
      </c>
      <c r="C576" s="3">
        <v>9.1</v>
      </c>
    </row>
    <row r="577" spans="2:3" x14ac:dyDescent="0.75">
      <c r="B577" s="3">
        <v>7</v>
      </c>
      <c r="C577" s="3">
        <v>11.5</v>
      </c>
    </row>
    <row r="578" spans="2:3" x14ac:dyDescent="0.75">
      <c r="B578" s="3">
        <v>8</v>
      </c>
      <c r="C578" s="3">
        <v>8</v>
      </c>
    </row>
    <row r="579" spans="2:3" x14ac:dyDescent="0.75">
      <c r="B579" s="3">
        <v>9</v>
      </c>
      <c r="C579" s="3">
        <v>10.1</v>
      </c>
    </row>
    <row r="580" spans="2:3" x14ac:dyDescent="0.75">
      <c r="B580" s="3">
        <v>10</v>
      </c>
      <c r="C580" s="3">
        <v>8.6999999999999993</v>
      </c>
    </row>
    <row r="581" spans="2:3" x14ac:dyDescent="0.75">
      <c r="B581" s="3">
        <v>11</v>
      </c>
      <c r="C581" s="3">
        <v>9.5</v>
      </c>
    </row>
    <row r="582" spans="2:3" x14ac:dyDescent="0.75">
      <c r="B582" s="3">
        <v>12</v>
      </c>
      <c r="C582" s="3">
        <v>8.1</v>
      </c>
    </row>
    <row r="583" spans="2:3" x14ac:dyDescent="0.75">
      <c r="B583" s="3">
        <v>1</v>
      </c>
      <c r="C583" s="3">
        <v>8.9</v>
      </c>
    </row>
    <row r="584" spans="2:3" x14ac:dyDescent="0.75">
      <c r="B584" s="3">
        <v>2</v>
      </c>
      <c r="C584" s="3">
        <v>9.6</v>
      </c>
    </row>
    <row r="585" spans="2:3" x14ac:dyDescent="0.75">
      <c r="B585" s="3">
        <v>3</v>
      </c>
      <c r="C585" s="3">
        <v>9.5</v>
      </c>
    </row>
    <row r="586" spans="2:3" x14ac:dyDescent="0.75">
      <c r="B586" s="3">
        <v>4</v>
      </c>
      <c r="C586" s="3">
        <v>8.1</v>
      </c>
    </row>
    <row r="587" spans="2:3" x14ac:dyDescent="0.75">
      <c r="B587" s="3">
        <v>5</v>
      </c>
      <c r="C587" s="3">
        <v>9.8000000000000007</v>
      </c>
    </row>
    <row r="588" spans="2:3" x14ac:dyDescent="0.75">
      <c r="B588" s="3">
        <v>6</v>
      </c>
      <c r="C588" s="3">
        <v>9</v>
      </c>
    </row>
    <row r="589" spans="2:3" x14ac:dyDescent="0.75">
      <c r="B589" s="3">
        <v>7</v>
      </c>
      <c r="C589" s="3">
        <v>11.5</v>
      </c>
    </row>
    <row r="590" spans="2:3" x14ac:dyDescent="0.75">
      <c r="B590" s="3">
        <v>8</v>
      </c>
      <c r="C590" s="3">
        <v>7.5</v>
      </c>
    </row>
    <row r="591" spans="2:3" x14ac:dyDescent="0.75">
      <c r="B591" s="3">
        <v>9</v>
      </c>
      <c r="C591" s="3">
        <v>9.3000000000000007</v>
      </c>
    </row>
    <row r="592" spans="2:3" x14ac:dyDescent="0.75">
      <c r="B592" s="3">
        <v>10</v>
      </c>
      <c r="C592" s="3">
        <v>8</v>
      </c>
    </row>
    <row r="593" spans="2:3" x14ac:dyDescent="0.75">
      <c r="B593" s="3">
        <v>11</v>
      </c>
      <c r="C593" s="3">
        <v>10.199999999999999</v>
      </c>
    </row>
    <row r="594" spans="2:3" x14ac:dyDescent="0.75">
      <c r="B594" s="3">
        <v>12</v>
      </c>
      <c r="C594" s="3">
        <v>8.6999999999999993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FF6C-4617-4B19-B8B3-E36603FE264E}">
  <sheetPr>
    <tabColor rgb="FF0000FF"/>
  </sheetPr>
  <dimension ref="B2:K34"/>
  <sheetViews>
    <sheetView zoomScaleNormal="100" workbookViewId="0">
      <selection activeCell="E5" sqref="E5"/>
    </sheetView>
  </sheetViews>
  <sheetFormatPr defaultRowHeight="14.75" x14ac:dyDescent="0.75"/>
  <cols>
    <col min="1" max="1" width="3.1328125" customWidth="1"/>
    <col min="2" max="2" width="43.86328125" customWidth="1"/>
    <col min="3" max="3" width="11.54296875" customWidth="1"/>
    <col min="5" max="5" width="37.40625" bestFit="1" customWidth="1"/>
    <col min="6" max="6" width="14.54296875" customWidth="1"/>
    <col min="10" max="10" width="36.26953125" customWidth="1"/>
  </cols>
  <sheetData>
    <row r="2" spans="2:11" x14ac:dyDescent="0.75">
      <c r="B2" s="1" t="s">
        <v>209</v>
      </c>
    </row>
    <row r="4" spans="2:11" x14ac:dyDescent="0.75">
      <c r="B4" s="13" t="s">
        <v>200</v>
      </c>
      <c r="C4" s="13" t="s">
        <v>167</v>
      </c>
      <c r="E4" s="13" t="s">
        <v>200</v>
      </c>
      <c r="F4" s="13" t="s">
        <v>208</v>
      </c>
      <c r="J4" s="13" t="s">
        <v>200</v>
      </c>
      <c r="K4" s="13" t="s">
        <v>168</v>
      </c>
    </row>
    <row r="5" spans="2:11" x14ac:dyDescent="0.75">
      <c r="B5" s="3" t="s">
        <v>201</v>
      </c>
      <c r="C5" s="3">
        <v>1</v>
      </c>
      <c r="E5" s="15" t="str" cm="1">
        <f t="array" ref="E5:F12">_xlfn.GROUPBY(B5:B34,C5:C34*_xlfn.XLOOKUP(B5:B34,J5:J12,K5:K12),_xleta.SUM)</f>
        <v>R Series 200-250 VSD Rotary Screw</v>
      </c>
      <c r="F5" s="34">
        <v>70000</v>
      </c>
      <c r="J5" s="3" t="s">
        <v>206</v>
      </c>
      <c r="K5" s="3">
        <v>6950</v>
      </c>
    </row>
    <row r="6" spans="2:11" x14ac:dyDescent="0.75">
      <c r="B6" s="3" t="s">
        <v>202</v>
      </c>
      <c r="C6" s="3">
        <v>3</v>
      </c>
      <c r="E6" s="15" t="str">
        <v>R Series 315 - 355 kW Rotary Screw</v>
      </c>
      <c r="F6" s="34">
        <v>78000</v>
      </c>
      <c r="J6" s="3" t="s">
        <v>203</v>
      </c>
      <c r="K6" s="3">
        <v>8950</v>
      </c>
    </row>
    <row r="7" spans="2:11" x14ac:dyDescent="0.75">
      <c r="B7" s="3" t="s">
        <v>203</v>
      </c>
      <c r="C7" s="3">
        <v>1</v>
      </c>
      <c r="E7" s="15" t="str">
        <v>R Series 4-11 kW (5-15HP)</v>
      </c>
      <c r="F7" s="34">
        <v>111200</v>
      </c>
      <c r="J7" s="3" t="s">
        <v>201</v>
      </c>
      <c r="K7" s="3">
        <v>4950</v>
      </c>
    </row>
    <row r="8" spans="2:11" x14ac:dyDescent="0.75">
      <c r="B8" s="3" t="s">
        <v>204</v>
      </c>
      <c r="C8" s="3">
        <v>1</v>
      </c>
      <c r="E8" s="15" t="str">
        <v>R Series 45-75 kW VSD Rotary Screw</v>
      </c>
      <c r="F8" s="34">
        <v>59600</v>
      </c>
      <c r="J8" s="3" t="s">
        <v>202</v>
      </c>
      <c r="K8" s="3">
        <v>14900</v>
      </c>
    </row>
    <row r="9" spans="2:11" x14ac:dyDescent="0.75">
      <c r="B9" s="3" t="s">
        <v>201</v>
      </c>
      <c r="C9" s="3">
        <v>1</v>
      </c>
      <c r="E9" s="15" t="str">
        <v>R Series 90 - 110 kW VSD Rotary Screw</v>
      </c>
      <c r="F9" s="34">
        <v>21900</v>
      </c>
      <c r="J9" s="3" t="s">
        <v>201</v>
      </c>
      <c r="K9" s="3">
        <v>9850</v>
      </c>
    </row>
    <row r="10" spans="2:11" x14ac:dyDescent="0.75">
      <c r="B10" s="3" t="s">
        <v>203</v>
      </c>
      <c r="C10" s="3">
        <v>2</v>
      </c>
      <c r="E10" s="15" t="str">
        <v>R-Series Rotary Screw 15-22kw (20-30 hp)</v>
      </c>
      <c r="F10" s="34">
        <v>35800</v>
      </c>
      <c r="J10" s="3" t="s">
        <v>205</v>
      </c>
      <c r="K10" s="3">
        <v>17500</v>
      </c>
    </row>
    <row r="11" spans="2:11" x14ac:dyDescent="0.75">
      <c r="B11" s="3" t="s">
        <v>201</v>
      </c>
      <c r="C11" s="3">
        <v>1</v>
      </c>
      <c r="E11" s="15" t="str">
        <v>UP6 5-15 HP Oil-Flooded Rotary Screw</v>
      </c>
      <c r="F11" s="34">
        <v>44550</v>
      </c>
      <c r="J11" s="3" t="s">
        <v>207</v>
      </c>
      <c r="K11" s="3">
        <v>21900</v>
      </c>
    </row>
    <row r="12" spans="2:11" x14ac:dyDescent="0.75">
      <c r="B12" s="3" t="s">
        <v>205</v>
      </c>
      <c r="C12" s="3">
        <v>1</v>
      </c>
      <c r="E12" s="31" t="str">
        <v>Total</v>
      </c>
      <c r="F12" s="35">
        <v>421050</v>
      </c>
      <c r="J12" s="3" t="s">
        <v>204</v>
      </c>
      <c r="K12" s="3">
        <v>19500</v>
      </c>
    </row>
    <row r="13" spans="2:11" x14ac:dyDescent="0.75">
      <c r="B13" s="3" t="s">
        <v>206</v>
      </c>
      <c r="C13" s="3">
        <v>3</v>
      </c>
    </row>
    <row r="14" spans="2:11" x14ac:dyDescent="0.75">
      <c r="B14" s="3" t="s">
        <v>206</v>
      </c>
      <c r="C14" s="3">
        <v>2</v>
      </c>
    </row>
    <row r="15" spans="2:11" x14ac:dyDescent="0.75">
      <c r="B15" s="3" t="s">
        <v>201</v>
      </c>
      <c r="C15" s="3">
        <v>3</v>
      </c>
    </row>
    <row r="16" spans="2:11" x14ac:dyDescent="0.75">
      <c r="B16" s="3" t="s">
        <v>206</v>
      </c>
      <c r="C16" s="3">
        <v>1</v>
      </c>
    </row>
    <row r="17" spans="2:3" x14ac:dyDescent="0.75">
      <c r="B17" s="3" t="s">
        <v>201</v>
      </c>
      <c r="C17" s="3">
        <v>2</v>
      </c>
    </row>
    <row r="18" spans="2:3" x14ac:dyDescent="0.75">
      <c r="B18" s="3" t="s">
        <v>205</v>
      </c>
      <c r="C18" s="3">
        <v>1</v>
      </c>
    </row>
    <row r="19" spans="2:3" x14ac:dyDescent="0.75">
      <c r="B19" s="3" t="s">
        <v>206</v>
      </c>
      <c r="C19" s="3">
        <v>1</v>
      </c>
    </row>
    <row r="20" spans="2:3" x14ac:dyDescent="0.75">
      <c r="B20" s="3" t="s">
        <v>206</v>
      </c>
      <c r="C20" s="3">
        <v>1</v>
      </c>
    </row>
    <row r="21" spans="2:3" x14ac:dyDescent="0.75">
      <c r="B21" s="3" t="s">
        <v>205</v>
      </c>
      <c r="C21" s="3">
        <v>1</v>
      </c>
    </row>
    <row r="22" spans="2:3" x14ac:dyDescent="0.75">
      <c r="B22" s="3" t="s">
        <v>207</v>
      </c>
      <c r="C22" s="3">
        <v>1</v>
      </c>
    </row>
    <row r="23" spans="2:3" x14ac:dyDescent="0.75">
      <c r="B23" s="3" t="s">
        <v>201</v>
      </c>
      <c r="C23" s="3">
        <v>1</v>
      </c>
    </row>
    <row r="24" spans="2:3" x14ac:dyDescent="0.75">
      <c r="B24" s="3" t="s">
        <v>206</v>
      </c>
      <c r="C24" s="3">
        <v>1</v>
      </c>
    </row>
    <row r="25" spans="2:3" x14ac:dyDescent="0.75">
      <c r="B25" s="3" t="s">
        <v>206</v>
      </c>
      <c r="C25" s="3">
        <v>1</v>
      </c>
    </row>
    <row r="26" spans="2:3" x14ac:dyDescent="0.75">
      <c r="B26" s="3" t="s">
        <v>204</v>
      </c>
      <c r="C26" s="3">
        <v>2</v>
      </c>
    </row>
    <row r="27" spans="2:3" x14ac:dyDescent="0.75">
      <c r="B27" s="3" t="s">
        <v>206</v>
      </c>
      <c r="C27" s="3">
        <v>1</v>
      </c>
    </row>
    <row r="28" spans="2:3" x14ac:dyDescent="0.75">
      <c r="B28" s="3" t="s">
        <v>206</v>
      </c>
      <c r="C28" s="3">
        <v>1</v>
      </c>
    </row>
    <row r="29" spans="2:3" x14ac:dyDescent="0.75">
      <c r="B29" s="3" t="s">
        <v>203</v>
      </c>
      <c r="C29" s="3">
        <v>1</v>
      </c>
    </row>
    <row r="30" spans="2:3" x14ac:dyDescent="0.75">
      <c r="B30" s="3" t="s">
        <v>206</v>
      </c>
      <c r="C30" s="3">
        <v>1</v>
      </c>
    </row>
    <row r="31" spans="2:3" x14ac:dyDescent="0.75">
      <c r="B31" s="3" t="s">
        <v>204</v>
      </c>
      <c r="C31" s="3">
        <v>1</v>
      </c>
    </row>
    <row r="32" spans="2:3" x14ac:dyDescent="0.75">
      <c r="B32" s="3" t="s">
        <v>206</v>
      </c>
      <c r="C32" s="3">
        <v>3</v>
      </c>
    </row>
    <row r="33" spans="2:3" x14ac:dyDescent="0.75">
      <c r="B33" s="3" t="s">
        <v>202</v>
      </c>
      <c r="C33" s="3">
        <v>1</v>
      </c>
    </row>
    <row r="34" spans="2:3" x14ac:dyDescent="0.75">
      <c r="B34" s="3" t="s">
        <v>205</v>
      </c>
      <c r="C34" s="3">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7A5F-1FFB-47E1-A7B5-9AB6D30DFAA3}">
  <sheetPr>
    <tabColor rgb="FF0000FF"/>
  </sheetPr>
  <dimension ref="B2:M592"/>
  <sheetViews>
    <sheetView zoomScale="115" zoomScaleNormal="115" workbookViewId="0">
      <selection activeCell="D3" sqref="D3"/>
    </sheetView>
  </sheetViews>
  <sheetFormatPr defaultRowHeight="14.75" x14ac:dyDescent="0.75"/>
  <cols>
    <col min="2" max="2" width="4.86328125" customWidth="1"/>
    <col min="3" max="3" width="17.86328125" customWidth="1"/>
    <col min="4" max="4" width="7.7265625" customWidth="1"/>
    <col min="5" max="5" width="4.26953125" customWidth="1"/>
    <col min="6" max="6" width="10.2265625" bestFit="1" customWidth="1"/>
    <col min="7" max="7" width="12.04296875" customWidth="1"/>
    <col min="9" max="12" width="10.40625" customWidth="1"/>
    <col min="13" max="13" width="5.54296875" customWidth="1"/>
  </cols>
  <sheetData>
    <row r="2" spans="2:13" x14ac:dyDescent="0.75">
      <c r="C2" s="30" t="s">
        <v>153</v>
      </c>
      <c r="D2" s="3">
        <v>9</v>
      </c>
    </row>
    <row r="4" spans="2:13" ht="44.25" x14ac:dyDescent="0.75">
      <c r="B4" s="23" t="s">
        <v>150</v>
      </c>
      <c r="C4" s="27" t="s">
        <v>151</v>
      </c>
      <c r="D4" s="27" t="s">
        <v>253</v>
      </c>
      <c r="F4" s="22" t="s">
        <v>150</v>
      </c>
      <c r="G4" t="s">
        <v>10</v>
      </c>
      <c r="I4" s="28" t="s">
        <v>152</v>
      </c>
      <c r="J4" s="29"/>
      <c r="K4" s="29"/>
      <c r="L4" s="29"/>
      <c r="M4" s="29"/>
    </row>
    <row r="5" spans="2:13" x14ac:dyDescent="0.75">
      <c r="B5" s="3">
        <v>1</v>
      </c>
      <c r="C5" s="3">
        <v>9</v>
      </c>
      <c r="D5" s="15" cm="1">
        <f t="array" ref="D5:D592">--(C5:C592&lt;D2)</f>
        <v>0</v>
      </c>
      <c r="F5">
        <v>1</v>
      </c>
      <c r="G5" s="62">
        <v>21</v>
      </c>
      <c r="I5" s="29"/>
      <c r="J5" s="29"/>
      <c r="K5" s="29"/>
      <c r="L5" s="29"/>
      <c r="M5" s="29"/>
    </row>
    <row r="6" spans="2:13" x14ac:dyDescent="0.75">
      <c r="B6" s="3">
        <v>2</v>
      </c>
      <c r="C6" s="3">
        <v>9.1999999999999993</v>
      </c>
      <c r="D6" s="15">
        <v>0</v>
      </c>
      <c r="F6">
        <v>2</v>
      </c>
      <c r="G6" s="62">
        <v>22</v>
      </c>
      <c r="I6" s="29"/>
      <c r="J6" s="29"/>
      <c r="K6" s="29"/>
      <c r="L6" s="29"/>
      <c r="M6" s="29"/>
    </row>
    <row r="7" spans="2:13" x14ac:dyDescent="0.75">
      <c r="B7" s="3">
        <v>3</v>
      </c>
      <c r="C7" s="3">
        <v>8.3000000000000007</v>
      </c>
      <c r="D7" s="15">
        <v>1</v>
      </c>
      <c r="F7">
        <v>3</v>
      </c>
      <c r="G7" s="62">
        <v>30</v>
      </c>
      <c r="I7" s="29"/>
      <c r="J7" s="29"/>
      <c r="K7" s="29"/>
      <c r="L7" s="29"/>
      <c r="M7" s="29"/>
    </row>
    <row r="8" spans="2:13" x14ac:dyDescent="0.75">
      <c r="B8" s="3">
        <v>4</v>
      </c>
      <c r="C8" s="3">
        <v>8.3000000000000007</v>
      </c>
      <c r="D8" s="15">
        <v>1</v>
      </c>
      <c r="F8">
        <v>4</v>
      </c>
      <c r="G8" s="62">
        <v>28</v>
      </c>
      <c r="I8" s="29"/>
      <c r="J8" s="29"/>
      <c r="K8" s="29"/>
      <c r="L8" s="29"/>
      <c r="M8" s="29"/>
    </row>
    <row r="9" spans="2:13" x14ac:dyDescent="0.75">
      <c r="B9" s="3">
        <v>5</v>
      </c>
      <c r="C9" s="3">
        <v>8.8000000000000007</v>
      </c>
      <c r="D9" s="15">
        <v>1</v>
      </c>
      <c r="F9">
        <v>5</v>
      </c>
      <c r="G9" s="62">
        <v>33</v>
      </c>
      <c r="I9" s="29"/>
      <c r="J9" s="29"/>
      <c r="K9" s="29"/>
      <c r="L9" s="29"/>
      <c r="M9" s="29"/>
    </row>
    <row r="10" spans="2:13" x14ac:dyDescent="0.75">
      <c r="B10" s="3">
        <v>6</v>
      </c>
      <c r="C10" s="3">
        <v>10</v>
      </c>
      <c r="D10" s="15">
        <v>0</v>
      </c>
      <c r="F10">
        <v>6</v>
      </c>
      <c r="G10" s="62">
        <v>27</v>
      </c>
      <c r="I10" s="29"/>
      <c r="J10" s="29"/>
      <c r="K10" s="29"/>
      <c r="L10" s="29"/>
      <c r="M10" s="29"/>
    </row>
    <row r="11" spans="2:13" x14ac:dyDescent="0.75">
      <c r="B11" s="3">
        <v>7</v>
      </c>
      <c r="C11" s="3">
        <v>10.7</v>
      </c>
      <c r="D11" s="15">
        <v>0</v>
      </c>
      <c r="F11">
        <v>7</v>
      </c>
      <c r="G11" s="62">
        <v>0</v>
      </c>
      <c r="I11" s="29"/>
      <c r="J11" s="29"/>
      <c r="K11" s="29"/>
      <c r="L11" s="29"/>
      <c r="M11" s="29"/>
    </row>
    <row r="12" spans="2:13" x14ac:dyDescent="0.75">
      <c r="B12" s="3">
        <v>8</v>
      </c>
      <c r="C12" s="3">
        <v>8</v>
      </c>
      <c r="D12" s="15">
        <v>1</v>
      </c>
      <c r="F12">
        <v>8</v>
      </c>
      <c r="G12" s="62">
        <v>34</v>
      </c>
      <c r="I12" s="29"/>
      <c r="J12" s="29"/>
      <c r="K12" s="29"/>
      <c r="L12" s="29"/>
      <c r="M12" s="29"/>
    </row>
    <row r="13" spans="2:13" x14ac:dyDescent="0.75">
      <c r="B13" s="3">
        <v>9</v>
      </c>
      <c r="C13" s="3">
        <v>9.1</v>
      </c>
      <c r="D13" s="15">
        <v>0</v>
      </c>
      <c r="F13">
        <v>9</v>
      </c>
      <c r="G13" s="62">
        <v>32</v>
      </c>
      <c r="I13" s="29"/>
      <c r="J13" s="29"/>
      <c r="K13" s="29"/>
      <c r="L13" s="29"/>
      <c r="M13" s="29"/>
    </row>
    <row r="14" spans="2:13" x14ac:dyDescent="0.75">
      <c r="B14" s="3">
        <v>10</v>
      </c>
      <c r="C14" s="3">
        <v>10.7</v>
      </c>
      <c r="D14" s="15">
        <v>0</v>
      </c>
      <c r="F14">
        <v>10</v>
      </c>
      <c r="G14" s="62">
        <v>32</v>
      </c>
      <c r="I14" s="29"/>
      <c r="J14" s="29"/>
      <c r="K14" s="29"/>
      <c r="L14" s="29"/>
      <c r="M14" s="29"/>
    </row>
    <row r="15" spans="2:13" x14ac:dyDescent="0.75">
      <c r="B15" s="3">
        <v>11</v>
      </c>
      <c r="C15" s="3">
        <v>9.9</v>
      </c>
      <c r="D15" s="15">
        <v>0</v>
      </c>
      <c r="F15">
        <v>11</v>
      </c>
      <c r="G15" s="62">
        <v>0</v>
      </c>
      <c r="I15" s="29"/>
      <c r="J15" s="29"/>
      <c r="K15" s="29"/>
      <c r="L15" s="29"/>
      <c r="M15" s="29"/>
    </row>
    <row r="16" spans="2:13" x14ac:dyDescent="0.75">
      <c r="B16" s="3">
        <v>12</v>
      </c>
      <c r="C16" s="3">
        <v>8.5</v>
      </c>
      <c r="D16" s="15">
        <v>1</v>
      </c>
      <c r="F16">
        <v>12</v>
      </c>
      <c r="G16" s="62">
        <v>27</v>
      </c>
      <c r="I16" s="29"/>
      <c r="J16" s="29"/>
      <c r="K16" s="29"/>
      <c r="L16" s="29"/>
      <c r="M16" s="29"/>
    </row>
    <row r="17" spans="2:7" x14ac:dyDescent="0.75">
      <c r="B17" s="3">
        <v>1</v>
      </c>
      <c r="C17" s="3">
        <v>10</v>
      </c>
      <c r="D17" s="15">
        <v>0</v>
      </c>
      <c r="F17" t="s">
        <v>117</v>
      </c>
      <c r="G17" s="62">
        <v>286</v>
      </c>
    </row>
    <row r="18" spans="2:7" x14ac:dyDescent="0.75">
      <c r="B18" s="3">
        <v>2</v>
      </c>
      <c r="C18" s="3">
        <v>8.6</v>
      </c>
      <c r="D18" s="15">
        <v>1</v>
      </c>
    </row>
    <row r="19" spans="2:7" x14ac:dyDescent="0.75">
      <c r="B19" s="3">
        <v>3</v>
      </c>
      <c r="C19" s="3">
        <v>9.1</v>
      </c>
      <c r="D19" s="15">
        <v>0</v>
      </c>
    </row>
    <row r="20" spans="2:7" x14ac:dyDescent="0.75">
      <c r="B20" s="3">
        <v>4</v>
      </c>
      <c r="C20" s="3">
        <v>8.3000000000000007</v>
      </c>
      <c r="D20" s="15">
        <v>1</v>
      </c>
    </row>
    <row r="21" spans="2:7" x14ac:dyDescent="0.75">
      <c r="B21" s="3">
        <v>5</v>
      </c>
      <c r="C21" s="3">
        <v>8.1</v>
      </c>
      <c r="D21" s="15">
        <v>1</v>
      </c>
    </row>
    <row r="22" spans="2:7" x14ac:dyDescent="0.75">
      <c r="B22" s="3">
        <v>6</v>
      </c>
      <c r="C22" s="3">
        <v>10.4</v>
      </c>
      <c r="D22" s="15">
        <v>0</v>
      </c>
    </row>
    <row r="23" spans="2:7" x14ac:dyDescent="0.75">
      <c r="B23" s="3">
        <v>7</v>
      </c>
      <c r="C23" s="3">
        <v>9.1</v>
      </c>
      <c r="D23" s="15">
        <v>0</v>
      </c>
    </row>
    <row r="24" spans="2:7" x14ac:dyDescent="0.75">
      <c r="B24" s="3">
        <v>8</v>
      </c>
      <c r="C24" s="3">
        <v>8.4</v>
      </c>
      <c r="D24" s="15">
        <v>1</v>
      </c>
    </row>
    <row r="25" spans="2:7" x14ac:dyDescent="0.75">
      <c r="B25" s="3">
        <v>9</v>
      </c>
      <c r="C25" s="3">
        <v>8.3000000000000007</v>
      </c>
      <c r="D25" s="15">
        <v>1</v>
      </c>
    </row>
    <row r="26" spans="2:7" x14ac:dyDescent="0.75">
      <c r="B26" s="3">
        <v>10</v>
      </c>
      <c r="C26" s="3">
        <v>11</v>
      </c>
      <c r="D26" s="15">
        <v>0</v>
      </c>
    </row>
    <row r="27" spans="2:7" x14ac:dyDescent="0.75">
      <c r="B27" s="3">
        <v>11</v>
      </c>
      <c r="C27" s="3">
        <v>9.6999999999999993</v>
      </c>
      <c r="D27" s="15">
        <v>0</v>
      </c>
    </row>
    <row r="28" spans="2:7" x14ac:dyDescent="0.75">
      <c r="B28" s="3">
        <v>12</v>
      </c>
      <c r="C28" s="3">
        <v>9.5</v>
      </c>
      <c r="D28" s="15">
        <v>0</v>
      </c>
    </row>
    <row r="29" spans="2:7" x14ac:dyDescent="0.75">
      <c r="B29" s="3">
        <v>1</v>
      </c>
      <c r="C29" s="3">
        <v>8.3000000000000007</v>
      </c>
      <c r="D29" s="15">
        <v>1</v>
      </c>
    </row>
    <row r="30" spans="2:7" x14ac:dyDescent="0.75">
      <c r="B30" s="3">
        <v>2</v>
      </c>
      <c r="C30" s="3">
        <v>9.1</v>
      </c>
      <c r="D30" s="15">
        <v>0</v>
      </c>
    </row>
    <row r="31" spans="2:7" x14ac:dyDescent="0.75">
      <c r="B31" s="3">
        <v>3</v>
      </c>
      <c r="C31" s="3">
        <v>8.5</v>
      </c>
      <c r="D31" s="15">
        <v>1</v>
      </c>
    </row>
    <row r="32" spans="2:7" x14ac:dyDescent="0.75">
      <c r="B32" s="3">
        <v>4</v>
      </c>
      <c r="C32" s="3">
        <v>8</v>
      </c>
      <c r="D32" s="15">
        <v>1</v>
      </c>
    </row>
    <row r="33" spans="2:4" x14ac:dyDescent="0.75">
      <c r="B33" s="3">
        <v>5</v>
      </c>
      <c r="C33" s="3">
        <v>8.1999999999999993</v>
      </c>
      <c r="D33" s="15">
        <v>1</v>
      </c>
    </row>
    <row r="34" spans="2:4" x14ac:dyDescent="0.75">
      <c r="B34" s="3">
        <v>6</v>
      </c>
      <c r="C34" s="3">
        <v>8.9</v>
      </c>
      <c r="D34" s="15">
        <v>1</v>
      </c>
    </row>
    <row r="35" spans="2:4" x14ac:dyDescent="0.75">
      <c r="B35" s="3">
        <v>7</v>
      </c>
      <c r="C35" s="3">
        <v>11.5</v>
      </c>
      <c r="D35" s="15">
        <v>0</v>
      </c>
    </row>
    <row r="36" spans="2:4" x14ac:dyDescent="0.75">
      <c r="B36" s="3">
        <v>8</v>
      </c>
      <c r="C36" s="3">
        <v>8.3000000000000007</v>
      </c>
      <c r="D36" s="15">
        <v>1</v>
      </c>
    </row>
    <row r="37" spans="2:4" x14ac:dyDescent="0.75">
      <c r="B37" s="3">
        <v>9</v>
      </c>
      <c r="C37" s="3">
        <v>8.6</v>
      </c>
      <c r="D37" s="15">
        <v>1</v>
      </c>
    </row>
    <row r="38" spans="2:4" x14ac:dyDescent="0.75">
      <c r="B38" s="3">
        <v>10</v>
      </c>
      <c r="C38" s="3">
        <v>9.1</v>
      </c>
      <c r="D38" s="15">
        <v>0</v>
      </c>
    </row>
    <row r="39" spans="2:4" x14ac:dyDescent="0.75">
      <c r="B39" s="3">
        <v>11</v>
      </c>
      <c r="C39" s="3">
        <v>9.1999999999999993</v>
      </c>
      <c r="D39" s="15">
        <v>0</v>
      </c>
    </row>
    <row r="40" spans="2:4" x14ac:dyDescent="0.75">
      <c r="B40" s="3">
        <v>12</v>
      </c>
      <c r="C40" s="3">
        <v>10.3</v>
      </c>
      <c r="D40" s="15">
        <v>0</v>
      </c>
    </row>
    <row r="41" spans="2:4" x14ac:dyDescent="0.75">
      <c r="B41" s="3">
        <v>1</v>
      </c>
      <c r="C41" s="3">
        <v>10.5</v>
      </c>
      <c r="D41" s="15">
        <v>0</v>
      </c>
    </row>
    <row r="42" spans="2:4" x14ac:dyDescent="0.75">
      <c r="B42" s="3">
        <v>2</v>
      </c>
      <c r="C42" s="3">
        <v>8</v>
      </c>
      <c r="D42" s="15">
        <v>1</v>
      </c>
    </row>
    <row r="43" spans="2:4" x14ac:dyDescent="0.75">
      <c r="B43" s="3">
        <v>3</v>
      </c>
      <c r="C43" s="3">
        <v>8.1999999999999993</v>
      </c>
      <c r="D43" s="15">
        <v>1</v>
      </c>
    </row>
    <row r="44" spans="2:4" x14ac:dyDescent="0.75">
      <c r="B44" s="3">
        <v>4</v>
      </c>
      <c r="C44" s="3">
        <v>8.4</v>
      </c>
      <c r="D44" s="15">
        <v>1</v>
      </c>
    </row>
    <row r="45" spans="2:4" x14ac:dyDescent="0.75">
      <c r="B45" s="3">
        <v>5</v>
      </c>
      <c r="C45" s="3">
        <v>9.1</v>
      </c>
      <c r="D45" s="15">
        <v>0</v>
      </c>
    </row>
    <row r="46" spans="2:4" x14ac:dyDescent="0.75">
      <c r="B46" s="3">
        <v>6</v>
      </c>
      <c r="C46" s="3">
        <v>10.7</v>
      </c>
      <c r="D46" s="15">
        <v>0</v>
      </c>
    </row>
    <row r="47" spans="2:4" x14ac:dyDescent="0.75">
      <c r="B47" s="3">
        <v>7</v>
      </c>
      <c r="C47" s="3">
        <v>11.5</v>
      </c>
      <c r="D47" s="15">
        <v>0</v>
      </c>
    </row>
    <row r="48" spans="2:4" x14ac:dyDescent="0.75">
      <c r="B48" s="3">
        <v>8</v>
      </c>
      <c r="C48" s="3">
        <v>9.1</v>
      </c>
      <c r="D48" s="15">
        <v>0</v>
      </c>
    </row>
    <row r="49" spans="2:4" x14ac:dyDescent="0.75">
      <c r="B49" s="3">
        <v>9</v>
      </c>
      <c r="C49" s="3">
        <v>8.8000000000000007</v>
      </c>
      <c r="D49" s="15">
        <v>1</v>
      </c>
    </row>
    <row r="50" spans="2:4" x14ac:dyDescent="0.75">
      <c r="B50" s="3">
        <v>10</v>
      </c>
      <c r="C50" s="3">
        <v>8.3000000000000007</v>
      </c>
      <c r="D50" s="15">
        <v>1</v>
      </c>
    </row>
    <row r="51" spans="2:4" x14ac:dyDescent="0.75">
      <c r="B51" s="3">
        <v>11</v>
      </c>
      <c r="C51" s="3">
        <v>10.3</v>
      </c>
      <c r="D51" s="15">
        <v>0</v>
      </c>
    </row>
    <row r="52" spans="2:4" x14ac:dyDescent="0.75">
      <c r="B52" s="3">
        <v>12</v>
      </c>
      <c r="C52" s="3">
        <v>10.7</v>
      </c>
      <c r="D52" s="15">
        <v>0</v>
      </c>
    </row>
    <row r="53" spans="2:4" x14ac:dyDescent="0.75">
      <c r="B53" s="3">
        <v>1</v>
      </c>
      <c r="C53" s="3">
        <v>8.1</v>
      </c>
      <c r="D53" s="15">
        <v>1</v>
      </c>
    </row>
    <row r="54" spans="2:4" x14ac:dyDescent="0.75">
      <c r="B54" s="3">
        <v>2</v>
      </c>
      <c r="C54" s="3">
        <v>10.1</v>
      </c>
      <c r="D54" s="15">
        <v>0</v>
      </c>
    </row>
    <row r="55" spans="2:4" x14ac:dyDescent="0.75">
      <c r="B55" s="3">
        <v>3</v>
      </c>
      <c r="C55" s="3">
        <v>9.1999999999999993</v>
      </c>
      <c r="D55" s="15">
        <v>0</v>
      </c>
    </row>
    <row r="56" spans="2:4" x14ac:dyDescent="0.75">
      <c r="B56" s="3">
        <v>4</v>
      </c>
      <c r="C56" s="3">
        <v>7.9</v>
      </c>
      <c r="D56" s="15">
        <v>1</v>
      </c>
    </row>
    <row r="57" spans="2:4" x14ac:dyDescent="0.75">
      <c r="B57" s="3">
        <v>5</v>
      </c>
      <c r="C57" s="3">
        <v>8</v>
      </c>
      <c r="D57" s="15">
        <v>1</v>
      </c>
    </row>
    <row r="58" spans="2:4" x14ac:dyDescent="0.75">
      <c r="B58" s="3">
        <v>6</v>
      </c>
      <c r="C58" s="3">
        <v>9.1</v>
      </c>
      <c r="D58" s="15">
        <v>0</v>
      </c>
    </row>
    <row r="59" spans="2:4" x14ac:dyDescent="0.75">
      <c r="B59" s="3">
        <v>7</v>
      </c>
      <c r="C59" s="3">
        <v>9.6999999999999993</v>
      </c>
      <c r="D59" s="15">
        <v>0</v>
      </c>
    </row>
    <row r="60" spans="2:4" x14ac:dyDescent="0.75">
      <c r="B60" s="3">
        <v>8</v>
      </c>
      <c r="C60" s="3">
        <v>8.1</v>
      </c>
      <c r="D60" s="15">
        <v>1</v>
      </c>
    </row>
    <row r="61" spans="2:4" x14ac:dyDescent="0.75">
      <c r="B61" s="3">
        <v>9</v>
      </c>
      <c r="C61" s="3">
        <v>7.5</v>
      </c>
      <c r="D61" s="15">
        <v>1</v>
      </c>
    </row>
    <row r="62" spans="2:4" x14ac:dyDescent="0.75">
      <c r="B62" s="3">
        <v>10</v>
      </c>
      <c r="C62" s="3">
        <v>8.4</v>
      </c>
      <c r="D62" s="15">
        <v>1</v>
      </c>
    </row>
    <row r="63" spans="2:4" x14ac:dyDescent="0.75">
      <c r="B63" s="3">
        <v>11</v>
      </c>
      <c r="C63" s="3">
        <v>9.5</v>
      </c>
      <c r="D63" s="15">
        <v>0</v>
      </c>
    </row>
    <row r="64" spans="2:4" x14ac:dyDescent="0.75">
      <c r="B64" s="3">
        <v>12</v>
      </c>
      <c r="C64" s="3">
        <v>8.3000000000000007</v>
      </c>
      <c r="D64" s="15">
        <v>1</v>
      </c>
    </row>
    <row r="65" spans="2:4" x14ac:dyDescent="0.75">
      <c r="B65" s="3">
        <v>1</v>
      </c>
      <c r="C65" s="3">
        <v>10.4</v>
      </c>
      <c r="D65" s="15">
        <v>0</v>
      </c>
    </row>
    <row r="66" spans="2:4" x14ac:dyDescent="0.75">
      <c r="B66" s="3">
        <v>2</v>
      </c>
      <c r="C66" s="3">
        <v>8.4</v>
      </c>
      <c r="D66" s="15">
        <v>1</v>
      </c>
    </row>
    <row r="67" spans="2:4" x14ac:dyDescent="0.75">
      <c r="B67" s="3">
        <v>3</v>
      </c>
      <c r="C67" s="3">
        <v>8.9</v>
      </c>
      <c r="D67" s="15">
        <v>1</v>
      </c>
    </row>
    <row r="68" spans="2:4" x14ac:dyDescent="0.75">
      <c r="B68" s="3">
        <v>4</v>
      </c>
      <c r="C68" s="3">
        <v>9</v>
      </c>
      <c r="D68" s="15">
        <v>0</v>
      </c>
    </row>
    <row r="69" spans="2:4" x14ac:dyDescent="0.75">
      <c r="B69" s="3">
        <v>5</v>
      </c>
      <c r="C69" s="3">
        <v>8.1999999999999993</v>
      </c>
      <c r="D69" s="15">
        <v>1</v>
      </c>
    </row>
    <row r="70" spans="2:4" x14ac:dyDescent="0.75">
      <c r="B70" s="3">
        <v>6</v>
      </c>
      <c r="C70" s="3">
        <v>9.1</v>
      </c>
      <c r="D70" s="15">
        <v>0</v>
      </c>
    </row>
    <row r="71" spans="2:4" x14ac:dyDescent="0.75">
      <c r="B71" s="3">
        <v>7</v>
      </c>
      <c r="C71" s="3">
        <v>9.1</v>
      </c>
      <c r="D71" s="15">
        <v>0</v>
      </c>
    </row>
    <row r="72" spans="2:4" x14ac:dyDescent="0.75">
      <c r="B72" s="3">
        <v>8</v>
      </c>
      <c r="C72" s="3">
        <v>8.3000000000000007</v>
      </c>
      <c r="D72" s="15">
        <v>1</v>
      </c>
    </row>
    <row r="73" spans="2:4" x14ac:dyDescent="0.75">
      <c r="B73" s="3">
        <v>9</v>
      </c>
      <c r="C73" s="3">
        <v>9.1999999999999993</v>
      </c>
      <c r="D73" s="15">
        <v>0</v>
      </c>
    </row>
    <row r="74" spans="2:4" x14ac:dyDescent="0.75">
      <c r="B74" s="3">
        <v>10</v>
      </c>
      <c r="C74" s="3">
        <v>9.5</v>
      </c>
      <c r="D74" s="15">
        <v>0</v>
      </c>
    </row>
    <row r="75" spans="2:4" x14ac:dyDescent="0.75">
      <c r="B75" s="3">
        <v>11</v>
      </c>
      <c r="C75" s="3">
        <v>10.199999999999999</v>
      </c>
      <c r="D75" s="15">
        <v>0</v>
      </c>
    </row>
    <row r="76" spans="2:4" x14ac:dyDescent="0.75">
      <c r="B76" s="3">
        <v>12</v>
      </c>
      <c r="C76" s="3">
        <v>9</v>
      </c>
      <c r="D76" s="15">
        <v>0</v>
      </c>
    </row>
    <row r="77" spans="2:4" x14ac:dyDescent="0.75">
      <c r="B77" s="3">
        <v>1</v>
      </c>
      <c r="C77" s="3">
        <v>8.6</v>
      </c>
      <c r="D77" s="15">
        <v>1</v>
      </c>
    </row>
    <row r="78" spans="2:4" x14ac:dyDescent="0.75">
      <c r="B78" s="3">
        <v>2</v>
      </c>
      <c r="C78" s="3">
        <v>10.199999999999999</v>
      </c>
      <c r="D78" s="15">
        <v>0</v>
      </c>
    </row>
    <row r="79" spans="2:4" x14ac:dyDescent="0.75">
      <c r="B79" s="3">
        <v>3</v>
      </c>
      <c r="C79" s="3">
        <v>7.9</v>
      </c>
      <c r="D79" s="15">
        <v>1</v>
      </c>
    </row>
    <row r="80" spans="2:4" x14ac:dyDescent="0.75">
      <c r="B80" s="3">
        <v>4</v>
      </c>
      <c r="C80" s="3">
        <v>8.6</v>
      </c>
      <c r="D80" s="15">
        <v>1</v>
      </c>
    </row>
    <row r="81" spans="2:4" x14ac:dyDescent="0.75">
      <c r="B81" s="3">
        <v>5</v>
      </c>
      <c r="C81" s="3">
        <v>9.4</v>
      </c>
      <c r="D81" s="15">
        <v>0</v>
      </c>
    </row>
    <row r="82" spans="2:4" x14ac:dyDescent="0.75">
      <c r="B82" s="3">
        <v>6</v>
      </c>
      <c r="C82" s="3">
        <v>8.3000000000000007</v>
      </c>
      <c r="D82" s="15">
        <v>1</v>
      </c>
    </row>
    <row r="83" spans="2:4" x14ac:dyDescent="0.75">
      <c r="B83" s="3">
        <v>7</v>
      </c>
      <c r="C83" s="3">
        <v>10.5</v>
      </c>
      <c r="D83" s="15">
        <v>0</v>
      </c>
    </row>
    <row r="84" spans="2:4" x14ac:dyDescent="0.75">
      <c r="B84" s="3">
        <v>8</v>
      </c>
      <c r="C84" s="3">
        <v>8.5</v>
      </c>
      <c r="D84" s="15">
        <v>1</v>
      </c>
    </row>
    <row r="85" spans="2:4" x14ac:dyDescent="0.75">
      <c r="B85" s="3">
        <v>9</v>
      </c>
      <c r="C85" s="3">
        <v>10.5</v>
      </c>
      <c r="D85" s="15">
        <v>0</v>
      </c>
    </row>
    <row r="86" spans="2:4" x14ac:dyDescent="0.75">
      <c r="B86" s="3">
        <v>10</v>
      </c>
      <c r="C86" s="3">
        <v>10.7</v>
      </c>
      <c r="D86" s="15">
        <v>0</v>
      </c>
    </row>
    <row r="87" spans="2:4" x14ac:dyDescent="0.75">
      <c r="B87" s="3">
        <v>11</v>
      </c>
      <c r="C87" s="3">
        <v>11.2</v>
      </c>
      <c r="D87" s="15">
        <v>0</v>
      </c>
    </row>
    <row r="88" spans="2:4" x14ac:dyDescent="0.75">
      <c r="B88" s="3">
        <v>12</v>
      </c>
      <c r="C88" s="3">
        <v>9.6999999999999993</v>
      </c>
      <c r="D88" s="15">
        <v>0</v>
      </c>
    </row>
    <row r="89" spans="2:4" x14ac:dyDescent="0.75">
      <c r="B89" s="3">
        <v>1</v>
      </c>
      <c r="C89" s="3">
        <v>9.6999999999999993</v>
      </c>
      <c r="D89" s="15">
        <v>0</v>
      </c>
    </row>
    <row r="90" spans="2:4" x14ac:dyDescent="0.75">
      <c r="B90" s="3">
        <v>2</v>
      </c>
      <c r="C90" s="3">
        <v>8.6999999999999993</v>
      </c>
      <c r="D90" s="15">
        <v>1</v>
      </c>
    </row>
    <row r="91" spans="2:4" x14ac:dyDescent="0.75">
      <c r="B91" s="3">
        <v>3</v>
      </c>
      <c r="C91" s="3">
        <v>8.4</v>
      </c>
      <c r="D91" s="15">
        <v>1</v>
      </c>
    </row>
    <row r="92" spans="2:4" x14ac:dyDescent="0.75">
      <c r="B92" s="3">
        <v>4</v>
      </c>
      <c r="C92" s="3">
        <v>9</v>
      </c>
      <c r="D92" s="15">
        <v>0</v>
      </c>
    </row>
    <row r="93" spans="2:4" x14ac:dyDescent="0.75">
      <c r="B93" s="3">
        <v>5</v>
      </c>
      <c r="C93" s="3">
        <v>8.8000000000000007</v>
      </c>
      <c r="D93" s="15">
        <v>1</v>
      </c>
    </row>
    <row r="94" spans="2:4" x14ac:dyDescent="0.75">
      <c r="B94" s="3">
        <v>6</v>
      </c>
      <c r="C94" s="3">
        <v>7.8</v>
      </c>
      <c r="D94" s="15">
        <v>1</v>
      </c>
    </row>
    <row r="95" spans="2:4" x14ac:dyDescent="0.75">
      <c r="B95" s="3">
        <v>7</v>
      </c>
      <c r="C95" s="3">
        <v>9</v>
      </c>
      <c r="D95" s="15">
        <v>0</v>
      </c>
    </row>
    <row r="96" spans="2:4" x14ac:dyDescent="0.75">
      <c r="B96" s="3">
        <v>8</v>
      </c>
      <c r="C96" s="3">
        <v>8</v>
      </c>
      <c r="D96" s="15">
        <v>1</v>
      </c>
    </row>
    <row r="97" spans="2:4" x14ac:dyDescent="0.75">
      <c r="B97" s="3">
        <v>9</v>
      </c>
      <c r="C97" s="3">
        <v>7.6</v>
      </c>
      <c r="D97" s="15">
        <v>1</v>
      </c>
    </row>
    <row r="98" spans="2:4" x14ac:dyDescent="0.75">
      <c r="B98" s="3">
        <v>10</v>
      </c>
      <c r="C98" s="3">
        <v>9.1</v>
      </c>
      <c r="D98" s="15">
        <v>0</v>
      </c>
    </row>
    <row r="99" spans="2:4" x14ac:dyDescent="0.75">
      <c r="B99" s="3">
        <v>11</v>
      </c>
      <c r="C99" s="3">
        <v>9.4</v>
      </c>
      <c r="D99" s="15">
        <v>0</v>
      </c>
    </row>
    <row r="100" spans="2:4" x14ac:dyDescent="0.75">
      <c r="B100" s="3">
        <v>12</v>
      </c>
      <c r="C100" s="3">
        <v>8.6999999999999993</v>
      </c>
      <c r="D100" s="15">
        <v>1</v>
      </c>
    </row>
    <row r="101" spans="2:4" x14ac:dyDescent="0.75">
      <c r="B101" s="3">
        <v>1</v>
      </c>
      <c r="C101" s="3">
        <v>10.1</v>
      </c>
      <c r="D101" s="15">
        <v>0</v>
      </c>
    </row>
    <row r="102" spans="2:4" x14ac:dyDescent="0.75">
      <c r="B102" s="3">
        <v>2</v>
      </c>
      <c r="C102" s="3">
        <v>8.1999999999999993</v>
      </c>
      <c r="D102" s="15">
        <v>1</v>
      </c>
    </row>
    <row r="103" spans="2:4" x14ac:dyDescent="0.75">
      <c r="B103" s="3">
        <v>3</v>
      </c>
      <c r="C103" s="3">
        <v>9.4</v>
      </c>
      <c r="D103" s="15">
        <v>0</v>
      </c>
    </row>
    <row r="104" spans="2:4" x14ac:dyDescent="0.75">
      <c r="B104" s="3">
        <v>4</v>
      </c>
      <c r="C104" s="3">
        <v>8.3000000000000007</v>
      </c>
      <c r="D104" s="15">
        <v>1</v>
      </c>
    </row>
    <row r="105" spans="2:4" x14ac:dyDescent="0.75">
      <c r="B105" s="3">
        <v>5</v>
      </c>
      <c r="C105" s="3">
        <v>7.7</v>
      </c>
      <c r="D105" s="15">
        <v>1</v>
      </c>
    </row>
    <row r="106" spans="2:4" x14ac:dyDescent="0.75">
      <c r="B106" s="3">
        <v>6</v>
      </c>
      <c r="C106" s="3">
        <v>9</v>
      </c>
      <c r="D106" s="15">
        <v>0</v>
      </c>
    </row>
    <row r="107" spans="2:4" x14ac:dyDescent="0.75">
      <c r="B107" s="3">
        <v>7</v>
      </c>
      <c r="C107" s="3">
        <v>10.6</v>
      </c>
      <c r="D107" s="15">
        <v>0</v>
      </c>
    </row>
    <row r="108" spans="2:4" x14ac:dyDescent="0.75">
      <c r="B108" s="3">
        <v>8</v>
      </c>
      <c r="C108" s="3">
        <v>7.8</v>
      </c>
      <c r="D108" s="15">
        <v>1</v>
      </c>
    </row>
    <row r="109" spans="2:4" x14ac:dyDescent="0.75">
      <c r="B109" s="3">
        <v>9</v>
      </c>
      <c r="C109" s="3">
        <v>8</v>
      </c>
      <c r="D109" s="15">
        <v>1</v>
      </c>
    </row>
    <row r="110" spans="2:4" x14ac:dyDescent="0.75">
      <c r="B110" s="3">
        <v>10</v>
      </c>
      <c r="C110" s="3">
        <v>8.8000000000000007</v>
      </c>
      <c r="D110" s="15">
        <v>1</v>
      </c>
    </row>
    <row r="111" spans="2:4" x14ac:dyDescent="0.75">
      <c r="B111" s="3">
        <v>11</v>
      </c>
      <c r="C111" s="3">
        <v>11.5</v>
      </c>
      <c r="D111" s="15">
        <v>0</v>
      </c>
    </row>
    <row r="112" spans="2:4" x14ac:dyDescent="0.75">
      <c r="B112" s="3">
        <v>12</v>
      </c>
      <c r="C112" s="3">
        <v>7.9</v>
      </c>
      <c r="D112" s="15">
        <v>1</v>
      </c>
    </row>
    <row r="113" spans="2:4" x14ac:dyDescent="0.75">
      <c r="B113" s="3">
        <v>1</v>
      </c>
      <c r="C113" s="3">
        <v>9.9</v>
      </c>
      <c r="D113" s="15">
        <v>0</v>
      </c>
    </row>
    <row r="114" spans="2:4" x14ac:dyDescent="0.75">
      <c r="B114" s="3">
        <v>2</v>
      </c>
      <c r="C114" s="3">
        <v>9.3000000000000007</v>
      </c>
      <c r="D114" s="15">
        <v>0</v>
      </c>
    </row>
    <row r="115" spans="2:4" x14ac:dyDescent="0.75">
      <c r="B115" s="3">
        <v>3</v>
      </c>
      <c r="C115" s="3">
        <v>9.5</v>
      </c>
      <c r="D115" s="15">
        <v>0</v>
      </c>
    </row>
    <row r="116" spans="2:4" x14ac:dyDescent="0.75">
      <c r="B116" s="3">
        <v>4</v>
      </c>
      <c r="C116" s="3">
        <v>9.5</v>
      </c>
      <c r="D116" s="15">
        <v>0</v>
      </c>
    </row>
    <row r="117" spans="2:4" x14ac:dyDescent="0.75">
      <c r="B117" s="3">
        <v>5</v>
      </c>
      <c r="C117" s="3">
        <v>8.6999999999999993</v>
      </c>
      <c r="D117" s="15">
        <v>1</v>
      </c>
    </row>
    <row r="118" spans="2:4" x14ac:dyDescent="0.75">
      <c r="B118" s="3">
        <v>6</v>
      </c>
      <c r="C118" s="3">
        <v>8.3000000000000007</v>
      </c>
      <c r="D118" s="15">
        <v>1</v>
      </c>
    </row>
    <row r="119" spans="2:4" x14ac:dyDescent="0.75">
      <c r="B119" s="3">
        <v>7</v>
      </c>
      <c r="C119" s="3">
        <v>11</v>
      </c>
      <c r="D119" s="15">
        <v>0</v>
      </c>
    </row>
    <row r="120" spans="2:4" x14ac:dyDescent="0.75">
      <c r="B120" s="3">
        <v>8</v>
      </c>
      <c r="C120" s="3">
        <v>10.4</v>
      </c>
      <c r="D120" s="15">
        <v>0</v>
      </c>
    </row>
    <row r="121" spans="2:4" x14ac:dyDescent="0.75">
      <c r="B121" s="3">
        <v>9</v>
      </c>
      <c r="C121" s="3">
        <v>8</v>
      </c>
      <c r="D121" s="15">
        <v>1</v>
      </c>
    </row>
    <row r="122" spans="2:4" x14ac:dyDescent="0.75">
      <c r="B122" s="3">
        <v>10</v>
      </c>
      <c r="C122" s="3">
        <v>7.9</v>
      </c>
      <c r="D122" s="15">
        <v>1</v>
      </c>
    </row>
    <row r="123" spans="2:4" x14ac:dyDescent="0.75">
      <c r="B123" s="3">
        <v>11</v>
      </c>
      <c r="C123" s="3">
        <v>10.7</v>
      </c>
      <c r="D123" s="15">
        <v>0</v>
      </c>
    </row>
    <row r="124" spans="2:4" x14ac:dyDescent="0.75">
      <c r="B124" s="3">
        <v>12</v>
      </c>
      <c r="C124" s="3">
        <v>10.3</v>
      </c>
      <c r="D124" s="15">
        <v>0</v>
      </c>
    </row>
    <row r="125" spans="2:4" x14ac:dyDescent="0.75">
      <c r="B125" s="3">
        <v>1</v>
      </c>
      <c r="C125" s="3">
        <v>10.4</v>
      </c>
      <c r="D125" s="15">
        <v>0</v>
      </c>
    </row>
    <row r="126" spans="2:4" x14ac:dyDescent="0.75">
      <c r="B126" s="3">
        <v>2</v>
      </c>
      <c r="C126" s="3">
        <v>9.6999999999999993</v>
      </c>
      <c r="D126" s="15">
        <v>0</v>
      </c>
    </row>
    <row r="127" spans="2:4" x14ac:dyDescent="0.75">
      <c r="B127" s="3">
        <v>3</v>
      </c>
      <c r="C127" s="3">
        <v>8.5</v>
      </c>
      <c r="D127" s="15">
        <v>1</v>
      </c>
    </row>
    <row r="128" spans="2:4" x14ac:dyDescent="0.75">
      <c r="B128" s="3">
        <v>4</v>
      </c>
      <c r="C128" s="3">
        <v>9.3000000000000007</v>
      </c>
      <c r="D128" s="15">
        <v>0</v>
      </c>
    </row>
    <row r="129" spans="2:4" x14ac:dyDescent="0.75">
      <c r="B129" s="3">
        <v>5</v>
      </c>
      <c r="C129" s="3">
        <v>8.3000000000000007</v>
      </c>
      <c r="D129" s="15">
        <v>1</v>
      </c>
    </row>
    <row r="130" spans="2:4" x14ac:dyDescent="0.75">
      <c r="B130" s="3">
        <v>6</v>
      </c>
      <c r="C130" s="3">
        <v>9.5</v>
      </c>
      <c r="D130" s="15">
        <v>0</v>
      </c>
    </row>
    <row r="131" spans="2:4" x14ac:dyDescent="0.75">
      <c r="B131" s="3">
        <v>7</v>
      </c>
      <c r="C131" s="3">
        <v>11.3</v>
      </c>
      <c r="D131" s="15">
        <v>0</v>
      </c>
    </row>
    <row r="132" spans="2:4" x14ac:dyDescent="0.75">
      <c r="B132" s="3">
        <v>8</v>
      </c>
      <c r="C132" s="3">
        <v>8.4</v>
      </c>
      <c r="D132" s="15">
        <v>1</v>
      </c>
    </row>
    <row r="133" spans="2:4" x14ac:dyDescent="0.75">
      <c r="B133" s="3">
        <v>9</v>
      </c>
      <c r="C133" s="3">
        <v>7.6</v>
      </c>
      <c r="D133" s="15">
        <v>1</v>
      </c>
    </row>
    <row r="134" spans="2:4" x14ac:dyDescent="0.75">
      <c r="B134" s="3">
        <v>10</v>
      </c>
      <c r="C134" s="3">
        <v>8.1999999999999993</v>
      </c>
      <c r="D134" s="15">
        <v>1</v>
      </c>
    </row>
    <row r="135" spans="2:4" x14ac:dyDescent="0.75">
      <c r="B135" s="3">
        <v>11</v>
      </c>
      <c r="C135" s="3">
        <v>11.4</v>
      </c>
      <c r="D135" s="15">
        <v>0</v>
      </c>
    </row>
    <row r="136" spans="2:4" x14ac:dyDescent="0.75">
      <c r="B136" s="3">
        <v>12</v>
      </c>
      <c r="C136" s="3">
        <v>10.6</v>
      </c>
      <c r="D136" s="15">
        <v>0</v>
      </c>
    </row>
    <row r="137" spans="2:4" x14ac:dyDescent="0.75">
      <c r="B137" s="3">
        <v>1</v>
      </c>
      <c r="C137" s="3">
        <v>8.4</v>
      </c>
      <c r="D137" s="15">
        <v>1</v>
      </c>
    </row>
    <row r="138" spans="2:4" x14ac:dyDescent="0.75">
      <c r="B138" s="3">
        <v>2</v>
      </c>
      <c r="C138" s="3">
        <v>10</v>
      </c>
      <c r="D138" s="15">
        <v>0</v>
      </c>
    </row>
    <row r="139" spans="2:4" x14ac:dyDescent="0.75">
      <c r="B139" s="3">
        <v>3</v>
      </c>
      <c r="C139" s="3">
        <v>8.9</v>
      </c>
      <c r="D139" s="15">
        <v>1</v>
      </c>
    </row>
    <row r="140" spans="2:4" x14ac:dyDescent="0.75">
      <c r="B140" s="3">
        <v>4</v>
      </c>
      <c r="C140" s="3">
        <v>8.1999999999999993</v>
      </c>
      <c r="D140" s="15">
        <v>1</v>
      </c>
    </row>
    <row r="141" spans="2:4" x14ac:dyDescent="0.75">
      <c r="B141" s="3">
        <v>5</v>
      </c>
      <c r="C141" s="3">
        <v>7.3</v>
      </c>
      <c r="D141" s="15">
        <v>1</v>
      </c>
    </row>
    <row r="142" spans="2:4" x14ac:dyDescent="0.75">
      <c r="B142" s="3">
        <v>6</v>
      </c>
      <c r="C142" s="3">
        <v>7.9</v>
      </c>
      <c r="D142" s="15">
        <v>1</v>
      </c>
    </row>
    <row r="143" spans="2:4" x14ac:dyDescent="0.75">
      <c r="B143" s="3">
        <v>7</v>
      </c>
      <c r="C143" s="3">
        <v>9.5</v>
      </c>
      <c r="D143" s="15">
        <v>0</v>
      </c>
    </row>
    <row r="144" spans="2:4" x14ac:dyDescent="0.75">
      <c r="B144" s="3">
        <v>8</v>
      </c>
      <c r="C144" s="3">
        <v>9</v>
      </c>
      <c r="D144" s="15">
        <v>0</v>
      </c>
    </row>
    <row r="145" spans="2:4" x14ac:dyDescent="0.75">
      <c r="B145" s="3">
        <v>9</v>
      </c>
      <c r="C145" s="3">
        <v>7.9</v>
      </c>
      <c r="D145" s="15">
        <v>1</v>
      </c>
    </row>
    <row r="146" spans="2:4" x14ac:dyDescent="0.75">
      <c r="B146" s="3">
        <v>10</v>
      </c>
      <c r="C146" s="3">
        <v>8.5</v>
      </c>
      <c r="D146" s="15">
        <v>1</v>
      </c>
    </row>
    <row r="147" spans="2:4" x14ac:dyDescent="0.75">
      <c r="B147" s="3">
        <v>11</v>
      </c>
      <c r="C147" s="3">
        <v>10.3</v>
      </c>
      <c r="D147" s="15">
        <v>0</v>
      </c>
    </row>
    <row r="148" spans="2:4" x14ac:dyDescent="0.75">
      <c r="B148" s="3">
        <v>12</v>
      </c>
      <c r="C148" s="3">
        <v>8.6</v>
      </c>
      <c r="D148" s="15">
        <v>1</v>
      </c>
    </row>
    <row r="149" spans="2:4" x14ac:dyDescent="0.75">
      <c r="B149" s="3">
        <v>1</v>
      </c>
      <c r="C149" s="3">
        <v>10</v>
      </c>
      <c r="D149" s="15">
        <v>0</v>
      </c>
    </row>
    <row r="150" spans="2:4" x14ac:dyDescent="0.75">
      <c r="B150" s="3">
        <v>2</v>
      </c>
      <c r="C150" s="3">
        <v>9.6999999999999993</v>
      </c>
      <c r="D150" s="15">
        <v>0</v>
      </c>
    </row>
    <row r="151" spans="2:4" x14ac:dyDescent="0.75">
      <c r="B151" s="3">
        <v>3</v>
      </c>
      <c r="C151" s="3">
        <v>7.5</v>
      </c>
      <c r="D151" s="15">
        <v>1</v>
      </c>
    </row>
    <row r="152" spans="2:4" x14ac:dyDescent="0.75">
      <c r="B152" s="3">
        <v>4</v>
      </c>
      <c r="C152" s="3">
        <v>8.6999999999999993</v>
      </c>
      <c r="D152" s="15">
        <v>1</v>
      </c>
    </row>
    <row r="153" spans="2:4" x14ac:dyDescent="0.75">
      <c r="B153" s="3">
        <v>5</v>
      </c>
      <c r="C153" s="3">
        <v>8.8000000000000007</v>
      </c>
      <c r="D153" s="15">
        <v>1</v>
      </c>
    </row>
    <row r="154" spans="2:4" x14ac:dyDescent="0.75">
      <c r="B154" s="3">
        <v>6</v>
      </c>
      <c r="C154" s="3">
        <v>10.3</v>
      </c>
      <c r="D154" s="15">
        <v>0</v>
      </c>
    </row>
    <row r="155" spans="2:4" x14ac:dyDescent="0.75">
      <c r="B155" s="3">
        <v>7</v>
      </c>
      <c r="C155" s="3">
        <v>9.5</v>
      </c>
      <c r="D155" s="15">
        <v>0</v>
      </c>
    </row>
    <row r="156" spans="2:4" x14ac:dyDescent="0.75">
      <c r="B156" s="3">
        <v>8</v>
      </c>
      <c r="C156" s="3">
        <v>7.7</v>
      </c>
      <c r="D156" s="15">
        <v>1</v>
      </c>
    </row>
    <row r="157" spans="2:4" x14ac:dyDescent="0.75">
      <c r="B157" s="3">
        <v>9</v>
      </c>
      <c r="C157" s="3">
        <v>7.8</v>
      </c>
      <c r="D157" s="15">
        <v>1</v>
      </c>
    </row>
    <row r="158" spans="2:4" x14ac:dyDescent="0.75">
      <c r="B158" s="3">
        <v>10</v>
      </c>
      <c r="C158" s="3">
        <v>8.6</v>
      </c>
      <c r="D158" s="15">
        <v>1</v>
      </c>
    </row>
    <row r="159" spans="2:4" x14ac:dyDescent="0.75">
      <c r="B159" s="3">
        <v>11</v>
      </c>
      <c r="C159" s="3">
        <v>10.7</v>
      </c>
      <c r="D159" s="15">
        <v>0</v>
      </c>
    </row>
    <row r="160" spans="2:4" x14ac:dyDescent="0.75">
      <c r="B160" s="3">
        <v>12</v>
      </c>
      <c r="C160" s="3">
        <v>9.8000000000000007</v>
      </c>
      <c r="D160" s="15">
        <v>0</v>
      </c>
    </row>
    <row r="161" spans="2:4" x14ac:dyDescent="0.75">
      <c r="B161" s="3">
        <v>1</v>
      </c>
      <c r="C161" s="3">
        <v>8.6</v>
      </c>
      <c r="D161" s="15">
        <v>1</v>
      </c>
    </row>
    <row r="162" spans="2:4" x14ac:dyDescent="0.75">
      <c r="B162" s="3">
        <v>2</v>
      </c>
      <c r="C162" s="3">
        <v>8.1</v>
      </c>
      <c r="D162" s="15">
        <v>1</v>
      </c>
    </row>
    <row r="163" spans="2:4" x14ac:dyDescent="0.75">
      <c r="B163" s="3">
        <v>3</v>
      </c>
      <c r="C163" s="3">
        <v>8.1</v>
      </c>
      <c r="D163" s="15">
        <v>1</v>
      </c>
    </row>
    <row r="164" spans="2:4" x14ac:dyDescent="0.75">
      <c r="B164" s="3">
        <v>4</v>
      </c>
      <c r="C164" s="3">
        <v>9.1999999999999993</v>
      </c>
      <c r="D164" s="15">
        <v>0</v>
      </c>
    </row>
    <row r="165" spans="2:4" x14ac:dyDescent="0.75">
      <c r="B165" s="3">
        <v>5</v>
      </c>
      <c r="C165" s="3">
        <v>8.8000000000000007</v>
      </c>
      <c r="D165" s="15">
        <v>1</v>
      </c>
    </row>
    <row r="166" spans="2:4" x14ac:dyDescent="0.75">
      <c r="B166" s="3">
        <v>6</v>
      </c>
      <c r="C166" s="3">
        <v>8</v>
      </c>
      <c r="D166" s="15">
        <v>1</v>
      </c>
    </row>
    <row r="167" spans="2:4" x14ac:dyDescent="0.75">
      <c r="B167" s="3">
        <v>7</v>
      </c>
      <c r="C167" s="3">
        <v>11.5</v>
      </c>
      <c r="D167" s="15">
        <v>0</v>
      </c>
    </row>
    <row r="168" spans="2:4" x14ac:dyDescent="0.75">
      <c r="B168" s="3">
        <v>8</v>
      </c>
      <c r="C168" s="3">
        <v>8.8000000000000007</v>
      </c>
      <c r="D168" s="15">
        <v>1</v>
      </c>
    </row>
    <row r="169" spans="2:4" x14ac:dyDescent="0.75">
      <c r="B169" s="3">
        <v>9</v>
      </c>
      <c r="C169" s="3">
        <v>8.6</v>
      </c>
      <c r="D169" s="15">
        <v>1</v>
      </c>
    </row>
    <row r="170" spans="2:4" x14ac:dyDescent="0.75">
      <c r="B170" s="3">
        <v>10</v>
      </c>
      <c r="C170" s="3">
        <v>9.6</v>
      </c>
      <c r="D170" s="15">
        <v>0</v>
      </c>
    </row>
    <row r="171" spans="2:4" x14ac:dyDescent="0.75">
      <c r="B171" s="3">
        <v>11</v>
      </c>
      <c r="C171" s="3">
        <v>11.3</v>
      </c>
      <c r="D171" s="15">
        <v>0</v>
      </c>
    </row>
    <row r="172" spans="2:4" x14ac:dyDescent="0.75">
      <c r="B172" s="3">
        <v>12</v>
      </c>
      <c r="C172" s="3">
        <v>10.5</v>
      </c>
      <c r="D172" s="15">
        <v>0</v>
      </c>
    </row>
    <row r="173" spans="2:4" x14ac:dyDescent="0.75">
      <c r="B173" s="3">
        <v>1</v>
      </c>
      <c r="C173" s="3">
        <v>10.3</v>
      </c>
      <c r="D173" s="15">
        <v>0</v>
      </c>
    </row>
    <row r="174" spans="2:4" x14ac:dyDescent="0.75">
      <c r="B174" s="3">
        <v>2</v>
      </c>
      <c r="C174" s="3">
        <v>8.1999999999999993</v>
      </c>
      <c r="D174" s="15">
        <v>1</v>
      </c>
    </row>
    <row r="175" spans="2:4" x14ac:dyDescent="0.75">
      <c r="B175" s="3">
        <v>3</v>
      </c>
      <c r="C175" s="3">
        <v>7.6</v>
      </c>
      <c r="D175" s="15">
        <v>1</v>
      </c>
    </row>
    <row r="176" spans="2:4" x14ac:dyDescent="0.75">
      <c r="B176" s="3">
        <v>4</v>
      </c>
      <c r="C176" s="3">
        <v>11</v>
      </c>
      <c r="D176" s="15">
        <v>0</v>
      </c>
    </row>
    <row r="177" spans="2:4" x14ac:dyDescent="0.75">
      <c r="B177" s="3">
        <v>5</v>
      </c>
      <c r="C177" s="3">
        <v>8.5</v>
      </c>
      <c r="D177" s="15">
        <v>1</v>
      </c>
    </row>
    <row r="178" spans="2:4" x14ac:dyDescent="0.75">
      <c r="B178" s="3">
        <v>6</v>
      </c>
      <c r="C178" s="3">
        <v>7.6</v>
      </c>
      <c r="D178" s="15">
        <v>1</v>
      </c>
    </row>
    <row r="179" spans="2:4" x14ac:dyDescent="0.75">
      <c r="B179" s="3">
        <v>7</v>
      </c>
      <c r="C179" s="3">
        <v>9.9</v>
      </c>
      <c r="D179" s="15">
        <v>0</v>
      </c>
    </row>
    <row r="180" spans="2:4" x14ac:dyDescent="0.75">
      <c r="B180" s="3">
        <v>8</v>
      </c>
      <c r="C180" s="3">
        <v>8.4</v>
      </c>
      <c r="D180" s="15">
        <v>1</v>
      </c>
    </row>
    <row r="181" spans="2:4" x14ac:dyDescent="0.75">
      <c r="B181" s="3">
        <v>9</v>
      </c>
      <c r="C181" s="3">
        <v>8.4</v>
      </c>
      <c r="D181" s="15">
        <v>1</v>
      </c>
    </row>
    <row r="182" spans="2:4" x14ac:dyDescent="0.75">
      <c r="B182" s="3">
        <v>10</v>
      </c>
      <c r="C182" s="3">
        <v>8.1999999999999993</v>
      </c>
      <c r="D182" s="15">
        <v>1</v>
      </c>
    </row>
    <row r="183" spans="2:4" x14ac:dyDescent="0.75">
      <c r="B183" s="3">
        <v>11</v>
      </c>
      <c r="C183" s="3">
        <v>9.8000000000000007</v>
      </c>
      <c r="D183" s="15">
        <v>0</v>
      </c>
    </row>
    <row r="184" spans="2:4" x14ac:dyDescent="0.75">
      <c r="B184" s="3">
        <v>12</v>
      </c>
      <c r="C184" s="3">
        <v>10.3</v>
      </c>
      <c r="D184" s="15">
        <v>0</v>
      </c>
    </row>
    <row r="185" spans="2:4" x14ac:dyDescent="0.75">
      <c r="B185" s="3">
        <v>1</v>
      </c>
      <c r="C185" s="3">
        <v>8.1</v>
      </c>
      <c r="D185" s="15">
        <v>1</v>
      </c>
    </row>
    <row r="186" spans="2:4" x14ac:dyDescent="0.75">
      <c r="B186" s="3">
        <v>2</v>
      </c>
      <c r="C186" s="3">
        <v>9.9</v>
      </c>
      <c r="D186" s="15">
        <v>0</v>
      </c>
    </row>
    <row r="187" spans="2:4" x14ac:dyDescent="0.75">
      <c r="B187" s="3">
        <v>3</v>
      </c>
      <c r="C187" s="3">
        <v>10.9</v>
      </c>
      <c r="D187" s="15">
        <v>0</v>
      </c>
    </row>
    <row r="188" spans="2:4" x14ac:dyDescent="0.75">
      <c r="B188" s="3">
        <v>4</v>
      </c>
      <c r="C188" s="3">
        <v>8.5</v>
      </c>
      <c r="D188" s="15">
        <v>1</v>
      </c>
    </row>
    <row r="189" spans="2:4" x14ac:dyDescent="0.75">
      <c r="B189" s="3">
        <v>5</v>
      </c>
      <c r="C189" s="3">
        <v>10.199999999999999</v>
      </c>
      <c r="D189" s="15">
        <v>0</v>
      </c>
    </row>
    <row r="190" spans="2:4" x14ac:dyDescent="0.75">
      <c r="B190" s="3">
        <v>6</v>
      </c>
      <c r="C190" s="3">
        <v>8.4</v>
      </c>
      <c r="D190" s="15">
        <v>1</v>
      </c>
    </row>
    <row r="191" spans="2:4" x14ac:dyDescent="0.75">
      <c r="B191" s="3">
        <v>7</v>
      </c>
      <c r="C191" s="3">
        <v>11.2</v>
      </c>
      <c r="D191" s="15">
        <v>0</v>
      </c>
    </row>
    <row r="192" spans="2:4" x14ac:dyDescent="0.75">
      <c r="B192" s="3">
        <v>8</v>
      </c>
      <c r="C192" s="3">
        <v>8.1</v>
      </c>
      <c r="D192" s="15">
        <v>1</v>
      </c>
    </row>
    <row r="193" spans="2:4" x14ac:dyDescent="0.75">
      <c r="B193" s="3">
        <v>9</v>
      </c>
      <c r="C193" s="3">
        <v>7.7</v>
      </c>
      <c r="D193" s="15">
        <v>1</v>
      </c>
    </row>
    <row r="194" spans="2:4" x14ac:dyDescent="0.75">
      <c r="B194" s="3">
        <v>10</v>
      </c>
      <c r="C194" s="3">
        <v>9.1999999999999993</v>
      </c>
      <c r="D194" s="15">
        <v>0</v>
      </c>
    </row>
    <row r="195" spans="2:4" x14ac:dyDescent="0.75">
      <c r="B195" s="3">
        <v>11</v>
      </c>
      <c r="C195" s="3">
        <v>10.199999999999999</v>
      </c>
      <c r="D195" s="15">
        <v>0</v>
      </c>
    </row>
    <row r="196" spans="2:4" x14ac:dyDescent="0.75">
      <c r="B196" s="3">
        <v>12</v>
      </c>
      <c r="C196" s="3">
        <v>8.6</v>
      </c>
      <c r="D196" s="15">
        <v>1</v>
      </c>
    </row>
    <row r="197" spans="2:4" x14ac:dyDescent="0.75">
      <c r="B197" s="3">
        <v>1</v>
      </c>
      <c r="C197" s="3">
        <v>8.4</v>
      </c>
      <c r="D197" s="15">
        <v>1</v>
      </c>
    </row>
    <row r="198" spans="2:4" x14ac:dyDescent="0.75">
      <c r="B198" s="3">
        <v>2</v>
      </c>
      <c r="C198" s="3">
        <v>8.8000000000000007</v>
      </c>
      <c r="D198" s="15">
        <v>1</v>
      </c>
    </row>
    <row r="199" spans="2:4" x14ac:dyDescent="0.75">
      <c r="B199" s="3">
        <v>3</v>
      </c>
      <c r="C199" s="3">
        <v>7.5</v>
      </c>
      <c r="D199" s="15">
        <v>1</v>
      </c>
    </row>
    <row r="200" spans="2:4" x14ac:dyDescent="0.75">
      <c r="B200" s="3">
        <v>4</v>
      </c>
      <c r="C200" s="3">
        <v>9.1999999999999993</v>
      </c>
      <c r="D200" s="15">
        <v>0</v>
      </c>
    </row>
    <row r="201" spans="2:4" x14ac:dyDescent="0.75">
      <c r="B201" s="3">
        <v>5</v>
      </c>
      <c r="C201" s="3">
        <v>7.6</v>
      </c>
      <c r="D201" s="15">
        <v>1</v>
      </c>
    </row>
    <row r="202" spans="2:4" x14ac:dyDescent="0.75">
      <c r="B202" s="3">
        <v>6</v>
      </c>
      <c r="C202" s="3">
        <v>10.1</v>
      </c>
      <c r="D202" s="15">
        <v>0</v>
      </c>
    </row>
    <row r="203" spans="2:4" x14ac:dyDescent="0.75">
      <c r="B203" s="3">
        <v>7</v>
      </c>
      <c r="C203" s="3">
        <v>10.5</v>
      </c>
      <c r="D203" s="15">
        <v>0</v>
      </c>
    </row>
    <row r="204" spans="2:4" x14ac:dyDescent="0.75">
      <c r="B204" s="3">
        <v>8</v>
      </c>
      <c r="C204" s="3">
        <v>8.6999999999999993</v>
      </c>
      <c r="D204" s="15">
        <v>1</v>
      </c>
    </row>
    <row r="205" spans="2:4" x14ac:dyDescent="0.75">
      <c r="B205" s="3">
        <v>9</v>
      </c>
      <c r="C205" s="3">
        <v>9.1</v>
      </c>
      <c r="D205" s="15">
        <v>0</v>
      </c>
    </row>
    <row r="206" spans="2:4" x14ac:dyDescent="0.75">
      <c r="B206" s="3">
        <v>10</v>
      </c>
      <c r="C206" s="3">
        <v>8.5</v>
      </c>
      <c r="D206" s="15">
        <v>1</v>
      </c>
    </row>
    <row r="207" spans="2:4" x14ac:dyDescent="0.75">
      <c r="B207" s="3">
        <v>11</v>
      </c>
      <c r="C207" s="3">
        <v>9.9</v>
      </c>
      <c r="D207" s="15">
        <v>0</v>
      </c>
    </row>
    <row r="208" spans="2:4" x14ac:dyDescent="0.75">
      <c r="B208" s="3">
        <v>12</v>
      </c>
      <c r="C208" s="3">
        <v>8.5</v>
      </c>
      <c r="D208" s="15">
        <v>1</v>
      </c>
    </row>
    <row r="209" spans="2:4" x14ac:dyDescent="0.75">
      <c r="B209" s="3">
        <v>1</v>
      </c>
      <c r="C209" s="3">
        <v>9.4</v>
      </c>
      <c r="D209" s="15">
        <v>0</v>
      </c>
    </row>
    <row r="210" spans="2:4" x14ac:dyDescent="0.75">
      <c r="B210" s="3">
        <v>2</v>
      </c>
      <c r="C210" s="3">
        <v>8.3000000000000007</v>
      </c>
      <c r="D210" s="15">
        <v>1</v>
      </c>
    </row>
    <row r="211" spans="2:4" x14ac:dyDescent="0.75">
      <c r="B211" s="3">
        <v>3</v>
      </c>
      <c r="C211" s="3">
        <v>8.1</v>
      </c>
      <c r="D211" s="15">
        <v>1</v>
      </c>
    </row>
    <row r="212" spans="2:4" x14ac:dyDescent="0.75">
      <c r="B212" s="3">
        <v>4</v>
      </c>
      <c r="C212" s="3">
        <v>8.9</v>
      </c>
      <c r="D212" s="15">
        <v>1</v>
      </c>
    </row>
    <row r="213" spans="2:4" x14ac:dyDescent="0.75">
      <c r="B213" s="3">
        <v>5</v>
      </c>
      <c r="C213" s="3">
        <v>8.1999999999999993</v>
      </c>
      <c r="D213" s="15">
        <v>1</v>
      </c>
    </row>
    <row r="214" spans="2:4" x14ac:dyDescent="0.75">
      <c r="B214" s="3">
        <v>6</v>
      </c>
      <c r="C214" s="3">
        <v>8.4</v>
      </c>
      <c r="D214" s="15">
        <v>1</v>
      </c>
    </row>
    <row r="215" spans="2:4" x14ac:dyDescent="0.75">
      <c r="B215" s="3">
        <v>7</v>
      </c>
      <c r="C215" s="3">
        <v>10.199999999999999</v>
      </c>
      <c r="D215" s="15">
        <v>0</v>
      </c>
    </row>
    <row r="216" spans="2:4" x14ac:dyDescent="0.75">
      <c r="B216" s="3">
        <v>8</v>
      </c>
      <c r="C216" s="3">
        <v>8.9</v>
      </c>
      <c r="D216" s="15">
        <v>1</v>
      </c>
    </row>
    <row r="217" spans="2:4" x14ac:dyDescent="0.75">
      <c r="B217" s="3">
        <v>9</v>
      </c>
      <c r="C217" s="3">
        <v>8.6</v>
      </c>
      <c r="D217" s="15">
        <v>1</v>
      </c>
    </row>
    <row r="218" spans="2:4" x14ac:dyDescent="0.75">
      <c r="B218" s="3">
        <v>10</v>
      </c>
      <c r="C218" s="3">
        <v>7.7</v>
      </c>
      <c r="D218" s="15">
        <v>1</v>
      </c>
    </row>
    <row r="219" spans="2:4" x14ac:dyDescent="0.75">
      <c r="B219" s="3">
        <v>11</v>
      </c>
      <c r="C219" s="3">
        <v>10.3</v>
      </c>
      <c r="D219" s="15">
        <v>0</v>
      </c>
    </row>
    <row r="220" spans="2:4" x14ac:dyDescent="0.75">
      <c r="B220" s="3">
        <v>12</v>
      </c>
      <c r="C220" s="3">
        <v>9.1999999999999993</v>
      </c>
      <c r="D220" s="15">
        <v>0</v>
      </c>
    </row>
    <row r="221" spans="2:4" x14ac:dyDescent="0.75">
      <c r="B221" s="3">
        <v>1</v>
      </c>
      <c r="C221" s="3">
        <v>9.1</v>
      </c>
      <c r="D221" s="15">
        <v>0</v>
      </c>
    </row>
    <row r="222" spans="2:4" x14ac:dyDescent="0.75">
      <c r="B222" s="3">
        <v>2</v>
      </c>
      <c r="C222" s="3">
        <v>9.8000000000000007</v>
      </c>
      <c r="D222" s="15">
        <v>0</v>
      </c>
    </row>
    <row r="223" spans="2:4" x14ac:dyDescent="0.75">
      <c r="B223" s="3">
        <v>3</v>
      </c>
      <c r="C223" s="3">
        <v>8.8000000000000007</v>
      </c>
      <c r="D223" s="15">
        <v>1</v>
      </c>
    </row>
    <row r="224" spans="2:4" x14ac:dyDescent="0.75">
      <c r="B224" s="3">
        <v>4</v>
      </c>
      <c r="C224" s="3">
        <v>9.1999999999999993</v>
      </c>
      <c r="D224" s="15">
        <v>0</v>
      </c>
    </row>
    <row r="225" spans="2:4" x14ac:dyDescent="0.75">
      <c r="B225" s="3">
        <v>5</v>
      </c>
      <c r="C225" s="3">
        <v>10.5</v>
      </c>
      <c r="D225" s="15">
        <v>0</v>
      </c>
    </row>
    <row r="226" spans="2:4" x14ac:dyDescent="0.75">
      <c r="B226" s="3">
        <v>6</v>
      </c>
      <c r="C226" s="3">
        <v>8.5</v>
      </c>
      <c r="D226" s="15">
        <v>1</v>
      </c>
    </row>
    <row r="227" spans="2:4" x14ac:dyDescent="0.75">
      <c r="B227" s="3">
        <v>7</v>
      </c>
      <c r="C227" s="3">
        <v>9.6</v>
      </c>
      <c r="D227" s="15">
        <v>0</v>
      </c>
    </row>
    <row r="228" spans="2:4" x14ac:dyDescent="0.75">
      <c r="B228" s="3">
        <v>8</v>
      </c>
      <c r="C228" s="3">
        <v>8.5</v>
      </c>
      <c r="D228" s="15">
        <v>1</v>
      </c>
    </row>
    <row r="229" spans="2:4" x14ac:dyDescent="0.75">
      <c r="B229" s="3">
        <v>9</v>
      </c>
      <c r="C229" s="3">
        <v>9.5</v>
      </c>
      <c r="D229" s="15">
        <v>0</v>
      </c>
    </row>
    <row r="230" spans="2:4" x14ac:dyDescent="0.75">
      <c r="B230" s="3">
        <v>10</v>
      </c>
      <c r="C230" s="3">
        <v>8.1</v>
      </c>
      <c r="D230" s="15">
        <v>1</v>
      </c>
    </row>
    <row r="231" spans="2:4" x14ac:dyDescent="0.75">
      <c r="B231" s="3">
        <v>11</v>
      </c>
      <c r="C231" s="3">
        <v>9.6999999999999993</v>
      </c>
      <c r="D231" s="15">
        <v>0</v>
      </c>
    </row>
    <row r="232" spans="2:4" x14ac:dyDescent="0.75">
      <c r="B232" s="3">
        <v>12</v>
      </c>
      <c r="C232" s="3">
        <v>7.5</v>
      </c>
      <c r="D232" s="15">
        <v>1</v>
      </c>
    </row>
    <row r="233" spans="2:4" x14ac:dyDescent="0.75">
      <c r="B233" s="3">
        <v>1</v>
      </c>
      <c r="C233" s="3">
        <v>9.1</v>
      </c>
      <c r="D233" s="15">
        <v>0</v>
      </c>
    </row>
    <row r="234" spans="2:4" x14ac:dyDescent="0.75">
      <c r="B234" s="3">
        <v>2</v>
      </c>
      <c r="C234" s="3">
        <v>9</v>
      </c>
      <c r="D234" s="15">
        <v>0</v>
      </c>
    </row>
    <row r="235" spans="2:4" x14ac:dyDescent="0.75">
      <c r="B235" s="3">
        <v>3</v>
      </c>
      <c r="C235" s="3">
        <v>9.3000000000000007</v>
      </c>
      <c r="D235" s="15">
        <v>0</v>
      </c>
    </row>
    <row r="236" spans="2:4" x14ac:dyDescent="0.75">
      <c r="B236" s="3">
        <v>4</v>
      </c>
      <c r="C236" s="3">
        <v>9.5</v>
      </c>
      <c r="D236" s="15">
        <v>0</v>
      </c>
    </row>
    <row r="237" spans="2:4" x14ac:dyDescent="0.75">
      <c r="B237" s="3">
        <v>5</v>
      </c>
      <c r="C237" s="3">
        <v>9.8000000000000007</v>
      </c>
      <c r="D237" s="15">
        <v>0</v>
      </c>
    </row>
    <row r="238" spans="2:4" x14ac:dyDescent="0.75">
      <c r="B238" s="3">
        <v>6</v>
      </c>
      <c r="C238" s="3">
        <v>9.1999999999999993</v>
      </c>
      <c r="D238" s="15">
        <v>0</v>
      </c>
    </row>
    <row r="239" spans="2:4" x14ac:dyDescent="0.75">
      <c r="B239" s="3">
        <v>7</v>
      </c>
      <c r="C239" s="3">
        <v>11.1</v>
      </c>
      <c r="D239" s="15">
        <v>0</v>
      </c>
    </row>
    <row r="240" spans="2:4" x14ac:dyDescent="0.75">
      <c r="B240" s="3">
        <v>8</v>
      </c>
      <c r="C240" s="3">
        <v>8.5</v>
      </c>
      <c r="D240" s="15">
        <v>1</v>
      </c>
    </row>
    <row r="241" spans="2:4" x14ac:dyDescent="0.75">
      <c r="B241" s="3">
        <v>9</v>
      </c>
      <c r="C241" s="3">
        <v>9.9</v>
      </c>
      <c r="D241" s="15">
        <v>0</v>
      </c>
    </row>
    <row r="242" spans="2:4" x14ac:dyDescent="0.75">
      <c r="B242" s="3">
        <v>10</v>
      </c>
      <c r="C242" s="3">
        <v>10.8</v>
      </c>
      <c r="D242" s="15">
        <v>0</v>
      </c>
    </row>
    <row r="243" spans="2:4" x14ac:dyDescent="0.75">
      <c r="B243" s="3">
        <v>11</v>
      </c>
      <c r="C243" s="3">
        <v>10</v>
      </c>
      <c r="D243" s="15">
        <v>0</v>
      </c>
    </row>
    <row r="244" spans="2:4" x14ac:dyDescent="0.75">
      <c r="B244" s="3">
        <v>12</v>
      </c>
      <c r="C244" s="3">
        <v>10.9</v>
      </c>
      <c r="D244" s="15">
        <v>0</v>
      </c>
    </row>
    <row r="245" spans="2:4" x14ac:dyDescent="0.75">
      <c r="B245" s="3">
        <v>1</v>
      </c>
      <c r="C245" s="3">
        <v>10.5</v>
      </c>
      <c r="D245" s="15">
        <v>0</v>
      </c>
    </row>
    <row r="246" spans="2:4" x14ac:dyDescent="0.75">
      <c r="B246" s="3">
        <v>2</v>
      </c>
      <c r="C246" s="3">
        <v>9.6999999999999993</v>
      </c>
      <c r="D246" s="15">
        <v>0</v>
      </c>
    </row>
    <row r="247" spans="2:4" x14ac:dyDescent="0.75">
      <c r="B247" s="3">
        <v>3</v>
      </c>
      <c r="C247" s="3">
        <v>8</v>
      </c>
      <c r="D247" s="15">
        <v>1</v>
      </c>
    </row>
    <row r="248" spans="2:4" x14ac:dyDescent="0.75">
      <c r="B248" s="3">
        <v>4</v>
      </c>
      <c r="C248" s="3">
        <v>10.1</v>
      </c>
      <c r="D248" s="15">
        <v>0</v>
      </c>
    </row>
    <row r="249" spans="2:4" x14ac:dyDescent="0.75">
      <c r="B249" s="3">
        <v>5</v>
      </c>
      <c r="C249" s="3">
        <v>10.5</v>
      </c>
      <c r="D249" s="15">
        <v>0</v>
      </c>
    </row>
    <row r="250" spans="2:4" x14ac:dyDescent="0.75">
      <c r="B250" s="3">
        <v>6</v>
      </c>
      <c r="C250" s="3">
        <v>10.6</v>
      </c>
      <c r="D250" s="15">
        <v>0</v>
      </c>
    </row>
    <row r="251" spans="2:4" x14ac:dyDescent="0.75">
      <c r="B251" s="3">
        <v>7</v>
      </c>
      <c r="C251" s="3">
        <v>10.6</v>
      </c>
      <c r="D251" s="15">
        <v>0</v>
      </c>
    </row>
    <row r="252" spans="2:4" x14ac:dyDescent="0.75">
      <c r="B252" s="3">
        <v>8</v>
      </c>
      <c r="C252" s="3">
        <v>7.7</v>
      </c>
      <c r="D252" s="15">
        <v>1</v>
      </c>
    </row>
    <row r="253" spans="2:4" x14ac:dyDescent="0.75">
      <c r="B253" s="3">
        <v>9</v>
      </c>
      <c r="C253" s="3">
        <v>9.1</v>
      </c>
      <c r="D253" s="15">
        <v>0</v>
      </c>
    </row>
    <row r="254" spans="2:4" x14ac:dyDescent="0.75">
      <c r="B254" s="3">
        <v>10</v>
      </c>
      <c r="C254" s="3">
        <v>8.5</v>
      </c>
      <c r="D254" s="15">
        <v>1</v>
      </c>
    </row>
    <row r="255" spans="2:4" x14ac:dyDescent="0.75">
      <c r="B255" s="3">
        <v>11</v>
      </c>
      <c r="C255" s="3">
        <v>9.5</v>
      </c>
      <c r="D255" s="15">
        <v>0</v>
      </c>
    </row>
    <row r="256" spans="2:4" x14ac:dyDescent="0.75">
      <c r="B256" s="3">
        <v>12</v>
      </c>
      <c r="C256" s="3">
        <v>9.3000000000000007</v>
      </c>
      <c r="D256" s="15">
        <v>0</v>
      </c>
    </row>
    <row r="257" spans="2:4" x14ac:dyDescent="0.75">
      <c r="B257" s="3">
        <v>1</v>
      </c>
      <c r="C257" s="3">
        <v>10</v>
      </c>
      <c r="D257" s="15">
        <v>0</v>
      </c>
    </row>
    <row r="258" spans="2:4" x14ac:dyDescent="0.75">
      <c r="B258" s="3">
        <v>2</v>
      </c>
      <c r="C258" s="3">
        <v>8</v>
      </c>
      <c r="D258" s="15">
        <v>1</v>
      </c>
    </row>
    <row r="259" spans="2:4" x14ac:dyDescent="0.75">
      <c r="B259" s="3">
        <v>3</v>
      </c>
      <c r="C259" s="3">
        <v>9.6</v>
      </c>
      <c r="D259" s="15">
        <v>0</v>
      </c>
    </row>
    <row r="260" spans="2:4" x14ac:dyDescent="0.75">
      <c r="B260" s="3">
        <v>4</v>
      </c>
      <c r="C260" s="3">
        <v>10.7</v>
      </c>
      <c r="D260" s="15">
        <v>0</v>
      </c>
    </row>
    <row r="261" spans="2:4" x14ac:dyDescent="0.75">
      <c r="B261" s="3">
        <v>5</v>
      </c>
      <c r="C261" s="3">
        <v>9.4</v>
      </c>
      <c r="D261" s="15">
        <v>0</v>
      </c>
    </row>
    <row r="262" spans="2:4" x14ac:dyDescent="0.75">
      <c r="B262" s="3">
        <v>6</v>
      </c>
      <c r="C262" s="3">
        <v>8.3000000000000007</v>
      </c>
      <c r="D262" s="15">
        <v>1</v>
      </c>
    </row>
    <row r="263" spans="2:4" x14ac:dyDescent="0.75">
      <c r="B263" s="3">
        <v>7</v>
      </c>
      <c r="C263" s="3">
        <v>10.1</v>
      </c>
      <c r="D263" s="15">
        <v>0</v>
      </c>
    </row>
    <row r="264" spans="2:4" x14ac:dyDescent="0.75">
      <c r="B264" s="3">
        <v>8</v>
      </c>
      <c r="C264" s="3">
        <v>8.6</v>
      </c>
      <c r="D264" s="15">
        <v>1</v>
      </c>
    </row>
    <row r="265" spans="2:4" x14ac:dyDescent="0.75">
      <c r="B265" s="3">
        <v>9</v>
      </c>
      <c r="C265" s="3">
        <v>8.9</v>
      </c>
      <c r="D265" s="15">
        <v>1</v>
      </c>
    </row>
    <row r="266" spans="2:4" x14ac:dyDescent="0.75">
      <c r="B266" s="3">
        <v>10</v>
      </c>
      <c r="C266" s="3">
        <v>9.1999999999999993</v>
      </c>
      <c r="D266" s="15">
        <v>0</v>
      </c>
    </row>
    <row r="267" spans="2:4" x14ac:dyDescent="0.75">
      <c r="B267" s="3">
        <v>11</v>
      </c>
      <c r="C267" s="3">
        <v>10.5</v>
      </c>
      <c r="D267" s="15">
        <v>0</v>
      </c>
    </row>
    <row r="268" spans="2:4" x14ac:dyDescent="0.75">
      <c r="B268" s="3">
        <v>12</v>
      </c>
      <c r="C268" s="3">
        <v>8.3000000000000007</v>
      </c>
      <c r="D268" s="15">
        <v>1</v>
      </c>
    </row>
    <row r="269" spans="2:4" x14ac:dyDescent="0.75">
      <c r="B269" s="3">
        <v>1</v>
      </c>
      <c r="C269" s="3">
        <v>8</v>
      </c>
      <c r="D269" s="15">
        <v>1</v>
      </c>
    </row>
    <row r="270" spans="2:4" x14ac:dyDescent="0.75">
      <c r="B270" s="3">
        <v>2</v>
      </c>
      <c r="C270" s="3">
        <v>8.4</v>
      </c>
      <c r="D270" s="15">
        <v>1</v>
      </c>
    </row>
    <row r="271" spans="2:4" x14ac:dyDescent="0.75">
      <c r="B271" s="3">
        <v>3</v>
      </c>
      <c r="C271" s="3">
        <v>7.9</v>
      </c>
      <c r="D271" s="15">
        <v>1</v>
      </c>
    </row>
    <row r="272" spans="2:4" x14ac:dyDescent="0.75">
      <c r="B272" s="3">
        <v>4</v>
      </c>
      <c r="C272" s="3">
        <v>8.5</v>
      </c>
      <c r="D272" s="15">
        <v>1</v>
      </c>
    </row>
    <row r="273" spans="2:4" x14ac:dyDescent="0.75">
      <c r="B273" s="3">
        <v>5</v>
      </c>
      <c r="C273" s="3">
        <v>8.1</v>
      </c>
      <c r="D273" s="15">
        <v>1</v>
      </c>
    </row>
    <row r="274" spans="2:4" x14ac:dyDescent="0.75">
      <c r="B274" s="3">
        <v>6</v>
      </c>
      <c r="C274" s="3">
        <v>9.1</v>
      </c>
      <c r="D274" s="15">
        <v>0</v>
      </c>
    </row>
    <row r="275" spans="2:4" x14ac:dyDescent="0.75">
      <c r="B275" s="3">
        <v>7</v>
      </c>
      <c r="C275" s="3">
        <v>9.3000000000000007</v>
      </c>
      <c r="D275" s="15">
        <v>0</v>
      </c>
    </row>
    <row r="276" spans="2:4" x14ac:dyDescent="0.75">
      <c r="B276" s="3">
        <v>8</v>
      </c>
      <c r="C276" s="3">
        <v>9.4</v>
      </c>
      <c r="D276" s="15">
        <v>0</v>
      </c>
    </row>
    <row r="277" spans="2:4" x14ac:dyDescent="0.75">
      <c r="B277" s="3">
        <v>9</v>
      </c>
      <c r="C277" s="3">
        <v>9.9</v>
      </c>
      <c r="D277" s="15">
        <v>0</v>
      </c>
    </row>
    <row r="278" spans="2:4" x14ac:dyDescent="0.75">
      <c r="B278" s="3">
        <v>10</v>
      </c>
      <c r="C278" s="3">
        <v>8</v>
      </c>
      <c r="D278" s="15">
        <v>1</v>
      </c>
    </row>
    <row r="279" spans="2:4" x14ac:dyDescent="0.75">
      <c r="B279" s="3">
        <v>11</v>
      </c>
      <c r="C279" s="3">
        <v>11.4</v>
      </c>
      <c r="D279" s="15">
        <v>0</v>
      </c>
    </row>
    <row r="280" spans="2:4" x14ac:dyDescent="0.75">
      <c r="B280" s="3">
        <v>12</v>
      </c>
      <c r="C280" s="3">
        <v>8.8000000000000007</v>
      </c>
      <c r="D280" s="15">
        <v>1</v>
      </c>
    </row>
    <row r="281" spans="2:4" x14ac:dyDescent="0.75">
      <c r="B281" s="3">
        <v>1</v>
      </c>
      <c r="C281" s="3">
        <v>9.1999999999999993</v>
      </c>
      <c r="D281" s="15">
        <v>0</v>
      </c>
    </row>
    <row r="282" spans="2:4" x14ac:dyDescent="0.75">
      <c r="B282" s="3">
        <v>2</v>
      </c>
      <c r="C282" s="3">
        <v>7.8</v>
      </c>
      <c r="D282" s="15">
        <v>1</v>
      </c>
    </row>
    <row r="283" spans="2:4" x14ac:dyDescent="0.75">
      <c r="B283" s="3">
        <v>3</v>
      </c>
      <c r="C283" s="3">
        <v>8.4</v>
      </c>
      <c r="D283" s="15">
        <v>1</v>
      </c>
    </row>
    <row r="284" spans="2:4" x14ac:dyDescent="0.75">
      <c r="B284" s="3">
        <v>4</v>
      </c>
      <c r="C284" s="3">
        <v>8.1</v>
      </c>
      <c r="D284" s="15">
        <v>1</v>
      </c>
    </row>
    <row r="285" spans="2:4" x14ac:dyDescent="0.75">
      <c r="B285" s="3">
        <v>5</v>
      </c>
      <c r="C285" s="3">
        <v>8.3000000000000007</v>
      </c>
      <c r="D285" s="15">
        <v>1</v>
      </c>
    </row>
    <row r="286" spans="2:4" x14ac:dyDescent="0.75">
      <c r="B286" s="3">
        <v>6</v>
      </c>
      <c r="C286" s="3">
        <v>8.9</v>
      </c>
      <c r="D286" s="15">
        <v>1</v>
      </c>
    </row>
    <row r="287" spans="2:4" x14ac:dyDescent="0.75">
      <c r="B287" s="3">
        <v>7</v>
      </c>
      <c r="C287" s="3">
        <v>9.4</v>
      </c>
      <c r="D287" s="15">
        <v>0</v>
      </c>
    </row>
    <row r="288" spans="2:4" x14ac:dyDescent="0.75">
      <c r="B288" s="3">
        <v>8</v>
      </c>
      <c r="C288" s="3">
        <v>9.3000000000000007</v>
      </c>
      <c r="D288" s="15">
        <v>0</v>
      </c>
    </row>
    <row r="289" spans="2:4" x14ac:dyDescent="0.75">
      <c r="B289" s="3">
        <v>9</v>
      </c>
      <c r="C289" s="3">
        <v>8.8000000000000007</v>
      </c>
      <c r="D289" s="15">
        <v>1</v>
      </c>
    </row>
    <row r="290" spans="2:4" x14ac:dyDescent="0.75">
      <c r="B290" s="3">
        <v>10</v>
      </c>
      <c r="C290" s="3">
        <v>8.9</v>
      </c>
      <c r="D290" s="15">
        <v>1</v>
      </c>
    </row>
    <row r="291" spans="2:4" x14ac:dyDescent="0.75">
      <c r="B291" s="3">
        <v>11</v>
      </c>
      <c r="C291" s="3">
        <v>10.8</v>
      </c>
      <c r="D291" s="15">
        <v>0</v>
      </c>
    </row>
    <row r="292" spans="2:4" x14ac:dyDescent="0.75">
      <c r="B292" s="3">
        <v>12</v>
      </c>
      <c r="C292" s="3">
        <v>11</v>
      </c>
      <c r="D292" s="15">
        <v>0</v>
      </c>
    </row>
    <row r="293" spans="2:4" x14ac:dyDescent="0.75">
      <c r="B293" s="3">
        <v>1</v>
      </c>
      <c r="C293" s="3">
        <v>8.6</v>
      </c>
      <c r="D293" s="15">
        <v>1</v>
      </c>
    </row>
    <row r="294" spans="2:4" x14ac:dyDescent="0.75">
      <c r="B294" s="3">
        <v>2</v>
      </c>
      <c r="C294" s="3">
        <v>8.4</v>
      </c>
      <c r="D294" s="15">
        <v>1</v>
      </c>
    </row>
    <row r="295" spans="2:4" x14ac:dyDescent="0.75">
      <c r="B295" s="3">
        <v>3</v>
      </c>
      <c r="C295" s="3">
        <v>7.9</v>
      </c>
      <c r="D295" s="15">
        <v>1</v>
      </c>
    </row>
    <row r="296" spans="2:4" x14ac:dyDescent="0.75">
      <c r="B296" s="3">
        <v>4</v>
      </c>
      <c r="C296" s="3">
        <v>7.8</v>
      </c>
      <c r="D296" s="15">
        <v>1</v>
      </c>
    </row>
    <row r="297" spans="2:4" x14ac:dyDescent="0.75">
      <c r="B297" s="3">
        <v>5</v>
      </c>
      <c r="C297" s="3">
        <v>7.6</v>
      </c>
      <c r="D297" s="15">
        <v>1</v>
      </c>
    </row>
    <row r="298" spans="2:4" x14ac:dyDescent="0.75">
      <c r="B298" s="3">
        <v>6</v>
      </c>
      <c r="C298" s="3">
        <v>7.6</v>
      </c>
      <c r="D298" s="15">
        <v>1</v>
      </c>
    </row>
    <row r="299" spans="2:4" x14ac:dyDescent="0.75">
      <c r="B299" s="3">
        <v>7</v>
      </c>
      <c r="C299" s="3">
        <v>9.5</v>
      </c>
      <c r="D299" s="15">
        <v>0</v>
      </c>
    </row>
    <row r="300" spans="2:4" x14ac:dyDescent="0.75">
      <c r="B300" s="3">
        <v>8</v>
      </c>
      <c r="C300" s="3">
        <v>8.8000000000000007</v>
      </c>
      <c r="D300" s="15">
        <v>1</v>
      </c>
    </row>
    <row r="301" spans="2:4" x14ac:dyDescent="0.75">
      <c r="B301" s="3">
        <v>9</v>
      </c>
      <c r="C301" s="3">
        <v>9.1999999999999993</v>
      </c>
      <c r="D301" s="15">
        <v>0</v>
      </c>
    </row>
    <row r="302" spans="2:4" x14ac:dyDescent="0.75">
      <c r="B302" s="3">
        <v>10</v>
      </c>
      <c r="C302" s="3">
        <v>9.1999999999999993</v>
      </c>
      <c r="D302" s="15">
        <v>0</v>
      </c>
    </row>
    <row r="303" spans="2:4" x14ac:dyDescent="0.75">
      <c r="B303" s="3">
        <v>11</v>
      </c>
      <c r="C303" s="3">
        <v>9.8000000000000007</v>
      </c>
      <c r="D303" s="15">
        <v>0</v>
      </c>
    </row>
    <row r="304" spans="2:4" x14ac:dyDescent="0.75">
      <c r="B304" s="3">
        <v>12</v>
      </c>
      <c r="C304" s="3">
        <v>8.8000000000000007</v>
      </c>
      <c r="D304" s="15">
        <v>1</v>
      </c>
    </row>
    <row r="305" spans="2:4" x14ac:dyDescent="0.75">
      <c r="B305" s="3">
        <v>1</v>
      </c>
      <c r="C305" s="3">
        <v>8.6999999999999993</v>
      </c>
      <c r="D305" s="15">
        <v>1</v>
      </c>
    </row>
    <row r="306" spans="2:4" x14ac:dyDescent="0.75">
      <c r="B306" s="3">
        <v>2</v>
      </c>
      <c r="C306" s="3">
        <v>9.6</v>
      </c>
      <c r="D306" s="15">
        <v>0</v>
      </c>
    </row>
    <row r="307" spans="2:4" x14ac:dyDescent="0.75">
      <c r="B307" s="3">
        <v>3</v>
      </c>
      <c r="C307" s="3">
        <v>8.1999999999999993</v>
      </c>
      <c r="D307" s="15">
        <v>1</v>
      </c>
    </row>
    <row r="308" spans="2:4" x14ac:dyDescent="0.75">
      <c r="B308" s="3">
        <v>4</v>
      </c>
      <c r="C308" s="3">
        <v>9.8000000000000007</v>
      </c>
      <c r="D308" s="15">
        <v>0</v>
      </c>
    </row>
    <row r="309" spans="2:4" x14ac:dyDescent="0.75">
      <c r="B309" s="3">
        <v>5</v>
      </c>
      <c r="C309" s="3">
        <v>8.5</v>
      </c>
      <c r="D309" s="15">
        <v>1</v>
      </c>
    </row>
    <row r="310" spans="2:4" x14ac:dyDescent="0.75">
      <c r="B310" s="3">
        <v>6</v>
      </c>
      <c r="C310" s="3">
        <v>8.9</v>
      </c>
      <c r="D310" s="15">
        <v>1</v>
      </c>
    </row>
    <row r="311" spans="2:4" x14ac:dyDescent="0.75">
      <c r="B311" s="3">
        <v>7</v>
      </c>
      <c r="C311" s="3">
        <v>10.1</v>
      </c>
      <c r="D311" s="15">
        <v>0</v>
      </c>
    </row>
    <row r="312" spans="2:4" x14ac:dyDescent="0.75">
      <c r="B312" s="3">
        <v>8</v>
      </c>
      <c r="C312" s="3">
        <v>7.9</v>
      </c>
      <c r="D312" s="15">
        <v>1</v>
      </c>
    </row>
    <row r="313" spans="2:4" x14ac:dyDescent="0.75">
      <c r="B313" s="3">
        <v>9</v>
      </c>
      <c r="C313" s="3">
        <v>8.5</v>
      </c>
      <c r="D313" s="15">
        <v>1</v>
      </c>
    </row>
    <row r="314" spans="2:4" x14ac:dyDescent="0.75">
      <c r="B314" s="3">
        <v>10</v>
      </c>
      <c r="C314" s="3">
        <v>7.6</v>
      </c>
      <c r="D314" s="15">
        <v>1</v>
      </c>
    </row>
    <row r="315" spans="2:4" x14ac:dyDescent="0.75">
      <c r="B315" s="3">
        <v>11</v>
      </c>
      <c r="C315" s="3">
        <v>10.5</v>
      </c>
      <c r="D315" s="15">
        <v>0</v>
      </c>
    </row>
    <row r="316" spans="2:4" x14ac:dyDescent="0.75">
      <c r="B316" s="3">
        <v>12</v>
      </c>
      <c r="C316" s="3">
        <v>9.1</v>
      </c>
      <c r="D316" s="15">
        <v>0</v>
      </c>
    </row>
    <row r="317" spans="2:4" x14ac:dyDescent="0.75">
      <c r="B317" s="3">
        <v>1</v>
      </c>
      <c r="C317" s="3">
        <v>10</v>
      </c>
      <c r="D317" s="15">
        <v>0</v>
      </c>
    </row>
    <row r="318" spans="2:4" x14ac:dyDescent="0.75">
      <c r="B318" s="3">
        <v>2</v>
      </c>
      <c r="C318" s="3">
        <v>10.4</v>
      </c>
      <c r="D318" s="15">
        <v>0</v>
      </c>
    </row>
    <row r="319" spans="2:4" x14ac:dyDescent="0.75">
      <c r="B319" s="3">
        <v>3</v>
      </c>
      <c r="C319" s="3">
        <v>8.5</v>
      </c>
      <c r="D319" s="15">
        <v>1</v>
      </c>
    </row>
    <row r="320" spans="2:4" x14ac:dyDescent="0.75">
      <c r="B320" s="3">
        <v>4</v>
      </c>
      <c r="C320" s="3">
        <v>10.8</v>
      </c>
      <c r="D320" s="15">
        <v>0</v>
      </c>
    </row>
    <row r="321" spans="2:4" x14ac:dyDescent="0.75">
      <c r="B321" s="3">
        <v>5</v>
      </c>
      <c r="C321" s="3">
        <v>7.9</v>
      </c>
      <c r="D321" s="15">
        <v>1</v>
      </c>
    </row>
    <row r="322" spans="2:4" x14ac:dyDescent="0.75">
      <c r="B322" s="3">
        <v>6</v>
      </c>
      <c r="C322" s="3">
        <v>9</v>
      </c>
      <c r="D322" s="15">
        <v>0</v>
      </c>
    </row>
    <row r="323" spans="2:4" x14ac:dyDescent="0.75">
      <c r="B323" s="3">
        <v>7</v>
      </c>
      <c r="C323" s="3">
        <v>11.4</v>
      </c>
      <c r="D323" s="15">
        <v>0</v>
      </c>
    </row>
    <row r="324" spans="2:4" x14ac:dyDescent="0.75">
      <c r="B324" s="3">
        <v>8</v>
      </c>
      <c r="C324" s="3">
        <v>8</v>
      </c>
      <c r="D324" s="15">
        <v>1</v>
      </c>
    </row>
    <row r="325" spans="2:4" x14ac:dyDescent="0.75">
      <c r="B325" s="3">
        <v>9</v>
      </c>
      <c r="C325" s="3">
        <v>8.1999999999999993</v>
      </c>
      <c r="D325" s="15">
        <v>1</v>
      </c>
    </row>
    <row r="326" spans="2:4" x14ac:dyDescent="0.75">
      <c r="B326" s="3">
        <v>10</v>
      </c>
      <c r="C326" s="3">
        <v>11</v>
      </c>
      <c r="D326" s="15">
        <v>0</v>
      </c>
    </row>
    <row r="327" spans="2:4" x14ac:dyDescent="0.75">
      <c r="B327" s="3">
        <v>11</v>
      </c>
      <c r="C327" s="3">
        <v>10.6</v>
      </c>
      <c r="D327" s="15">
        <v>0</v>
      </c>
    </row>
    <row r="328" spans="2:4" x14ac:dyDescent="0.75">
      <c r="B328" s="3">
        <v>12</v>
      </c>
      <c r="C328" s="3">
        <v>8</v>
      </c>
      <c r="D328" s="15">
        <v>1</v>
      </c>
    </row>
    <row r="329" spans="2:4" x14ac:dyDescent="0.75">
      <c r="B329" s="3">
        <v>1</v>
      </c>
      <c r="C329" s="3">
        <v>8.9</v>
      </c>
      <c r="D329" s="15">
        <v>1</v>
      </c>
    </row>
    <row r="330" spans="2:4" x14ac:dyDescent="0.75">
      <c r="B330" s="3">
        <v>2</v>
      </c>
      <c r="C330" s="3">
        <v>10.1</v>
      </c>
      <c r="D330" s="15">
        <v>0</v>
      </c>
    </row>
    <row r="331" spans="2:4" x14ac:dyDescent="0.75">
      <c r="B331" s="3">
        <v>3</v>
      </c>
      <c r="C331" s="3">
        <v>9.1</v>
      </c>
      <c r="D331" s="15">
        <v>0</v>
      </c>
    </row>
    <row r="332" spans="2:4" x14ac:dyDescent="0.75">
      <c r="B332" s="3">
        <v>4</v>
      </c>
      <c r="C332" s="3">
        <v>11</v>
      </c>
      <c r="D332" s="15">
        <v>0</v>
      </c>
    </row>
    <row r="333" spans="2:4" x14ac:dyDescent="0.75">
      <c r="B333" s="3">
        <v>5</v>
      </c>
      <c r="C333" s="3">
        <v>9.9</v>
      </c>
      <c r="D333" s="15">
        <v>0</v>
      </c>
    </row>
    <row r="334" spans="2:4" x14ac:dyDescent="0.75">
      <c r="B334" s="3">
        <v>6</v>
      </c>
      <c r="C334" s="3">
        <v>8.8000000000000007</v>
      </c>
      <c r="D334" s="15">
        <v>1</v>
      </c>
    </row>
    <row r="335" spans="2:4" x14ac:dyDescent="0.75">
      <c r="B335" s="3">
        <v>7</v>
      </c>
      <c r="C335" s="3">
        <v>9.1</v>
      </c>
      <c r="D335" s="15">
        <v>0</v>
      </c>
    </row>
    <row r="336" spans="2:4" x14ac:dyDescent="0.75">
      <c r="B336" s="3">
        <v>8</v>
      </c>
      <c r="C336" s="3">
        <v>7.7</v>
      </c>
      <c r="D336" s="15">
        <v>1</v>
      </c>
    </row>
    <row r="337" spans="2:4" x14ac:dyDescent="0.75">
      <c r="B337" s="3">
        <v>9</v>
      </c>
      <c r="C337" s="3">
        <v>8.1999999999999993</v>
      </c>
      <c r="D337" s="15">
        <v>1</v>
      </c>
    </row>
    <row r="338" spans="2:4" x14ac:dyDescent="0.75">
      <c r="B338" s="3">
        <v>10</v>
      </c>
      <c r="C338" s="3">
        <v>8.6999999999999993</v>
      </c>
      <c r="D338" s="15">
        <v>1</v>
      </c>
    </row>
    <row r="339" spans="2:4" x14ac:dyDescent="0.75">
      <c r="B339" s="3">
        <v>11</v>
      </c>
      <c r="C339" s="3">
        <v>10.6</v>
      </c>
      <c r="D339" s="15">
        <v>0</v>
      </c>
    </row>
    <row r="340" spans="2:4" x14ac:dyDescent="0.75">
      <c r="B340" s="3">
        <v>12</v>
      </c>
      <c r="C340" s="3">
        <v>9.9</v>
      </c>
      <c r="D340" s="15">
        <v>0</v>
      </c>
    </row>
    <row r="341" spans="2:4" x14ac:dyDescent="0.75">
      <c r="B341" s="3">
        <v>1</v>
      </c>
      <c r="C341" s="3">
        <v>8.6999999999999993</v>
      </c>
      <c r="D341" s="15">
        <v>1</v>
      </c>
    </row>
    <row r="342" spans="2:4" x14ac:dyDescent="0.75">
      <c r="B342" s="3">
        <v>2</v>
      </c>
      <c r="C342" s="3">
        <v>8.4</v>
      </c>
      <c r="D342" s="15">
        <v>1</v>
      </c>
    </row>
    <row r="343" spans="2:4" x14ac:dyDescent="0.75">
      <c r="B343" s="3">
        <v>3</v>
      </c>
      <c r="C343" s="3">
        <v>8.5</v>
      </c>
      <c r="D343" s="15">
        <v>1</v>
      </c>
    </row>
    <row r="344" spans="2:4" x14ac:dyDescent="0.75">
      <c r="B344" s="3">
        <v>4</v>
      </c>
      <c r="C344" s="3">
        <v>7.9</v>
      </c>
      <c r="D344" s="15">
        <v>1</v>
      </c>
    </row>
    <row r="345" spans="2:4" x14ac:dyDescent="0.75">
      <c r="B345" s="3">
        <v>5</v>
      </c>
      <c r="C345" s="3">
        <v>8.5</v>
      </c>
      <c r="D345" s="15">
        <v>1</v>
      </c>
    </row>
    <row r="346" spans="2:4" x14ac:dyDescent="0.75">
      <c r="B346" s="3">
        <v>6</v>
      </c>
      <c r="C346" s="3">
        <v>7.8</v>
      </c>
      <c r="D346" s="15">
        <v>1</v>
      </c>
    </row>
    <row r="347" spans="2:4" x14ac:dyDescent="0.75">
      <c r="B347" s="3">
        <v>7</v>
      </c>
      <c r="C347" s="3">
        <v>9.8000000000000007</v>
      </c>
      <c r="D347" s="15">
        <v>0</v>
      </c>
    </row>
    <row r="348" spans="2:4" x14ac:dyDescent="0.75">
      <c r="B348" s="3">
        <v>8</v>
      </c>
      <c r="C348" s="3">
        <v>8.6999999999999993</v>
      </c>
      <c r="D348" s="15">
        <v>1</v>
      </c>
    </row>
    <row r="349" spans="2:4" x14ac:dyDescent="0.75">
      <c r="B349" s="3">
        <v>9</v>
      </c>
      <c r="C349" s="3">
        <v>8.8000000000000007</v>
      </c>
      <c r="D349" s="15">
        <v>1</v>
      </c>
    </row>
    <row r="350" spans="2:4" x14ac:dyDescent="0.75">
      <c r="B350" s="3">
        <v>10</v>
      </c>
      <c r="C350" s="3">
        <v>9.8000000000000007</v>
      </c>
      <c r="D350" s="15">
        <v>0</v>
      </c>
    </row>
    <row r="351" spans="2:4" x14ac:dyDescent="0.75">
      <c r="B351" s="3">
        <v>11</v>
      </c>
      <c r="C351" s="3">
        <v>10</v>
      </c>
      <c r="D351" s="15">
        <v>0</v>
      </c>
    </row>
    <row r="352" spans="2:4" x14ac:dyDescent="0.75">
      <c r="B352" s="3">
        <v>12</v>
      </c>
      <c r="C352" s="3">
        <v>7.7</v>
      </c>
      <c r="D352" s="15">
        <v>1</v>
      </c>
    </row>
    <row r="353" spans="2:4" x14ac:dyDescent="0.75">
      <c r="B353" s="3">
        <v>1</v>
      </c>
      <c r="C353" s="3">
        <v>9.6999999999999993</v>
      </c>
      <c r="D353" s="15">
        <v>0</v>
      </c>
    </row>
    <row r="354" spans="2:4" x14ac:dyDescent="0.75">
      <c r="B354" s="3">
        <v>2</v>
      </c>
      <c r="C354" s="3">
        <v>8</v>
      </c>
      <c r="D354" s="15">
        <v>1</v>
      </c>
    </row>
    <row r="355" spans="2:4" x14ac:dyDescent="0.75">
      <c r="B355" s="3">
        <v>3</v>
      </c>
      <c r="C355" s="3">
        <v>11</v>
      </c>
      <c r="D355" s="15">
        <v>0</v>
      </c>
    </row>
    <row r="356" spans="2:4" x14ac:dyDescent="0.75">
      <c r="B356" s="3">
        <v>4</v>
      </c>
      <c r="C356" s="3">
        <v>8.6</v>
      </c>
      <c r="D356" s="15">
        <v>1</v>
      </c>
    </row>
    <row r="357" spans="2:4" x14ac:dyDescent="0.75">
      <c r="B357" s="3">
        <v>5</v>
      </c>
      <c r="C357" s="3">
        <v>8.6999999999999993</v>
      </c>
      <c r="D357" s="15">
        <v>1</v>
      </c>
    </row>
    <row r="358" spans="2:4" x14ac:dyDescent="0.75">
      <c r="B358" s="3">
        <v>6</v>
      </c>
      <c r="C358" s="3">
        <v>8.1999999999999993</v>
      </c>
      <c r="D358" s="15">
        <v>1</v>
      </c>
    </row>
    <row r="359" spans="2:4" x14ac:dyDescent="0.75">
      <c r="B359" s="3">
        <v>7</v>
      </c>
      <c r="C359" s="3">
        <v>10.7</v>
      </c>
      <c r="D359" s="15">
        <v>0</v>
      </c>
    </row>
    <row r="360" spans="2:4" x14ac:dyDescent="0.75">
      <c r="B360" s="3">
        <v>8</v>
      </c>
      <c r="C360" s="3">
        <v>8.5</v>
      </c>
      <c r="D360" s="15">
        <v>1</v>
      </c>
    </row>
    <row r="361" spans="2:4" x14ac:dyDescent="0.75">
      <c r="B361" s="3">
        <v>9</v>
      </c>
      <c r="C361" s="3">
        <v>7.8</v>
      </c>
      <c r="D361" s="15">
        <v>1</v>
      </c>
    </row>
    <row r="362" spans="2:4" x14ac:dyDescent="0.75">
      <c r="B362" s="3">
        <v>10</v>
      </c>
      <c r="C362" s="3">
        <v>8.1999999999999993</v>
      </c>
      <c r="D362" s="15">
        <v>1</v>
      </c>
    </row>
    <row r="363" spans="2:4" x14ac:dyDescent="0.75">
      <c r="B363" s="3">
        <v>11</v>
      </c>
      <c r="C363" s="3">
        <v>9.9</v>
      </c>
      <c r="D363" s="15">
        <v>0</v>
      </c>
    </row>
    <row r="364" spans="2:4" x14ac:dyDescent="0.75">
      <c r="B364" s="3">
        <v>12</v>
      </c>
      <c r="C364" s="3">
        <v>8.8000000000000007</v>
      </c>
      <c r="D364" s="15">
        <v>1</v>
      </c>
    </row>
    <row r="365" spans="2:4" x14ac:dyDescent="0.75">
      <c r="B365" s="3">
        <v>1</v>
      </c>
      <c r="C365" s="3">
        <v>9.9</v>
      </c>
      <c r="D365" s="15">
        <v>0</v>
      </c>
    </row>
    <row r="366" spans="2:4" x14ac:dyDescent="0.75">
      <c r="B366" s="3">
        <v>2</v>
      </c>
      <c r="C366" s="3">
        <v>9.4</v>
      </c>
      <c r="D366" s="15">
        <v>0</v>
      </c>
    </row>
    <row r="367" spans="2:4" x14ac:dyDescent="0.75">
      <c r="B367" s="3">
        <v>3</v>
      </c>
      <c r="C367" s="3">
        <v>9.1999999999999993</v>
      </c>
      <c r="D367" s="15">
        <v>0</v>
      </c>
    </row>
    <row r="368" spans="2:4" x14ac:dyDescent="0.75">
      <c r="B368" s="3">
        <v>4</v>
      </c>
      <c r="C368" s="3">
        <v>8</v>
      </c>
      <c r="D368" s="15">
        <v>1</v>
      </c>
    </row>
    <row r="369" spans="2:4" x14ac:dyDescent="0.75">
      <c r="B369" s="3">
        <v>5</v>
      </c>
      <c r="C369" s="3">
        <v>9</v>
      </c>
      <c r="D369" s="15">
        <v>0</v>
      </c>
    </row>
    <row r="370" spans="2:4" x14ac:dyDescent="0.75">
      <c r="B370" s="3">
        <v>6</v>
      </c>
      <c r="C370" s="3">
        <v>8.6999999999999993</v>
      </c>
      <c r="D370" s="15">
        <v>1</v>
      </c>
    </row>
    <row r="371" spans="2:4" x14ac:dyDescent="0.75">
      <c r="B371" s="3">
        <v>7</v>
      </c>
      <c r="C371" s="3">
        <v>11.5</v>
      </c>
      <c r="D371" s="15">
        <v>0</v>
      </c>
    </row>
    <row r="372" spans="2:4" x14ac:dyDescent="0.75">
      <c r="B372" s="3">
        <v>8</v>
      </c>
      <c r="C372" s="3">
        <v>9.1</v>
      </c>
      <c r="D372" s="15">
        <v>0</v>
      </c>
    </row>
    <row r="373" spans="2:4" x14ac:dyDescent="0.75">
      <c r="B373" s="3">
        <v>9</v>
      </c>
      <c r="C373" s="3">
        <v>8.4</v>
      </c>
      <c r="D373" s="15">
        <v>1</v>
      </c>
    </row>
    <row r="374" spans="2:4" x14ac:dyDescent="0.75">
      <c r="B374" s="3">
        <v>10</v>
      </c>
      <c r="C374" s="3">
        <v>10.1</v>
      </c>
      <c r="D374" s="15">
        <v>0</v>
      </c>
    </row>
    <row r="375" spans="2:4" x14ac:dyDescent="0.75">
      <c r="B375" s="3">
        <v>11</v>
      </c>
      <c r="C375" s="3">
        <v>9.4</v>
      </c>
      <c r="D375" s="15">
        <v>0</v>
      </c>
    </row>
    <row r="376" spans="2:4" x14ac:dyDescent="0.75">
      <c r="B376" s="3">
        <v>12</v>
      </c>
      <c r="C376" s="3">
        <v>7.8</v>
      </c>
      <c r="D376" s="15">
        <v>1</v>
      </c>
    </row>
    <row r="377" spans="2:4" x14ac:dyDescent="0.75">
      <c r="B377" s="3">
        <v>1</v>
      </c>
      <c r="C377" s="3">
        <v>8.3000000000000007</v>
      </c>
      <c r="D377" s="15">
        <v>1</v>
      </c>
    </row>
    <row r="378" spans="2:4" x14ac:dyDescent="0.75">
      <c r="B378" s="3">
        <v>2</v>
      </c>
      <c r="C378" s="3">
        <v>8.4</v>
      </c>
      <c r="D378" s="15">
        <v>1</v>
      </c>
    </row>
    <row r="379" spans="2:4" x14ac:dyDescent="0.75">
      <c r="B379" s="3">
        <v>3</v>
      </c>
      <c r="C379" s="3">
        <v>7.6</v>
      </c>
      <c r="D379" s="15">
        <v>1</v>
      </c>
    </row>
    <row r="380" spans="2:4" x14ac:dyDescent="0.75">
      <c r="B380" s="3">
        <v>4</v>
      </c>
      <c r="C380" s="3">
        <v>9.1</v>
      </c>
      <c r="D380" s="15">
        <v>0</v>
      </c>
    </row>
    <row r="381" spans="2:4" x14ac:dyDescent="0.75">
      <c r="B381" s="3">
        <v>5</v>
      </c>
      <c r="C381" s="3">
        <v>9.4</v>
      </c>
      <c r="D381" s="15">
        <v>0</v>
      </c>
    </row>
    <row r="382" spans="2:4" x14ac:dyDescent="0.75">
      <c r="B382" s="3">
        <v>6</v>
      </c>
      <c r="C382" s="3">
        <v>9.6</v>
      </c>
      <c r="D382" s="15">
        <v>0</v>
      </c>
    </row>
    <row r="383" spans="2:4" x14ac:dyDescent="0.75">
      <c r="B383" s="3">
        <v>7</v>
      </c>
      <c r="C383" s="3">
        <v>11</v>
      </c>
      <c r="D383" s="15">
        <v>0</v>
      </c>
    </row>
    <row r="384" spans="2:4" x14ac:dyDescent="0.75">
      <c r="B384" s="3">
        <v>8</v>
      </c>
      <c r="C384" s="3">
        <v>8.1999999999999993</v>
      </c>
      <c r="D384" s="15">
        <v>1</v>
      </c>
    </row>
    <row r="385" spans="2:4" x14ac:dyDescent="0.75">
      <c r="B385" s="3">
        <v>9</v>
      </c>
      <c r="C385" s="3">
        <v>8.8000000000000007</v>
      </c>
      <c r="D385" s="15">
        <v>1</v>
      </c>
    </row>
    <row r="386" spans="2:4" x14ac:dyDescent="0.75">
      <c r="B386" s="3">
        <v>10</v>
      </c>
      <c r="C386" s="3">
        <v>10.9</v>
      </c>
      <c r="D386" s="15">
        <v>0</v>
      </c>
    </row>
    <row r="387" spans="2:4" x14ac:dyDescent="0.75">
      <c r="B387" s="3">
        <v>11</v>
      </c>
      <c r="C387" s="3">
        <v>11</v>
      </c>
      <c r="D387" s="15">
        <v>0</v>
      </c>
    </row>
    <row r="388" spans="2:4" x14ac:dyDescent="0.75">
      <c r="B388" s="3">
        <v>12</v>
      </c>
      <c r="C388" s="3">
        <v>9.5</v>
      </c>
      <c r="D388" s="15">
        <v>0</v>
      </c>
    </row>
    <row r="389" spans="2:4" x14ac:dyDescent="0.75">
      <c r="B389" s="3">
        <v>1</v>
      </c>
      <c r="C389" s="3">
        <v>9.1999999999999993</v>
      </c>
      <c r="D389" s="15">
        <v>0</v>
      </c>
    </row>
    <row r="390" spans="2:4" x14ac:dyDescent="0.75">
      <c r="B390" s="3">
        <v>2</v>
      </c>
      <c r="C390" s="3">
        <v>9.8000000000000007</v>
      </c>
      <c r="D390" s="15">
        <v>0</v>
      </c>
    </row>
    <row r="391" spans="2:4" x14ac:dyDescent="0.75">
      <c r="B391" s="3">
        <v>3</v>
      </c>
      <c r="C391" s="3">
        <v>9.4</v>
      </c>
      <c r="D391" s="15">
        <v>0</v>
      </c>
    </row>
    <row r="392" spans="2:4" x14ac:dyDescent="0.75">
      <c r="B392" s="3">
        <v>4</v>
      </c>
      <c r="C392" s="3">
        <v>8</v>
      </c>
      <c r="D392" s="15">
        <v>1</v>
      </c>
    </row>
    <row r="393" spans="2:4" x14ac:dyDescent="0.75">
      <c r="B393" s="3">
        <v>5</v>
      </c>
      <c r="C393" s="3">
        <v>8</v>
      </c>
      <c r="D393" s="15">
        <v>1</v>
      </c>
    </row>
    <row r="394" spans="2:4" x14ac:dyDescent="0.75">
      <c r="B394" s="3">
        <v>6</v>
      </c>
      <c r="C394" s="3">
        <v>8.6</v>
      </c>
      <c r="D394" s="15">
        <v>1</v>
      </c>
    </row>
    <row r="395" spans="2:4" x14ac:dyDescent="0.75">
      <c r="B395" s="3">
        <v>7</v>
      </c>
      <c r="C395" s="3">
        <v>10.5</v>
      </c>
      <c r="D395" s="15">
        <v>0</v>
      </c>
    </row>
    <row r="396" spans="2:4" x14ac:dyDescent="0.75">
      <c r="B396" s="3">
        <v>8</v>
      </c>
      <c r="C396" s="3">
        <v>9.4</v>
      </c>
      <c r="D396" s="15">
        <v>0</v>
      </c>
    </row>
    <row r="397" spans="2:4" x14ac:dyDescent="0.75">
      <c r="B397" s="3">
        <v>9</v>
      </c>
      <c r="C397" s="3">
        <v>8.1999999999999993</v>
      </c>
      <c r="D397" s="15">
        <v>1</v>
      </c>
    </row>
    <row r="398" spans="2:4" x14ac:dyDescent="0.75">
      <c r="B398" s="3">
        <v>10</v>
      </c>
      <c r="C398" s="3">
        <v>8.6999999999999993</v>
      </c>
      <c r="D398" s="15">
        <v>1</v>
      </c>
    </row>
    <row r="399" spans="2:4" x14ac:dyDescent="0.75">
      <c r="B399" s="3">
        <v>11</v>
      </c>
      <c r="C399" s="3">
        <v>9.6999999999999993</v>
      </c>
      <c r="D399" s="15">
        <v>0</v>
      </c>
    </row>
    <row r="400" spans="2:4" x14ac:dyDescent="0.75">
      <c r="B400" s="3">
        <v>12</v>
      </c>
      <c r="C400" s="3">
        <v>9.4</v>
      </c>
      <c r="D400" s="15">
        <v>0</v>
      </c>
    </row>
    <row r="401" spans="2:4" x14ac:dyDescent="0.75">
      <c r="B401" s="3">
        <v>1</v>
      </c>
      <c r="C401" s="3">
        <v>9.6999999999999993</v>
      </c>
      <c r="D401" s="15">
        <v>0</v>
      </c>
    </row>
    <row r="402" spans="2:4" x14ac:dyDescent="0.75">
      <c r="B402" s="3">
        <v>2</v>
      </c>
      <c r="C402" s="3">
        <v>8.1999999999999993</v>
      </c>
      <c r="D402" s="15">
        <v>1</v>
      </c>
    </row>
    <row r="403" spans="2:4" x14ac:dyDescent="0.75">
      <c r="B403" s="3">
        <v>3</v>
      </c>
      <c r="C403" s="3">
        <v>9.4</v>
      </c>
      <c r="D403" s="15">
        <v>0</v>
      </c>
    </row>
    <row r="404" spans="2:4" x14ac:dyDescent="0.75">
      <c r="B404" s="3">
        <v>4</v>
      </c>
      <c r="C404" s="3">
        <v>10.4</v>
      </c>
      <c r="D404" s="15">
        <v>0</v>
      </c>
    </row>
    <row r="405" spans="2:4" x14ac:dyDescent="0.75">
      <c r="B405" s="3">
        <v>5</v>
      </c>
      <c r="C405" s="3">
        <v>9.5</v>
      </c>
      <c r="D405" s="15">
        <v>0</v>
      </c>
    </row>
    <row r="406" spans="2:4" x14ac:dyDescent="0.75">
      <c r="B406" s="3">
        <v>6</v>
      </c>
      <c r="C406" s="3">
        <v>10.4</v>
      </c>
      <c r="D406" s="15">
        <v>0</v>
      </c>
    </row>
    <row r="407" spans="2:4" x14ac:dyDescent="0.75">
      <c r="B407" s="3">
        <v>7</v>
      </c>
      <c r="C407" s="3">
        <v>10.1</v>
      </c>
      <c r="D407" s="15">
        <v>0</v>
      </c>
    </row>
    <row r="408" spans="2:4" x14ac:dyDescent="0.75">
      <c r="B408" s="3">
        <v>8</v>
      </c>
      <c r="C408" s="3">
        <v>8.5</v>
      </c>
      <c r="D408" s="15">
        <v>1</v>
      </c>
    </row>
    <row r="409" spans="2:4" x14ac:dyDescent="0.75">
      <c r="B409" s="3">
        <v>9</v>
      </c>
      <c r="C409" s="3">
        <v>8.1999999999999993</v>
      </c>
      <c r="D409" s="15">
        <v>1</v>
      </c>
    </row>
    <row r="410" spans="2:4" x14ac:dyDescent="0.75">
      <c r="B410" s="3">
        <v>10</v>
      </c>
      <c r="C410" s="3">
        <v>7.7</v>
      </c>
      <c r="D410" s="15">
        <v>1</v>
      </c>
    </row>
    <row r="411" spans="2:4" x14ac:dyDescent="0.75">
      <c r="B411" s="3">
        <v>11</v>
      </c>
      <c r="C411" s="3">
        <v>10.199999999999999</v>
      </c>
      <c r="D411" s="15">
        <v>0</v>
      </c>
    </row>
    <row r="412" spans="2:4" x14ac:dyDescent="0.75">
      <c r="B412" s="3">
        <v>12</v>
      </c>
      <c r="C412" s="3">
        <v>8.1</v>
      </c>
      <c r="D412" s="15">
        <v>1</v>
      </c>
    </row>
    <row r="413" spans="2:4" x14ac:dyDescent="0.75">
      <c r="B413" s="3">
        <v>1</v>
      </c>
      <c r="C413" s="3">
        <v>8.8000000000000007</v>
      </c>
      <c r="D413" s="15">
        <v>1</v>
      </c>
    </row>
    <row r="414" spans="2:4" x14ac:dyDescent="0.75">
      <c r="B414" s="3">
        <v>2</v>
      </c>
      <c r="C414" s="3">
        <v>9.6</v>
      </c>
      <c r="D414" s="15">
        <v>0</v>
      </c>
    </row>
    <row r="415" spans="2:4" x14ac:dyDescent="0.75">
      <c r="B415" s="3">
        <v>3</v>
      </c>
      <c r="C415" s="3">
        <v>8.3000000000000007</v>
      </c>
      <c r="D415" s="15">
        <v>1</v>
      </c>
    </row>
    <row r="416" spans="2:4" x14ac:dyDescent="0.75">
      <c r="B416" s="3">
        <v>4</v>
      </c>
      <c r="C416" s="3">
        <v>8.6999999999999993</v>
      </c>
      <c r="D416" s="15">
        <v>1</v>
      </c>
    </row>
    <row r="417" spans="2:4" x14ac:dyDescent="0.75">
      <c r="B417" s="3">
        <v>5</v>
      </c>
      <c r="C417" s="3">
        <v>8.9</v>
      </c>
      <c r="D417" s="15">
        <v>1</v>
      </c>
    </row>
    <row r="418" spans="2:4" x14ac:dyDescent="0.75">
      <c r="B418" s="3">
        <v>6</v>
      </c>
      <c r="C418" s="3">
        <v>9</v>
      </c>
      <c r="D418" s="15">
        <v>0</v>
      </c>
    </row>
    <row r="419" spans="2:4" x14ac:dyDescent="0.75">
      <c r="B419" s="3">
        <v>7</v>
      </c>
      <c r="C419" s="3">
        <v>11</v>
      </c>
      <c r="D419" s="15">
        <v>0</v>
      </c>
    </row>
    <row r="420" spans="2:4" x14ac:dyDescent="0.75">
      <c r="B420" s="3">
        <v>8</v>
      </c>
      <c r="C420" s="3">
        <v>9</v>
      </c>
      <c r="D420" s="15">
        <v>0</v>
      </c>
    </row>
    <row r="421" spans="2:4" x14ac:dyDescent="0.75">
      <c r="B421" s="3">
        <v>9</v>
      </c>
      <c r="C421" s="3">
        <v>9.5</v>
      </c>
      <c r="D421" s="15">
        <v>0</v>
      </c>
    </row>
    <row r="422" spans="2:4" x14ac:dyDescent="0.75">
      <c r="B422" s="3">
        <v>10</v>
      </c>
      <c r="C422" s="3">
        <v>8.1999999999999993</v>
      </c>
      <c r="D422" s="15">
        <v>1</v>
      </c>
    </row>
    <row r="423" spans="2:4" x14ac:dyDescent="0.75">
      <c r="B423" s="3">
        <v>11</v>
      </c>
      <c r="C423" s="3">
        <v>9.1999999999999993</v>
      </c>
      <c r="D423" s="15">
        <v>0</v>
      </c>
    </row>
    <row r="424" spans="2:4" x14ac:dyDescent="0.75">
      <c r="B424" s="3">
        <v>12</v>
      </c>
      <c r="C424" s="3">
        <v>8.4</v>
      </c>
      <c r="D424" s="15">
        <v>1</v>
      </c>
    </row>
    <row r="425" spans="2:4" x14ac:dyDescent="0.75">
      <c r="B425" s="3">
        <v>1</v>
      </c>
      <c r="C425" s="3">
        <v>9.1</v>
      </c>
      <c r="D425" s="15">
        <v>0</v>
      </c>
    </row>
    <row r="426" spans="2:4" x14ac:dyDescent="0.75">
      <c r="B426" s="3">
        <v>2</v>
      </c>
      <c r="C426" s="3">
        <v>8.1999999999999993</v>
      </c>
      <c r="D426" s="15">
        <v>1</v>
      </c>
    </row>
    <row r="427" spans="2:4" x14ac:dyDescent="0.75">
      <c r="B427" s="3">
        <v>3</v>
      </c>
      <c r="C427" s="3">
        <v>9.5</v>
      </c>
      <c r="D427" s="15">
        <v>0</v>
      </c>
    </row>
    <row r="428" spans="2:4" x14ac:dyDescent="0.75">
      <c r="B428" s="3">
        <v>4</v>
      </c>
      <c r="C428" s="3">
        <v>8.6</v>
      </c>
      <c r="D428" s="15">
        <v>1</v>
      </c>
    </row>
    <row r="429" spans="2:4" x14ac:dyDescent="0.75">
      <c r="B429" s="3">
        <v>5</v>
      </c>
      <c r="C429" s="3">
        <v>8.3000000000000007</v>
      </c>
      <c r="D429" s="15">
        <v>1</v>
      </c>
    </row>
    <row r="430" spans="2:4" x14ac:dyDescent="0.75">
      <c r="B430" s="3">
        <v>6</v>
      </c>
      <c r="C430" s="3">
        <v>9.6999999999999993</v>
      </c>
      <c r="D430" s="15">
        <v>0</v>
      </c>
    </row>
    <row r="431" spans="2:4" x14ac:dyDescent="0.75">
      <c r="B431" s="3">
        <v>7</v>
      </c>
      <c r="C431" s="3">
        <v>9.4</v>
      </c>
      <c r="D431" s="15">
        <v>0</v>
      </c>
    </row>
    <row r="432" spans="2:4" x14ac:dyDescent="0.75">
      <c r="B432" s="3">
        <v>8</v>
      </c>
      <c r="C432" s="3">
        <v>8.6</v>
      </c>
      <c r="D432" s="15">
        <v>1</v>
      </c>
    </row>
    <row r="433" spans="2:4" x14ac:dyDescent="0.75">
      <c r="B433" s="3">
        <v>9</v>
      </c>
      <c r="C433" s="3">
        <v>9.3000000000000007</v>
      </c>
      <c r="D433" s="15">
        <v>0</v>
      </c>
    </row>
    <row r="434" spans="2:4" x14ac:dyDescent="0.75">
      <c r="B434" s="3">
        <v>10</v>
      </c>
      <c r="C434" s="3">
        <v>8.1</v>
      </c>
      <c r="D434" s="15">
        <v>1</v>
      </c>
    </row>
    <row r="435" spans="2:4" x14ac:dyDescent="0.75">
      <c r="B435" s="3">
        <v>11</v>
      </c>
      <c r="C435" s="3">
        <v>11.5</v>
      </c>
      <c r="D435" s="15">
        <v>0</v>
      </c>
    </row>
    <row r="436" spans="2:4" x14ac:dyDescent="0.75">
      <c r="B436" s="3">
        <v>12</v>
      </c>
      <c r="C436" s="3">
        <v>11</v>
      </c>
      <c r="D436" s="15">
        <v>0</v>
      </c>
    </row>
    <row r="437" spans="2:4" x14ac:dyDescent="0.75">
      <c r="B437" s="3">
        <v>1</v>
      </c>
      <c r="C437" s="3">
        <v>9.8000000000000007</v>
      </c>
      <c r="D437" s="15">
        <v>0</v>
      </c>
    </row>
    <row r="438" spans="2:4" x14ac:dyDescent="0.75">
      <c r="B438" s="3">
        <v>2</v>
      </c>
      <c r="C438" s="3">
        <v>9.6</v>
      </c>
      <c r="D438" s="15">
        <v>0</v>
      </c>
    </row>
    <row r="439" spans="2:4" x14ac:dyDescent="0.75">
      <c r="B439" s="3">
        <v>3</v>
      </c>
      <c r="C439" s="3">
        <v>10.4</v>
      </c>
      <c r="D439" s="15">
        <v>0</v>
      </c>
    </row>
    <row r="440" spans="2:4" x14ac:dyDescent="0.75">
      <c r="B440" s="3">
        <v>4</v>
      </c>
      <c r="C440" s="3">
        <v>8.6</v>
      </c>
      <c r="D440" s="15">
        <v>1</v>
      </c>
    </row>
    <row r="441" spans="2:4" x14ac:dyDescent="0.75">
      <c r="B441" s="3">
        <v>5</v>
      </c>
      <c r="C441" s="3">
        <v>8.6999999999999993</v>
      </c>
      <c r="D441" s="15">
        <v>1</v>
      </c>
    </row>
    <row r="442" spans="2:4" x14ac:dyDescent="0.75">
      <c r="B442" s="3">
        <v>6</v>
      </c>
      <c r="C442" s="3">
        <v>7.8</v>
      </c>
      <c r="D442" s="15">
        <v>1</v>
      </c>
    </row>
    <row r="443" spans="2:4" x14ac:dyDescent="0.75">
      <c r="B443" s="3">
        <v>7</v>
      </c>
      <c r="C443" s="3">
        <v>9.1999999999999993</v>
      </c>
      <c r="D443" s="15">
        <v>0</v>
      </c>
    </row>
    <row r="444" spans="2:4" x14ac:dyDescent="0.75">
      <c r="B444" s="3">
        <v>8</v>
      </c>
      <c r="C444" s="3">
        <v>9.6</v>
      </c>
      <c r="D444" s="15">
        <v>0</v>
      </c>
    </row>
    <row r="445" spans="2:4" x14ac:dyDescent="0.75">
      <c r="B445" s="3">
        <v>9</v>
      </c>
      <c r="C445" s="3">
        <v>8.1999999999999993</v>
      </c>
      <c r="D445" s="15">
        <v>1</v>
      </c>
    </row>
    <row r="446" spans="2:4" x14ac:dyDescent="0.75">
      <c r="B446" s="3">
        <v>10</v>
      </c>
      <c r="C446" s="3">
        <v>8.3000000000000007</v>
      </c>
      <c r="D446" s="15">
        <v>1</v>
      </c>
    </row>
    <row r="447" spans="2:4" x14ac:dyDescent="0.75">
      <c r="B447" s="3">
        <v>11</v>
      </c>
      <c r="C447" s="3">
        <v>10.1</v>
      </c>
      <c r="D447" s="15">
        <v>0</v>
      </c>
    </row>
    <row r="448" spans="2:4" x14ac:dyDescent="0.75">
      <c r="B448" s="3">
        <v>12</v>
      </c>
      <c r="C448" s="3">
        <v>8.1</v>
      </c>
      <c r="D448" s="15">
        <v>1</v>
      </c>
    </row>
    <row r="449" spans="2:4" x14ac:dyDescent="0.75">
      <c r="B449" s="3">
        <v>1</v>
      </c>
      <c r="C449" s="3">
        <v>9.9</v>
      </c>
      <c r="D449" s="15">
        <v>0</v>
      </c>
    </row>
    <row r="450" spans="2:4" x14ac:dyDescent="0.75">
      <c r="B450" s="3">
        <v>2</v>
      </c>
      <c r="C450" s="3">
        <v>9.5</v>
      </c>
      <c r="D450" s="15">
        <v>0</v>
      </c>
    </row>
    <row r="451" spans="2:4" x14ac:dyDescent="0.75">
      <c r="B451" s="3">
        <v>3</v>
      </c>
      <c r="C451" s="3">
        <v>9.1999999999999993</v>
      </c>
      <c r="D451" s="15">
        <v>0</v>
      </c>
    </row>
    <row r="452" spans="2:4" x14ac:dyDescent="0.75">
      <c r="B452" s="3">
        <v>4</v>
      </c>
      <c r="C452" s="3">
        <v>9.3000000000000007</v>
      </c>
      <c r="D452" s="15">
        <v>0</v>
      </c>
    </row>
    <row r="453" spans="2:4" x14ac:dyDescent="0.75">
      <c r="B453" s="3">
        <v>5</v>
      </c>
      <c r="C453" s="3">
        <v>8.3000000000000007</v>
      </c>
      <c r="D453" s="15">
        <v>1</v>
      </c>
    </row>
    <row r="454" spans="2:4" x14ac:dyDescent="0.75">
      <c r="B454" s="3">
        <v>6</v>
      </c>
      <c r="C454" s="3">
        <v>8.1</v>
      </c>
      <c r="D454" s="15">
        <v>1</v>
      </c>
    </row>
    <row r="455" spans="2:4" x14ac:dyDescent="0.75">
      <c r="B455" s="3">
        <v>7</v>
      </c>
      <c r="C455" s="3">
        <v>10.3</v>
      </c>
      <c r="D455" s="15">
        <v>0</v>
      </c>
    </row>
    <row r="456" spans="2:4" x14ac:dyDescent="0.75">
      <c r="B456" s="3">
        <v>8</v>
      </c>
      <c r="C456" s="3">
        <v>9.8000000000000007</v>
      </c>
      <c r="D456" s="15">
        <v>0</v>
      </c>
    </row>
    <row r="457" spans="2:4" x14ac:dyDescent="0.75">
      <c r="B457" s="3">
        <v>9</v>
      </c>
      <c r="C457" s="3">
        <v>8.6</v>
      </c>
      <c r="D457" s="15">
        <v>1</v>
      </c>
    </row>
    <row r="458" spans="2:4" x14ac:dyDescent="0.75">
      <c r="B458" s="3">
        <v>10</v>
      </c>
      <c r="C458" s="3">
        <v>9.9</v>
      </c>
      <c r="D458" s="15">
        <v>0</v>
      </c>
    </row>
    <row r="459" spans="2:4" x14ac:dyDescent="0.75">
      <c r="B459" s="3">
        <v>11</v>
      </c>
      <c r="C459" s="3">
        <v>9.4</v>
      </c>
      <c r="D459" s="15">
        <v>0</v>
      </c>
    </row>
    <row r="460" spans="2:4" x14ac:dyDescent="0.75">
      <c r="B460" s="3">
        <v>12</v>
      </c>
      <c r="C460" s="3">
        <v>8.6999999999999993</v>
      </c>
      <c r="D460" s="15">
        <v>1</v>
      </c>
    </row>
    <row r="461" spans="2:4" x14ac:dyDescent="0.75">
      <c r="B461" s="3">
        <v>1</v>
      </c>
      <c r="C461" s="3">
        <v>9</v>
      </c>
      <c r="D461" s="15">
        <v>0</v>
      </c>
    </row>
    <row r="462" spans="2:4" x14ac:dyDescent="0.75">
      <c r="B462" s="3">
        <v>2</v>
      </c>
      <c r="C462" s="3">
        <v>9.9</v>
      </c>
      <c r="D462" s="15">
        <v>0</v>
      </c>
    </row>
    <row r="463" spans="2:4" x14ac:dyDescent="0.75">
      <c r="B463" s="3">
        <v>3</v>
      </c>
      <c r="C463" s="3">
        <v>8.1999999999999993</v>
      </c>
      <c r="D463" s="15">
        <v>1</v>
      </c>
    </row>
    <row r="464" spans="2:4" x14ac:dyDescent="0.75">
      <c r="B464" s="3">
        <v>4</v>
      </c>
      <c r="C464" s="3">
        <v>10.1</v>
      </c>
      <c r="D464" s="15">
        <v>0</v>
      </c>
    </row>
    <row r="465" spans="2:4" x14ac:dyDescent="0.75">
      <c r="B465" s="3">
        <v>5</v>
      </c>
      <c r="C465" s="3">
        <v>10.4</v>
      </c>
      <c r="D465" s="15">
        <v>0</v>
      </c>
    </row>
    <row r="466" spans="2:4" x14ac:dyDescent="0.75">
      <c r="B466" s="3">
        <v>6</v>
      </c>
      <c r="C466" s="3">
        <v>9</v>
      </c>
      <c r="D466" s="15">
        <v>0</v>
      </c>
    </row>
    <row r="467" spans="2:4" x14ac:dyDescent="0.75">
      <c r="B467" s="3">
        <v>7</v>
      </c>
      <c r="C467" s="3">
        <v>10.1</v>
      </c>
      <c r="D467" s="15">
        <v>0</v>
      </c>
    </row>
    <row r="468" spans="2:4" x14ac:dyDescent="0.75">
      <c r="B468" s="3">
        <v>8</v>
      </c>
      <c r="C468" s="3">
        <v>9.3000000000000007</v>
      </c>
      <c r="D468" s="15">
        <v>0</v>
      </c>
    </row>
    <row r="469" spans="2:4" x14ac:dyDescent="0.75">
      <c r="B469" s="3">
        <v>9</v>
      </c>
      <c r="C469" s="3">
        <v>11</v>
      </c>
      <c r="D469" s="15">
        <v>0</v>
      </c>
    </row>
    <row r="470" spans="2:4" x14ac:dyDescent="0.75">
      <c r="B470" s="3">
        <v>10</v>
      </c>
      <c r="C470" s="3">
        <v>8.1999999999999993</v>
      </c>
      <c r="D470" s="15">
        <v>1</v>
      </c>
    </row>
    <row r="471" spans="2:4" x14ac:dyDescent="0.75">
      <c r="B471" s="3">
        <v>11</v>
      </c>
      <c r="C471" s="3">
        <v>11.4</v>
      </c>
      <c r="D471" s="15">
        <v>0</v>
      </c>
    </row>
    <row r="472" spans="2:4" x14ac:dyDescent="0.75">
      <c r="B472" s="3">
        <v>12</v>
      </c>
      <c r="C472" s="3">
        <v>10.6</v>
      </c>
      <c r="D472" s="15">
        <v>0</v>
      </c>
    </row>
    <row r="473" spans="2:4" x14ac:dyDescent="0.75">
      <c r="B473" s="3">
        <v>1</v>
      </c>
      <c r="C473" s="3">
        <v>8.1999999999999993</v>
      </c>
      <c r="D473" s="15">
        <v>1</v>
      </c>
    </row>
    <row r="474" spans="2:4" x14ac:dyDescent="0.75">
      <c r="B474" s="3">
        <v>2</v>
      </c>
      <c r="C474" s="3">
        <v>9.1</v>
      </c>
      <c r="D474" s="15">
        <v>0</v>
      </c>
    </row>
    <row r="475" spans="2:4" x14ac:dyDescent="0.75">
      <c r="B475" s="3">
        <v>3</v>
      </c>
      <c r="C475" s="3">
        <v>8.5</v>
      </c>
      <c r="D475" s="15">
        <v>1</v>
      </c>
    </row>
    <row r="476" spans="2:4" x14ac:dyDescent="0.75">
      <c r="B476" s="3">
        <v>4</v>
      </c>
      <c r="C476" s="3">
        <v>9.4</v>
      </c>
      <c r="D476" s="15">
        <v>0</v>
      </c>
    </row>
    <row r="477" spans="2:4" x14ac:dyDescent="0.75">
      <c r="B477" s="3">
        <v>5</v>
      </c>
      <c r="C477" s="3">
        <v>8.1</v>
      </c>
      <c r="D477" s="15">
        <v>1</v>
      </c>
    </row>
    <row r="478" spans="2:4" x14ac:dyDescent="0.75">
      <c r="B478" s="3">
        <v>6</v>
      </c>
      <c r="C478" s="3">
        <v>8.4</v>
      </c>
      <c r="D478" s="15">
        <v>1</v>
      </c>
    </row>
    <row r="479" spans="2:4" x14ac:dyDescent="0.75">
      <c r="B479" s="3">
        <v>7</v>
      </c>
      <c r="C479" s="3">
        <v>10.8</v>
      </c>
      <c r="D479" s="15">
        <v>0</v>
      </c>
    </row>
    <row r="480" spans="2:4" x14ac:dyDescent="0.75">
      <c r="B480" s="3">
        <v>8</v>
      </c>
      <c r="C480" s="3">
        <v>8.6</v>
      </c>
      <c r="D480" s="15">
        <v>1</v>
      </c>
    </row>
    <row r="481" spans="2:4" x14ac:dyDescent="0.75">
      <c r="B481" s="3">
        <v>9</v>
      </c>
      <c r="C481" s="3">
        <v>10.3</v>
      </c>
      <c r="D481" s="15">
        <v>0</v>
      </c>
    </row>
    <row r="482" spans="2:4" x14ac:dyDescent="0.75">
      <c r="B482" s="3">
        <v>10</v>
      </c>
      <c r="C482" s="3">
        <v>8.6999999999999993</v>
      </c>
      <c r="D482" s="15">
        <v>1</v>
      </c>
    </row>
    <row r="483" spans="2:4" x14ac:dyDescent="0.75">
      <c r="B483" s="3">
        <v>11</v>
      </c>
      <c r="C483" s="3">
        <v>9.8000000000000007</v>
      </c>
      <c r="D483" s="15">
        <v>0</v>
      </c>
    </row>
    <row r="484" spans="2:4" x14ac:dyDescent="0.75">
      <c r="B484" s="3">
        <v>12</v>
      </c>
      <c r="C484" s="3">
        <v>8.8000000000000007</v>
      </c>
      <c r="D484" s="15">
        <v>1</v>
      </c>
    </row>
    <row r="485" spans="2:4" x14ac:dyDescent="0.75">
      <c r="B485" s="3">
        <v>1</v>
      </c>
      <c r="C485" s="3">
        <v>8.9</v>
      </c>
      <c r="D485" s="15">
        <v>1</v>
      </c>
    </row>
    <row r="486" spans="2:4" x14ac:dyDescent="0.75">
      <c r="B486" s="3">
        <v>2</v>
      </c>
      <c r="C486" s="3">
        <v>7.9</v>
      </c>
      <c r="D486" s="15">
        <v>1</v>
      </c>
    </row>
    <row r="487" spans="2:4" x14ac:dyDescent="0.75">
      <c r="B487" s="3">
        <v>3</v>
      </c>
      <c r="C487" s="3">
        <v>8.5</v>
      </c>
      <c r="D487" s="15">
        <v>1</v>
      </c>
    </row>
    <row r="488" spans="2:4" x14ac:dyDescent="0.75">
      <c r="B488" s="3">
        <v>4</v>
      </c>
      <c r="C488" s="3">
        <v>8.6</v>
      </c>
      <c r="D488" s="15">
        <v>1</v>
      </c>
    </row>
    <row r="489" spans="2:4" x14ac:dyDescent="0.75">
      <c r="B489" s="3">
        <v>5</v>
      </c>
      <c r="C489" s="3">
        <v>7.6</v>
      </c>
      <c r="D489" s="15">
        <v>1</v>
      </c>
    </row>
    <row r="490" spans="2:4" x14ac:dyDescent="0.75">
      <c r="B490" s="3">
        <v>6</v>
      </c>
      <c r="C490" s="3">
        <v>8.4</v>
      </c>
      <c r="D490" s="15">
        <v>1</v>
      </c>
    </row>
    <row r="491" spans="2:4" x14ac:dyDescent="0.75">
      <c r="B491" s="3">
        <v>7</v>
      </c>
      <c r="C491" s="3">
        <v>10.1</v>
      </c>
      <c r="D491" s="15">
        <v>0</v>
      </c>
    </row>
    <row r="492" spans="2:4" x14ac:dyDescent="0.75">
      <c r="B492" s="3">
        <v>8</v>
      </c>
      <c r="C492" s="3">
        <v>9.3000000000000007</v>
      </c>
      <c r="D492" s="15">
        <v>0</v>
      </c>
    </row>
    <row r="493" spans="2:4" x14ac:dyDescent="0.75">
      <c r="B493" s="3">
        <v>9</v>
      </c>
      <c r="C493" s="3">
        <v>8.8000000000000007</v>
      </c>
      <c r="D493" s="15">
        <v>1</v>
      </c>
    </row>
    <row r="494" spans="2:4" x14ac:dyDescent="0.75">
      <c r="B494" s="3">
        <v>10</v>
      </c>
      <c r="C494" s="3">
        <v>8.9</v>
      </c>
      <c r="D494" s="15">
        <v>1</v>
      </c>
    </row>
    <row r="495" spans="2:4" x14ac:dyDescent="0.75">
      <c r="B495" s="3">
        <v>11</v>
      </c>
      <c r="C495" s="3">
        <v>9.9</v>
      </c>
      <c r="D495" s="15">
        <v>0</v>
      </c>
    </row>
    <row r="496" spans="2:4" x14ac:dyDescent="0.75">
      <c r="B496" s="3">
        <v>12</v>
      </c>
      <c r="C496" s="3">
        <v>7.7</v>
      </c>
      <c r="D496" s="15">
        <v>1</v>
      </c>
    </row>
    <row r="497" spans="2:4" x14ac:dyDescent="0.75">
      <c r="B497" s="3">
        <v>1</v>
      </c>
      <c r="C497" s="3">
        <v>8.1</v>
      </c>
      <c r="D497" s="15">
        <v>1</v>
      </c>
    </row>
    <row r="498" spans="2:4" x14ac:dyDescent="0.75">
      <c r="B498" s="3">
        <v>2</v>
      </c>
      <c r="C498" s="3">
        <v>9.6</v>
      </c>
      <c r="D498" s="15">
        <v>0</v>
      </c>
    </row>
    <row r="499" spans="2:4" x14ac:dyDescent="0.75">
      <c r="B499" s="3">
        <v>3</v>
      </c>
      <c r="C499" s="3">
        <v>8.8000000000000007</v>
      </c>
      <c r="D499" s="15">
        <v>1</v>
      </c>
    </row>
    <row r="500" spans="2:4" x14ac:dyDescent="0.75">
      <c r="B500" s="3">
        <v>4</v>
      </c>
      <c r="C500" s="3">
        <v>7.9</v>
      </c>
      <c r="D500" s="15">
        <v>1</v>
      </c>
    </row>
    <row r="501" spans="2:4" x14ac:dyDescent="0.75">
      <c r="B501" s="3">
        <v>5</v>
      </c>
      <c r="C501" s="3">
        <v>9.4</v>
      </c>
      <c r="D501" s="15">
        <v>0</v>
      </c>
    </row>
    <row r="502" spans="2:4" x14ac:dyDescent="0.75">
      <c r="B502" s="3">
        <v>6</v>
      </c>
      <c r="C502" s="3">
        <v>8.9</v>
      </c>
      <c r="D502" s="15">
        <v>1</v>
      </c>
    </row>
    <row r="503" spans="2:4" x14ac:dyDescent="0.75">
      <c r="B503" s="3">
        <v>7</v>
      </c>
      <c r="C503" s="3">
        <v>10.1</v>
      </c>
      <c r="D503" s="15">
        <v>0</v>
      </c>
    </row>
    <row r="504" spans="2:4" x14ac:dyDescent="0.75">
      <c r="B504" s="3">
        <v>8</v>
      </c>
      <c r="C504" s="3">
        <v>8.9</v>
      </c>
      <c r="D504" s="15">
        <v>1</v>
      </c>
    </row>
    <row r="505" spans="2:4" x14ac:dyDescent="0.75">
      <c r="B505" s="3">
        <v>9</v>
      </c>
      <c r="C505" s="3">
        <v>8.5</v>
      </c>
      <c r="D505" s="15">
        <v>1</v>
      </c>
    </row>
    <row r="506" spans="2:4" x14ac:dyDescent="0.75">
      <c r="B506" s="3">
        <v>10</v>
      </c>
      <c r="C506" s="3">
        <v>8.9</v>
      </c>
      <c r="D506" s="15">
        <v>1</v>
      </c>
    </row>
    <row r="507" spans="2:4" x14ac:dyDescent="0.75">
      <c r="B507" s="3">
        <v>11</v>
      </c>
      <c r="C507" s="3">
        <v>10.199999999999999</v>
      </c>
      <c r="D507" s="15">
        <v>0</v>
      </c>
    </row>
    <row r="508" spans="2:4" x14ac:dyDescent="0.75">
      <c r="B508" s="3">
        <v>12</v>
      </c>
      <c r="C508" s="3">
        <v>8.6999999999999993</v>
      </c>
      <c r="D508" s="15">
        <v>1</v>
      </c>
    </row>
    <row r="509" spans="2:4" x14ac:dyDescent="0.75">
      <c r="B509" s="3">
        <v>1</v>
      </c>
      <c r="C509" s="3">
        <v>8.6</v>
      </c>
      <c r="D509" s="15">
        <v>1</v>
      </c>
    </row>
    <row r="510" spans="2:4" x14ac:dyDescent="0.75">
      <c r="B510" s="3">
        <v>2</v>
      </c>
      <c r="C510" s="3">
        <v>8.5</v>
      </c>
      <c r="D510" s="15">
        <v>1</v>
      </c>
    </row>
    <row r="511" spans="2:4" x14ac:dyDescent="0.75">
      <c r="B511" s="3">
        <v>3</v>
      </c>
      <c r="C511" s="3">
        <v>9.6999999999999993</v>
      </c>
      <c r="D511" s="15">
        <v>0</v>
      </c>
    </row>
    <row r="512" spans="2:4" x14ac:dyDescent="0.75">
      <c r="B512" s="3">
        <v>4</v>
      </c>
      <c r="C512" s="3">
        <v>8.9</v>
      </c>
      <c r="D512" s="15">
        <v>1</v>
      </c>
    </row>
    <row r="513" spans="2:4" x14ac:dyDescent="0.75">
      <c r="B513" s="3">
        <v>5</v>
      </c>
      <c r="C513" s="3">
        <v>8.6999999999999993</v>
      </c>
      <c r="D513" s="15">
        <v>1</v>
      </c>
    </row>
    <row r="514" spans="2:4" x14ac:dyDescent="0.75">
      <c r="B514" s="3">
        <v>6</v>
      </c>
      <c r="C514" s="3">
        <v>8.1</v>
      </c>
      <c r="D514" s="15">
        <v>1</v>
      </c>
    </row>
    <row r="515" spans="2:4" x14ac:dyDescent="0.75">
      <c r="B515" s="3">
        <v>7</v>
      </c>
      <c r="C515" s="3">
        <v>10.4</v>
      </c>
      <c r="D515" s="15">
        <v>0</v>
      </c>
    </row>
    <row r="516" spans="2:4" x14ac:dyDescent="0.75">
      <c r="B516" s="3">
        <v>8</v>
      </c>
      <c r="C516" s="3">
        <v>7.6</v>
      </c>
      <c r="D516" s="15">
        <v>1</v>
      </c>
    </row>
    <row r="517" spans="2:4" x14ac:dyDescent="0.75">
      <c r="B517" s="3">
        <v>9</v>
      </c>
      <c r="C517" s="3">
        <v>8.3000000000000007</v>
      </c>
      <c r="D517" s="15">
        <v>1</v>
      </c>
    </row>
    <row r="518" spans="2:4" x14ac:dyDescent="0.75">
      <c r="B518" s="3">
        <v>10</v>
      </c>
      <c r="C518" s="3">
        <v>7.6</v>
      </c>
      <c r="D518" s="15">
        <v>1</v>
      </c>
    </row>
    <row r="519" spans="2:4" x14ac:dyDescent="0.75">
      <c r="B519" s="3">
        <v>11</v>
      </c>
      <c r="C519" s="3">
        <v>10.8</v>
      </c>
      <c r="D519" s="15">
        <v>0</v>
      </c>
    </row>
    <row r="520" spans="2:4" x14ac:dyDescent="0.75">
      <c r="B520" s="3">
        <v>12</v>
      </c>
      <c r="C520" s="3">
        <v>8.8000000000000007</v>
      </c>
      <c r="D520" s="15">
        <v>1</v>
      </c>
    </row>
    <row r="521" spans="2:4" x14ac:dyDescent="0.75">
      <c r="B521" s="3">
        <v>1</v>
      </c>
      <c r="C521" s="3">
        <v>10.4</v>
      </c>
      <c r="D521" s="15">
        <v>0</v>
      </c>
    </row>
    <row r="522" spans="2:4" x14ac:dyDescent="0.75">
      <c r="B522" s="3">
        <v>2</v>
      </c>
      <c r="C522" s="3">
        <v>10.1</v>
      </c>
      <c r="D522" s="15">
        <v>0</v>
      </c>
    </row>
    <row r="523" spans="2:4" x14ac:dyDescent="0.75">
      <c r="B523" s="3">
        <v>3</v>
      </c>
      <c r="C523" s="3">
        <v>9.1999999999999993</v>
      </c>
      <c r="D523" s="15">
        <v>0</v>
      </c>
    </row>
    <row r="524" spans="2:4" x14ac:dyDescent="0.75">
      <c r="B524" s="3">
        <v>4</v>
      </c>
      <c r="C524" s="3">
        <v>8.6</v>
      </c>
      <c r="D524" s="15">
        <v>1</v>
      </c>
    </row>
    <row r="525" spans="2:4" x14ac:dyDescent="0.75">
      <c r="B525" s="3">
        <v>5</v>
      </c>
      <c r="C525" s="3">
        <v>8.1</v>
      </c>
      <c r="D525" s="15">
        <v>1</v>
      </c>
    </row>
    <row r="526" spans="2:4" x14ac:dyDescent="0.75">
      <c r="B526" s="3">
        <v>6</v>
      </c>
      <c r="C526" s="3">
        <v>9.3000000000000007</v>
      </c>
      <c r="D526" s="15">
        <v>0</v>
      </c>
    </row>
    <row r="527" spans="2:4" x14ac:dyDescent="0.75">
      <c r="B527" s="3">
        <v>7</v>
      </c>
      <c r="C527" s="3">
        <v>9.1999999999999993</v>
      </c>
      <c r="D527" s="15">
        <v>0</v>
      </c>
    </row>
    <row r="528" spans="2:4" x14ac:dyDescent="0.75">
      <c r="B528" s="3">
        <v>8</v>
      </c>
      <c r="C528" s="3">
        <v>7.6</v>
      </c>
      <c r="D528" s="15">
        <v>1</v>
      </c>
    </row>
    <row r="529" spans="2:4" x14ac:dyDescent="0.75">
      <c r="B529" s="3">
        <v>9</v>
      </c>
      <c r="C529" s="3">
        <v>9.1</v>
      </c>
      <c r="D529" s="15">
        <v>0</v>
      </c>
    </row>
    <row r="530" spans="2:4" x14ac:dyDescent="0.75">
      <c r="B530" s="3">
        <v>10</v>
      </c>
      <c r="C530" s="3">
        <v>8.5</v>
      </c>
      <c r="D530" s="15">
        <v>1</v>
      </c>
    </row>
    <row r="531" spans="2:4" x14ac:dyDescent="0.75">
      <c r="B531" s="3">
        <v>11</v>
      </c>
      <c r="C531" s="3">
        <v>11.3</v>
      </c>
      <c r="D531" s="15">
        <v>0</v>
      </c>
    </row>
    <row r="532" spans="2:4" x14ac:dyDescent="0.75">
      <c r="B532" s="3">
        <v>12</v>
      </c>
      <c r="C532" s="3">
        <v>9.6999999999999993</v>
      </c>
      <c r="D532" s="15">
        <v>0</v>
      </c>
    </row>
    <row r="533" spans="2:4" x14ac:dyDescent="0.75">
      <c r="B533" s="3">
        <v>1</v>
      </c>
      <c r="C533" s="3">
        <v>7.8</v>
      </c>
      <c r="D533" s="15">
        <v>1</v>
      </c>
    </row>
    <row r="534" spans="2:4" x14ac:dyDescent="0.75">
      <c r="B534" s="3">
        <v>2</v>
      </c>
      <c r="C534" s="3">
        <v>8.1999999999999993</v>
      </c>
      <c r="D534" s="15">
        <v>1</v>
      </c>
    </row>
    <row r="535" spans="2:4" x14ac:dyDescent="0.75">
      <c r="B535" s="3">
        <v>3</v>
      </c>
      <c r="C535" s="3">
        <v>7.9</v>
      </c>
      <c r="D535" s="15">
        <v>1</v>
      </c>
    </row>
    <row r="536" spans="2:4" x14ac:dyDescent="0.75">
      <c r="B536" s="3">
        <v>4</v>
      </c>
      <c r="C536" s="3">
        <v>11</v>
      </c>
      <c r="D536" s="15">
        <v>0</v>
      </c>
    </row>
    <row r="537" spans="2:4" x14ac:dyDescent="0.75">
      <c r="B537" s="3">
        <v>5</v>
      </c>
      <c r="C537" s="3">
        <v>9.4</v>
      </c>
      <c r="D537" s="15">
        <v>0</v>
      </c>
    </row>
    <row r="538" spans="2:4" x14ac:dyDescent="0.75">
      <c r="B538" s="3">
        <v>6</v>
      </c>
      <c r="C538" s="3">
        <v>8.4</v>
      </c>
      <c r="D538" s="15">
        <v>1</v>
      </c>
    </row>
    <row r="539" spans="2:4" x14ac:dyDescent="0.75">
      <c r="B539" s="3">
        <v>7</v>
      </c>
      <c r="C539" s="3">
        <v>9.3000000000000007</v>
      </c>
      <c r="D539" s="15">
        <v>0</v>
      </c>
    </row>
    <row r="540" spans="2:4" x14ac:dyDescent="0.75">
      <c r="B540" s="3">
        <v>8</v>
      </c>
      <c r="C540" s="3">
        <v>9.1</v>
      </c>
      <c r="D540" s="15">
        <v>0</v>
      </c>
    </row>
    <row r="541" spans="2:4" x14ac:dyDescent="0.75">
      <c r="B541" s="3">
        <v>9</v>
      </c>
      <c r="C541" s="3">
        <v>9.1999999999999993</v>
      </c>
      <c r="D541" s="15">
        <v>0</v>
      </c>
    </row>
    <row r="542" spans="2:4" x14ac:dyDescent="0.75">
      <c r="B542" s="3">
        <v>10</v>
      </c>
      <c r="C542" s="3">
        <v>8.6999999999999993</v>
      </c>
      <c r="D542" s="15">
        <v>1</v>
      </c>
    </row>
    <row r="543" spans="2:4" x14ac:dyDescent="0.75">
      <c r="B543" s="3">
        <v>11</v>
      </c>
      <c r="C543" s="3">
        <v>9.6</v>
      </c>
      <c r="D543" s="15">
        <v>0</v>
      </c>
    </row>
    <row r="544" spans="2:4" x14ac:dyDescent="0.75">
      <c r="B544" s="3">
        <v>12</v>
      </c>
      <c r="C544" s="3">
        <v>8.3000000000000007</v>
      </c>
      <c r="D544" s="15">
        <v>1</v>
      </c>
    </row>
    <row r="545" spans="2:4" x14ac:dyDescent="0.75">
      <c r="B545" s="3">
        <v>1</v>
      </c>
      <c r="C545" s="3">
        <v>8.1</v>
      </c>
      <c r="D545" s="15">
        <v>1</v>
      </c>
    </row>
    <row r="546" spans="2:4" x14ac:dyDescent="0.75">
      <c r="B546" s="3">
        <v>2</v>
      </c>
      <c r="C546" s="3">
        <v>8.6999999999999993</v>
      </c>
      <c r="D546" s="15">
        <v>1</v>
      </c>
    </row>
    <row r="547" spans="2:4" x14ac:dyDescent="0.75">
      <c r="B547" s="3">
        <v>3</v>
      </c>
      <c r="C547" s="3">
        <v>8.6</v>
      </c>
      <c r="D547" s="15">
        <v>1</v>
      </c>
    </row>
    <row r="548" spans="2:4" x14ac:dyDescent="0.75">
      <c r="B548" s="3">
        <v>4</v>
      </c>
      <c r="C548" s="3">
        <v>8.4</v>
      </c>
      <c r="D548" s="15">
        <v>1</v>
      </c>
    </row>
    <row r="549" spans="2:4" x14ac:dyDescent="0.75">
      <c r="B549" s="3">
        <v>5</v>
      </c>
      <c r="C549" s="3">
        <v>8</v>
      </c>
      <c r="D549" s="15">
        <v>1</v>
      </c>
    </row>
    <row r="550" spans="2:4" x14ac:dyDescent="0.75">
      <c r="B550" s="3">
        <v>6</v>
      </c>
      <c r="C550" s="3">
        <v>9.6999999999999993</v>
      </c>
      <c r="D550" s="15">
        <v>0</v>
      </c>
    </row>
    <row r="551" spans="2:4" x14ac:dyDescent="0.75">
      <c r="B551" s="3">
        <v>7</v>
      </c>
      <c r="C551" s="3">
        <v>11.5</v>
      </c>
      <c r="D551" s="15">
        <v>0</v>
      </c>
    </row>
    <row r="552" spans="2:4" x14ac:dyDescent="0.75">
      <c r="B552" s="3">
        <v>8</v>
      </c>
      <c r="C552" s="3">
        <v>9.1999999999999993</v>
      </c>
      <c r="D552" s="15">
        <v>0</v>
      </c>
    </row>
    <row r="553" spans="2:4" x14ac:dyDescent="0.75">
      <c r="B553" s="3">
        <v>9</v>
      </c>
      <c r="C553" s="3">
        <v>8.6999999999999993</v>
      </c>
      <c r="D553" s="15">
        <v>1</v>
      </c>
    </row>
    <row r="554" spans="2:4" x14ac:dyDescent="0.75">
      <c r="B554" s="3">
        <v>10</v>
      </c>
      <c r="C554" s="3">
        <v>9.6</v>
      </c>
      <c r="D554" s="15">
        <v>0</v>
      </c>
    </row>
    <row r="555" spans="2:4" x14ac:dyDescent="0.75">
      <c r="B555" s="3">
        <v>11</v>
      </c>
      <c r="C555" s="3">
        <v>10.8</v>
      </c>
      <c r="D555" s="15">
        <v>0</v>
      </c>
    </row>
    <row r="556" spans="2:4" x14ac:dyDescent="0.75">
      <c r="B556" s="3">
        <v>12</v>
      </c>
      <c r="C556" s="3">
        <v>9.5</v>
      </c>
      <c r="D556" s="15">
        <v>0</v>
      </c>
    </row>
    <row r="557" spans="2:4" x14ac:dyDescent="0.75">
      <c r="B557" s="3">
        <v>1</v>
      </c>
      <c r="C557" s="3">
        <v>9</v>
      </c>
      <c r="D557" s="15">
        <v>0</v>
      </c>
    </row>
    <row r="558" spans="2:4" x14ac:dyDescent="0.75">
      <c r="B558" s="3">
        <v>2</v>
      </c>
      <c r="C558" s="3">
        <v>10.3</v>
      </c>
      <c r="D558" s="15">
        <v>0</v>
      </c>
    </row>
    <row r="559" spans="2:4" x14ac:dyDescent="0.75">
      <c r="B559" s="3">
        <v>3</v>
      </c>
      <c r="C559" s="3">
        <v>10.199999999999999</v>
      </c>
      <c r="D559" s="15">
        <v>0</v>
      </c>
    </row>
    <row r="560" spans="2:4" x14ac:dyDescent="0.75">
      <c r="B560" s="3">
        <v>4</v>
      </c>
      <c r="C560" s="3">
        <v>10.199999999999999</v>
      </c>
      <c r="D560" s="15">
        <v>0</v>
      </c>
    </row>
    <row r="561" spans="2:4" x14ac:dyDescent="0.75">
      <c r="B561" s="3">
        <v>5</v>
      </c>
      <c r="C561" s="3">
        <v>8.9</v>
      </c>
      <c r="D561" s="15">
        <v>1</v>
      </c>
    </row>
    <row r="562" spans="2:4" x14ac:dyDescent="0.75">
      <c r="B562" s="3">
        <v>6</v>
      </c>
      <c r="C562" s="3">
        <v>8.1999999999999993</v>
      </c>
      <c r="D562" s="15">
        <v>1</v>
      </c>
    </row>
    <row r="563" spans="2:4" x14ac:dyDescent="0.75">
      <c r="B563" s="3">
        <v>7</v>
      </c>
      <c r="C563" s="3">
        <v>10.1</v>
      </c>
      <c r="D563" s="15">
        <v>0</v>
      </c>
    </row>
    <row r="564" spans="2:4" x14ac:dyDescent="0.75">
      <c r="B564" s="3">
        <v>8</v>
      </c>
      <c r="C564" s="3">
        <v>9.6999999999999993</v>
      </c>
      <c r="D564" s="15">
        <v>0</v>
      </c>
    </row>
    <row r="565" spans="2:4" x14ac:dyDescent="0.75">
      <c r="B565" s="3">
        <v>9</v>
      </c>
      <c r="C565" s="3">
        <v>7.7</v>
      </c>
      <c r="D565" s="15">
        <v>1</v>
      </c>
    </row>
    <row r="566" spans="2:4" x14ac:dyDescent="0.75">
      <c r="B566" s="3">
        <v>10</v>
      </c>
      <c r="C566" s="3">
        <v>8.4</v>
      </c>
      <c r="D566" s="15">
        <v>1</v>
      </c>
    </row>
    <row r="567" spans="2:4" x14ac:dyDescent="0.75">
      <c r="B567" s="3">
        <v>11</v>
      </c>
      <c r="C567" s="3">
        <v>11.2</v>
      </c>
      <c r="D567" s="15">
        <v>0</v>
      </c>
    </row>
    <row r="568" spans="2:4" x14ac:dyDescent="0.75">
      <c r="B568" s="3">
        <v>12</v>
      </c>
      <c r="C568" s="3">
        <v>8.5</v>
      </c>
      <c r="D568" s="15">
        <v>1</v>
      </c>
    </row>
    <row r="569" spans="2:4" x14ac:dyDescent="0.75">
      <c r="B569" s="3">
        <v>1</v>
      </c>
      <c r="C569" s="3">
        <v>9.6</v>
      </c>
      <c r="D569" s="15">
        <v>0</v>
      </c>
    </row>
    <row r="570" spans="2:4" x14ac:dyDescent="0.75">
      <c r="B570" s="3">
        <v>2</v>
      </c>
      <c r="C570" s="3">
        <v>10</v>
      </c>
      <c r="D570" s="15">
        <v>0</v>
      </c>
    </row>
    <row r="571" spans="2:4" x14ac:dyDescent="0.75">
      <c r="B571" s="3">
        <v>3</v>
      </c>
      <c r="C571" s="3">
        <v>8.9</v>
      </c>
      <c r="D571" s="15">
        <v>1</v>
      </c>
    </row>
    <row r="572" spans="2:4" x14ac:dyDescent="0.75">
      <c r="B572" s="3">
        <v>4</v>
      </c>
      <c r="C572" s="3">
        <v>8.9</v>
      </c>
      <c r="D572" s="15">
        <v>1</v>
      </c>
    </row>
    <row r="573" spans="2:4" x14ac:dyDescent="0.75">
      <c r="B573" s="3">
        <v>5</v>
      </c>
      <c r="C573" s="3">
        <v>9.3000000000000007</v>
      </c>
      <c r="D573" s="15">
        <v>0</v>
      </c>
    </row>
    <row r="574" spans="2:4" x14ac:dyDescent="0.75">
      <c r="B574" s="3">
        <v>6</v>
      </c>
      <c r="C574" s="3">
        <v>9.1</v>
      </c>
      <c r="D574" s="15">
        <v>0</v>
      </c>
    </row>
    <row r="575" spans="2:4" x14ac:dyDescent="0.75">
      <c r="B575" s="3">
        <v>7</v>
      </c>
      <c r="C575" s="3">
        <v>11.5</v>
      </c>
      <c r="D575" s="15">
        <v>0</v>
      </c>
    </row>
    <row r="576" spans="2:4" x14ac:dyDescent="0.75">
      <c r="B576" s="3">
        <v>8</v>
      </c>
      <c r="C576" s="3">
        <v>8</v>
      </c>
      <c r="D576" s="15">
        <v>1</v>
      </c>
    </row>
    <row r="577" spans="2:4" x14ac:dyDescent="0.75">
      <c r="B577" s="3">
        <v>9</v>
      </c>
      <c r="C577" s="3">
        <v>10.1</v>
      </c>
      <c r="D577" s="15">
        <v>0</v>
      </c>
    </row>
    <row r="578" spans="2:4" x14ac:dyDescent="0.75">
      <c r="B578" s="3">
        <v>10</v>
      </c>
      <c r="C578" s="3">
        <v>8.6999999999999993</v>
      </c>
      <c r="D578" s="15">
        <v>1</v>
      </c>
    </row>
    <row r="579" spans="2:4" x14ac:dyDescent="0.75">
      <c r="B579" s="3">
        <v>11</v>
      </c>
      <c r="C579" s="3">
        <v>9.5</v>
      </c>
      <c r="D579" s="15">
        <v>0</v>
      </c>
    </row>
    <row r="580" spans="2:4" x14ac:dyDescent="0.75">
      <c r="B580" s="3">
        <v>12</v>
      </c>
      <c r="C580" s="3">
        <v>8.1</v>
      </c>
      <c r="D580" s="15">
        <v>1</v>
      </c>
    </row>
    <row r="581" spans="2:4" x14ac:dyDescent="0.75">
      <c r="B581" s="3">
        <v>1</v>
      </c>
      <c r="C581" s="3">
        <v>8.9</v>
      </c>
      <c r="D581" s="15">
        <v>1</v>
      </c>
    </row>
    <row r="582" spans="2:4" x14ac:dyDescent="0.75">
      <c r="B582" s="3">
        <v>2</v>
      </c>
      <c r="C582" s="3">
        <v>9.6</v>
      </c>
      <c r="D582" s="15">
        <v>0</v>
      </c>
    </row>
    <row r="583" spans="2:4" x14ac:dyDescent="0.75">
      <c r="B583" s="3">
        <v>3</v>
      </c>
      <c r="C583" s="3">
        <v>9.5</v>
      </c>
      <c r="D583" s="15">
        <v>0</v>
      </c>
    </row>
    <row r="584" spans="2:4" x14ac:dyDescent="0.75">
      <c r="B584" s="3">
        <v>4</v>
      </c>
      <c r="C584" s="3">
        <v>8.1</v>
      </c>
      <c r="D584" s="15">
        <v>1</v>
      </c>
    </row>
    <row r="585" spans="2:4" x14ac:dyDescent="0.75">
      <c r="B585" s="3">
        <v>5</v>
      </c>
      <c r="C585" s="3">
        <v>9.8000000000000007</v>
      </c>
      <c r="D585" s="15">
        <v>0</v>
      </c>
    </row>
    <row r="586" spans="2:4" x14ac:dyDescent="0.75">
      <c r="B586" s="3">
        <v>6</v>
      </c>
      <c r="C586" s="3">
        <v>9</v>
      </c>
      <c r="D586" s="15">
        <v>0</v>
      </c>
    </row>
    <row r="587" spans="2:4" x14ac:dyDescent="0.75">
      <c r="B587" s="3">
        <v>7</v>
      </c>
      <c r="C587" s="3">
        <v>11.5</v>
      </c>
      <c r="D587" s="15">
        <v>0</v>
      </c>
    </row>
    <row r="588" spans="2:4" x14ac:dyDescent="0.75">
      <c r="B588" s="3">
        <v>8</v>
      </c>
      <c r="C588" s="3">
        <v>7.5</v>
      </c>
      <c r="D588" s="15">
        <v>1</v>
      </c>
    </row>
    <row r="589" spans="2:4" x14ac:dyDescent="0.75">
      <c r="B589" s="3">
        <v>9</v>
      </c>
      <c r="C589" s="3">
        <v>9.3000000000000007</v>
      </c>
      <c r="D589" s="15">
        <v>0</v>
      </c>
    </row>
    <row r="590" spans="2:4" x14ac:dyDescent="0.75">
      <c r="B590" s="3">
        <v>10</v>
      </c>
      <c r="C590" s="3">
        <v>8</v>
      </c>
      <c r="D590" s="15">
        <v>1</v>
      </c>
    </row>
    <row r="591" spans="2:4" x14ac:dyDescent="0.75">
      <c r="B591" s="3">
        <v>11</v>
      </c>
      <c r="C591" s="3">
        <v>10.199999999999999</v>
      </c>
      <c r="D591" s="15">
        <v>0</v>
      </c>
    </row>
    <row r="592" spans="2:4" x14ac:dyDescent="0.75">
      <c r="B592" s="3">
        <v>12</v>
      </c>
      <c r="C592" s="3">
        <v>8.6999999999999993</v>
      </c>
      <c r="D592" s="15">
        <v>1</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478C-4B86-4597-B6D7-5B61F39FD1FC}">
  <sheetPr>
    <tabColor rgb="FF0000FF"/>
  </sheetPr>
  <dimension ref="B2:L61"/>
  <sheetViews>
    <sheetView zoomScale="85" zoomScaleNormal="85" workbookViewId="0">
      <selection activeCell="F23" sqref="F23"/>
    </sheetView>
  </sheetViews>
  <sheetFormatPr defaultRowHeight="14.75" x14ac:dyDescent="0.75"/>
  <cols>
    <col min="1" max="1" width="2.7265625" customWidth="1"/>
    <col min="2" max="2" width="17.26953125" bestFit="1" customWidth="1"/>
    <col min="3" max="3" width="16.86328125" bestFit="1" customWidth="1"/>
    <col min="5" max="5" width="15" bestFit="1" customWidth="1"/>
    <col min="6" max="6" width="10.54296875" customWidth="1"/>
    <col min="8" max="8" width="21.26953125" customWidth="1"/>
    <col min="9" max="9" width="25.54296875" bestFit="1" customWidth="1"/>
    <col min="14" max="14" width="11.26953125" bestFit="1" customWidth="1"/>
    <col min="15" max="15" width="25.26953125" bestFit="1" customWidth="1"/>
  </cols>
  <sheetData>
    <row r="2" spans="2:12" x14ac:dyDescent="0.75">
      <c r="B2" s="1" t="s">
        <v>128</v>
      </c>
      <c r="E2" s="1" t="s">
        <v>140</v>
      </c>
    </row>
    <row r="4" spans="2:12" x14ac:dyDescent="0.75">
      <c r="B4" s="23" t="s">
        <v>124</v>
      </c>
      <c r="C4" s="23" t="s">
        <v>123</v>
      </c>
      <c r="E4" s="22" t="s">
        <v>123</v>
      </c>
      <c r="F4" t="s">
        <v>10</v>
      </c>
      <c r="H4" s="1" t="s">
        <v>136</v>
      </c>
      <c r="I4" s="1" t="s">
        <v>134</v>
      </c>
    </row>
    <row r="5" spans="2:12" x14ac:dyDescent="0.75">
      <c r="B5" s="3" t="s">
        <v>120</v>
      </c>
      <c r="C5" s="3">
        <v>12.55</v>
      </c>
      <c r="E5" t="s">
        <v>127</v>
      </c>
      <c r="F5">
        <v>2</v>
      </c>
      <c r="H5" t="str">
        <f>SUBSTITUTE(E5,"-"," &lt;= Amount &lt; ")</f>
        <v>0 &lt;= Amount &lt; 25</v>
      </c>
      <c r="I5" cm="1">
        <f t="array" ref="I5:J5">_xlfn.TOROW(_xlfn._xlws.SORT(_xlfn._xlws.FILTER($C$5:$C$17,($C$5:$C$17&gt;=_xlfn.TEXTBEFORE(E5,"-")+0)*($C$5:$C$17&lt;_xlfn.TEXTAFTER(E5,"-")+0))))</f>
        <v>12.55</v>
      </c>
      <c r="J5">
        <v>19.989999999999998</v>
      </c>
    </row>
    <row r="6" spans="2:12" x14ac:dyDescent="0.75">
      <c r="B6" s="3" t="s">
        <v>106</v>
      </c>
      <c r="C6" s="3">
        <v>19.989999999999998</v>
      </c>
      <c r="E6" t="s">
        <v>126</v>
      </c>
      <c r="F6">
        <v>4</v>
      </c>
      <c r="H6" t="str">
        <f>SUBSTITUTE(E6,"-"," &lt;= Amount &lt; ")</f>
        <v>25 &lt;= Amount &lt; 50</v>
      </c>
      <c r="I6" cm="1">
        <f t="array" ref="I6:L6">_xlfn.TOROW(_xlfn._xlws.SORT(_xlfn._xlws.FILTER($C$5:$C$17,($C$5:$C$17&gt;=_xlfn.TEXTBEFORE(E6,"-")+0)*($C$5:$C$17&lt;_xlfn.TEXTAFTER(E6,"-")+0))))</f>
        <v>25</v>
      </c>
      <c r="J6">
        <v>25</v>
      </c>
      <c r="K6">
        <v>32.299999999999997</v>
      </c>
      <c r="L6">
        <v>43.2</v>
      </c>
    </row>
    <row r="7" spans="2:12" x14ac:dyDescent="0.75">
      <c r="B7" s="3" t="s">
        <v>120</v>
      </c>
      <c r="C7" s="3">
        <v>25</v>
      </c>
      <c r="E7" t="s">
        <v>119</v>
      </c>
      <c r="F7">
        <v>4</v>
      </c>
      <c r="H7" t="str">
        <f>SUBSTITUTE(E7,"-"," &lt;= Amount &lt;= ")</f>
        <v>50 &lt;= Amount &lt;= 75</v>
      </c>
      <c r="I7" cm="1">
        <f t="array" ref="I7:L7">_xlfn.TOROW(_xlfn._xlws.SORT(_xlfn._xlws.FILTER($C$5:$C$17,($C$5:$C$17&gt;=_xlfn.TEXTBEFORE(E7,"-")+0)*($C$5:$C$17&lt;=_xlfn.TEXTAFTER(E7,"-")+0))))</f>
        <v>50</v>
      </c>
      <c r="J7">
        <v>55.68</v>
      </c>
      <c r="K7">
        <v>70.2</v>
      </c>
      <c r="L7">
        <v>75</v>
      </c>
    </row>
    <row r="8" spans="2:12" x14ac:dyDescent="0.75">
      <c r="B8" s="3" t="s">
        <v>115</v>
      </c>
      <c r="C8" s="3">
        <v>32.299999999999997</v>
      </c>
      <c r="E8" t="s">
        <v>118</v>
      </c>
      <c r="F8">
        <v>3</v>
      </c>
      <c r="H8" t="str">
        <f>"Amount "&amp;E8</f>
        <v>Amount &gt;75</v>
      </c>
      <c r="I8" cm="1">
        <f t="array" ref="I8:K8">_xlfn.TOROW(_xlfn._xlws.SORT(_xlfn._xlws.FILTER($C$5:$C$17,$C$5:$C$17&gt;_xlfn.TEXTAFTER(E8,"&gt;")+0)))</f>
        <v>85.6</v>
      </c>
      <c r="J8">
        <v>95.8</v>
      </c>
      <c r="K8">
        <v>200</v>
      </c>
    </row>
    <row r="9" spans="2:12" x14ac:dyDescent="0.75">
      <c r="B9" s="3" t="s">
        <v>115</v>
      </c>
      <c r="C9" s="3">
        <v>43.2</v>
      </c>
      <c r="E9" t="s">
        <v>117</v>
      </c>
      <c r="F9">
        <v>13</v>
      </c>
    </row>
    <row r="10" spans="2:12" x14ac:dyDescent="0.75">
      <c r="B10" s="3" t="s">
        <v>116</v>
      </c>
      <c r="C10" s="3">
        <v>50</v>
      </c>
    </row>
    <row r="11" spans="2:12" x14ac:dyDescent="0.75">
      <c r="B11" s="3" t="s">
        <v>115</v>
      </c>
      <c r="C11" s="3">
        <v>55.68</v>
      </c>
      <c r="E11" s="1" t="s">
        <v>138</v>
      </c>
    </row>
    <row r="12" spans="2:12" x14ac:dyDescent="0.75">
      <c r="B12" s="3" t="s">
        <v>115</v>
      </c>
      <c r="C12" s="3">
        <v>70.2</v>
      </c>
    </row>
    <row r="13" spans="2:12" x14ac:dyDescent="0.75">
      <c r="B13" s="3" t="s">
        <v>106</v>
      </c>
      <c r="C13" s="3">
        <v>75</v>
      </c>
      <c r="E13" s="13" t="s">
        <v>135</v>
      </c>
      <c r="F13" s="13" t="s">
        <v>10</v>
      </c>
      <c r="H13" s="1" t="s">
        <v>136</v>
      </c>
      <c r="I13" s="1" t="s">
        <v>134</v>
      </c>
    </row>
    <row r="14" spans="2:12" x14ac:dyDescent="0.75">
      <c r="B14" s="3" t="s">
        <v>116</v>
      </c>
      <c r="C14" s="3">
        <v>85.6</v>
      </c>
      <c r="E14" s="3">
        <v>25</v>
      </c>
      <c r="F14" s="15" cm="1">
        <f t="array" ref="F14:F17">FREQUENCY(C5:C17,E14:E16)</f>
        <v>4</v>
      </c>
      <c r="H14" t="str">
        <f>"Amount &lt;= "&amp;E14</f>
        <v>Amount &lt;= 25</v>
      </c>
      <c r="I14" cm="1">
        <f t="array" ref="I14:L14">_xlfn.TOROW(_xlfn._xlws.SORT(_xlfn._xlws.FILTER($C$5:$C$17,$C$5:$C$17&lt;=E14)))</f>
        <v>12.55</v>
      </c>
      <c r="J14">
        <v>19.989999999999998</v>
      </c>
      <c r="K14">
        <v>25</v>
      </c>
      <c r="L14">
        <v>25</v>
      </c>
    </row>
    <row r="15" spans="2:12" x14ac:dyDescent="0.75">
      <c r="B15" s="3" t="s">
        <v>116</v>
      </c>
      <c r="C15" s="3">
        <v>95.8</v>
      </c>
      <c r="E15" s="3">
        <v>50</v>
      </c>
      <c r="F15" s="15">
        <v>3</v>
      </c>
      <c r="H15" t="str">
        <f>E14&amp;" &lt; Amount &lt;= "&amp;E15</f>
        <v>25 &lt; Amount &lt;= 50</v>
      </c>
      <c r="I15" cm="1">
        <f t="array" ref="I15:K15">_xlfn.TOROW(_xlfn._xlws.SORT(_xlfn._xlws.FILTER($C$5:$C$17,($C$5:$C$17&lt;=E15)*($C$5:$C$17&gt;E14))))</f>
        <v>32.299999999999997</v>
      </c>
      <c r="J15">
        <v>43.2</v>
      </c>
      <c r="K15">
        <v>50</v>
      </c>
    </row>
    <row r="16" spans="2:12" x14ac:dyDescent="0.75">
      <c r="B16" s="3" t="s">
        <v>116</v>
      </c>
      <c r="C16" s="3">
        <v>25</v>
      </c>
      <c r="E16" s="3">
        <v>75</v>
      </c>
      <c r="F16" s="15">
        <v>3</v>
      </c>
      <c r="H16" t="str">
        <f>E15&amp;" &lt; Amount &lt;= "&amp;E16</f>
        <v>50 &lt; Amount &lt;= 75</v>
      </c>
      <c r="I16" cm="1">
        <f t="array" ref="I16:K16">_xlfn.TOROW(_xlfn._xlws.SORT(_xlfn._xlws.FILTER($C$5:$C$17,($C$5:$C$17&lt;=E16)*($C$5:$C$17&gt;E15))))</f>
        <v>55.68</v>
      </c>
      <c r="J16">
        <v>70.2</v>
      </c>
      <c r="K16">
        <v>75</v>
      </c>
    </row>
    <row r="17" spans="2:12" x14ac:dyDescent="0.75">
      <c r="B17" s="3" t="s">
        <v>115</v>
      </c>
      <c r="C17" s="3">
        <v>200</v>
      </c>
      <c r="E17" s="3" t="s">
        <v>118</v>
      </c>
      <c r="F17" s="15">
        <v>3</v>
      </c>
      <c r="H17" t="str">
        <f>"Amount "&amp;E17</f>
        <v>Amount &gt;75</v>
      </c>
      <c r="I17" cm="1">
        <f t="array" ref="I17:K17">_xlfn.TOROW(_xlfn._xlws.SORT(_xlfn._xlws.FILTER($C$5:$C$17,$C$5:$C$17&gt;_xlfn.TEXTAFTER(E17,"&gt;")+0)))</f>
        <v>85.6</v>
      </c>
      <c r="J17">
        <v>95.8</v>
      </c>
      <c r="K17">
        <v>200</v>
      </c>
    </row>
    <row r="18" spans="2:12" x14ac:dyDescent="0.75">
      <c r="E18" s="11" t="s">
        <v>132</v>
      </c>
      <c r="F18" s="24">
        <f>SUM(_xlfn.ANCHORARRAY(F14))</f>
        <v>13</v>
      </c>
    </row>
    <row r="20" spans="2:12" x14ac:dyDescent="0.75">
      <c r="E20" s="1" t="s">
        <v>139</v>
      </c>
    </row>
    <row r="22" spans="2:12" x14ac:dyDescent="0.75">
      <c r="D22" s="13" t="s">
        <v>130</v>
      </c>
      <c r="E22" s="13" t="s">
        <v>131</v>
      </c>
      <c r="F22" s="13" t="s">
        <v>10</v>
      </c>
      <c r="H22" s="1" t="s">
        <v>136</v>
      </c>
      <c r="I22" s="1" t="s">
        <v>134</v>
      </c>
    </row>
    <row r="23" spans="2:12" x14ac:dyDescent="0.75">
      <c r="D23" s="3">
        <v>0</v>
      </c>
      <c r="E23" s="3">
        <v>25</v>
      </c>
      <c r="F23" s="15" cm="1">
        <f t="array" ref="F23:F30">COUNTIFS(C5:C17,"&gt;"&amp;D23:D30,C5:C17,"&lt;="&amp;E23:E30)</f>
        <v>4</v>
      </c>
      <c r="H23" t="str">
        <f t="shared" ref="H23:H30" si="0">D23&amp;" &lt; Amount &lt;= "&amp;E23</f>
        <v>0 &lt; Amount &lt;= 25</v>
      </c>
      <c r="I23" cm="1">
        <f t="array" ref="I23:L23">_xlfn.TOROW(_xlfn._xlws.SORT(_xlfn._xlws.FILTER($C$5:$C$17,($C$5:$C$17&gt;D23)*($C$5:$C$17&lt;=E23),"")))</f>
        <v>12.55</v>
      </c>
      <c r="J23">
        <v>19.989999999999998</v>
      </c>
      <c r="K23">
        <v>25</v>
      </c>
      <c r="L23">
        <v>25</v>
      </c>
    </row>
    <row r="24" spans="2:12" x14ac:dyDescent="0.75">
      <c r="D24" s="3">
        <f t="shared" ref="D24:D30" si="1">E23</f>
        <v>25</v>
      </c>
      <c r="E24" s="3">
        <f t="shared" ref="E24:E30" si="2">E23+25</f>
        <v>50</v>
      </c>
      <c r="F24" s="15">
        <v>3</v>
      </c>
      <c r="H24" t="str">
        <f t="shared" si="0"/>
        <v>25 &lt; Amount &lt;= 50</v>
      </c>
      <c r="I24" cm="1">
        <f t="array" ref="I24:K24">_xlfn.TOROW(_xlfn._xlws.SORT(_xlfn._xlws.FILTER($C$5:$C$17,($C$5:$C$17&gt;D24)*($C$5:$C$17&lt;=E24),"")))</f>
        <v>32.299999999999997</v>
      </c>
      <c r="J24">
        <v>43.2</v>
      </c>
      <c r="K24">
        <v>50</v>
      </c>
    </row>
    <row r="25" spans="2:12" x14ac:dyDescent="0.75">
      <c r="D25" s="3">
        <f t="shared" si="1"/>
        <v>50</v>
      </c>
      <c r="E25" s="3">
        <f t="shared" si="2"/>
        <v>75</v>
      </c>
      <c r="F25" s="15">
        <v>3</v>
      </c>
      <c r="H25" t="str">
        <f t="shared" si="0"/>
        <v>50 &lt; Amount &lt;= 75</v>
      </c>
      <c r="I25" cm="1">
        <f t="array" ref="I25:K25">_xlfn.TOROW(_xlfn._xlws.SORT(_xlfn._xlws.FILTER($C$5:$C$17,($C$5:$C$17&gt;D25)*($C$5:$C$17&lt;=E25),"")))</f>
        <v>55.68</v>
      </c>
      <c r="J25">
        <v>70.2</v>
      </c>
      <c r="K25">
        <v>75</v>
      </c>
    </row>
    <row r="26" spans="2:12" x14ac:dyDescent="0.75">
      <c r="D26" s="3">
        <f t="shared" si="1"/>
        <v>75</v>
      </c>
      <c r="E26" s="3">
        <f t="shared" si="2"/>
        <v>100</v>
      </c>
      <c r="F26" s="15">
        <v>2</v>
      </c>
      <c r="H26" t="str">
        <f t="shared" si="0"/>
        <v>75 &lt; Amount &lt;= 100</v>
      </c>
      <c r="I26" cm="1">
        <f t="array" ref="I26:J26">_xlfn.TOROW(_xlfn._xlws.SORT(_xlfn._xlws.FILTER($C$5:$C$17,($C$5:$C$17&gt;D26)*($C$5:$C$17&lt;=E26),"")))</f>
        <v>85.6</v>
      </c>
      <c r="J26">
        <v>95.8</v>
      </c>
    </row>
    <row r="27" spans="2:12" hidden="1" x14ac:dyDescent="0.75">
      <c r="D27" s="3">
        <f t="shared" si="1"/>
        <v>100</v>
      </c>
      <c r="E27" s="3">
        <f t="shared" si="2"/>
        <v>125</v>
      </c>
      <c r="F27" s="15">
        <v>0</v>
      </c>
      <c r="H27" t="str">
        <f t="shared" si="0"/>
        <v>100 &lt; Amount &lt;= 125</v>
      </c>
      <c r="I27" t="str" cm="1">
        <f t="array" ref="I27">_xlfn.TOROW(_xlfn._xlws.SORT(_xlfn._xlws.FILTER($C$5:$C$17,($C$5:$C$17&gt;D27)*($C$5:$C$17&lt;=E27),"")))</f>
        <v/>
      </c>
    </row>
    <row r="28" spans="2:12" hidden="1" x14ac:dyDescent="0.75">
      <c r="D28" s="3">
        <f t="shared" si="1"/>
        <v>125</v>
      </c>
      <c r="E28" s="3">
        <f t="shared" si="2"/>
        <v>150</v>
      </c>
      <c r="F28" s="15">
        <v>0</v>
      </c>
      <c r="H28" t="str">
        <f t="shared" si="0"/>
        <v>125 &lt; Amount &lt;= 150</v>
      </c>
      <c r="I28" t="str" cm="1">
        <f t="array" ref="I28">_xlfn.TOROW(_xlfn._xlws.SORT(_xlfn._xlws.FILTER($C$5:$C$17,($C$5:$C$17&gt;D28)*($C$5:$C$17&lt;=E28),"")))</f>
        <v/>
      </c>
    </row>
    <row r="29" spans="2:12" hidden="1" x14ac:dyDescent="0.75">
      <c r="D29" s="3">
        <f t="shared" si="1"/>
        <v>150</v>
      </c>
      <c r="E29" s="3">
        <f t="shared" si="2"/>
        <v>175</v>
      </c>
      <c r="F29" s="15">
        <v>0</v>
      </c>
      <c r="H29" t="str">
        <f t="shared" si="0"/>
        <v>150 &lt; Amount &lt;= 175</v>
      </c>
      <c r="I29" t="str" cm="1">
        <f t="array" ref="I29">_xlfn.TOROW(_xlfn._xlws.SORT(_xlfn._xlws.FILTER($C$5:$C$17,($C$5:$C$17&gt;D29)*($C$5:$C$17&lt;=E29),"")))</f>
        <v/>
      </c>
    </row>
    <row r="30" spans="2:12" x14ac:dyDescent="0.75">
      <c r="D30" s="3">
        <f t="shared" si="1"/>
        <v>175</v>
      </c>
      <c r="E30" s="3">
        <f t="shared" si="2"/>
        <v>200</v>
      </c>
      <c r="F30" s="15">
        <v>1</v>
      </c>
      <c r="H30" t="str">
        <f t="shared" si="0"/>
        <v>175 &lt; Amount &lt;= 200</v>
      </c>
      <c r="I30" cm="1">
        <f t="array" ref="I30">_xlfn.TOROW(_xlfn._xlws.SORT(_xlfn._xlws.FILTER($C$5:$C$17,($C$5:$C$17&gt;D30)*($C$5:$C$17&lt;=E30),"")))</f>
        <v>200</v>
      </c>
    </row>
    <row r="31" spans="2:12" x14ac:dyDescent="0.75">
      <c r="E31" s="11" t="s">
        <v>132</v>
      </c>
      <c r="F31" s="11">
        <f>SUM(_xlfn.ANCHORARRAY(F23))</f>
        <v>13</v>
      </c>
    </row>
    <row r="33" spans="2:6" x14ac:dyDescent="0.75">
      <c r="B33" s="1" t="s">
        <v>125</v>
      </c>
      <c r="E33" s="1" t="s">
        <v>141</v>
      </c>
    </row>
    <row r="35" spans="2:6" x14ac:dyDescent="0.75">
      <c r="B35" s="23" t="s">
        <v>124</v>
      </c>
      <c r="C35" s="23" t="s">
        <v>123</v>
      </c>
      <c r="E35" s="22" t="s">
        <v>123</v>
      </c>
      <c r="F35" t="s">
        <v>10</v>
      </c>
    </row>
    <row r="36" spans="2:6" x14ac:dyDescent="0.75">
      <c r="B36" s="3" t="s">
        <v>120</v>
      </c>
      <c r="C36" s="3">
        <f t="shared" ref="C36:C48" si="3">ROUND(C5,0)</f>
        <v>13</v>
      </c>
      <c r="E36" t="s">
        <v>122</v>
      </c>
      <c r="F36">
        <v>2</v>
      </c>
    </row>
    <row r="37" spans="2:6" x14ac:dyDescent="0.75">
      <c r="B37" s="3" t="s">
        <v>106</v>
      </c>
      <c r="C37" s="3">
        <f t="shared" si="3"/>
        <v>20</v>
      </c>
      <c r="E37" t="s">
        <v>121</v>
      </c>
      <c r="F37">
        <v>4</v>
      </c>
    </row>
    <row r="38" spans="2:6" x14ac:dyDescent="0.75">
      <c r="B38" s="3" t="s">
        <v>120</v>
      </c>
      <c r="C38" s="3">
        <f t="shared" si="3"/>
        <v>25</v>
      </c>
      <c r="E38" t="s">
        <v>119</v>
      </c>
      <c r="F38">
        <v>4</v>
      </c>
    </row>
    <row r="39" spans="2:6" x14ac:dyDescent="0.75">
      <c r="B39" s="3" t="s">
        <v>115</v>
      </c>
      <c r="C39" s="3">
        <f t="shared" si="3"/>
        <v>32</v>
      </c>
      <c r="E39" t="s">
        <v>118</v>
      </c>
      <c r="F39">
        <v>3</v>
      </c>
    </row>
    <row r="40" spans="2:6" x14ac:dyDescent="0.75">
      <c r="B40" s="3" t="s">
        <v>115</v>
      </c>
      <c r="C40" s="3">
        <f t="shared" si="3"/>
        <v>43</v>
      </c>
      <c r="E40" t="s">
        <v>117</v>
      </c>
      <c r="F40">
        <v>13</v>
      </c>
    </row>
    <row r="41" spans="2:6" x14ac:dyDescent="0.75">
      <c r="B41" s="3" t="s">
        <v>116</v>
      </c>
      <c r="C41" s="3">
        <f t="shared" si="3"/>
        <v>50</v>
      </c>
    </row>
    <row r="42" spans="2:6" x14ac:dyDescent="0.75">
      <c r="B42" s="3" t="s">
        <v>115</v>
      </c>
      <c r="C42" s="3">
        <f t="shared" si="3"/>
        <v>56</v>
      </c>
    </row>
    <row r="43" spans="2:6" x14ac:dyDescent="0.75">
      <c r="B43" s="3" t="s">
        <v>115</v>
      </c>
      <c r="C43" s="3">
        <f t="shared" si="3"/>
        <v>70</v>
      </c>
    </row>
    <row r="44" spans="2:6" x14ac:dyDescent="0.75">
      <c r="B44" s="3" t="s">
        <v>106</v>
      </c>
      <c r="C44" s="3">
        <f t="shared" si="3"/>
        <v>75</v>
      </c>
    </row>
    <row r="45" spans="2:6" x14ac:dyDescent="0.75">
      <c r="B45" s="3" t="s">
        <v>116</v>
      </c>
      <c r="C45" s="3">
        <f t="shared" si="3"/>
        <v>86</v>
      </c>
    </row>
    <row r="46" spans="2:6" x14ac:dyDescent="0.75">
      <c r="B46" s="3" t="s">
        <v>116</v>
      </c>
      <c r="C46" s="3">
        <f t="shared" si="3"/>
        <v>96</v>
      </c>
    </row>
    <row r="47" spans="2:6" x14ac:dyDescent="0.75">
      <c r="B47" s="3" t="s">
        <v>116</v>
      </c>
      <c r="C47" s="3">
        <f t="shared" si="3"/>
        <v>25</v>
      </c>
    </row>
    <row r="48" spans="2:6" x14ac:dyDescent="0.75">
      <c r="B48" s="3" t="s">
        <v>115</v>
      </c>
      <c r="C48" s="3">
        <f t="shared" si="3"/>
        <v>200</v>
      </c>
    </row>
    <row r="60" spans="4:4" x14ac:dyDescent="0.75">
      <c r="D60" t="s">
        <v>137</v>
      </c>
    </row>
    <row r="61" spans="4:4" x14ac:dyDescent="0.75">
      <c r="D61" t="s">
        <v>133</v>
      </c>
    </row>
  </sheetData>
  <pageMargins left="0.7" right="0.7" top="0.75" bottom="0.75" header="0.3" footer="0.3"/>
  <pageSetup orientation="portrait" verticalDpi="0"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E4AA-FA1B-4BA9-A480-16E17E35AAE7}">
  <sheetPr>
    <tabColor rgb="FF0000FF"/>
  </sheetPr>
  <dimension ref="B2:G734"/>
  <sheetViews>
    <sheetView zoomScaleNormal="100" workbookViewId="0">
      <selection activeCell="F4" sqref="F4"/>
    </sheetView>
  </sheetViews>
  <sheetFormatPr defaultRowHeight="14.75" x14ac:dyDescent="0.75"/>
  <cols>
    <col min="1" max="1" width="4" customWidth="1"/>
    <col min="2" max="2" width="8.40625" bestFit="1" customWidth="1"/>
    <col min="3" max="3" width="13.54296875" bestFit="1" customWidth="1"/>
    <col min="4" max="4" width="11.7265625" bestFit="1" customWidth="1"/>
    <col min="6" max="7" width="13.7265625" bestFit="1" customWidth="1"/>
  </cols>
  <sheetData>
    <row r="2" spans="2:7" x14ac:dyDescent="0.75">
      <c r="B2" s="1" t="s">
        <v>114</v>
      </c>
    </row>
    <row r="4" spans="2:7" x14ac:dyDescent="0.75">
      <c r="B4" s="13" t="s">
        <v>111</v>
      </c>
      <c r="C4" s="13" t="s">
        <v>112</v>
      </c>
      <c r="D4" s="13" t="s">
        <v>113</v>
      </c>
      <c r="F4" s="13" t="str" cm="1">
        <f t="array" ref="F4:G28">_xlfn.DROP(_xlfn.GROUPBY(EOMONTH(--B4:B734,0),C4:D734,_xleta.SUM,3,0),,1)</f>
        <v>Ad $ Spent (X)</v>
      </c>
      <c r="G4" s="13" t="str">
        <v>Sales ($) (Y)</v>
      </c>
    </row>
    <row r="5" spans="2:7" x14ac:dyDescent="0.75">
      <c r="B5" s="19">
        <v>46023</v>
      </c>
      <c r="C5" s="20">
        <v>1615.2</v>
      </c>
      <c r="D5" s="20">
        <v>5664.47</v>
      </c>
      <c r="F5" s="17">
        <v>69109.569999999992</v>
      </c>
      <c r="G5" s="17">
        <v>346640.12</v>
      </c>
    </row>
    <row r="6" spans="2:7" x14ac:dyDescent="0.75">
      <c r="B6" s="19">
        <v>46024</v>
      </c>
      <c r="C6" s="20">
        <v>4529</v>
      </c>
      <c r="D6" s="20">
        <v>10848.73</v>
      </c>
      <c r="F6" s="17">
        <v>68892.550000000017</v>
      </c>
      <c r="G6" s="17">
        <v>369927.68000000005</v>
      </c>
    </row>
    <row r="7" spans="2:7" x14ac:dyDescent="0.75">
      <c r="B7" s="19">
        <v>46025</v>
      </c>
      <c r="C7" s="20">
        <v>4324</v>
      </c>
      <c r="D7" s="20">
        <v>7795.72</v>
      </c>
      <c r="F7" s="17">
        <v>61047.049999999996</v>
      </c>
      <c r="G7" s="17">
        <v>314933.55000000005</v>
      </c>
    </row>
    <row r="8" spans="2:7" x14ac:dyDescent="0.75">
      <c r="B8" s="19">
        <v>46026</v>
      </c>
      <c r="C8" s="20">
        <v>854.93</v>
      </c>
      <c r="D8" s="20">
        <v>20011</v>
      </c>
      <c r="F8" s="17">
        <v>83184.029999999984</v>
      </c>
      <c r="G8" s="17">
        <v>410544.27</v>
      </c>
    </row>
    <row r="9" spans="2:7" x14ac:dyDescent="0.75">
      <c r="B9" s="19">
        <v>46027</v>
      </c>
      <c r="C9" s="20">
        <v>1512.53</v>
      </c>
      <c r="D9" s="20">
        <v>16327</v>
      </c>
      <c r="F9" s="17">
        <v>72570.410000000018</v>
      </c>
      <c r="G9" s="17">
        <v>395216.51999999996</v>
      </c>
    </row>
    <row r="10" spans="2:7" x14ac:dyDescent="0.75">
      <c r="B10" s="19">
        <v>46028</v>
      </c>
      <c r="C10" s="20">
        <v>1936</v>
      </c>
      <c r="D10" s="20">
        <v>4863.76</v>
      </c>
      <c r="F10" s="17">
        <v>65940.45</v>
      </c>
      <c r="G10" s="17">
        <v>369748.5</v>
      </c>
    </row>
    <row r="11" spans="2:7" x14ac:dyDescent="0.75">
      <c r="B11" s="19">
        <v>46029</v>
      </c>
      <c r="C11" s="20">
        <v>1713.21</v>
      </c>
      <c r="D11" s="20">
        <v>8884</v>
      </c>
      <c r="F11" s="17">
        <v>75012.97</v>
      </c>
      <c r="G11" s="17">
        <v>346221.74999999994</v>
      </c>
    </row>
    <row r="12" spans="2:7" x14ac:dyDescent="0.75">
      <c r="B12" s="19">
        <v>46030</v>
      </c>
      <c r="C12" s="20">
        <v>1431.45</v>
      </c>
      <c r="D12" s="20">
        <v>8033.24</v>
      </c>
      <c r="F12" s="17">
        <v>75871.340000000011</v>
      </c>
      <c r="G12" s="17">
        <v>444765.26</v>
      </c>
    </row>
    <row r="13" spans="2:7" x14ac:dyDescent="0.75">
      <c r="B13" s="19">
        <v>46031</v>
      </c>
      <c r="C13" s="20">
        <v>1410.83</v>
      </c>
      <c r="D13" s="20">
        <v>7033</v>
      </c>
      <c r="F13" s="17">
        <v>69853.539999999994</v>
      </c>
      <c r="G13" s="17">
        <v>413014.96</v>
      </c>
    </row>
    <row r="14" spans="2:7" x14ac:dyDescent="0.75">
      <c r="B14" s="19">
        <v>46032</v>
      </c>
      <c r="C14" s="20">
        <v>1608</v>
      </c>
      <c r="D14" s="20">
        <v>8172</v>
      </c>
      <c r="F14" s="17">
        <v>90209.14</v>
      </c>
      <c r="G14" s="17">
        <v>422849.83</v>
      </c>
    </row>
    <row r="15" spans="2:7" x14ac:dyDescent="0.75">
      <c r="B15" s="19">
        <v>46033</v>
      </c>
      <c r="C15" s="20">
        <v>1814.71</v>
      </c>
      <c r="D15" s="20">
        <v>16456</v>
      </c>
      <c r="F15" s="17">
        <v>81404.819999999992</v>
      </c>
      <c r="G15" s="17">
        <v>409952.46000000008</v>
      </c>
    </row>
    <row r="16" spans="2:7" x14ac:dyDescent="0.75">
      <c r="B16" s="19">
        <v>46034</v>
      </c>
      <c r="C16" s="20">
        <v>1695</v>
      </c>
      <c r="D16" s="20">
        <v>5984</v>
      </c>
      <c r="F16" s="17">
        <v>76176.210000000006</v>
      </c>
      <c r="G16" s="17">
        <v>440648.16</v>
      </c>
    </row>
    <row r="17" spans="2:7" x14ac:dyDescent="0.75">
      <c r="B17" s="19">
        <v>46035</v>
      </c>
      <c r="C17" s="20">
        <v>1470.65</v>
      </c>
      <c r="D17" s="20">
        <v>24731</v>
      </c>
      <c r="F17" s="17">
        <v>90299.41</v>
      </c>
      <c r="G17" s="17">
        <v>434025.86999999994</v>
      </c>
    </row>
    <row r="18" spans="2:7" x14ac:dyDescent="0.75">
      <c r="B18" s="19">
        <v>46036</v>
      </c>
      <c r="C18" s="20">
        <v>2936</v>
      </c>
      <c r="D18" s="20">
        <v>6601.55</v>
      </c>
      <c r="F18" s="17">
        <v>79912.399999999965</v>
      </c>
      <c r="G18" s="17">
        <v>362975.76999999996</v>
      </c>
    </row>
    <row r="19" spans="2:7" x14ac:dyDescent="0.75">
      <c r="B19" s="19">
        <v>46037</v>
      </c>
      <c r="C19" s="20">
        <v>1179</v>
      </c>
      <c r="D19" s="20">
        <v>19129</v>
      </c>
      <c r="F19" s="17">
        <v>90693.499999999985</v>
      </c>
      <c r="G19" s="17">
        <v>456078.86</v>
      </c>
    </row>
    <row r="20" spans="2:7" x14ac:dyDescent="0.75">
      <c r="B20" s="19">
        <v>46038</v>
      </c>
      <c r="C20" s="20">
        <v>1287.96</v>
      </c>
      <c r="D20" s="20">
        <v>21015</v>
      </c>
      <c r="F20" s="17">
        <v>89515.67</v>
      </c>
      <c r="G20" s="17">
        <v>502291.06999999995</v>
      </c>
    </row>
    <row r="21" spans="2:7" x14ac:dyDescent="0.75">
      <c r="B21" s="19">
        <v>46039</v>
      </c>
      <c r="C21" s="20">
        <v>2027.45</v>
      </c>
      <c r="D21" s="20">
        <v>6025.12</v>
      </c>
      <c r="F21" s="17">
        <v>94253.34</v>
      </c>
      <c r="G21" s="17">
        <v>469839.71</v>
      </c>
    </row>
    <row r="22" spans="2:7" x14ac:dyDescent="0.75">
      <c r="B22" s="19">
        <v>46040</v>
      </c>
      <c r="C22" s="20">
        <v>4974</v>
      </c>
      <c r="D22" s="20">
        <v>21583</v>
      </c>
      <c r="F22" s="17">
        <v>92947.93</v>
      </c>
      <c r="G22" s="17">
        <v>503900.82</v>
      </c>
    </row>
    <row r="23" spans="2:7" x14ac:dyDescent="0.75">
      <c r="B23" s="19">
        <v>46041</v>
      </c>
      <c r="C23" s="20">
        <v>866.97</v>
      </c>
      <c r="D23" s="20">
        <v>15262</v>
      </c>
      <c r="F23" s="17">
        <v>95362.969999999987</v>
      </c>
      <c r="G23" s="17">
        <v>469705.58</v>
      </c>
    </row>
    <row r="24" spans="2:7" x14ac:dyDescent="0.75">
      <c r="B24" s="19">
        <v>46042</v>
      </c>
      <c r="C24" s="20">
        <v>4152</v>
      </c>
      <c r="D24" s="20">
        <v>7935.58</v>
      </c>
      <c r="F24" s="17">
        <v>95629.499999999985</v>
      </c>
      <c r="G24" s="17">
        <v>498864.26999999996</v>
      </c>
    </row>
    <row r="25" spans="2:7" x14ac:dyDescent="0.75">
      <c r="B25" s="19">
        <v>46043</v>
      </c>
      <c r="C25" s="20">
        <v>1999</v>
      </c>
      <c r="D25" s="20">
        <v>6598.61</v>
      </c>
      <c r="F25" s="17">
        <v>91117.849999999991</v>
      </c>
      <c r="G25" s="17">
        <v>490356.73</v>
      </c>
    </row>
    <row r="26" spans="2:7" x14ac:dyDescent="0.75">
      <c r="B26" s="19">
        <v>46044</v>
      </c>
      <c r="C26" s="20">
        <v>1327.13</v>
      </c>
      <c r="D26" s="20">
        <v>6241.76</v>
      </c>
      <c r="F26" s="17">
        <v>98362.89</v>
      </c>
      <c r="G26" s="17">
        <v>518185.00999999995</v>
      </c>
    </row>
    <row r="27" spans="2:7" x14ac:dyDescent="0.75">
      <c r="B27" s="19">
        <v>46045</v>
      </c>
      <c r="C27" s="20">
        <v>1619</v>
      </c>
      <c r="D27" s="20">
        <v>8493.0300000000007</v>
      </c>
      <c r="F27" s="17">
        <v>102007.43</v>
      </c>
      <c r="G27" s="17">
        <v>507954.31999999995</v>
      </c>
    </row>
    <row r="28" spans="2:7" x14ac:dyDescent="0.75">
      <c r="B28" s="19">
        <v>46046</v>
      </c>
      <c r="C28" s="20">
        <v>2387</v>
      </c>
      <c r="D28" s="20">
        <v>9618</v>
      </c>
      <c r="F28" s="17">
        <v>107745.18</v>
      </c>
      <c r="G28" s="17">
        <v>543587.93000000005</v>
      </c>
    </row>
    <row r="29" spans="2:7" x14ac:dyDescent="0.75">
      <c r="B29" s="19">
        <v>46047</v>
      </c>
      <c r="C29" s="20">
        <v>2498.13</v>
      </c>
      <c r="D29" s="20">
        <v>5408</v>
      </c>
      <c r="F29" s="21"/>
      <c r="G29" s="21"/>
    </row>
    <row r="30" spans="2:7" x14ac:dyDescent="0.75">
      <c r="B30" s="19">
        <v>46048</v>
      </c>
      <c r="C30" s="20">
        <v>4493</v>
      </c>
      <c r="D30" s="20">
        <v>9307</v>
      </c>
    </row>
    <row r="31" spans="2:7" x14ac:dyDescent="0.75">
      <c r="B31" s="19">
        <v>46049</v>
      </c>
      <c r="C31" s="20">
        <v>1578.42</v>
      </c>
      <c r="D31" s="20">
        <v>6174.59</v>
      </c>
    </row>
    <row r="32" spans="2:7" x14ac:dyDescent="0.75">
      <c r="B32" s="19">
        <v>46050</v>
      </c>
      <c r="C32" s="20">
        <v>3269</v>
      </c>
      <c r="D32" s="20">
        <v>13130.14</v>
      </c>
    </row>
    <row r="33" spans="2:4" x14ac:dyDescent="0.75">
      <c r="B33" s="19">
        <v>46051</v>
      </c>
      <c r="C33" s="20">
        <v>1893.85</v>
      </c>
      <c r="D33" s="20">
        <v>10946</v>
      </c>
    </row>
    <row r="34" spans="2:4" x14ac:dyDescent="0.75">
      <c r="B34" s="19">
        <v>46052</v>
      </c>
      <c r="C34" s="20">
        <v>1961.15</v>
      </c>
      <c r="D34" s="20">
        <v>19518</v>
      </c>
    </row>
    <row r="35" spans="2:4" x14ac:dyDescent="0.75">
      <c r="B35" s="19">
        <v>46053</v>
      </c>
      <c r="C35" s="20">
        <v>2745</v>
      </c>
      <c r="D35" s="20">
        <v>8849.82</v>
      </c>
    </row>
    <row r="36" spans="2:4" x14ac:dyDescent="0.75">
      <c r="B36" s="19">
        <v>46054</v>
      </c>
      <c r="C36" s="20">
        <v>2681</v>
      </c>
      <c r="D36" s="20">
        <v>6405</v>
      </c>
    </row>
    <row r="37" spans="2:4" x14ac:dyDescent="0.75">
      <c r="B37" s="19">
        <v>46055</v>
      </c>
      <c r="C37" s="20">
        <v>1132.21</v>
      </c>
      <c r="D37" s="20">
        <v>12432</v>
      </c>
    </row>
    <row r="38" spans="2:4" x14ac:dyDescent="0.75">
      <c r="B38" s="19">
        <v>46056</v>
      </c>
      <c r="C38" s="20">
        <v>3041</v>
      </c>
      <c r="D38" s="20">
        <v>9619.75</v>
      </c>
    </row>
    <row r="39" spans="2:4" x14ac:dyDescent="0.75">
      <c r="B39" s="19">
        <v>46057</v>
      </c>
      <c r="C39" s="20">
        <v>3460</v>
      </c>
      <c r="D39" s="20">
        <v>10284</v>
      </c>
    </row>
    <row r="40" spans="2:4" x14ac:dyDescent="0.75">
      <c r="B40" s="19">
        <v>46058</v>
      </c>
      <c r="C40" s="20">
        <v>1261.44</v>
      </c>
      <c r="D40" s="20">
        <v>12500.2</v>
      </c>
    </row>
    <row r="41" spans="2:4" x14ac:dyDescent="0.75">
      <c r="B41" s="19">
        <v>46059</v>
      </c>
      <c r="C41" s="20">
        <v>1206.74</v>
      </c>
      <c r="D41" s="20">
        <v>8199.2999999999993</v>
      </c>
    </row>
    <row r="42" spans="2:4" x14ac:dyDescent="0.75">
      <c r="B42" s="19">
        <v>46060</v>
      </c>
      <c r="C42" s="20">
        <v>3956</v>
      </c>
      <c r="D42" s="20">
        <v>12590.31</v>
      </c>
    </row>
    <row r="43" spans="2:4" x14ac:dyDescent="0.75">
      <c r="B43" s="19">
        <v>46061</v>
      </c>
      <c r="C43" s="20">
        <v>2261.46</v>
      </c>
      <c r="D43" s="20">
        <v>8021.97</v>
      </c>
    </row>
    <row r="44" spans="2:4" x14ac:dyDescent="0.75">
      <c r="B44" s="19">
        <v>46062</v>
      </c>
      <c r="C44" s="20">
        <v>4939</v>
      </c>
      <c r="D44" s="20">
        <v>7161.88</v>
      </c>
    </row>
    <row r="45" spans="2:4" x14ac:dyDescent="0.75">
      <c r="B45" s="19">
        <v>46063</v>
      </c>
      <c r="C45" s="20">
        <v>999.51</v>
      </c>
      <c r="D45" s="20">
        <v>19045</v>
      </c>
    </row>
    <row r="46" spans="2:4" x14ac:dyDescent="0.75">
      <c r="B46" s="19">
        <v>46064</v>
      </c>
      <c r="C46" s="20">
        <v>4214</v>
      </c>
      <c r="D46" s="20">
        <v>14767</v>
      </c>
    </row>
    <row r="47" spans="2:4" x14ac:dyDescent="0.75">
      <c r="B47" s="19">
        <v>46065</v>
      </c>
      <c r="C47" s="20">
        <v>1619.98</v>
      </c>
      <c r="D47" s="20">
        <v>11914</v>
      </c>
    </row>
    <row r="48" spans="2:4" x14ac:dyDescent="0.75">
      <c r="B48" s="19">
        <v>46066</v>
      </c>
      <c r="C48" s="20">
        <v>1354</v>
      </c>
      <c r="D48" s="20">
        <v>21725</v>
      </c>
    </row>
    <row r="49" spans="2:4" x14ac:dyDescent="0.75">
      <c r="B49" s="19">
        <v>46067</v>
      </c>
      <c r="C49" s="20">
        <v>1742.46</v>
      </c>
      <c r="D49" s="20">
        <v>17361</v>
      </c>
    </row>
    <row r="50" spans="2:4" x14ac:dyDescent="0.75">
      <c r="B50" s="19">
        <v>46068</v>
      </c>
      <c r="C50" s="20">
        <v>1519.23</v>
      </c>
      <c r="D50" s="20">
        <v>21327</v>
      </c>
    </row>
    <row r="51" spans="2:4" x14ac:dyDescent="0.75">
      <c r="B51" s="19">
        <v>46069</v>
      </c>
      <c r="C51" s="20">
        <v>1391.87</v>
      </c>
      <c r="D51" s="20">
        <v>24503</v>
      </c>
    </row>
    <row r="52" spans="2:4" x14ac:dyDescent="0.75">
      <c r="B52" s="19">
        <v>46070</v>
      </c>
      <c r="C52" s="20">
        <v>4418</v>
      </c>
      <c r="D52" s="20">
        <v>19636</v>
      </c>
    </row>
    <row r="53" spans="2:4" x14ac:dyDescent="0.75">
      <c r="B53" s="19">
        <v>46071</v>
      </c>
      <c r="C53" s="20">
        <v>4564</v>
      </c>
      <c r="D53" s="20">
        <v>10804</v>
      </c>
    </row>
    <row r="54" spans="2:4" x14ac:dyDescent="0.75">
      <c r="B54" s="19">
        <v>46072</v>
      </c>
      <c r="C54" s="20">
        <v>1629.05</v>
      </c>
      <c r="D54" s="20">
        <v>4946.6400000000003</v>
      </c>
    </row>
    <row r="55" spans="2:4" x14ac:dyDescent="0.75">
      <c r="B55" s="19">
        <v>46073</v>
      </c>
      <c r="C55" s="20">
        <v>1619</v>
      </c>
      <c r="D55" s="20">
        <v>24651</v>
      </c>
    </row>
    <row r="56" spans="2:4" x14ac:dyDescent="0.75">
      <c r="B56" s="19">
        <v>46074</v>
      </c>
      <c r="C56" s="20">
        <v>1139.17</v>
      </c>
      <c r="D56" s="20">
        <v>13390</v>
      </c>
    </row>
    <row r="57" spans="2:4" x14ac:dyDescent="0.75">
      <c r="B57" s="19">
        <v>46075</v>
      </c>
      <c r="C57" s="20">
        <v>1629.12</v>
      </c>
      <c r="D57" s="20">
        <v>8599</v>
      </c>
    </row>
    <row r="58" spans="2:4" x14ac:dyDescent="0.75">
      <c r="B58" s="19">
        <v>46076</v>
      </c>
      <c r="C58" s="20">
        <v>4545</v>
      </c>
      <c r="D58" s="20">
        <v>19990</v>
      </c>
    </row>
    <row r="59" spans="2:4" x14ac:dyDescent="0.75">
      <c r="B59" s="19">
        <v>46077</v>
      </c>
      <c r="C59" s="20">
        <v>2421.37</v>
      </c>
      <c r="D59" s="20">
        <v>19842</v>
      </c>
    </row>
    <row r="60" spans="2:4" x14ac:dyDescent="0.75">
      <c r="B60" s="19">
        <v>46078</v>
      </c>
      <c r="C60" s="20">
        <v>2001</v>
      </c>
      <c r="D60" s="20">
        <v>5731</v>
      </c>
    </row>
    <row r="61" spans="2:4" x14ac:dyDescent="0.75">
      <c r="B61" s="19">
        <v>46079</v>
      </c>
      <c r="C61" s="20">
        <v>2316.37</v>
      </c>
      <c r="D61" s="20">
        <v>5468.88</v>
      </c>
    </row>
    <row r="62" spans="2:4" x14ac:dyDescent="0.75">
      <c r="B62" s="19">
        <v>46080</v>
      </c>
      <c r="C62" s="20">
        <v>4323</v>
      </c>
      <c r="D62" s="20">
        <v>7527.75</v>
      </c>
    </row>
    <row r="63" spans="2:4" x14ac:dyDescent="0.75">
      <c r="B63" s="19">
        <v>46081</v>
      </c>
      <c r="C63" s="20">
        <v>1507.57</v>
      </c>
      <c r="D63" s="20">
        <v>11485</v>
      </c>
    </row>
    <row r="64" spans="2:4" x14ac:dyDescent="0.75">
      <c r="B64" s="19">
        <v>46082</v>
      </c>
      <c r="C64" s="20">
        <v>2467</v>
      </c>
      <c r="D64" s="20">
        <v>8238.2200000000012</v>
      </c>
    </row>
    <row r="65" spans="2:4" x14ac:dyDescent="0.75">
      <c r="B65" s="19">
        <v>46083</v>
      </c>
      <c r="C65" s="20">
        <v>3072</v>
      </c>
      <c r="D65" s="20">
        <v>14841</v>
      </c>
    </row>
    <row r="66" spans="2:4" x14ac:dyDescent="0.75">
      <c r="B66" s="19">
        <v>46084</v>
      </c>
      <c r="C66" s="20">
        <v>1899.38</v>
      </c>
      <c r="D66" s="20">
        <v>8625</v>
      </c>
    </row>
    <row r="67" spans="2:4" x14ac:dyDescent="0.75">
      <c r="B67" s="19">
        <v>46085</v>
      </c>
      <c r="C67" s="20">
        <v>1801</v>
      </c>
      <c r="D67" s="20">
        <v>12250</v>
      </c>
    </row>
    <row r="68" spans="2:4" x14ac:dyDescent="0.75">
      <c r="B68" s="19">
        <v>46086</v>
      </c>
      <c r="C68" s="20">
        <v>1886.7</v>
      </c>
      <c r="D68" s="20">
        <v>4943.0200000000004</v>
      </c>
    </row>
    <row r="69" spans="2:4" x14ac:dyDescent="0.75">
      <c r="B69" s="19">
        <v>46087</v>
      </c>
      <c r="C69" s="20">
        <v>2985</v>
      </c>
      <c r="D69" s="20">
        <v>21180</v>
      </c>
    </row>
    <row r="70" spans="2:4" x14ac:dyDescent="0.75">
      <c r="B70" s="19">
        <v>46088</v>
      </c>
      <c r="C70" s="20">
        <v>1238</v>
      </c>
      <c r="D70" s="20">
        <v>6140</v>
      </c>
    </row>
    <row r="71" spans="2:4" x14ac:dyDescent="0.75">
      <c r="B71" s="19">
        <v>46089</v>
      </c>
      <c r="C71" s="20">
        <v>1841</v>
      </c>
      <c r="D71" s="20">
        <v>9436</v>
      </c>
    </row>
    <row r="72" spans="2:4" x14ac:dyDescent="0.75">
      <c r="B72" s="19">
        <v>46090</v>
      </c>
      <c r="C72" s="20">
        <v>1032.46</v>
      </c>
      <c r="D72" s="20">
        <v>12673.17</v>
      </c>
    </row>
    <row r="73" spans="2:4" x14ac:dyDescent="0.75">
      <c r="B73" s="19">
        <v>46091</v>
      </c>
      <c r="C73" s="20">
        <v>4450</v>
      </c>
      <c r="D73" s="20">
        <v>9072.56</v>
      </c>
    </row>
    <row r="74" spans="2:4" x14ac:dyDescent="0.75">
      <c r="B74" s="19">
        <v>46092</v>
      </c>
      <c r="C74" s="20">
        <v>1365.29</v>
      </c>
      <c r="D74" s="20">
        <v>5895</v>
      </c>
    </row>
    <row r="75" spans="2:4" x14ac:dyDescent="0.75">
      <c r="B75" s="19">
        <v>46093</v>
      </c>
      <c r="C75" s="20">
        <v>1373.39</v>
      </c>
      <c r="D75" s="20">
        <v>14372</v>
      </c>
    </row>
    <row r="76" spans="2:4" x14ac:dyDescent="0.75">
      <c r="B76" s="19">
        <v>46094</v>
      </c>
      <c r="C76" s="20">
        <v>1409.99</v>
      </c>
      <c r="D76" s="20">
        <v>17008</v>
      </c>
    </row>
    <row r="77" spans="2:4" x14ac:dyDescent="0.75">
      <c r="B77" s="19">
        <v>46095</v>
      </c>
      <c r="C77" s="20">
        <v>1651.08</v>
      </c>
      <c r="D77" s="20">
        <v>8998.19</v>
      </c>
    </row>
    <row r="78" spans="2:4" x14ac:dyDescent="0.75">
      <c r="B78" s="19">
        <v>46096</v>
      </c>
      <c r="C78" s="20">
        <v>1260.42</v>
      </c>
      <c r="D78" s="20">
        <v>7332.82</v>
      </c>
    </row>
    <row r="79" spans="2:4" x14ac:dyDescent="0.75">
      <c r="B79" s="19">
        <v>46097</v>
      </c>
      <c r="C79" s="20">
        <v>1836.79</v>
      </c>
      <c r="D79" s="20">
        <v>8390</v>
      </c>
    </row>
    <row r="80" spans="2:4" x14ac:dyDescent="0.75">
      <c r="B80" s="19">
        <v>46098</v>
      </c>
      <c r="C80" s="20">
        <v>1301.8800000000001</v>
      </c>
      <c r="D80" s="20">
        <v>10480.799999999999</v>
      </c>
    </row>
    <row r="81" spans="2:4" x14ac:dyDescent="0.75">
      <c r="B81" s="19">
        <v>46099</v>
      </c>
      <c r="C81" s="20">
        <v>1228.3699999999999</v>
      </c>
      <c r="D81" s="20">
        <v>20356</v>
      </c>
    </row>
    <row r="82" spans="2:4" x14ac:dyDescent="0.75">
      <c r="B82" s="19">
        <v>46100</v>
      </c>
      <c r="C82" s="20">
        <v>1515.46</v>
      </c>
      <c r="D82" s="20">
        <v>6351</v>
      </c>
    </row>
    <row r="83" spans="2:4" x14ac:dyDescent="0.75">
      <c r="B83" s="19">
        <v>46101</v>
      </c>
      <c r="C83" s="20">
        <v>4763</v>
      </c>
      <c r="D83" s="20">
        <v>8062.32</v>
      </c>
    </row>
    <row r="84" spans="2:4" x14ac:dyDescent="0.75">
      <c r="B84" s="19">
        <v>46102</v>
      </c>
      <c r="C84" s="20">
        <v>1859.5</v>
      </c>
      <c r="D84" s="20">
        <v>6409.88</v>
      </c>
    </row>
    <row r="85" spans="2:4" x14ac:dyDescent="0.75">
      <c r="B85" s="19">
        <v>46103</v>
      </c>
      <c r="C85" s="20">
        <v>1804.38</v>
      </c>
      <c r="D85" s="20">
        <v>7758.62</v>
      </c>
    </row>
    <row r="86" spans="2:4" x14ac:dyDescent="0.75">
      <c r="B86" s="19">
        <v>46104</v>
      </c>
      <c r="C86" s="20">
        <v>1106</v>
      </c>
      <c r="D86" s="20">
        <v>6236.56</v>
      </c>
    </row>
    <row r="87" spans="2:4" x14ac:dyDescent="0.75">
      <c r="B87" s="19">
        <v>46105</v>
      </c>
      <c r="C87" s="20">
        <v>1571.9</v>
      </c>
      <c r="D87" s="20">
        <v>21688</v>
      </c>
    </row>
    <row r="88" spans="2:4" x14ac:dyDescent="0.75">
      <c r="B88" s="19">
        <v>46106</v>
      </c>
      <c r="C88" s="20">
        <v>2008.36</v>
      </c>
      <c r="D88" s="20">
        <v>11100.61</v>
      </c>
    </row>
    <row r="89" spans="2:4" x14ac:dyDescent="0.75">
      <c r="B89" s="19">
        <v>46107</v>
      </c>
      <c r="C89" s="20">
        <v>2656.52</v>
      </c>
      <c r="D89" s="20">
        <v>5106.34</v>
      </c>
    </row>
    <row r="90" spans="2:4" x14ac:dyDescent="0.75">
      <c r="B90" s="19">
        <v>46108</v>
      </c>
      <c r="C90" s="20">
        <v>2268</v>
      </c>
      <c r="D90" s="20">
        <v>7695.11</v>
      </c>
    </row>
    <row r="91" spans="2:4" x14ac:dyDescent="0.75">
      <c r="B91" s="19">
        <v>46109</v>
      </c>
      <c r="C91" s="20">
        <v>1469.89</v>
      </c>
      <c r="D91" s="20">
        <v>7726.01</v>
      </c>
    </row>
    <row r="92" spans="2:4" x14ac:dyDescent="0.75">
      <c r="B92" s="19">
        <v>46110</v>
      </c>
      <c r="C92" s="20">
        <v>3003</v>
      </c>
      <c r="D92" s="20">
        <v>7879.11</v>
      </c>
    </row>
    <row r="93" spans="2:4" x14ac:dyDescent="0.75">
      <c r="B93" s="19">
        <v>46111</v>
      </c>
      <c r="C93" s="20">
        <v>1384.88</v>
      </c>
      <c r="D93" s="20">
        <v>9617.33</v>
      </c>
    </row>
    <row r="94" spans="2:4" x14ac:dyDescent="0.75">
      <c r="B94" s="19">
        <v>46112</v>
      </c>
      <c r="C94" s="20">
        <v>1536.41</v>
      </c>
      <c r="D94" s="20">
        <v>9070.880000000001</v>
      </c>
    </row>
    <row r="95" spans="2:4" x14ac:dyDescent="0.75">
      <c r="B95" s="19">
        <v>46113</v>
      </c>
      <c r="C95" s="20">
        <v>2782</v>
      </c>
      <c r="D95" s="20">
        <v>6423.35</v>
      </c>
    </row>
    <row r="96" spans="2:4" x14ac:dyDescent="0.75">
      <c r="B96" s="19">
        <v>46114</v>
      </c>
      <c r="C96" s="20">
        <v>3561</v>
      </c>
      <c r="D96" s="20">
        <v>25052</v>
      </c>
    </row>
    <row r="97" spans="2:4" x14ac:dyDescent="0.75">
      <c r="B97" s="19">
        <v>46115</v>
      </c>
      <c r="C97" s="20">
        <v>3090</v>
      </c>
      <c r="D97" s="20">
        <v>18343</v>
      </c>
    </row>
    <row r="98" spans="2:4" x14ac:dyDescent="0.75">
      <c r="B98" s="19">
        <v>46116</v>
      </c>
      <c r="C98" s="20">
        <v>3517</v>
      </c>
      <c r="D98" s="20">
        <v>10880</v>
      </c>
    </row>
    <row r="99" spans="2:4" x14ac:dyDescent="0.75">
      <c r="B99" s="19">
        <v>46117</v>
      </c>
      <c r="C99" s="20">
        <v>3563</v>
      </c>
      <c r="D99" s="20">
        <v>20688</v>
      </c>
    </row>
    <row r="100" spans="2:4" x14ac:dyDescent="0.75">
      <c r="B100" s="19">
        <v>46118</v>
      </c>
      <c r="C100" s="20">
        <v>1345</v>
      </c>
      <c r="D100" s="20">
        <v>11640.86</v>
      </c>
    </row>
    <row r="101" spans="2:4" x14ac:dyDescent="0.75">
      <c r="B101" s="19">
        <v>46119</v>
      </c>
      <c r="C101" s="20">
        <v>2325</v>
      </c>
      <c r="D101" s="20">
        <v>11202</v>
      </c>
    </row>
    <row r="102" spans="2:4" x14ac:dyDescent="0.75">
      <c r="B102" s="19">
        <v>46120</v>
      </c>
      <c r="C102" s="20">
        <v>4154</v>
      </c>
      <c r="D102" s="20">
        <v>5907.57</v>
      </c>
    </row>
    <row r="103" spans="2:4" x14ac:dyDescent="0.75">
      <c r="B103" s="19">
        <v>46121</v>
      </c>
      <c r="C103" s="20">
        <v>1716</v>
      </c>
      <c r="D103" s="20">
        <v>12181</v>
      </c>
    </row>
    <row r="104" spans="2:4" x14ac:dyDescent="0.75">
      <c r="B104" s="19">
        <v>46122</v>
      </c>
      <c r="C104" s="20">
        <v>2408</v>
      </c>
      <c r="D104" s="20">
        <v>25221</v>
      </c>
    </row>
    <row r="105" spans="2:4" x14ac:dyDescent="0.75">
      <c r="B105" s="19">
        <v>46123</v>
      </c>
      <c r="C105" s="20">
        <v>3360</v>
      </c>
      <c r="D105" s="20">
        <v>7058</v>
      </c>
    </row>
    <row r="106" spans="2:4" x14ac:dyDescent="0.75">
      <c r="B106" s="19">
        <v>46124</v>
      </c>
      <c r="C106" s="20">
        <v>2643</v>
      </c>
      <c r="D106" s="20">
        <v>8342.6899999999987</v>
      </c>
    </row>
    <row r="107" spans="2:4" x14ac:dyDescent="0.75">
      <c r="B107" s="19">
        <v>46125</v>
      </c>
      <c r="C107" s="20">
        <v>1780</v>
      </c>
      <c r="D107" s="20">
        <v>10407.91</v>
      </c>
    </row>
    <row r="108" spans="2:4" x14ac:dyDescent="0.75">
      <c r="B108" s="19">
        <v>46126</v>
      </c>
      <c r="C108" s="20">
        <v>1383</v>
      </c>
      <c r="D108" s="20">
        <v>22045</v>
      </c>
    </row>
    <row r="109" spans="2:4" x14ac:dyDescent="0.75">
      <c r="B109" s="19">
        <v>46127</v>
      </c>
      <c r="C109" s="20">
        <v>2697</v>
      </c>
      <c r="D109" s="20">
        <v>6093.71</v>
      </c>
    </row>
    <row r="110" spans="2:4" x14ac:dyDescent="0.75">
      <c r="B110" s="19">
        <v>46128</v>
      </c>
      <c r="C110" s="20">
        <v>4590</v>
      </c>
      <c r="D110" s="20">
        <v>11429.47</v>
      </c>
    </row>
    <row r="111" spans="2:4" x14ac:dyDescent="0.75">
      <c r="B111" s="19">
        <v>46129</v>
      </c>
      <c r="C111" s="20">
        <v>2005</v>
      </c>
      <c r="D111" s="20">
        <v>7611.67</v>
      </c>
    </row>
    <row r="112" spans="2:4" x14ac:dyDescent="0.75">
      <c r="B112" s="19">
        <v>46130</v>
      </c>
      <c r="C112" s="20">
        <v>1546.9</v>
      </c>
      <c r="D112" s="20">
        <v>21648</v>
      </c>
    </row>
    <row r="113" spans="2:4" x14ac:dyDescent="0.75">
      <c r="B113" s="19">
        <v>46131</v>
      </c>
      <c r="C113" s="20">
        <v>3855</v>
      </c>
      <c r="D113" s="20">
        <v>9406.66</v>
      </c>
    </row>
    <row r="114" spans="2:4" x14ac:dyDescent="0.75">
      <c r="B114" s="19">
        <v>46132</v>
      </c>
      <c r="C114" s="20">
        <v>5013</v>
      </c>
      <c r="D114" s="20">
        <v>20513</v>
      </c>
    </row>
    <row r="115" spans="2:4" x14ac:dyDescent="0.75">
      <c r="B115" s="19">
        <v>46133</v>
      </c>
      <c r="C115" s="20">
        <v>3358</v>
      </c>
      <c r="D115" s="20">
        <v>8529.130000000001</v>
      </c>
    </row>
    <row r="116" spans="2:4" x14ac:dyDescent="0.75">
      <c r="B116" s="19">
        <v>46134</v>
      </c>
      <c r="C116" s="20">
        <v>1665.21</v>
      </c>
      <c r="D116" s="20">
        <v>22825</v>
      </c>
    </row>
    <row r="117" spans="2:4" x14ac:dyDescent="0.75">
      <c r="B117" s="19">
        <v>46135</v>
      </c>
      <c r="C117" s="20">
        <v>4993</v>
      </c>
      <c r="D117" s="20">
        <v>23290</v>
      </c>
    </row>
    <row r="118" spans="2:4" x14ac:dyDescent="0.75">
      <c r="B118" s="19">
        <v>46136</v>
      </c>
      <c r="C118" s="20">
        <v>1521.23</v>
      </c>
      <c r="D118" s="20">
        <v>16125</v>
      </c>
    </row>
    <row r="119" spans="2:4" x14ac:dyDescent="0.75">
      <c r="B119" s="19">
        <v>46137</v>
      </c>
      <c r="C119" s="20">
        <v>2250</v>
      </c>
      <c r="D119" s="20">
        <v>9580.07</v>
      </c>
    </row>
    <row r="120" spans="2:4" x14ac:dyDescent="0.75">
      <c r="B120" s="19">
        <v>46138</v>
      </c>
      <c r="C120" s="20">
        <v>3878</v>
      </c>
      <c r="D120" s="20">
        <v>19457</v>
      </c>
    </row>
    <row r="121" spans="2:4" x14ac:dyDescent="0.75">
      <c r="B121" s="19">
        <v>46139</v>
      </c>
      <c r="C121" s="20">
        <v>1823.37</v>
      </c>
      <c r="D121" s="20">
        <v>9731.6</v>
      </c>
    </row>
    <row r="122" spans="2:4" x14ac:dyDescent="0.75">
      <c r="B122" s="19">
        <v>46140</v>
      </c>
      <c r="C122" s="20">
        <v>1052.06</v>
      </c>
      <c r="D122" s="20">
        <v>10014.39</v>
      </c>
    </row>
    <row r="123" spans="2:4" x14ac:dyDescent="0.75">
      <c r="B123" s="19">
        <v>46141</v>
      </c>
      <c r="C123" s="20">
        <v>1802.26</v>
      </c>
      <c r="D123" s="20">
        <v>10998</v>
      </c>
    </row>
    <row r="124" spans="2:4" x14ac:dyDescent="0.75">
      <c r="B124" s="19">
        <v>46142</v>
      </c>
      <c r="C124" s="20">
        <v>3507</v>
      </c>
      <c r="D124" s="20">
        <v>7899.19</v>
      </c>
    </row>
    <row r="125" spans="2:4" x14ac:dyDescent="0.75">
      <c r="B125" s="19">
        <v>46143</v>
      </c>
      <c r="C125" s="20">
        <v>3208</v>
      </c>
      <c r="D125" s="20">
        <v>15870</v>
      </c>
    </row>
    <row r="126" spans="2:4" x14ac:dyDescent="0.75">
      <c r="B126" s="19">
        <v>46144</v>
      </c>
      <c r="C126" s="20">
        <v>2030</v>
      </c>
      <c r="D126" s="20">
        <v>24373</v>
      </c>
    </row>
    <row r="127" spans="2:4" x14ac:dyDescent="0.75">
      <c r="B127" s="19">
        <v>46145</v>
      </c>
      <c r="C127" s="20">
        <v>1906.23</v>
      </c>
      <c r="D127" s="20">
        <v>10476</v>
      </c>
    </row>
    <row r="128" spans="2:4" x14ac:dyDescent="0.75">
      <c r="B128" s="19">
        <v>46146</v>
      </c>
      <c r="C128" s="20">
        <v>1952.44</v>
      </c>
      <c r="D128" s="20">
        <v>8761.32</v>
      </c>
    </row>
    <row r="129" spans="2:4" x14ac:dyDescent="0.75">
      <c r="B129" s="19">
        <v>46147</v>
      </c>
      <c r="C129" s="20">
        <v>1251</v>
      </c>
      <c r="D129" s="20">
        <v>12215</v>
      </c>
    </row>
    <row r="130" spans="2:4" x14ac:dyDescent="0.75">
      <c r="B130" s="19">
        <v>46148</v>
      </c>
      <c r="C130" s="20">
        <v>1218.6199999999999</v>
      </c>
      <c r="D130" s="20">
        <v>22166</v>
      </c>
    </row>
    <row r="131" spans="2:4" x14ac:dyDescent="0.75">
      <c r="B131" s="19">
        <v>46149</v>
      </c>
      <c r="C131" s="20">
        <v>2403.6799999999998</v>
      </c>
      <c r="D131" s="20">
        <v>8798.85</v>
      </c>
    </row>
    <row r="132" spans="2:4" x14ac:dyDescent="0.75">
      <c r="B132" s="19">
        <v>46150</v>
      </c>
      <c r="C132" s="20">
        <v>2629</v>
      </c>
      <c r="D132" s="20">
        <v>7546.77</v>
      </c>
    </row>
    <row r="133" spans="2:4" x14ac:dyDescent="0.75">
      <c r="B133" s="19">
        <v>46151</v>
      </c>
      <c r="C133" s="20">
        <v>2425</v>
      </c>
      <c r="D133" s="20">
        <v>8477.2000000000007</v>
      </c>
    </row>
    <row r="134" spans="2:4" x14ac:dyDescent="0.75">
      <c r="B134" s="19">
        <v>46152</v>
      </c>
      <c r="C134" s="20">
        <v>2548</v>
      </c>
      <c r="D134" s="20">
        <v>14780</v>
      </c>
    </row>
    <row r="135" spans="2:4" x14ac:dyDescent="0.75">
      <c r="B135" s="19">
        <v>46153</v>
      </c>
      <c r="C135" s="20">
        <v>4475</v>
      </c>
      <c r="D135" s="20">
        <v>4102.32</v>
      </c>
    </row>
    <row r="136" spans="2:4" x14ac:dyDescent="0.75">
      <c r="B136" s="19">
        <v>46154</v>
      </c>
      <c r="C136" s="20">
        <v>1642.89</v>
      </c>
      <c r="D136" s="20">
        <v>11251</v>
      </c>
    </row>
    <row r="137" spans="2:4" x14ac:dyDescent="0.75">
      <c r="B137" s="19">
        <v>46155</v>
      </c>
      <c r="C137" s="20">
        <v>2812</v>
      </c>
      <c r="D137" s="20">
        <v>11878.13</v>
      </c>
    </row>
    <row r="138" spans="2:4" x14ac:dyDescent="0.75">
      <c r="B138" s="19">
        <v>46156</v>
      </c>
      <c r="C138" s="20">
        <v>1709.28</v>
      </c>
      <c r="D138" s="20">
        <v>7341.22</v>
      </c>
    </row>
    <row r="139" spans="2:4" x14ac:dyDescent="0.75">
      <c r="B139" s="19">
        <v>46157</v>
      </c>
      <c r="C139" s="20">
        <v>2435</v>
      </c>
      <c r="D139" s="20">
        <v>9727.08</v>
      </c>
    </row>
    <row r="140" spans="2:4" x14ac:dyDescent="0.75">
      <c r="B140" s="19">
        <v>46158</v>
      </c>
      <c r="C140" s="20">
        <v>1033.81</v>
      </c>
      <c r="D140" s="20">
        <v>10439.57</v>
      </c>
    </row>
    <row r="141" spans="2:4" x14ac:dyDescent="0.75">
      <c r="B141" s="19">
        <v>46159</v>
      </c>
      <c r="C141" s="20">
        <v>1690.36</v>
      </c>
      <c r="D141" s="20">
        <v>17846</v>
      </c>
    </row>
    <row r="142" spans="2:4" x14ac:dyDescent="0.75">
      <c r="B142" s="19">
        <v>46160</v>
      </c>
      <c r="C142" s="20">
        <v>1301.55</v>
      </c>
      <c r="D142" s="20">
        <v>8890.84</v>
      </c>
    </row>
    <row r="143" spans="2:4" x14ac:dyDescent="0.75">
      <c r="B143" s="19">
        <v>46161</v>
      </c>
      <c r="C143" s="20">
        <v>1298.51</v>
      </c>
      <c r="D143" s="20">
        <v>22504</v>
      </c>
    </row>
    <row r="144" spans="2:4" x14ac:dyDescent="0.75">
      <c r="B144" s="19">
        <v>46162</v>
      </c>
      <c r="C144" s="20">
        <v>2018.12</v>
      </c>
      <c r="D144" s="20">
        <v>5595.4</v>
      </c>
    </row>
    <row r="145" spans="2:4" x14ac:dyDescent="0.75">
      <c r="B145" s="19">
        <v>46163</v>
      </c>
      <c r="C145" s="20">
        <v>4015</v>
      </c>
      <c r="D145" s="20">
        <v>18903</v>
      </c>
    </row>
    <row r="146" spans="2:4" x14ac:dyDescent="0.75">
      <c r="B146" s="19">
        <v>46164</v>
      </c>
      <c r="C146" s="20">
        <v>3606</v>
      </c>
      <c r="D146" s="20">
        <v>23370</v>
      </c>
    </row>
    <row r="147" spans="2:4" x14ac:dyDescent="0.75">
      <c r="B147" s="19">
        <v>46165</v>
      </c>
      <c r="C147" s="20">
        <v>3039</v>
      </c>
      <c r="D147" s="20">
        <v>18563</v>
      </c>
    </row>
    <row r="148" spans="2:4" x14ac:dyDescent="0.75">
      <c r="B148" s="19">
        <v>46166</v>
      </c>
      <c r="C148" s="20">
        <v>3589</v>
      </c>
      <c r="D148" s="20">
        <v>19646</v>
      </c>
    </row>
    <row r="149" spans="2:4" x14ac:dyDescent="0.75">
      <c r="B149" s="19">
        <v>46167</v>
      </c>
      <c r="C149" s="20">
        <v>1657.25</v>
      </c>
      <c r="D149" s="20">
        <v>8240.98</v>
      </c>
    </row>
    <row r="150" spans="2:4" x14ac:dyDescent="0.75">
      <c r="B150" s="19">
        <v>46168</v>
      </c>
      <c r="C150" s="20">
        <v>2280.37</v>
      </c>
      <c r="D150" s="20">
        <v>16826</v>
      </c>
    </row>
    <row r="151" spans="2:4" x14ac:dyDescent="0.75">
      <c r="B151" s="19">
        <v>46169</v>
      </c>
      <c r="C151" s="20">
        <v>2395</v>
      </c>
      <c r="D151" s="20">
        <v>10967</v>
      </c>
    </row>
    <row r="152" spans="2:4" x14ac:dyDescent="0.75">
      <c r="B152" s="19">
        <v>46170</v>
      </c>
      <c r="C152" s="20">
        <v>1981.16</v>
      </c>
      <c r="D152" s="20">
        <v>10111.16</v>
      </c>
    </row>
    <row r="153" spans="2:4" x14ac:dyDescent="0.75">
      <c r="B153" s="19">
        <v>46171</v>
      </c>
      <c r="C153" s="20">
        <v>1423.14</v>
      </c>
      <c r="D153" s="20">
        <v>8799.01</v>
      </c>
    </row>
    <row r="154" spans="2:4" x14ac:dyDescent="0.75">
      <c r="B154" s="19">
        <v>46172</v>
      </c>
      <c r="C154" s="20">
        <v>4478</v>
      </c>
      <c r="D154" s="20">
        <v>5505.05</v>
      </c>
    </row>
    <row r="155" spans="2:4" x14ac:dyDescent="0.75">
      <c r="B155" s="19">
        <v>46173</v>
      </c>
      <c r="C155" s="20">
        <v>2118</v>
      </c>
      <c r="D155" s="20">
        <v>11245.62</v>
      </c>
    </row>
    <row r="156" spans="2:4" x14ac:dyDescent="0.75">
      <c r="B156" s="19">
        <v>46174</v>
      </c>
      <c r="C156" s="20">
        <v>1948.6</v>
      </c>
      <c r="D156" s="20">
        <v>10288.17</v>
      </c>
    </row>
    <row r="157" spans="2:4" x14ac:dyDescent="0.75">
      <c r="B157" s="19">
        <v>46175</v>
      </c>
      <c r="C157" s="20">
        <v>1991.68</v>
      </c>
      <c r="D157" s="20">
        <v>16454</v>
      </c>
    </row>
    <row r="158" spans="2:4" x14ac:dyDescent="0.75">
      <c r="B158" s="19">
        <v>46176</v>
      </c>
      <c r="C158" s="20">
        <v>1796.97</v>
      </c>
      <c r="D158" s="20">
        <v>19258</v>
      </c>
    </row>
    <row r="159" spans="2:4" x14ac:dyDescent="0.75">
      <c r="B159" s="19">
        <v>46177</v>
      </c>
      <c r="C159" s="20">
        <v>993.97</v>
      </c>
      <c r="D159" s="20">
        <v>10078.41</v>
      </c>
    </row>
    <row r="160" spans="2:4" x14ac:dyDescent="0.75">
      <c r="B160" s="19">
        <v>46178</v>
      </c>
      <c r="C160" s="20">
        <v>2400</v>
      </c>
      <c r="D160" s="20">
        <v>6580</v>
      </c>
    </row>
    <row r="161" spans="2:4" x14ac:dyDescent="0.75">
      <c r="B161" s="19">
        <v>46179</v>
      </c>
      <c r="C161" s="20">
        <v>2356.44</v>
      </c>
      <c r="D161" s="20">
        <v>15580</v>
      </c>
    </row>
    <row r="162" spans="2:4" x14ac:dyDescent="0.75">
      <c r="B162" s="19">
        <v>46180</v>
      </c>
      <c r="C162" s="20">
        <v>1892.4</v>
      </c>
      <c r="D162" s="20">
        <v>25164</v>
      </c>
    </row>
    <row r="163" spans="2:4" x14ac:dyDescent="0.75">
      <c r="B163" s="19">
        <v>46181</v>
      </c>
      <c r="C163" s="20">
        <v>1919</v>
      </c>
      <c r="D163" s="20">
        <v>8423.89</v>
      </c>
    </row>
    <row r="164" spans="2:4" x14ac:dyDescent="0.75">
      <c r="B164" s="19">
        <v>46182</v>
      </c>
      <c r="C164" s="20">
        <v>991.73</v>
      </c>
      <c r="D164" s="20">
        <v>8564</v>
      </c>
    </row>
    <row r="165" spans="2:4" x14ac:dyDescent="0.75">
      <c r="B165" s="19">
        <v>46183</v>
      </c>
      <c r="C165" s="20">
        <v>2225</v>
      </c>
      <c r="D165" s="20">
        <v>7342.99</v>
      </c>
    </row>
    <row r="166" spans="2:4" x14ac:dyDescent="0.75">
      <c r="B166" s="19">
        <v>46184</v>
      </c>
      <c r="C166" s="20">
        <v>1699.6</v>
      </c>
      <c r="D166" s="20">
        <v>8098.37</v>
      </c>
    </row>
    <row r="167" spans="2:4" x14ac:dyDescent="0.75">
      <c r="B167" s="19">
        <v>46185</v>
      </c>
      <c r="C167" s="20">
        <v>1956.5</v>
      </c>
      <c r="D167" s="20">
        <v>6651.69</v>
      </c>
    </row>
    <row r="168" spans="2:4" x14ac:dyDescent="0.75">
      <c r="B168" s="19">
        <v>46186</v>
      </c>
      <c r="C168" s="20">
        <v>3646</v>
      </c>
      <c r="D168" s="20">
        <v>9852.4</v>
      </c>
    </row>
    <row r="169" spans="2:4" x14ac:dyDescent="0.75">
      <c r="B169" s="19">
        <v>46187</v>
      </c>
      <c r="C169" s="20">
        <v>5129</v>
      </c>
      <c r="D169" s="20">
        <v>15854</v>
      </c>
    </row>
    <row r="170" spans="2:4" x14ac:dyDescent="0.75">
      <c r="B170" s="19">
        <v>46188</v>
      </c>
      <c r="C170" s="20">
        <v>4771</v>
      </c>
      <c r="D170" s="20">
        <v>24304</v>
      </c>
    </row>
    <row r="171" spans="2:4" x14ac:dyDescent="0.75">
      <c r="B171" s="19">
        <v>46189</v>
      </c>
      <c r="C171" s="20">
        <v>1574.99</v>
      </c>
      <c r="D171" s="20">
        <v>11201</v>
      </c>
    </row>
    <row r="172" spans="2:4" x14ac:dyDescent="0.75">
      <c r="B172" s="19">
        <v>46190</v>
      </c>
      <c r="C172" s="20">
        <v>3198</v>
      </c>
      <c r="D172" s="20">
        <v>11754.45</v>
      </c>
    </row>
    <row r="173" spans="2:4" x14ac:dyDescent="0.75">
      <c r="B173" s="19">
        <v>46191</v>
      </c>
      <c r="C173" s="20">
        <v>1869.5</v>
      </c>
      <c r="D173" s="20">
        <v>11237.98</v>
      </c>
    </row>
    <row r="174" spans="2:4" x14ac:dyDescent="0.75">
      <c r="B174" s="19">
        <v>46192</v>
      </c>
      <c r="C174" s="20">
        <v>1481.27</v>
      </c>
      <c r="D174" s="20">
        <v>24964</v>
      </c>
    </row>
    <row r="175" spans="2:4" x14ac:dyDescent="0.75">
      <c r="B175" s="19">
        <v>46193</v>
      </c>
      <c r="C175" s="20">
        <v>2031.46</v>
      </c>
      <c r="D175" s="20">
        <v>10541.78</v>
      </c>
    </row>
    <row r="176" spans="2:4" x14ac:dyDescent="0.75">
      <c r="B176" s="19">
        <v>46194</v>
      </c>
      <c r="C176" s="20">
        <v>1533.06</v>
      </c>
      <c r="D176" s="20">
        <v>8042</v>
      </c>
    </row>
    <row r="177" spans="2:4" x14ac:dyDescent="0.75">
      <c r="B177" s="19">
        <v>46195</v>
      </c>
      <c r="C177" s="20">
        <v>1826.74</v>
      </c>
      <c r="D177" s="20">
        <v>8004</v>
      </c>
    </row>
    <row r="178" spans="2:4" x14ac:dyDescent="0.75">
      <c r="B178" s="19">
        <v>46196</v>
      </c>
      <c r="C178" s="20">
        <v>1432.98</v>
      </c>
      <c r="D178" s="20">
        <v>19365</v>
      </c>
    </row>
    <row r="179" spans="2:4" x14ac:dyDescent="0.75">
      <c r="B179" s="19">
        <v>46197</v>
      </c>
      <c r="C179" s="20">
        <v>2076.7799999999997</v>
      </c>
      <c r="D179" s="20">
        <v>7595.1</v>
      </c>
    </row>
    <row r="180" spans="2:4" x14ac:dyDescent="0.75">
      <c r="B180" s="19">
        <v>46198</v>
      </c>
      <c r="C180" s="20">
        <v>2961</v>
      </c>
      <c r="D180" s="20">
        <v>7409.24</v>
      </c>
    </row>
    <row r="181" spans="2:4" x14ac:dyDescent="0.75">
      <c r="B181" s="19">
        <v>46199</v>
      </c>
      <c r="C181" s="20">
        <v>1719.12</v>
      </c>
      <c r="D181" s="20">
        <v>26026</v>
      </c>
    </row>
    <row r="182" spans="2:4" x14ac:dyDescent="0.75">
      <c r="B182" s="19">
        <v>46200</v>
      </c>
      <c r="C182" s="20">
        <v>2096.33</v>
      </c>
      <c r="D182" s="20">
        <v>10104.799999999999</v>
      </c>
    </row>
    <row r="183" spans="2:4" x14ac:dyDescent="0.75">
      <c r="B183" s="19">
        <v>46201</v>
      </c>
      <c r="C183" s="20">
        <v>2199</v>
      </c>
      <c r="D183" s="20">
        <v>6549.04</v>
      </c>
    </row>
    <row r="184" spans="2:4" x14ac:dyDescent="0.75">
      <c r="B184" s="19">
        <v>46202</v>
      </c>
      <c r="C184" s="20">
        <v>2564</v>
      </c>
      <c r="D184" s="20">
        <v>7833.69</v>
      </c>
    </row>
    <row r="185" spans="2:4" x14ac:dyDescent="0.75">
      <c r="B185" s="19">
        <v>46203</v>
      </c>
      <c r="C185" s="20">
        <v>1658.33</v>
      </c>
      <c r="D185" s="20">
        <v>6626.5</v>
      </c>
    </row>
    <row r="186" spans="2:4" x14ac:dyDescent="0.75">
      <c r="B186" s="19">
        <v>46204</v>
      </c>
      <c r="C186" s="20">
        <v>1355</v>
      </c>
      <c r="D186" s="20">
        <v>10668</v>
      </c>
    </row>
    <row r="187" spans="2:4" x14ac:dyDescent="0.75">
      <c r="B187" s="19">
        <v>46205</v>
      </c>
      <c r="C187" s="20">
        <v>1837.05</v>
      </c>
      <c r="D187" s="20">
        <v>7826.62</v>
      </c>
    </row>
    <row r="188" spans="2:4" x14ac:dyDescent="0.75">
      <c r="B188" s="19">
        <v>46206</v>
      </c>
      <c r="C188" s="20">
        <v>1910.07</v>
      </c>
      <c r="D188" s="20">
        <v>11702</v>
      </c>
    </row>
    <row r="189" spans="2:4" x14ac:dyDescent="0.75">
      <c r="B189" s="19">
        <v>46207</v>
      </c>
      <c r="C189" s="20">
        <v>3519</v>
      </c>
      <c r="D189" s="20">
        <v>11672.3</v>
      </c>
    </row>
    <row r="190" spans="2:4" x14ac:dyDescent="0.75">
      <c r="B190" s="19">
        <v>46208</v>
      </c>
      <c r="C190" s="20">
        <v>1918.56</v>
      </c>
      <c r="D190" s="20">
        <v>7507.59</v>
      </c>
    </row>
    <row r="191" spans="2:4" x14ac:dyDescent="0.75">
      <c r="B191" s="19">
        <v>46209</v>
      </c>
      <c r="C191" s="20">
        <v>1810.37</v>
      </c>
      <c r="D191" s="20">
        <v>17345</v>
      </c>
    </row>
    <row r="192" spans="2:4" x14ac:dyDescent="0.75">
      <c r="B192" s="19">
        <v>46210</v>
      </c>
      <c r="C192" s="20">
        <v>1692.67</v>
      </c>
      <c r="D192" s="20">
        <v>20454</v>
      </c>
    </row>
    <row r="193" spans="2:4" x14ac:dyDescent="0.75">
      <c r="B193" s="19">
        <v>46211</v>
      </c>
      <c r="C193" s="20">
        <v>5053</v>
      </c>
      <c r="D193" s="20">
        <v>9146.84</v>
      </c>
    </row>
    <row r="194" spans="2:4" x14ac:dyDescent="0.75">
      <c r="B194" s="19">
        <v>46212</v>
      </c>
      <c r="C194" s="20">
        <v>1584</v>
      </c>
      <c r="D194" s="20">
        <v>21553</v>
      </c>
    </row>
    <row r="195" spans="2:4" x14ac:dyDescent="0.75">
      <c r="B195" s="19">
        <v>46213</v>
      </c>
      <c r="C195" s="20">
        <v>2055.88</v>
      </c>
      <c r="D195" s="20">
        <v>22343</v>
      </c>
    </row>
    <row r="196" spans="2:4" x14ac:dyDescent="0.75">
      <c r="B196" s="19">
        <v>46214</v>
      </c>
      <c r="C196" s="20">
        <v>2014.24</v>
      </c>
      <c r="D196" s="20">
        <v>10493.25</v>
      </c>
    </row>
    <row r="197" spans="2:4" x14ac:dyDescent="0.75">
      <c r="B197" s="19">
        <v>46215</v>
      </c>
      <c r="C197" s="20">
        <v>1803.1</v>
      </c>
      <c r="D197" s="20">
        <v>9431.119999999999</v>
      </c>
    </row>
    <row r="198" spans="2:4" x14ac:dyDescent="0.75">
      <c r="B198" s="19">
        <v>46216</v>
      </c>
      <c r="C198" s="20">
        <v>4966</v>
      </c>
      <c r="D198" s="20">
        <v>11249.08</v>
      </c>
    </row>
    <row r="199" spans="2:4" x14ac:dyDescent="0.75">
      <c r="B199" s="19">
        <v>46217</v>
      </c>
      <c r="C199" s="20">
        <v>1470.18</v>
      </c>
      <c r="D199" s="20">
        <v>8911.24</v>
      </c>
    </row>
    <row r="200" spans="2:4" x14ac:dyDescent="0.75">
      <c r="B200" s="19">
        <v>46218</v>
      </c>
      <c r="C200" s="20">
        <v>2254.58</v>
      </c>
      <c r="D200" s="20">
        <v>11042.51</v>
      </c>
    </row>
    <row r="201" spans="2:4" x14ac:dyDescent="0.75">
      <c r="B201" s="19">
        <v>46219</v>
      </c>
      <c r="C201" s="20">
        <v>1765.94</v>
      </c>
      <c r="D201" s="20">
        <v>8283.98</v>
      </c>
    </row>
    <row r="202" spans="2:4" x14ac:dyDescent="0.75">
      <c r="B202" s="19">
        <v>46220</v>
      </c>
      <c r="C202" s="20">
        <v>2478.04</v>
      </c>
      <c r="D202" s="20">
        <v>7275</v>
      </c>
    </row>
    <row r="203" spans="2:4" x14ac:dyDescent="0.75">
      <c r="B203" s="19">
        <v>46221</v>
      </c>
      <c r="C203" s="20">
        <v>1700.85</v>
      </c>
      <c r="D203" s="20">
        <v>7654.86</v>
      </c>
    </row>
    <row r="204" spans="2:4" x14ac:dyDescent="0.75">
      <c r="B204" s="19">
        <v>46222</v>
      </c>
      <c r="C204" s="20">
        <v>1629.24</v>
      </c>
      <c r="D204" s="20">
        <v>9462.8100000000013</v>
      </c>
    </row>
    <row r="205" spans="2:4" x14ac:dyDescent="0.75">
      <c r="B205" s="19">
        <v>46223</v>
      </c>
      <c r="C205" s="20">
        <v>3018</v>
      </c>
      <c r="D205" s="20">
        <v>8626</v>
      </c>
    </row>
    <row r="206" spans="2:4" x14ac:dyDescent="0.75">
      <c r="B206" s="19">
        <v>46224</v>
      </c>
      <c r="C206" s="20">
        <v>2095.6800000000003</v>
      </c>
      <c r="D206" s="20">
        <v>8190</v>
      </c>
    </row>
    <row r="207" spans="2:4" x14ac:dyDescent="0.75">
      <c r="B207" s="19">
        <v>46225</v>
      </c>
      <c r="C207" s="20">
        <v>3986</v>
      </c>
      <c r="D207" s="20">
        <v>11663.94</v>
      </c>
    </row>
    <row r="208" spans="2:4" x14ac:dyDescent="0.75">
      <c r="B208" s="19">
        <v>46226</v>
      </c>
      <c r="C208" s="20">
        <v>1771.52</v>
      </c>
      <c r="D208" s="20">
        <v>14540</v>
      </c>
    </row>
    <row r="209" spans="2:4" x14ac:dyDescent="0.75">
      <c r="B209" s="19">
        <v>46227</v>
      </c>
      <c r="C209" s="20">
        <v>2161</v>
      </c>
      <c r="D209" s="20">
        <v>8564.42</v>
      </c>
    </row>
    <row r="210" spans="2:4" x14ac:dyDescent="0.75">
      <c r="B210" s="19">
        <v>46228</v>
      </c>
      <c r="C210" s="20">
        <v>2140</v>
      </c>
      <c r="D210" s="20">
        <v>8970.630000000001</v>
      </c>
    </row>
    <row r="211" spans="2:4" x14ac:dyDescent="0.75">
      <c r="B211" s="19">
        <v>46229</v>
      </c>
      <c r="C211" s="20">
        <v>1849</v>
      </c>
      <c r="D211" s="20">
        <v>9720.84</v>
      </c>
    </row>
    <row r="212" spans="2:4" x14ac:dyDescent="0.75">
      <c r="B212" s="19">
        <v>46230</v>
      </c>
      <c r="C212" s="20">
        <v>2919</v>
      </c>
      <c r="D212" s="20">
        <v>13122.57</v>
      </c>
    </row>
    <row r="213" spans="2:4" x14ac:dyDescent="0.75">
      <c r="B213" s="19">
        <v>46231</v>
      </c>
      <c r="C213" s="20">
        <v>2482</v>
      </c>
      <c r="D213" s="20">
        <v>8941.73</v>
      </c>
    </row>
    <row r="214" spans="2:4" x14ac:dyDescent="0.75">
      <c r="B214" s="19">
        <v>46232</v>
      </c>
      <c r="C214" s="20">
        <v>2346</v>
      </c>
      <c r="D214" s="20">
        <v>12067.93</v>
      </c>
    </row>
    <row r="215" spans="2:4" x14ac:dyDescent="0.75">
      <c r="B215" s="19">
        <v>46233</v>
      </c>
      <c r="C215" s="20">
        <v>2853</v>
      </c>
      <c r="D215" s="20">
        <v>8320.49</v>
      </c>
    </row>
    <row r="216" spans="2:4" x14ac:dyDescent="0.75">
      <c r="B216" s="19">
        <v>46234</v>
      </c>
      <c r="C216" s="20">
        <v>4574</v>
      </c>
      <c r="D216" s="20">
        <v>9471</v>
      </c>
    </row>
    <row r="217" spans="2:4" x14ac:dyDescent="0.75">
      <c r="B217" s="19">
        <v>46235</v>
      </c>
      <c r="C217" s="20">
        <v>2742</v>
      </c>
      <c r="D217" s="20">
        <v>8365</v>
      </c>
    </row>
    <row r="218" spans="2:4" x14ac:dyDescent="0.75">
      <c r="B218" s="19">
        <v>46236</v>
      </c>
      <c r="C218" s="20">
        <v>1650.7</v>
      </c>
      <c r="D218" s="20">
        <v>10087.25</v>
      </c>
    </row>
    <row r="219" spans="2:4" x14ac:dyDescent="0.75">
      <c r="B219" s="19">
        <v>46237</v>
      </c>
      <c r="C219" s="20">
        <v>1733.79</v>
      </c>
      <c r="D219" s="20">
        <v>7487</v>
      </c>
    </row>
    <row r="220" spans="2:4" x14ac:dyDescent="0.75">
      <c r="B220" s="19">
        <v>46238</v>
      </c>
      <c r="C220" s="20">
        <v>1360</v>
      </c>
      <c r="D220" s="20">
        <v>10152</v>
      </c>
    </row>
    <row r="221" spans="2:4" x14ac:dyDescent="0.75">
      <c r="B221" s="19">
        <v>46239</v>
      </c>
      <c r="C221" s="20">
        <v>2965</v>
      </c>
      <c r="D221" s="20">
        <v>10323.219999999999</v>
      </c>
    </row>
    <row r="222" spans="2:4" x14ac:dyDescent="0.75">
      <c r="B222" s="19">
        <v>46240</v>
      </c>
      <c r="C222" s="20">
        <v>1442</v>
      </c>
      <c r="D222" s="20">
        <v>7015</v>
      </c>
    </row>
    <row r="223" spans="2:4" x14ac:dyDescent="0.75">
      <c r="B223" s="19">
        <v>46241</v>
      </c>
      <c r="C223" s="20">
        <v>1762.82</v>
      </c>
      <c r="D223" s="20">
        <v>11226.43</v>
      </c>
    </row>
    <row r="224" spans="2:4" x14ac:dyDescent="0.75">
      <c r="B224" s="19">
        <v>46242</v>
      </c>
      <c r="C224" s="20">
        <v>4446</v>
      </c>
      <c r="D224" s="20">
        <v>13764</v>
      </c>
    </row>
    <row r="225" spans="2:4" x14ac:dyDescent="0.75">
      <c r="B225" s="19">
        <v>46243</v>
      </c>
      <c r="C225" s="20">
        <v>2180.1999999999998</v>
      </c>
      <c r="D225" s="20">
        <v>17545</v>
      </c>
    </row>
    <row r="226" spans="2:4" x14ac:dyDescent="0.75">
      <c r="B226" s="19">
        <v>46244</v>
      </c>
      <c r="C226" s="20">
        <v>1951.09</v>
      </c>
      <c r="D226" s="20">
        <v>23465</v>
      </c>
    </row>
    <row r="227" spans="2:4" x14ac:dyDescent="0.75">
      <c r="B227" s="19">
        <v>46245</v>
      </c>
      <c r="C227" s="20">
        <v>1579.11</v>
      </c>
      <c r="D227" s="20">
        <v>11604</v>
      </c>
    </row>
    <row r="228" spans="2:4" x14ac:dyDescent="0.75">
      <c r="B228" s="19">
        <v>46246</v>
      </c>
      <c r="C228" s="20">
        <v>1494</v>
      </c>
      <c r="D228" s="20">
        <v>14664</v>
      </c>
    </row>
    <row r="229" spans="2:4" x14ac:dyDescent="0.75">
      <c r="B229" s="19">
        <v>46247</v>
      </c>
      <c r="C229" s="20">
        <v>4585</v>
      </c>
      <c r="D229" s="20">
        <v>25867</v>
      </c>
    </row>
    <row r="230" spans="2:4" x14ac:dyDescent="0.75">
      <c r="B230" s="19">
        <v>46248</v>
      </c>
      <c r="C230" s="20">
        <v>2864</v>
      </c>
      <c r="D230" s="20">
        <v>9882</v>
      </c>
    </row>
    <row r="231" spans="2:4" x14ac:dyDescent="0.75">
      <c r="B231" s="19">
        <v>46249</v>
      </c>
      <c r="C231" s="20">
        <v>1152.05</v>
      </c>
      <c r="D231" s="20">
        <v>22560</v>
      </c>
    </row>
    <row r="232" spans="2:4" x14ac:dyDescent="0.75">
      <c r="B232" s="19">
        <v>46250</v>
      </c>
      <c r="C232" s="20">
        <v>2386.9300000000003</v>
      </c>
      <c r="D232" s="20">
        <v>7627.58</v>
      </c>
    </row>
    <row r="233" spans="2:4" x14ac:dyDescent="0.75">
      <c r="B233" s="19">
        <v>46251</v>
      </c>
      <c r="C233" s="20">
        <v>3982</v>
      </c>
      <c r="D233" s="20">
        <v>24296</v>
      </c>
    </row>
    <row r="234" spans="2:4" x14ac:dyDescent="0.75">
      <c r="B234" s="19">
        <v>46252</v>
      </c>
      <c r="C234" s="20">
        <v>1514.66</v>
      </c>
      <c r="D234" s="20">
        <v>5156.74</v>
      </c>
    </row>
    <row r="235" spans="2:4" x14ac:dyDescent="0.75">
      <c r="B235" s="19">
        <v>46253</v>
      </c>
      <c r="C235" s="20">
        <v>2354</v>
      </c>
      <c r="D235" s="20">
        <v>16676</v>
      </c>
    </row>
    <row r="236" spans="2:4" x14ac:dyDescent="0.75">
      <c r="B236" s="19">
        <v>46254</v>
      </c>
      <c r="C236" s="20">
        <v>3109</v>
      </c>
      <c r="D236" s="20">
        <v>8702</v>
      </c>
    </row>
    <row r="237" spans="2:4" x14ac:dyDescent="0.75">
      <c r="B237" s="19">
        <v>46255</v>
      </c>
      <c r="C237" s="20">
        <v>3857</v>
      </c>
      <c r="D237" s="20">
        <v>8629.7799999999988</v>
      </c>
    </row>
    <row r="238" spans="2:4" x14ac:dyDescent="0.75">
      <c r="B238" s="19">
        <v>46256</v>
      </c>
      <c r="C238" s="20">
        <v>2025</v>
      </c>
      <c r="D238" s="20">
        <v>11840.65</v>
      </c>
    </row>
    <row r="239" spans="2:4" x14ac:dyDescent="0.75">
      <c r="B239" s="19">
        <v>46257</v>
      </c>
      <c r="C239" s="20">
        <v>3822</v>
      </c>
      <c r="D239" s="20">
        <v>16600</v>
      </c>
    </row>
    <row r="240" spans="2:4" x14ac:dyDescent="0.75">
      <c r="B240" s="19">
        <v>46258</v>
      </c>
      <c r="C240" s="20">
        <v>1275</v>
      </c>
      <c r="D240" s="20">
        <v>26371</v>
      </c>
    </row>
    <row r="241" spans="2:4" x14ac:dyDescent="0.75">
      <c r="B241" s="19">
        <v>46259</v>
      </c>
      <c r="C241" s="20">
        <v>4114</v>
      </c>
      <c r="D241" s="20">
        <v>22960</v>
      </c>
    </row>
    <row r="242" spans="2:4" x14ac:dyDescent="0.75">
      <c r="B242" s="19">
        <v>46260</v>
      </c>
      <c r="C242" s="20">
        <v>1508.53</v>
      </c>
      <c r="D242" s="20">
        <v>15691</v>
      </c>
    </row>
    <row r="243" spans="2:4" x14ac:dyDescent="0.75">
      <c r="B243" s="19">
        <v>46261</v>
      </c>
      <c r="C243" s="20">
        <v>2704</v>
      </c>
      <c r="D243" s="20">
        <v>11518.09</v>
      </c>
    </row>
    <row r="244" spans="2:4" x14ac:dyDescent="0.75">
      <c r="B244" s="19">
        <v>46262</v>
      </c>
      <c r="C244" s="20">
        <v>1264</v>
      </c>
      <c r="D244" s="20">
        <v>12932.11</v>
      </c>
    </row>
    <row r="245" spans="2:4" x14ac:dyDescent="0.75">
      <c r="B245" s="19">
        <v>46263</v>
      </c>
      <c r="C245" s="20">
        <v>5047</v>
      </c>
      <c r="D245" s="20">
        <v>22852</v>
      </c>
    </row>
    <row r="246" spans="2:4" x14ac:dyDescent="0.75">
      <c r="B246" s="19">
        <v>46264</v>
      </c>
      <c r="C246" s="20">
        <v>1627.66</v>
      </c>
      <c r="D246" s="20">
        <v>7817.41</v>
      </c>
    </row>
    <row r="247" spans="2:4" x14ac:dyDescent="0.75">
      <c r="B247" s="19">
        <v>46265</v>
      </c>
      <c r="C247" s="20">
        <v>1372.8</v>
      </c>
      <c r="D247" s="20">
        <v>21088</v>
      </c>
    </row>
    <row r="248" spans="2:4" x14ac:dyDescent="0.75">
      <c r="B248" s="19">
        <v>46266</v>
      </c>
      <c r="C248" s="20">
        <v>2088</v>
      </c>
      <c r="D248" s="20">
        <v>10044.549999999999</v>
      </c>
    </row>
    <row r="249" spans="2:4" x14ac:dyDescent="0.75">
      <c r="B249" s="19">
        <v>46267</v>
      </c>
      <c r="C249" s="20">
        <v>1812</v>
      </c>
      <c r="D249" s="20">
        <v>16568</v>
      </c>
    </row>
    <row r="250" spans="2:4" x14ac:dyDescent="0.75">
      <c r="B250" s="19">
        <v>46268</v>
      </c>
      <c r="C250" s="20">
        <v>2686</v>
      </c>
      <c r="D250" s="20">
        <v>8458</v>
      </c>
    </row>
    <row r="251" spans="2:4" x14ac:dyDescent="0.75">
      <c r="B251" s="19">
        <v>46269</v>
      </c>
      <c r="C251" s="20">
        <v>2550</v>
      </c>
      <c r="D251" s="20">
        <v>8082.54</v>
      </c>
    </row>
    <row r="252" spans="2:4" x14ac:dyDescent="0.75">
      <c r="B252" s="19">
        <v>46270</v>
      </c>
      <c r="C252" s="20">
        <v>2163.6400000000003</v>
      </c>
      <c r="D252" s="20">
        <v>16339</v>
      </c>
    </row>
    <row r="253" spans="2:4" x14ac:dyDescent="0.75">
      <c r="B253" s="19">
        <v>46271</v>
      </c>
      <c r="C253" s="20">
        <v>4728</v>
      </c>
      <c r="D253" s="20">
        <v>11749.52</v>
      </c>
    </row>
    <row r="254" spans="2:4" x14ac:dyDescent="0.75">
      <c r="B254" s="19">
        <v>46272</v>
      </c>
      <c r="C254" s="20">
        <v>2019.25</v>
      </c>
      <c r="D254" s="20">
        <v>10434.01</v>
      </c>
    </row>
    <row r="255" spans="2:4" x14ac:dyDescent="0.75">
      <c r="B255" s="19">
        <v>46273</v>
      </c>
      <c r="C255" s="20">
        <v>1636.07</v>
      </c>
      <c r="D255" s="20">
        <v>27351</v>
      </c>
    </row>
    <row r="256" spans="2:4" x14ac:dyDescent="0.75">
      <c r="B256" s="19">
        <v>46274</v>
      </c>
      <c r="C256" s="20">
        <v>2776.02</v>
      </c>
      <c r="D256" s="20">
        <v>22231</v>
      </c>
    </row>
    <row r="257" spans="2:4" x14ac:dyDescent="0.75">
      <c r="B257" s="19">
        <v>46275</v>
      </c>
      <c r="C257" s="20">
        <v>1874.78</v>
      </c>
      <c r="D257" s="20">
        <v>7480</v>
      </c>
    </row>
    <row r="258" spans="2:4" x14ac:dyDescent="0.75">
      <c r="B258" s="19">
        <v>46276</v>
      </c>
      <c r="C258" s="20">
        <v>4584</v>
      </c>
      <c r="D258" s="20">
        <v>10228.030000000001</v>
      </c>
    </row>
    <row r="259" spans="2:4" x14ac:dyDescent="0.75">
      <c r="B259" s="19">
        <v>46277</v>
      </c>
      <c r="C259" s="20">
        <v>3890</v>
      </c>
      <c r="D259" s="20">
        <v>12046</v>
      </c>
    </row>
    <row r="260" spans="2:4" x14ac:dyDescent="0.75">
      <c r="B260" s="19">
        <v>46278</v>
      </c>
      <c r="C260" s="20">
        <v>1639.35</v>
      </c>
      <c r="D260" s="20">
        <v>5131.88</v>
      </c>
    </row>
    <row r="261" spans="2:4" x14ac:dyDescent="0.75">
      <c r="B261" s="19">
        <v>46279</v>
      </c>
      <c r="C261" s="20">
        <v>2203.09</v>
      </c>
      <c r="D261" s="20">
        <v>8292.84</v>
      </c>
    </row>
    <row r="262" spans="2:4" x14ac:dyDescent="0.75">
      <c r="B262" s="19">
        <v>46280</v>
      </c>
      <c r="C262" s="20">
        <v>1460.18</v>
      </c>
      <c r="D262" s="20">
        <v>19194</v>
      </c>
    </row>
    <row r="263" spans="2:4" x14ac:dyDescent="0.75">
      <c r="B263" s="19">
        <v>46281</v>
      </c>
      <c r="C263" s="20">
        <v>2730.08</v>
      </c>
      <c r="D263" s="20">
        <v>7595.11</v>
      </c>
    </row>
    <row r="264" spans="2:4" x14ac:dyDescent="0.75">
      <c r="B264" s="19">
        <v>46282</v>
      </c>
      <c r="C264" s="20">
        <v>1897</v>
      </c>
      <c r="D264" s="20">
        <v>9774.0400000000009</v>
      </c>
    </row>
    <row r="265" spans="2:4" x14ac:dyDescent="0.75">
      <c r="B265" s="19">
        <v>46283</v>
      </c>
      <c r="C265" s="20">
        <v>1637.81</v>
      </c>
      <c r="D265" s="20">
        <v>8536.07</v>
      </c>
    </row>
    <row r="266" spans="2:4" x14ac:dyDescent="0.75">
      <c r="B266" s="19">
        <v>46284</v>
      </c>
      <c r="C266" s="20">
        <v>2090.8199999999997</v>
      </c>
      <c r="D266" s="20">
        <v>25991</v>
      </c>
    </row>
    <row r="267" spans="2:4" x14ac:dyDescent="0.75">
      <c r="B267" s="19">
        <v>46285</v>
      </c>
      <c r="C267" s="20">
        <v>1441.11</v>
      </c>
      <c r="D267" s="20">
        <v>9533.02</v>
      </c>
    </row>
    <row r="268" spans="2:4" x14ac:dyDescent="0.75">
      <c r="B268" s="19">
        <v>46286</v>
      </c>
      <c r="C268" s="20">
        <v>1923.45</v>
      </c>
      <c r="D268" s="20">
        <v>13143</v>
      </c>
    </row>
    <row r="269" spans="2:4" x14ac:dyDescent="0.75">
      <c r="B269" s="19">
        <v>46287</v>
      </c>
      <c r="C269" s="20">
        <v>1809.33</v>
      </c>
      <c r="D269" s="20">
        <v>10452.959999999999</v>
      </c>
    </row>
    <row r="270" spans="2:4" x14ac:dyDescent="0.75">
      <c r="B270" s="19">
        <v>46288</v>
      </c>
      <c r="C270" s="20">
        <v>4709</v>
      </c>
      <c r="D270" s="20">
        <v>8949.85</v>
      </c>
    </row>
    <row r="271" spans="2:4" x14ac:dyDescent="0.75">
      <c r="B271" s="19">
        <v>46289</v>
      </c>
      <c r="C271" s="20">
        <v>2368.19</v>
      </c>
      <c r="D271" s="20">
        <v>11009.45</v>
      </c>
    </row>
    <row r="272" spans="2:4" x14ac:dyDescent="0.75">
      <c r="B272" s="19">
        <v>46290</v>
      </c>
      <c r="C272" s="20">
        <v>1811.66</v>
      </c>
      <c r="D272" s="20">
        <v>27139</v>
      </c>
    </row>
    <row r="273" spans="2:4" x14ac:dyDescent="0.75">
      <c r="B273" s="19">
        <v>46291</v>
      </c>
      <c r="C273" s="20">
        <v>2342</v>
      </c>
      <c r="D273" s="20">
        <v>10376.950000000001</v>
      </c>
    </row>
    <row r="274" spans="2:4" x14ac:dyDescent="0.75">
      <c r="B274" s="19">
        <v>46292</v>
      </c>
      <c r="C274" s="20">
        <v>1833</v>
      </c>
      <c r="D274" s="20">
        <v>24818</v>
      </c>
    </row>
    <row r="275" spans="2:4" x14ac:dyDescent="0.75">
      <c r="B275" s="19">
        <v>46293</v>
      </c>
      <c r="C275" s="20">
        <v>1413</v>
      </c>
      <c r="D275" s="20">
        <v>9913.14</v>
      </c>
    </row>
    <row r="276" spans="2:4" x14ac:dyDescent="0.75">
      <c r="B276" s="19">
        <v>46294</v>
      </c>
      <c r="C276" s="20">
        <v>2185.09</v>
      </c>
      <c r="D276" s="20">
        <v>16325</v>
      </c>
    </row>
    <row r="277" spans="2:4" x14ac:dyDescent="0.75">
      <c r="B277" s="19">
        <v>46295</v>
      </c>
      <c r="C277" s="20">
        <v>1551.62</v>
      </c>
      <c r="D277" s="20">
        <v>25828</v>
      </c>
    </row>
    <row r="278" spans="2:4" x14ac:dyDescent="0.75">
      <c r="B278" s="19">
        <v>46296</v>
      </c>
      <c r="C278" s="20">
        <v>1913.59</v>
      </c>
      <c r="D278" s="20">
        <v>13991.41</v>
      </c>
    </row>
    <row r="279" spans="2:4" x14ac:dyDescent="0.75">
      <c r="B279" s="19">
        <v>46297</v>
      </c>
      <c r="C279" s="20">
        <v>1823.95</v>
      </c>
      <c r="D279" s="20">
        <v>18121</v>
      </c>
    </row>
    <row r="280" spans="2:4" x14ac:dyDescent="0.75">
      <c r="B280" s="19">
        <v>46298</v>
      </c>
      <c r="C280" s="20">
        <v>1848.64</v>
      </c>
      <c r="D280" s="20">
        <v>8201.57</v>
      </c>
    </row>
    <row r="281" spans="2:4" x14ac:dyDescent="0.75">
      <c r="B281" s="19">
        <v>46299</v>
      </c>
      <c r="C281" s="20">
        <v>2228.44</v>
      </c>
      <c r="D281" s="20">
        <v>19414</v>
      </c>
    </row>
    <row r="282" spans="2:4" x14ac:dyDescent="0.75">
      <c r="B282" s="19">
        <v>46300</v>
      </c>
      <c r="C282" s="20">
        <v>3383</v>
      </c>
      <c r="D282" s="20">
        <v>19455</v>
      </c>
    </row>
    <row r="283" spans="2:4" x14ac:dyDescent="0.75">
      <c r="B283" s="19">
        <v>46301</v>
      </c>
      <c r="C283" s="20">
        <v>2083.9899999999998</v>
      </c>
      <c r="D283" s="20">
        <v>8861.0499999999993</v>
      </c>
    </row>
    <row r="284" spans="2:4" x14ac:dyDescent="0.75">
      <c r="B284" s="19">
        <v>46302</v>
      </c>
      <c r="C284" s="20">
        <v>5328</v>
      </c>
      <c r="D284" s="20">
        <v>9995</v>
      </c>
    </row>
    <row r="285" spans="2:4" x14ac:dyDescent="0.75">
      <c r="B285" s="19">
        <v>46303</v>
      </c>
      <c r="C285" s="20">
        <v>1028.3699999999999</v>
      </c>
      <c r="D285" s="20">
        <v>25637</v>
      </c>
    </row>
    <row r="286" spans="2:4" x14ac:dyDescent="0.75">
      <c r="B286" s="19">
        <v>46304</v>
      </c>
      <c r="C286" s="20">
        <v>5155</v>
      </c>
      <c r="D286" s="20">
        <v>12152.77</v>
      </c>
    </row>
    <row r="287" spans="2:4" x14ac:dyDescent="0.75">
      <c r="B287" s="19">
        <v>46305</v>
      </c>
      <c r="C287" s="20">
        <v>2117.56</v>
      </c>
      <c r="D287" s="20">
        <v>14415</v>
      </c>
    </row>
    <row r="288" spans="2:4" x14ac:dyDescent="0.75">
      <c r="B288" s="19">
        <v>46306</v>
      </c>
      <c r="C288" s="20">
        <v>3886</v>
      </c>
      <c r="D288" s="20">
        <v>7022.87</v>
      </c>
    </row>
    <row r="289" spans="2:4" x14ac:dyDescent="0.75">
      <c r="B289" s="19">
        <v>46307</v>
      </c>
      <c r="C289" s="20">
        <v>2295.33</v>
      </c>
      <c r="D289" s="20">
        <v>7172.88</v>
      </c>
    </row>
    <row r="290" spans="2:4" x14ac:dyDescent="0.75">
      <c r="B290" s="19">
        <v>46308</v>
      </c>
      <c r="C290" s="20">
        <v>3907</v>
      </c>
      <c r="D290" s="20">
        <v>9231.86</v>
      </c>
    </row>
    <row r="291" spans="2:4" x14ac:dyDescent="0.75">
      <c r="B291" s="19">
        <v>46309</v>
      </c>
      <c r="C291" s="20">
        <v>2086.9899999999998</v>
      </c>
      <c r="D291" s="20">
        <v>15623</v>
      </c>
    </row>
    <row r="292" spans="2:4" x14ac:dyDescent="0.75">
      <c r="B292" s="19">
        <v>46310</v>
      </c>
      <c r="C292" s="20">
        <v>1615.09</v>
      </c>
      <c r="D292" s="20">
        <v>8199.35</v>
      </c>
    </row>
    <row r="293" spans="2:4" x14ac:dyDescent="0.75">
      <c r="B293" s="19">
        <v>46311</v>
      </c>
      <c r="C293" s="20">
        <v>1750.3</v>
      </c>
      <c r="D293" s="20">
        <v>21840</v>
      </c>
    </row>
    <row r="294" spans="2:4" x14ac:dyDescent="0.75">
      <c r="B294" s="19">
        <v>46312</v>
      </c>
      <c r="C294" s="20">
        <v>2592</v>
      </c>
      <c r="D294" s="20">
        <v>8610</v>
      </c>
    </row>
    <row r="295" spans="2:4" x14ac:dyDescent="0.75">
      <c r="B295" s="19">
        <v>46313</v>
      </c>
      <c r="C295" s="20">
        <v>1593.49</v>
      </c>
      <c r="D295" s="20">
        <v>13388</v>
      </c>
    </row>
    <row r="296" spans="2:4" x14ac:dyDescent="0.75">
      <c r="B296" s="19">
        <v>46314</v>
      </c>
      <c r="C296" s="20">
        <v>2510.9499999999998</v>
      </c>
      <c r="D296" s="20">
        <v>7389.04</v>
      </c>
    </row>
    <row r="297" spans="2:4" x14ac:dyDescent="0.75">
      <c r="B297" s="19">
        <v>46315</v>
      </c>
      <c r="C297" s="20">
        <v>2084.66</v>
      </c>
      <c r="D297" s="20">
        <v>7668</v>
      </c>
    </row>
    <row r="298" spans="2:4" x14ac:dyDescent="0.75">
      <c r="B298" s="19">
        <v>46316</v>
      </c>
      <c r="C298" s="20">
        <v>4919</v>
      </c>
      <c r="D298" s="20">
        <v>17844</v>
      </c>
    </row>
    <row r="299" spans="2:4" x14ac:dyDescent="0.75">
      <c r="B299" s="19">
        <v>46317</v>
      </c>
      <c r="C299" s="20">
        <v>3634</v>
      </c>
      <c r="D299" s="20">
        <v>23273</v>
      </c>
    </row>
    <row r="300" spans="2:4" x14ac:dyDescent="0.75">
      <c r="B300" s="19">
        <v>46318</v>
      </c>
      <c r="C300" s="20">
        <v>3183</v>
      </c>
      <c r="D300" s="20">
        <v>9238.6899999999987</v>
      </c>
    </row>
    <row r="301" spans="2:4" x14ac:dyDescent="0.75">
      <c r="B301" s="19">
        <v>46319</v>
      </c>
      <c r="C301" s="20">
        <v>4212</v>
      </c>
      <c r="D301" s="20">
        <v>11019</v>
      </c>
    </row>
    <row r="302" spans="2:4" x14ac:dyDescent="0.75">
      <c r="B302" s="19">
        <v>46320</v>
      </c>
      <c r="C302" s="20">
        <v>5201</v>
      </c>
      <c r="D302" s="20">
        <v>17117</v>
      </c>
    </row>
    <row r="303" spans="2:4" x14ac:dyDescent="0.75">
      <c r="B303" s="19">
        <v>46321</v>
      </c>
      <c r="C303" s="20">
        <v>2487</v>
      </c>
      <c r="D303" s="20">
        <v>19021</v>
      </c>
    </row>
    <row r="304" spans="2:4" x14ac:dyDescent="0.75">
      <c r="B304" s="19">
        <v>46322</v>
      </c>
      <c r="C304" s="20">
        <v>2016.94</v>
      </c>
      <c r="D304" s="20">
        <v>9694.7099999999991</v>
      </c>
    </row>
    <row r="305" spans="2:4" x14ac:dyDescent="0.75">
      <c r="B305" s="19">
        <v>46323</v>
      </c>
      <c r="C305" s="20">
        <v>4897</v>
      </c>
      <c r="D305" s="20">
        <v>16392</v>
      </c>
    </row>
    <row r="306" spans="2:4" x14ac:dyDescent="0.75">
      <c r="B306" s="19">
        <v>46324</v>
      </c>
      <c r="C306" s="20">
        <v>1940.85</v>
      </c>
      <c r="D306" s="20">
        <v>11089.27</v>
      </c>
    </row>
    <row r="307" spans="2:4" x14ac:dyDescent="0.75">
      <c r="B307" s="19">
        <v>46325</v>
      </c>
      <c r="C307" s="20">
        <v>2078</v>
      </c>
      <c r="D307" s="20">
        <v>24833</v>
      </c>
    </row>
    <row r="308" spans="2:4" x14ac:dyDescent="0.75">
      <c r="B308" s="19">
        <v>46326</v>
      </c>
      <c r="C308" s="20">
        <v>4408</v>
      </c>
      <c r="D308" s="20">
        <v>6939.36</v>
      </c>
    </row>
    <row r="309" spans="2:4" x14ac:dyDescent="0.75">
      <c r="B309" s="19">
        <v>46327</v>
      </c>
      <c r="C309" s="20">
        <v>2075.37</v>
      </c>
      <c r="D309" s="20">
        <v>10669.29</v>
      </c>
    </row>
    <row r="310" spans="2:4" x14ac:dyDescent="0.75">
      <c r="B310" s="19">
        <v>46328</v>
      </c>
      <c r="C310" s="20">
        <v>5373</v>
      </c>
      <c r="D310" s="20">
        <v>15244</v>
      </c>
    </row>
    <row r="311" spans="2:4" x14ac:dyDescent="0.75">
      <c r="B311" s="19">
        <v>46329</v>
      </c>
      <c r="C311" s="20">
        <v>2366</v>
      </c>
      <c r="D311" s="20">
        <v>8510.0400000000009</v>
      </c>
    </row>
    <row r="312" spans="2:4" x14ac:dyDescent="0.75">
      <c r="B312" s="19">
        <v>46330</v>
      </c>
      <c r="C312" s="20">
        <v>2579.73</v>
      </c>
      <c r="D312" s="20">
        <v>18780</v>
      </c>
    </row>
    <row r="313" spans="2:4" x14ac:dyDescent="0.75">
      <c r="B313" s="19">
        <v>46331</v>
      </c>
      <c r="C313" s="20">
        <v>3906</v>
      </c>
      <c r="D313" s="20">
        <v>10849.130000000001</v>
      </c>
    </row>
    <row r="314" spans="2:4" x14ac:dyDescent="0.75">
      <c r="B314" s="19">
        <v>46332</v>
      </c>
      <c r="C314" s="20">
        <v>2430.38</v>
      </c>
      <c r="D314" s="20">
        <v>15321</v>
      </c>
    </row>
    <row r="315" spans="2:4" x14ac:dyDescent="0.75">
      <c r="B315" s="19">
        <v>46333</v>
      </c>
      <c r="C315" s="20">
        <v>1492.83</v>
      </c>
      <c r="D315" s="20">
        <v>7692.66</v>
      </c>
    </row>
    <row r="316" spans="2:4" x14ac:dyDescent="0.75">
      <c r="B316" s="19">
        <v>46334</v>
      </c>
      <c r="C316" s="20">
        <v>1691.78</v>
      </c>
      <c r="D316" s="20">
        <v>12882.66</v>
      </c>
    </row>
    <row r="317" spans="2:4" x14ac:dyDescent="0.75">
      <c r="B317" s="19">
        <v>46335</v>
      </c>
      <c r="C317" s="20">
        <v>2150.8599999999997</v>
      </c>
      <c r="D317" s="20">
        <v>7709</v>
      </c>
    </row>
    <row r="318" spans="2:4" x14ac:dyDescent="0.75">
      <c r="B318" s="19">
        <v>46336</v>
      </c>
      <c r="C318" s="20">
        <v>4747</v>
      </c>
      <c r="D318" s="20">
        <v>11964</v>
      </c>
    </row>
    <row r="319" spans="2:4" x14ac:dyDescent="0.75">
      <c r="B319" s="19">
        <v>46337</v>
      </c>
      <c r="C319" s="20">
        <v>2046.6</v>
      </c>
      <c r="D319" s="20">
        <v>11607.26</v>
      </c>
    </row>
    <row r="320" spans="2:4" x14ac:dyDescent="0.75">
      <c r="B320" s="19">
        <v>46338</v>
      </c>
      <c r="C320" s="20">
        <v>4413</v>
      </c>
      <c r="D320" s="20">
        <v>11073.75</v>
      </c>
    </row>
    <row r="321" spans="2:4" x14ac:dyDescent="0.75">
      <c r="B321" s="19">
        <v>46339</v>
      </c>
      <c r="C321" s="20">
        <v>4398</v>
      </c>
      <c r="D321" s="20">
        <v>9277.9399999999987</v>
      </c>
    </row>
    <row r="322" spans="2:4" x14ac:dyDescent="0.75">
      <c r="B322" s="19">
        <v>46340</v>
      </c>
      <c r="C322" s="20">
        <v>1873.34</v>
      </c>
      <c r="D322" s="20">
        <v>26842</v>
      </c>
    </row>
    <row r="323" spans="2:4" x14ac:dyDescent="0.75">
      <c r="B323" s="19">
        <v>46341</v>
      </c>
      <c r="C323" s="20">
        <v>2639.7</v>
      </c>
      <c r="D323" s="20">
        <v>10185</v>
      </c>
    </row>
    <row r="324" spans="2:4" x14ac:dyDescent="0.75">
      <c r="B324" s="19">
        <v>46342</v>
      </c>
      <c r="C324" s="20">
        <v>1895.3</v>
      </c>
      <c r="D324" s="20">
        <v>11601.39</v>
      </c>
    </row>
    <row r="325" spans="2:4" x14ac:dyDescent="0.75">
      <c r="B325" s="19">
        <v>46343</v>
      </c>
      <c r="C325" s="20">
        <v>1517</v>
      </c>
      <c r="D325" s="20">
        <v>12422.74</v>
      </c>
    </row>
    <row r="326" spans="2:4" x14ac:dyDescent="0.75">
      <c r="B326" s="19">
        <v>46344</v>
      </c>
      <c r="C326" s="20">
        <v>4930</v>
      </c>
      <c r="D326" s="20">
        <v>23183</v>
      </c>
    </row>
    <row r="327" spans="2:4" x14ac:dyDescent="0.75">
      <c r="B327" s="19">
        <v>46345</v>
      </c>
      <c r="C327" s="20">
        <v>2073.41</v>
      </c>
      <c r="D327" s="20">
        <v>19516</v>
      </c>
    </row>
    <row r="328" spans="2:4" x14ac:dyDescent="0.75">
      <c r="B328" s="19">
        <v>46346</v>
      </c>
      <c r="C328" s="20">
        <v>1807.11</v>
      </c>
      <c r="D328" s="20">
        <v>10385</v>
      </c>
    </row>
    <row r="329" spans="2:4" x14ac:dyDescent="0.75">
      <c r="B329" s="19">
        <v>46347</v>
      </c>
      <c r="C329" s="20">
        <v>2079.75</v>
      </c>
      <c r="D329" s="20">
        <v>8375.65</v>
      </c>
    </row>
    <row r="330" spans="2:4" x14ac:dyDescent="0.75">
      <c r="B330" s="19">
        <v>46348</v>
      </c>
      <c r="C330" s="20">
        <v>2183.92</v>
      </c>
      <c r="D330" s="20">
        <v>11605.76</v>
      </c>
    </row>
    <row r="331" spans="2:4" x14ac:dyDescent="0.75">
      <c r="B331" s="19">
        <v>46349</v>
      </c>
      <c r="C331" s="20">
        <v>2410.21</v>
      </c>
      <c r="D331" s="20">
        <v>10119</v>
      </c>
    </row>
    <row r="332" spans="2:4" x14ac:dyDescent="0.75">
      <c r="B332" s="19">
        <v>46350</v>
      </c>
      <c r="C332" s="20">
        <v>1952</v>
      </c>
      <c r="D332" s="20">
        <v>11317.7</v>
      </c>
    </row>
    <row r="333" spans="2:4" x14ac:dyDescent="0.75">
      <c r="B333" s="19">
        <v>46351</v>
      </c>
      <c r="C333" s="20">
        <v>2038.06</v>
      </c>
      <c r="D333" s="20">
        <v>25507</v>
      </c>
    </row>
    <row r="334" spans="2:4" x14ac:dyDescent="0.75">
      <c r="B334" s="19">
        <v>46352</v>
      </c>
      <c r="C334" s="20">
        <v>1759.34</v>
      </c>
      <c r="D334" s="20">
        <v>7885.02</v>
      </c>
    </row>
    <row r="335" spans="2:4" x14ac:dyDescent="0.75">
      <c r="B335" s="19">
        <v>46353</v>
      </c>
      <c r="C335" s="20">
        <v>2562</v>
      </c>
      <c r="D335" s="20">
        <v>11851.470000000001</v>
      </c>
    </row>
    <row r="336" spans="2:4" x14ac:dyDescent="0.75">
      <c r="B336" s="19">
        <v>46354</v>
      </c>
      <c r="C336" s="20">
        <v>3874</v>
      </c>
      <c r="D336" s="20">
        <v>12923</v>
      </c>
    </row>
    <row r="337" spans="2:4" x14ac:dyDescent="0.75">
      <c r="B337" s="19">
        <v>46355</v>
      </c>
      <c r="C337" s="20">
        <v>1712.13</v>
      </c>
      <c r="D337" s="20">
        <v>20047</v>
      </c>
    </row>
    <row r="338" spans="2:4" x14ac:dyDescent="0.75">
      <c r="B338" s="19">
        <v>46356</v>
      </c>
      <c r="C338" s="20">
        <v>4427</v>
      </c>
      <c r="D338" s="20">
        <v>24605</v>
      </c>
    </row>
    <row r="339" spans="2:4" x14ac:dyDescent="0.75">
      <c r="B339" s="19">
        <v>46357</v>
      </c>
      <c r="C339" s="20">
        <v>2286</v>
      </c>
      <c r="D339" s="20">
        <v>12302.47</v>
      </c>
    </row>
    <row r="340" spans="2:4" x14ac:dyDescent="0.75">
      <c r="B340" s="19">
        <v>46358</v>
      </c>
      <c r="C340" s="20">
        <v>1914</v>
      </c>
      <c r="D340" s="20">
        <v>13248</v>
      </c>
    </row>
    <row r="341" spans="2:4" x14ac:dyDescent="0.75">
      <c r="B341" s="19">
        <v>46359</v>
      </c>
      <c r="C341" s="20">
        <v>1773.92</v>
      </c>
      <c r="D341" s="20">
        <v>10163</v>
      </c>
    </row>
    <row r="342" spans="2:4" x14ac:dyDescent="0.75">
      <c r="B342" s="19">
        <v>46360</v>
      </c>
      <c r="C342" s="20">
        <v>4746</v>
      </c>
      <c r="D342" s="20">
        <v>8179</v>
      </c>
    </row>
    <row r="343" spans="2:4" x14ac:dyDescent="0.75">
      <c r="B343" s="19">
        <v>46361</v>
      </c>
      <c r="C343" s="20">
        <v>1681.61</v>
      </c>
      <c r="D343" s="20">
        <v>15790</v>
      </c>
    </row>
    <row r="344" spans="2:4" x14ac:dyDescent="0.75">
      <c r="B344" s="19">
        <v>46362</v>
      </c>
      <c r="C344" s="20">
        <v>3718</v>
      </c>
      <c r="D344" s="20">
        <v>24607</v>
      </c>
    </row>
    <row r="345" spans="2:4" x14ac:dyDescent="0.75">
      <c r="B345" s="19">
        <v>46363</v>
      </c>
      <c r="C345" s="20">
        <v>1648.63</v>
      </c>
      <c r="D345" s="20">
        <v>7217.39</v>
      </c>
    </row>
    <row r="346" spans="2:4" x14ac:dyDescent="0.75">
      <c r="B346" s="19">
        <v>46364</v>
      </c>
      <c r="C346" s="20">
        <v>2690.1099999999997</v>
      </c>
      <c r="D346" s="20">
        <v>8716.57</v>
      </c>
    </row>
    <row r="347" spans="2:4" x14ac:dyDescent="0.75">
      <c r="B347" s="19">
        <v>46365</v>
      </c>
      <c r="C347" s="20">
        <v>2364.88</v>
      </c>
      <c r="D347" s="20">
        <v>27549</v>
      </c>
    </row>
    <row r="348" spans="2:4" x14ac:dyDescent="0.75">
      <c r="B348" s="19">
        <v>46366</v>
      </c>
      <c r="C348" s="20">
        <v>1908.19</v>
      </c>
      <c r="D348" s="20">
        <v>12895.52</v>
      </c>
    </row>
    <row r="349" spans="2:4" x14ac:dyDescent="0.75">
      <c r="B349" s="19">
        <v>46367</v>
      </c>
      <c r="C349" s="20">
        <v>3404</v>
      </c>
      <c r="D349" s="20">
        <v>14863</v>
      </c>
    </row>
    <row r="350" spans="2:4" x14ac:dyDescent="0.75">
      <c r="B350" s="19">
        <v>46368</v>
      </c>
      <c r="C350" s="20">
        <v>1460.19</v>
      </c>
      <c r="D350" s="20">
        <v>8424</v>
      </c>
    </row>
    <row r="351" spans="2:4" x14ac:dyDescent="0.75">
      <c r="B351" s="19">
        <v>46369</v>
      </c>
      <c r="C351" s="20">
        <v>2467.87</v>
      </c>
      <c r="D351" s="20">
        <v>10153.57</v>
      </c>
    </row>
    <row r="352" spans="2:4" x14ac:dyDescent="0.75">
      <c r="B352" s="19">
        <v>46370</v>
      </c>
      <c r="C352" s="20">
        <v>2090.85</v>
      </c>
      <c r="D352" s="20">
        <v>10217.970000000001</v>
      </c>
    </row>
    <row r="353" spans="2:4" x14ac:dyDescent="0.75">
      <c r="B353" s="19">
        <v>46371</v>
      </c>
      <c r="C353" s="20">
        <v>1511.29</v>
      </c>
      <c r="D353" s="20">
        <v>26482</v>
      </c>
    </row>
    <row r="354" spans="2:4" x14ac:dyDescent="0.75">
      <c r="B354" s="19">
        <v>46372</v>
      </c>
      <c r="C354" s="20">
        <v>4902</v>
      </c>
      <c r="D354" s="20">
        <v>12070.02</v>
      </c>
    </row>
    <row r="355" spans="2:4" x14ac:dyDescent="0.75">
      <c r="B355" s="19">
        <v>46373</v>
      </c>
      <c r="C355" s="20">
        <v>1892</v>
      </c>
      <c r="D355" s="20">
        <v>10577.48</v>
      </c>
    </row>
    <row r="356" spans="2:4" x14ac:dyDescent="0.75">
      <c r="B356" s="19">
        <v>46374</v>
      </c>
      <c r="C356" s="20">
        <v>2163.41</v>
      </c>
      <c r="D356" s="20">
        <v>7306</v>
      </c>
    </row>
    <row r="357" spans="2:4" x14ac:dyDescent="0.75">
      <c r="B357" s="19">
        <v>46375</v>
      </c>
      <c r="C357" s="20">
        <v>2395.29</v>
      </c>
      <c r="D357" s="20">
        <v>8982.89</v>
      </c>
    </row>
    <row r="358" spans="2:4" x14ac:dyDescent="0.75">
      <c r="B358" s="19">
        <v>46376</v>
      </c>
      <c r="C358" s="20">
        <v>2160.5100000000002</v>
      </c>
      <c r="D358" s="20">
        <v>10698.27</v>
      </c>
    </row>
    <row r="359" spans="2:4" x14ac:dyDescent="0.75">
      <c r="B359" s="19">
        <v>46377</v>
      </c>
      <c r="C359" s="20">
        <v>1835.64</v>
      </c>
      <c r="D359" s="20">
        <v>10240.65</v>
      </c>
    </row>
    <row r="360" spans="2:4" x14ac:dyDescent="0.75">
      <c r="B360" s="19">
        <v>46378</v>
      </c>
      <c r="C360" s="20">
        <v>3429</v>
      </c>
      <c r="D360" s="20">
        <v>13167</v>
      </c>
    </row>
    <row r="361" spans="2:4" x14ac:dyDescent="0.75">
      <c r="B361" s="19">
        <v>46379</v>
      </c>
      <c r="C361" s="20">
        <v>2344</v>
      </c>
      <c r="D361" s="20">
        <v>15339</v>
      </c>
    </row>
    <row r="362" spans="2:4" x14ac:dyDescent="0.75">
      <c r="B362" s="19">
        <v>46380</v>
      </c>
      <c r="C362" s="20">
        <v>3264</v>
      </c>
      <c r="D362" s="20">
        <v>9204</v>
      </c>
    </row>
    <row r="363" spans="2:4" x14ac:dyDescent="0.75">
      <c r="B363" s="19">
        <v>46381</v>
      </c>
      <c r="C363" s="20">
        <v>2007.29</v>
      </c>
      <c r="D363" s="20">
        <v>7033.7199999999993</v>
      </c>
    </row>
    <row r="364" spans="2:4" x14ac:dyDescent="0.75">
      <c r="B364" s="19">
        <v>46382</v>
      </c>
      <c r="C364" s="20">
        <v>1918.89</v>
      </c>
      <c r="D364" s="20">
        <v>23491</v>
      </c>
    </row>
    <row r="365" spans="2:4" x14ac:dyDescent="0.75">
      <c r="B365" s="19">
        <v>46383</v>
      </c>
      <c r="C365" s="20">
        <v>2050.02</v>
      </c>
      <c r="D365" s="20">
        <v>23099</v>
      </c>
    </row>
    <row r="366" spans="2:4" x14ac:dyDescent="0.75">
      <c r="B366" s="19">
        <v>46384</v>
      </c>
      <c r="C366" s="20">
        <v>2542.7399999999998</v>
      </c>
      <c r="D366" s="20">
        <v>16283</v>
      </c>
    </row>
    <row r="367" spans="2:4" x14ac:dyDescent="0.75">
      <c r="B367" s="19">
        <v>46385</v>
      </c>
      <c r="C367" s="20">
        <v>1568.88</v>
      </c>
      <c r="D367" s="20">
        <v>23210</v>
      </c>
    </row>
    <row r="368" spans="2:4" x14ac:dyDescent="0.75">
      <c r="B368" s="19">
        <v>46386</v>
      </c>
      <c r="C368" s="20">
        <v>1934</v>
      </c>
      <c r="D368" s="20">
        <v>28516</v>
      </c>
    </row>
    <row r="369" spans="2:4" x14ac:dyDescent="0.75">
      <c r="B369" s="19">
        <v>46387</v>
      </c>
      <c r="C369" s="20">
        <v>4103</v>
      </c>
      <c r="D369" s="20">
        <v>10621.64</v>
      </c>
    </row>
    <row r="370" spans="2:4" x14ac:dyDescent="0.75">
      <c r="B370" s="19">
        <v>46388</v>
      </c>
      <c r="C370" s="20">
        <v>2222.9899999999998</v>
      </c>
      <c r="D370" s="20">
        <v>25422</v>
      </c>
    </row>
    <row r="371" spans="2:4" x14ac:dyDescent="0.75">
      <c r="B371" s="19">
        <v>46389</v>
      </c>
      <c r="C371" s="20">
        <v>2007.08</v>
      </c>
      <c r="D371" s="20">
        <v>11064.810000000001</v>
      </c>
    </row>
    <row r="372" spans="2:4" x14ac:dyDescent="0.75">
      <c r="B372" s="19">
        <v>46390</v>
      </c>
      <c r="C372" s="20">
        <v>2280.0100000000002</v>
      </c>
      <c r="D372" s="20">
        <v>11186.76</v>
      </c>
    </row>
    <row r="373" spans="2:4" x14ac:dyDescent="0.75">
      <c r="B373" s="19">
        <v>46391</v>
      </c>
      <c r="C373" s="20">
        <v>2478</v>
      </c>
      <c r="D373" s="20">
        <v>10690.64</v>
      </c>
    </row>
    <row r="374" spans="2:4" x14ac:dyDescent="0.75">
      <c r="B374" s="19">
        <v>46392</v>
      </c>
      <c r="C374" s="20">
        <v>3235</v>
      </c>
      <c r="D374" s="20">
        <v>27948</v>
      </c>
    </row>
    <row r="375" spans="2:4" x14ac:dyDescent="0.75">
      <c r="B375" s="19">
        <v>46393</v>
      </c>
      <c r="C375" s="20">
        <v>2006.04</v>
      </c>
      <c r="D375" s="20">
        <v>12156.5</v>
      </c>
    </row>
    <row r="376" spans="2:4" x14ac:dyDescent="0.75">
      <c r="B376" s="19">
        <v>46394</v>
      </c>
      <c r="C376" s="20">
        <v>684.2</v>
      </c>
      <c r="D376" s="20">
        <v>10912.06</v>
      </c>
    </row>
    <row r="377" spans="2:4" x14ac:dyDescent="0.75">
      <c r="B377" s="19">
        <v>46395</v>
      </c>
      <c r="C377" s="20">
        <v>5725</v>
      </c>
      <c r="D377" s="20">
        <v>10776</v>
      </c>
    </row>
    <row r="378" spans="2:4" x14ac:dyDescent="0.75">
      <c r="B378" s="19">
        <v>46396</v>
      </c>
      <c r="C378" s="20">
        <v>2420.59</v>
      </c>
      <c r="D378" s="20">
        <v>9852</v>
      </c>
    </row>
    <row r="379" spans="2:4" x14ac:dyDescent="0.75">
      <c r="B379" s="19">
        <v>46397</v>
      </c>
      <c r="C379" s="20">
        <v>1991.74</v>
      </c>
      <c r="D379" s="20">
        <v>11480.310000000001</v>
      </c>
    </row>
    <row r="380" spans="2:4" x14ac:dyDescent="0.75">
      <c r="B380" s="19">
        <v>46398</v>
      </c>
      <c r="C380" s="20">
        <v>2122.31</v>
      </c>
      <c r="D380" s="20">
        <v>8210.85</v>
      </c>
    </row>
    <row r="381" spans="2:4" x14ac:dyDescent="0.75">
      <c r="B381" s="19">
        <v>46399</v>
      </c>
      <c r="C381" s="20">
        <v>5500</v>
      </c>
      <c r="D381" s="20">
        <v>10158.99</v>
      </c>
    </row>
    <row r="382" spans="2:4" x14ac:dyDescent="0.75">
      <c r="B382" s="19">
        <v>46400</v>
      </c>
      <c r="C382" s="20">
        <v>4705</v>
      </c>
      <c r="D382" s="20">
        <v>9243</v>
      </c>
    </row>
    <row r="383" spans="2:4" x14ac:dyDescent="0.75">
      <c r="B383" s="19">
        <v>46401</v>
      </c>
      <c r="C383" s="20">
        <v>3219</v>
      </c>
      <c r="D383" s="20">
        <v>21501</v>
      </c>
    </row>
    <row r="384" spans="2:4" x14ac:dyDescent="0.75">
      <c r="B384" s="19">
        <v>46402</v>
      </c>
      <c r="C384" s="20">
        <v>2080.6400000000003</v>
      </c>
      <c r="D384" s="20">
        <v>10917.65</v>
      </c>
    </row>
    <row r="385" spans="2:4" x14ac:dyDescent="0.75">
      <c r="B385" s="19">
        <v>46403</v>
      </c>
      <c r="C385" s="20">
        <v>1800.64</v>
      </c>
      <c r="D385" s="20">
        <v>9860</v>
      </c>
    </row>
    <row r="386" spans="2:4" x14ac:dyDescent="0.75">
      <c r="B386" s="19">
        <v>46404</v>
      </c>
      <c r="C386" s="20">
        <v>3996</v>
      </c>
      <c r="D386" s="20">
        <v>24035</v>
      </c>
    </row>
    <row r="387" spans="2:4" x14ac:dyDescent="0.75">
      <c r="B387" s="19">
        <v>46405</v>
      </c>
      <c r="C387" s="20">
        <v>1979</v>
      </c>
      <c r="D387" s="20">
        <v>26151</v>
      </c>
    </row>
    <row r="388" spans="2:4" x14ac:dyDescent="0.75">
      <c r="B388" s="19">
        <v>46406</v>
      </c>
      <c r="C388" s="20">
        <v>2097.71</v>
      </c>
      <c r="D388" s="20">
        <v>26095</v>
      </c>
    </row>
    <row r="389" spans="2:4" x14ac:dyDescent="0.75">
      <c r="B389" s="19">
        <v>46407</v>
      </c>
      <c r="C389" s="20">
        <v>1878.65</v>
      </c>
      <c r="D389" s="20">
        <v>11239.25</v>
      </c>
    </row>
    <row r="390" spans="2:4" x14ac:dyDescent="0.75">
      <c r="B390" s="19">
        <v>46408</v>
      </c>
      <c r="C390" s="20">
        <v>2699.2799999999997</v>
      </c>
      <c r="D390" s="20">
        <v>14220</v>
      </c>
    </row>
    <row r="391" spans="2:4" x14ac:dyDescent="0.75">
      <c r="B391" s="19">
        <v>46409</v>
      </c>
      <c r="C391" s="20">
        <v>3992</v>
      </c>
      <c r="D391" s="20">
        <v>12004.7</v>
      </c>
    </row>
    <row r="392" spans="2:4" x14ac:dyDescent="0.75">
      <c r="B392" s="19">
        <v>46410</v>
      </c>
      <c r="C392" s="20">
        <v>2062.2600000000002</v>
      </c>
      <c r="D392" s="20">
        <v>21035</v>
      </c>
    </row>
    <row r="393" spans="2:4" x14ac:dyDescent="0.75">
      <c r="B393" s="19">
        <v>46411</v>
      </c>
      <c r="C393" s="20">
        <v>2125.02</v>
      </c>
      <c r="D393" s="20">
        <v>14012.64</v>
      </c>
    </row>
    <row r="394" spans="2:4" x14ac:dyDescent="0.75">
      <c r="B394" s="19">
        <v>46412</v>
      </c>
      <c r="C394" s="20">
        <v>3099</v>
      </c>
      <c r="D394" s="20">
        <v>7894.08</v>
      </c>
    </row>
    <row r="395" spans="2:4" x14ac:dyDescent="0.75">
      <c r="B395" s="19">
        <v>46413</v>
      </c>
      <c r="C395" s="20">
        <v>2370.9700000000003</v>
      </c>
      <c r="D395" s="20">
        <v>12323.220000000001</v>
      </c>
    </row>
    <row r="396" spans="2:4" x14ac:dyDescent="0.75">
      <c r="B396" s="19">
        <v>46414</v>
      </c>
      <c r="C396" s="20">
        <v>2880</v>
      </c>
      <c r="D396" s="20">
        <v>12754.47</v>
      </c>
    </row>
    <row r="397" spans="2:4" x14ac:dyDescent="0.75">
      <c r="B397" s="19">
        <v>46415</v>
      </c>
      <c r="C397" s="20">
        <v>5135</v>
      </c>
      <c r="D397" s="20">
        <v>12160.88</v>
      </c>
    </row>
    <row r="398" spans="2:4" x14ac:dyDescent="0.75">
      <c r="B398" s="19">
        <v>46416</v>
      </c>
      <c r="C398" s="20">
        <v>5066</v>
      </c>
      <c r="D398" s="20">
        <v>9216.01</v>
      </c>
    </row>
    <row r="399" spans="2:4" x14ac:dyDescent="0.75">
      <c r="B399" s="19">
        <v>46417</v>
      </c>
      <c r="C399" s="20">
        <v>4385</v>
      </c>
      <c r="D399" s="20">
        <v>7765.3</v>
      </c>
    </row>
    <row r="400" spans="2:4" x14ac:dyDescent="0.75">
      <c r="B400" s="19">
        <v>46418</v>
      </c>
      <c r="C400" s="20">
        <v>2055.2799999999997</v>
      </c>
      <c r="D400" s="20">
        <v>11738.75</v>
      </c>
    </row>
    <row r="401" spans="2:4" x14ac:dyDescent="0.75">
      <c r="B401" s="19">
        <v>46419</v>
      </c>
      <c r="C401" s="20">
        <v>2216.41</v>
      </c>
      <c r="D401" s="20">
        <v>12521.21</v>
      </c>
    </row>
    <row r="402" spans="2:4" x14ac:dyDescent="0.75">
      <c r="B402" s="19">
        <v>46420</v>
      </c>
      <c r="C402" s="20">
        <v>3490</v>
      </c>
      <c r="D402" s="20">
        <v>11112.17</v>
      </c>
    </row>
    <row r="403" spans="2:4" x14ac:dyDescent="0.75">
      <c r="B403" s="19">
        <v>46421</v>
      </c>
      <c r="C403" s="20">
        <v>5380</v>
      </c>
      <c r="D403" s="20">
        <v>9967.630000000001</v>
      </c>
    </row>
    <row r="404" spans="2:4" x14ac:dyDescent="0.75">
      <c r="B404" s="19">
        <v>46422</v>
      </c>
      <c r="C404" s="20">
        <v>5505</v>
      </c>
      <c r="D404" s="20">
        <v>9251</v>
      </c>
    </row>
    <row r="405" spans="2:4" x14ac:dyDescent="0.75">
      <c r="B405" s="19">
        <v>46423</v>
      </c>
      <c r="C405" s="20">
        <v>3018</v>
      </c>
      <c r="D405" s="20">
        <v>22419</v>
      </c>
    </row>
    <row r="406" spans="2:4" x14ac:dyDescent="0.75">
      <c r="B406" s="19">
        <v>46424</v>
      </c>
      <c r="C406" s="20">
        <v>4417</v>
      </c>
      <c r="D406" s="20">
        <v>10211.41</v>
      </c>
    </row>
    <row r="407" spans="2:4" x14ac:dyDescent="0.75">
      <c r="B407" s="19">
        <v>46425</v>
      </c>
      <c r="C407" s="20">
        <v>2384.96</v>
      </c>
      <c r="D407" s="20">
        <v>24536</v>
      </c>
    </row>
    <row r="408" spans="2:4" x14ac:dyDescent="0.75">
      <c r="B408" s="19">
        <v>46426</v>
      </c>
      <c r="C408" s="20">
        <v>2572.3199999999997</v>
      </c>
      <c r="D408" s="20">
        <v>6954.6900000000005</v>
      </c>
    </row>
    <row r="409" spans="2:4" x14ac:dyDescent="0.75">
      <c r="B409" s="19">
        <v>46427</v>
      </c>
      <c r="C409" s="20">
        <v>1834.78</v>
      </c>
      <c r="D409" s="20">
        <v>10630</v>
      </c>
    </row>
    <row r="410" spans="2:4" x14ac:dyDescent="0.75">
      <c r="B410" s="19">
        <v>46428</v>
      </c>
      <c r="C410" s="20">
        <v>2482.5500000000002</v>
      </c>
      <c r="D410" s="20">
        <v>10633.89</v>
      </c>
    </row>
    <row r="411" spans="2:4" x14ac:dyDescent="0.75">
      <c r="B411" s="19">
        <v>46429</v>
      </c>
      <c r="C411" s="20">
        <v>2743</v>
      </c>
      <c r="D411" s="20">
        <v>10126.709999999999</v>
      </c>
    </row>
    <row r="412" spans="2:4" x14ac:dyDescent="0.75">
      <c r="B412" s="19">
        <v>46430</v>
      </c>
      <c r="C412" s="20">
        <v>1932.2</v>
      </c>
      <c r="D412" s="20">
        <v>17441</v>
      </c>
    </row>
    <row r="413" spans="2:4" x14ac:dyDescent="0.75">
      <c r="B413" s="19">
        <v>46431</v>
      </c>
      <c r="C413" s="20">
        <v>4104</v>
      </c>
      <c r="D413" s="20">
        <v>11204.46</v>
      </c>
    </row>
    <row r="414" spans="2:4" x14ac:dyDescent="0.75">
      <c r="B414" s="19">
        <v>46432</v>
      </c>
      <c r="C414" s="20">
        <v>4543</v>
      </c>
      <c r="D414" s="20">
        <v>11695.14</v>
      </c>
    </row>
    <row r="415" spans="2:4" x14ac:dyDescent="0.75">
      <c r="B415" s="19">
        <v>46433</v>
      </c>
      <c r="C415" s="20">
        <v>3852</v>
      </c>
      <c r="D415" s="20">
        <v>12177.9</v>
      </c>
    </row>
    <row r="416" spans="2:4" x14ac:dyDescent="0.75">
      <c r="B416" s="19">
        <v>46434</v>
      </c>
      <c r="C416" s="20">
        <v>2532</v>
      </c>
      <c r="D416" s="20">
        <v>20016</v>
      </c>
    </row>
    <row r="417" spans="2:4" x14ac:dyDescent="0.75">
      <c r="B417" s="19">
        <v>46435</v>
      </c>
      <c r="C417" s="20">
        <v>1688.13</v>
      </c>
      <c r="D417" s="20">
        <v>13019.15</v>
      </c>
    </row>
    <row r="418" spans="2:4" x14ac:dyDescent="0.75">
      <c r="B418" s="19">
        <v>46436</v>
      </c>
      <c r="C418" s="20">
        <v>1525.77</v>
      </c>
      <c r="D418" s="20">
        <v>8444</v>
      </c>
    </row>
    <row r="419" spans="2:4" x14ac:dyDescent="0.75">
      <c r="B419" s="19">
        <v>46437</v>
      </c>
      <c r="C419" s="20">
        <v>4646</v>
      </c>
      <c r="D419" s="20">
        <v>7751.7</v>
      </c>
    </row>
    <row r="420" spans="2:4" x14ac:dyDescent="0.75">
      <c r="B420" s="19">
        <v>46438</v>
      </c>
      <c r="C420" s="20">
        <v>1892.53</v>
      </c>
      <c r="D420" s="20">
        <v>12974.42</v>
      </c>
    </row>
    <row r="421" spans="2:4" x14ac:dyDescent="0.75">
      <c r="B421" s="19">
        <v>46439</v>
      </c>
      <c r="C421" s="20">
        <v>2080.3900000000003</v>
      </c>
      <c r="D421" s="20">
        <v>16288</v>
      </c>
    </row>
    <row r="422" spans="2:4" x14ac:dyDescent="0.75">
      <c r="B422" s="19">
        <v>46440</v>
      </c>
      <c r="C422" s="20">
        <v>3123</v>
      </c>
      <c r="D422" s="20">
        <v>15674.8</v>
      </c>
    </row>
    <row r="423" spans="2:4" x14ac:dyDescent="0.75">
      <c r="B423" s="19">
        <v>46441</v>
      </c>
      <c r="C423" s="20">
        <v>2233.87</v>
      </c>
      <c r="D423" s="20">
        <v>10632.619999999999</v>
      </c>
    </row>
    <row r="424" spans="2:4" x14ac:dyDescent="0.75">
      <c r="B424" s="19">
        <v>46442</v>
      </c>
      <c r="C424" s="20">
        <v>2760.83</v>
      </c>
      <c r="D424" s="20">
        <v>20201</v>
      </c>
    </row>
    <row r="425" spans="2:4" x14ac:dyDescent="0.75">
      <c r="B425" s="19">
        <v>46443</v>
      </c>
      <c r="C425" s="20">
        <v>2068.04</v>
      </c>
      <c r="D425" s="20">
        <v>10776.55</v>
      </c>
    </row>
    <row r="426" spans="2:4" x14ac:dyDescent="0.75">
      <c r="B426" s="19">
        <v>46444</v>
      </c>
      <c r="C426" s="20">
        <v>1628.94</v>
      </c>
      <c r="D426" s="20">
        <v>9123.32</v>
      </c>
    </row>
    <row r="427" spans="2:4" x14ac:dyDescent="0.75">
      <c r="B427" s="19">
        <v>46445</v>
      </c>
      <c r="C427" s="20">
        <v>1418.48</v>
      </c>
      <c r="D427" s="20">
        <v>15255</v>
      </c>
    </row>
    <row r="428" spans="2:4" x14ac:dyDescent="0.75">
      <c r="B428" s="19">
        <v>46446</v>
      </c>
      <c r="C428" s="20">
        <v>1839.2</v>
      </c>
      <c r="D428" s="20">
        <v>11937</v>
      </c>
    </row>
    <row r="429" spans="2:4" x14ac:dyDescent="0.75">
      <c r="B429" s="19">
        <v>46447</v>
      </c>
      <c r="C429" s="20">
        <v>1714.57</v>
      </c>
      <c r="D429" s="20">
        <v>21465</v>
      </c>
    </row>
    <row r="430" spans="2:4" x14ac:dyDescent="0.75">
      <c r="B430" s="19">
        <v>46448</v>
      </c>
      <c r="C430" s="20">
        <v>2967</v>
      </c>
      <c r="D430" s="20">
        <v>14546.85</v>
      </c>
    </row>
    <row r="431" spans="2:4" x14ac:dyDescent="0.75">
      <c r="B431" s="19">
        <v>46449</v>
      </c>
      <c r="C431" s="20">
        <v>1778</v>
      </c>
      <c r="D431" s="20">
        <v>11753.869999999999</v>
      </c>
    </row>
    <row r="432" spans="2:4" x14ac:dyDescent="0.75">
      <c r="B432" s="19">
        <v>46450</v>
      </c>
      <c r="C432" s="20">
        <v>2948.2</v>
      </c>
      <c r="D432" s="20">
        <v>18682</v>
      </c>
    </row>
    <row r="433" spans="2:4" x14ac:dyDescent="0.75">
      <c r="B433" s="19">
        <v>46451</v>
      </c>
      <c r="C433" s="20">
        <v>4182</v>
      </c>
      <c r="D433" s="20">
        <v>8263.7799999999988</v>
      </c>
    </row>
    <row r="434" spans="2:4" x14ac:dyDescent="0.75">
      <c r="B434" s="19">
        <v>46452</v>
      </c>
      <c r="C434" s="20">
        <v>3891</v>
      </c>
      <c r="D434" s="20">
        <v>17094</v>
      </c>
    </row>
    <row r="435" spans="2:4" x14ac:dyDescent="0.75">
      <c r="B435" s="19">
        <v>46453</v>
      </c>
      <c r="C435" s="20">
        <v>5349</v>
      </c>
      <c r="D435" s="20">
        <v>17465</v>
      </c>
    </row>
    <row r="436" spans="2:4" x14ac:dyDescent="0.75">
      <c r="B436" s="19">
        <v>46454</v>
      </c>
      <c r="C436" s="20">
        <v>1713.71</v>
      </c>
      <c r="D436" s="20">
        <v>25332</v>
      </c>
    </row>
    <row r="437" spans="2:4" x14ac:dyDescent="0.75">
      <c r="B437" s="19">
        <v>46455</v>
      </c>
      <c r="C437" s="20">
        <v>2161</v>
      </c>
      <c r="D437" s="20">
        <v>16380</v>
      </c>
    </row>
    <row r="438" spans="2:4" x14ac:dyDescent="0.75">
      <c r="B438" s="19">
        <v>46456</v>
      </c>
      <c r="C438" s="20">
        <v>3738</v>
      </c>
      <c r="D438" s="20">
        <v>12682.47</v>
      </c>
    </row>
    <row r="439" spans="2:4" x14ac:dyDescent="0.75">
      <c r="B439" s="19">
        <v>46457</v>
      </c>
      <c r="C439" s="20">
        <v>4716</v>
      </c>
      <c r="D439" s="20">
        <v>10982.7</v>
      </c>
    </row>
    <row r="440" spans="2:4" x14ac:dyDescent="0.75">
      <c r="B440" s="19">
        <v>46458</v>
      </c>
      <c r="C440" s="20">
        <v>1919.47</v>
      </c>
      <c r="D440" s="20">
        <v>5681.07</v>
      </c>
    </row>
    <row r="441" spans="2:4" x14ac:dyDescent="0.75">
      <c r="B441" s="19">
        <v>46459</v>
      </c>
      <c r="C441" s="20">
        <v>4273</v>
      </c>
      <c r="D441" s="20">
        <v>12825.94</v>
      </c>
    </row>
    <row r="442" spans="2:4" x14ac:dyDescent="0.75">
      <c r="B442" s="19">
        <v>46460</v>
      </c>
      <c r="C442" s="20">
        <v>3090</v>
      </c>
      <c r="D442" s="20">
        <v>9477.7200000000012</v>
      </c>
    </row>
    <row r="443" spans="2:4" x14ac:dyDescent="0.75">
      <c r="B443" s="19">
        <v>46461</v>
      </c>
      <c r="C443" s="20">
        <v>1727.77</v>
      </c>
      <c r="D443" s="20">
        <v>19640</v>
      </c>
    </row>
    <row r="444" spans="2:4" x14ac:dyDescent="0.75">
      <c r="B444" s="19">
        <v>46462</v>
      </c>
      <c r="C444" s="20">
        <v>3668</v>
      </c>
      <c r="D444" s="20">
        <v>13525.52</v>
      </c>
    </row>
    <row r="445" spans="2:4" x14ac:dyDescent="0.75">
      <c r="B445" s="19">
        <v>46463</v>
      </c>
      <c r="C445" s="20">
        <v>2497</v>
      </c>
      <c r="D445" s="20">
        <v>9918.73</v>
      </c>
    </row>
    <row r="446" spans="2:4" x14ac:dyDescent="0.75">
      <c r="B446" s="19">
        <v>46464</v>
      </c>
      <c r="C446" s="20">
        <v>3757</v>
      </c>
      <c r="D446" s="20">
        <v>26721</v>
      </c>
    </row>
    <row r="447" spans="2:4" x14ac:dyDescent="0.75">
      <c r="B447" s="19">
        <v>46465</v>
      </c>
      <c r="C447" s="20">
        <v>1953.06</v>
      </c>
      <c r="D447" s="20">
        <v>13640.59</v>
      </c>
    </row>
    <row r="448" spans="2:4" x14ac:dyDescent="0.75">
      <c r="B448" s="19">
        <v>46466</v>
      </c>
      <c r="C448" s="20">
        <v>1794</v>
      </c>
      <c r="D448" s="20">
        <v>9213.6</v>
      </c>
    </row>
    <row r="449" spans="2:4" x14ac:dyDescent="0.75">
      <c r="B449" s="19">
        <v>46467</v>
      </c>
      <c r="C449" s="20">
        <v>2118.8000000000002</v>
      </c>
      <c r="D449" s="20">
        <v>10297.82</v>
      </c>
    </row>
    <row r="450" spans="2:4" x14ac:dyDescent="0.75">
      <c r="B450" s="19">
        <v>46468</v>
      </c>
      <c r="C450" s="20">
        <v>2140.75</v>
      </c>
      <c r="D450" s="20">
        <v>15637</v>
      </c>
    </row>
    <row r="451" spans="2:4" x14ac:dyDescent="0.75">
      <c r="B451" s="19">
        <v>46469</v>
      </c>
      <c r="C451" s="20">
        <v>1602.33</v>
      </c>
      <c r="D451" s="20">
        <v>15612</v>
      </c>
    </row>
    <row r="452" spans="2:4" x14ac:dyDescent="0.75">
      <c r="B452" s="19">
        <v>46470</v>
      </c>
      <c r="C452" s="20">
        <v>3009</v>
      </c>
      <c r="D452" s="20">
        <v>29408</v>
      </c>
    </row>
    <row r="453" spans="2:4" x14ac:dyDescent="0.75">
      <c r="B453" s="19">
        <v>46471</v>
      </c>
      <c r="C453" s="20">
        <v>2628.98</v>
      </c>
      <c r="D453" s="20">
        <v>13956.04</v>
      </c>
    </row>
    <row r="454" spans="2:4" x14ac:dyDescent="0.75">
      <c r="B454" s="19">
        <v>46472</v>
      </c>
      <c r="C454" s="20">
        <v>5188</v>
      </c>
      <c r="D454" s="20">
        <v>13401</v>
      </c>
    </row>
    <row r="455" spans="2:4" x14ac:dyDescent="0.75">
      <c r="B455" s="19">
        <v>46473</v>
      </c>
      <c r="C455" s="20">
        <v>3504</v>
      </c>
      <c r="D455" s="20">
        <v>10016</v>
      </c>
    </row>
    <row r="456" spans="2:4" x14ac:dyDescent="0.75">
      <c r="B456" s="19">
        <v>46474</v>
      </c>
      <c r="C456" s="20">
        <v>2224</v>
      </c>
      <c r="D456" s="20">
        <v>10599.310000000001</v>
      </c>
    </row>
    <row r="457" spans="2:4" x14ac:dyDescent="0.75">
      <c r="B457" s="19">
        <v>46475</v>
      </c>
      <c r="C457" s="20">
        <v>4644</v>
      </c>
      <c r="D457" s="20">
        <v>9945.85</v>
      </c>
    </row>
    <row r="458" spans="2:4" x14ac:dyDescent="0.75">
      <c r="B458" s="19">
        <v>46476</v>
      </c>
      <c r="C458" s="20">
        <v>2109.5500000000002</v>
      </c>
      <c r="D458" s="20">
        <v>12804</v>
      </c>
    </row>
    <row r="459" spans="2:4" x14ac:dyDescent="0.75">
      <c r="B459" s="19">
        <v>46477</v>
      </c>
      <c r="C459" s="20">
        <v>1686.31</v>
      </c>
      <c r="D459" s="20">
        <v>19110</v>
      </c>
    </row>
    <row r="460" spans="2:4" x14ac:dyDescent="0.75">
      <c r="B460" s="19">
        <v>46478</v>
      </c>
      <c r="C460" s="20">
        <v>4080</v>
      </c>
      <c r="D460" s="20">
        <v>10932.43</v>
      </c>
    </row>
    <row r="461" spans="2:4" x14ac:dyDescent="0.75">
      <c r="B461" s="19">
        <v>46479</v>
      </c>
      <c r="C461" s="20">
        <v>5429</v>
      </c>
      <c r="D461" s="20">
        <v>22356</v>
      </c>
    </row>
    <row r="462" spans="2:4" x14ac:dyDescent="0.75">
      <c r="B462" s="19">
        <v>46480</v>
      </c>
      <c r="C462" s="20">
        <v>1545.75</v>
      </c>
      <c r="D462" s="20">
        <v>11387.43</v>
      </c>
    </row>
    <row r="463" spans="2:4" x14ac:dyDescent="0.75">
      <c r="B463" s="19">
        <v>46481</v>
      </c>
      <c r="C463" s="20">
        <v>1631</v>
      </c>
      <c r="D463" s="20">
        <v>12197.66</v>
      </c>
    </row>
    <row r="464" spans="2:4" x14ac:dyDescent="0.75">
      <c r="B464" s="19">
        <v>46482</v>
      </c>
      <c r="C464" s="20">
        <v>2567.1999999999998</v>
      </c>
      <c r="D464" s="20">
        <v>17621.59</v>
      </c>
    </row>
    <row r="465" spans="2:4" x14ac:dyDescent="0.75">
      <c r="B465" s="19">
        <v>46483</v>
      </c>
      <c r="C465" s="20">
        <v>2252.2799999999997</v>
      </c>
      <c r="D465" s="20">
        <v>10165.74</v>
      </c>
    </row>
    <row r="466" spans="2:4" x14ac:dyDescent="0.75">
      <c r="B466" s="19">
        <v>46484</v>
      </c>
      <c r="C466" s="20">
        <v>5362</v>
      </c>
      <c r="D466" s="20">
        <v>9705</v>
      </c>
    </row>
    <row r="467" spans="2:4" x14ac:dyDescent="0.75">
      <c r="B467" s="19">
        <v>46485</v>
      </c>
      <c r="C467" s="20">
        <v>1969.7</v>
      </c>
      <c r="D467" s="20">
        <v>21798</v>
      </c>
    </row>
    <row r="468" spans="2:4" x14ac:dyDescent="0.75">
      <c r="B468" s="19">
        <v>46486</v>
      </c>
      <c r="C468" s="20">
        <v>5067</v>
      </c>
      <c r="D468" s="20">
        <v>23977</v>
      </c>
    </row>
    <row r="469" spans="2:4" x14ac:dyDescent="0.75">
      <c r="B469" s="19">
        <v>46487</v>
      </c>
      <c r="C469" s="20">
        <v>2039.17</v>
      </c>
      <c r="D469" s="20">
        <v>28027</v>
      </c>
    </row>
    <row r="470" spans="2:4" x14ac:dyDescent="0.75">
      <c r="B470" s="19">
        <v>46488</v>
      </c>
      <c r="C470" s="20">
        <v>2631</v>
      </c>
      <c r="D470" s="20">
        <v>14236</v>
      </c>
    </row>
    <row r="471" spans="2:4" x14ac:dyDescent="0.75">
      <c r="B471" s="19">
        <v>46489</v>
      </c>
      <c r="C471" s="20">
        <v>1981.23</v>
      </c>
      <c r="D471" s="20">
        <v>11923.880000000001</v>
      </c>
    </row>
    <row r="472" spans="2:4" x14ac:dyDescent="0.75">
      <c r="B472" s="19">
        <v>46490</v>
      </c>
      <c r="C472" s="20">
        <v>2492.3599999999997</v>
      </c>
      <c r="D472" s="20">
        <v>11182.02</v>
      </c>
    </row>
    <row r="473" spans="2:4" x14ac:dyDescent="0.75">
      <c r="B473" s="19">
        <v>46491</v>
      </c>
      <c r="C473" s="20">
        <v>3812</v>
      </c>
      <c r="D473" s="20">
        <v>12409.52</v>
      </c>
    </row>
    <row r="474" spans="2:4" x14ac:dyDescent="0.75">
      <c r="B474" s="19">
        <v>46492</v>
      </c>
      <c r="C474" s="20">
        <v>1769.8</v>
      </c>
      <c r="D474" s="20">
        <v>12679</v>
      </c>
    </row>
    <row r="475" spans="2:4" x14ac:dyDescent="0.75">
      <c r="B475" s="19">
        <v>46493</v>
      </c>
      <c r="C475" s="20">
        <v>5806</v>
      </c>
      <c r="D475" s="20">
        <v>29051</v>
      </c>
    </row>
    <row r="476" spans="2:4" x14ac:dyDescent="0.75">
      <c r="B476" s="19">
        <v>46494</v>
      </c>
      <c r="C476" s="20">
        <v>4390</v>
      </c>
      <c r="D476" s="20">
        <v>12250.01</v>
      </c>
    </row>
    <row r="477" spans="2:4" x14ac:dyDescent="0.75">
      <c r="B477" s="19">
        <v>46495</v>
      </c>
      <c r="C477" s="20">
        <v>2698</v>
      </c>
      <c r="D477" s="20">
        <v>25914</v>
      </c>
    </row>
    <row r="478" spans="2:4" x14ac:dyDescent="0.75">
      <c r="B478" s="19">
        <v>46496</v>
      </c>
      <c r="C478" s="20">
        <v>2275.0299999999997</v>
      </c>
      <c r="D478" s="20">
        <v>12056.470000000001</v>
      </c>
    </row>
    <row r="479" spans="2:4" x14ac:dyDescent="0.75">
      <c r="B479" s="19">
        <v>46497</v>
      </c>
      <c r="C479" s="20">
        <v>1787.54</v>
      </c>
      <c r="D479" s="20">
        <v>25183</v>
      </c>
    </row>
    <row r="480" spans="2:4" x14ac:dyDescent="0.75">
      <c r="B480" s="19">
        <v>46498</v>
      </c>
      <c r="C480" s="20">
        <v>1963.6</v>
      </c>
      <c r="D480" s="20">
        <v>21047</v>
      </c>
    </row>
    <row r="481" spans="2:4" x14ac:dyDescent="0.75">
      <c r="B481" s="19">
        <v>46499</v>
      </c>
      <c r="C481" s="20">
        <v>3904</v>
      </c>
      <c r="D481" s="20">
        <v>20877</v>
      </c>
    </row>
    <row r="482" spans="2:4" x14ac:dyDescent="0.75">
      <c r="B482" s="19">
        <v>46500</v>
      </c>
      <c r="C482" s="20">
        <v>3860</v>
      </c>
      <c r="D482" s="20">
        <v>14689.66</v>
      </c>
    </row>
    <row r="483" spans="2:4" x14ac:dyDescent="0.75">
      <c r="B483" s="19">
        <v>46501</v>
      </c>
      <c r="C483" s="20">
        <v>2037.51</v>
      </c>
      <c r="D483" s="20">
        <v>15955</v>
      </c>
    </row>
    <row r="484" spans="2:4" x14ac:dyDescent="0.75">
      <c r="B484" s="19">
        <v>46502</v>
      </c>
      <c r="C484" s="20">
        <v>2050.48</v>
      </c>
      <c r="D484" s="20">
        <v>17494</v>
      </c>
    </row>
    <row r="485" spans="2:4" x14ac:dyDescent="0.75">
      <c r="B485" s="19">
        <v>46503</v>
      </c>
      <c r="C485" s="20">
        <v>2427.7399999999998</v>
      </c>
      <c r="D485" s="20">
        <v>11530.25</v>
      </c>
    </row>
    <row r="486" spans="2:4" x14ac:dyDescent="0.75">
      <c r="B486" s="19">
        <v>46504</v>
      </c>
      <c r="C486" s="20">
        <v>1714.56</v>
      </c>
      <c r="D486" s="20">
        <v>11392.72</v>
      </c>
    </row>
    <row r="487" spans="2:4" x14ac:dyDescent="0.75">
      <c r="B487" s="19">
        <v>46505</v>
      </c>
      <c r="C487" s="20">
        <v>4086</v>
      </c>
      <c r="D487" s="20">
        <v>22993</v>
      </c>
    </row>
    <row r="488" spans="2:4" x14ac:dyDescent="0.75">
      <c r="B488" s="19">
        <v>46506</v>
      </c>
      <c r="C488" s="20">
        <v>2085.7200000000003</v>
      </c>
      <c r="D488" s="20">
        <v>11583.69</v>
      </c>
    </row>
    <row r="489" spans="2:4" x14ac:dyDescent="0.75">
      <c r="B489" s="19">
        <v>46507</v>
      </c>
      <c r="C489" s="20">
        <v>3800</v>
      </c>
      <c r="D489" s="20">
        <v>19676</v>
      </c>
    </row>
    <row r="490" spans="2:4" x14ac:dyDescent="0.75">
      <c r="B490" s="19">
        <v>46508</v>
      </c>
      <c r="C490" s="20">
        <v>2318</v>
      </c>
      <c r="D490" s="20">
        <v>9408.119999999999</v>
      </c>
    </row>
    <row r="491" spans="2:4" x14ac:dyDescent="0.75">
      <c r="B491" s="19">
        <v>46509</v>
      </c>
      <c r="C491" s="20">
        <v>4261</v>
      </c>
      <c r="D491" s="20">
        <v>30227</v>
      </c>
    </row>
    <row r="492" spans="2:4" x14ac:dyDescent="0.75">
      <c r="B492" s="19">
        <v>46510</v>
      </c>
      <c r="C492" s="20">
        <v>1669</v>
      </c>
      <c r="D492" s="20">
        <v>12453.77</v>
      </c>
    </row>
    <row r="493" spans="2:4" x14ac:dyDescent="0.75">
      <c r="B493" s="19">
        <v>46511</v>
      </c>
      <c r="C493" s="20">
        <v>3179</v>
      </c>
      <c r="D493" s="20">
        <v>11132</v>
      </c>
    </row>
    <row r="494" spans="2:4" x14ac:dyDescent="0.75">
      <c r="B494" s="19">
        <v>46512</v>
      </c>
      <c r="C494" s="20">
        <v>3582</v>
      </c>
      <c r="D494" s="20">
        <v>20820</v>
      </c>
    </row>
    <row r="495" spans="2:4" x14ac:dyDescent="0.75">
      <c r="B495" s="19">
        <v>46513</v>
      </c>
      <c r="C495" s="20">
        <v>4988</v>
      </c>
      <c r="D495" s="20">
        <v>9826</v>
      </c>
    </row>
    <row r="496" spans="2:4" x14ac:dyDescent="0.75">
      <c r="B496" s="19">
        <v>46514</v>
      </c>
      <c r="C496" s="20">
        <v>1962</v>
      </c>
      <c r="D496" s="20">
        <v>13449</v>
      </c>
    </row>
    <row r="497" spans="2:4" x14ac:dyDescent="0.75">
      <c r="B497" s="19">
        <v>46515</v>
      </c>
      <c r="C497" s="20">
        <v>1731</v>
      </c>
      <c r="D497" s="20">
        <v>9132.1</v>
      </c>
    </row>
    <row r="498" spans="2:4" x14ac:dyDescent="0.75">
      <c r="B498" s="19">
        <v>46516</v>
      </c>
      <c r="C498" s="20">
        <v>4328</v>
      </c>
      <c r="D498" s="20">
        <v>10164.66</v>
      </c>
    </row>
    <row r="499" spans="2:4" x14ac:dyDescent="0.75">
      <c r="B499" s="19">
        <v>46517</v>
      </c>
      <c r="C499" s="20">
        <v>4853</v>
      </c>
      <c r="D499" s="20">
        <v>9904.16</v>
      </c>
    </row>
    <row r="500" spans="2:4" x14ac:dyDescent="0.75">
      <c r="B500" s="19">
        <v>46518</v>
      </c>
      <c r="C500" s="20">
        <v>5269</v>
      </c>
      <c r="D500" s="20">
        <v>7342.24</v>
      </c>
    </row>
    <row r="501" spans="2:4" x14ac:dyDescent="0.75">
      <c r="B501" s="19">
        <v>46519</v>
      </c>
      <c r="C501" s="20">
        <v>2181.23</v>
      </c>
      <c r="D501" s="20">
        <v>22165</v>
      </c>
    </row>
    <row r="502" spans="2:4" x14ac:dyDescent="0.75">
      <c r="B502" s="19">
        <v>46520</v>
      </c>
      <c r="C502" s="20">
        <v>4818</v>
      </c>
      <c r="D502" s="20">
        <v>13723.44</v>
      </c>
    </row>
    <row r="503" spans="2:4" x14ac:dyDescent="0.75">
      <c r="B503" s="19">
        <v>46521</v>
      </c>
      <c r="C503" s="20">
        <v>1734</v>
      </c>
      <c r="D503" s="20">
        <v>17031</v>
      </c>
    </row>
    <row r="504" spans="2:4" x14ac:dyDescent="0.75">
      <c r="B504" s="19">
        <v>46522</v>
      </c>
      <c r="C504" s="20">
        <v>5548</v>
      </c>
      <c r="D504" s="20">
        <v>13687.79</v>
      </c>
    </row>
    <row r="505" spans="2:4" x14ac:dyDescent="0.75">
      <c r="B505" s="19">
        <v>46523</v>
      </c>
      <c r="C505" s="20">
        <v>2936.15</v>
      </c>
      <c r="D505" s="20">
        <v>19993</v>
      </c>
    </row>
    <row r="506" spans="2:4" x14ac:dyDescent="0.75">
      <c r="B506" s="19">
        <v>46524</v>
      </c>
      <c r="C506" s="20">
        <v>3660</v>
      </c>
      <c r="D506" s="20">
        <v>26647</v>
      </c>
    </row>
    <row r="507" spans="2:4" x14ac:dyDescent="0.75">
      <c r="B507" s="19">
        <v>46525</v>
      </c>
      <c r="C507" s="20">
        <v>1850.85</v>
      </c>
      <c r="D507" s="20">
        <v>12424</v>
      </c>
    </row>
    <row r="508" spans="2:4" x14ac:dyDescent="0.75">
      <c r="B508" s="19">
        <v>46526</v>
      </c>
      <c r="C508" s="20">
        <v>2204.66</v>
      </c>
      <c r="D508" s="20">
        <v>15131.08</v>
      </c>
    </row>
    <row r="509" spans="2:4" x14ac:dyDescent="0.75">
      <c r="B509" s="19">
        <v>46527</v>
      </c>
      <c r="C509" s="20">
        <v>4996</v>
      </c>
      <c r="D509" s="20">
        <v>14457.98</v>
      </c>
    </row>
    <row r="510" spans="2:4" x14ac:dyDescent="0.75">
      <c r="B510" s="19">
        <v>46528</v>
      </c>
      <c r="C510" s="20">
        <v>2143.46</v>
      </c>
      <c r="D510" s="20">
        <v>9903.65</v>
      </c>
    </row>
    <row r="511" spans="2:4" x14ac:dyDescent="0.75">
      <c r="B511" s="19">
        <v>46529</v>
      </c>
      <c r="C511" s="20">
        <v>2833</v>
      </c>
      <c r="D511" s="20">
        <v>6232.91</v>
      </c>
    </row>
    <row r="512" spans="2:4" x14ac:dyDescent="0.75">
      <c r="B512" s="19">
        <v>46530</v>
      </c>
      <c r="C512" s="20">
        <v>2202.1800000000003</v>
      </c>
      <c r="D512" s="20">
        <v>29285</v>
      </c>
    </row>
    <row r="513" spans="2:4" x14ac:dyDescent="0.75">
      <c r="B513" s="19">
        <v>46531</v>
      </c>
      <c r="C513" s="20">
        <v>2589.98</v>
      </c>
      <c r="D513" s="20">
        <v>17802</v>
      </c>
    </row>
    <row r="514" spans="2:4" x14ac:dyDescent="0.75">
      <c r="B514" s="19">
        <v>46532</v>
      </c>
      <c r="C514" s="20">
        <v>1726.19</v>
      </c>
      <c r="D514" s="20">
        <v>13519.18</v>
      </c>
    </row>
    <row r="515" spans="2:4" x14ac:dyDescent="0.75">
      <c r="B515" s="19">
        <v>46533</v>
      </c>
      <c r="C515" s="20">
        <v>2676.4</v>
      </c>
      <c r="D515" s="20">
        <v>22816</v>
      </c>
    </row>
    <row r="516" spans="2:4" x14ac:dyDescent="0.75">
      <c r="B516" s="19">
        <v>46534</v>
      </c>
      <c r="C516" s="20">
        <v>2541</v>
      </c>
      <c r="D516" s="20">
        <v>25486</v>
      </c>
    </row>
    <row r="517" spans="2:4" x14ac:dyDescent="0.75">
      <c r="B517" s="19">
        <v>46535</v>
      </c>
      <c r="C517" s="20">
        <v>2380.1400000000003</v>
      </c>
      <c r="D517" s="20">
        <v>11042.77</v>
      </c>
    </row>
    <row r="518" spans="2:4" x14ac:dyDescent="0.75">
      <c r="B518" s="19">
        <v>46536</v>
      </c>
      <c r="C518" s="20">
        <v>2865</v>
      </c>
      <c r="D518" s="20">
        <v>11547.55</v>
      </c>
    </row>
    <row r="519" spans="2:4" x14ac:dyDescent="0.75">
      <c r="B519" s="19">
        <v>46537</v>
      </c>
      <c r="C519" s="20">
        <v>2303.08</v>
      </c>
      <c r="D519" s="20">
        <v>10975.68</v>
      </c>
    </row>
    <row r="520" spans="2:4" x14ac:dyDescent="0.75">
      <c r="B520" s="19">
        <v>46538</v>
      </c>
      <c r="C520" s="20">
        <v>1924.02</v>
      </c>
      <c r="D520" s="20">
        <v>12109.630000000001</v>
      </c>
    </row>
    <row r="521" spans="2:4" x14ac:dyDescent="0.75">
      <c r="B521" s="19">
        <v>46539</v>
      </c>
      <c r="C521" s="20">
        <v>1877.09</v>
      </c>
      <c r="D521" s="20">
        <v>29811</v>
      </c>
    </row>
    <row r="522" spans="2:4" x14ac:dyDescent="0.75">
      <c r="B522" s="19">
        <v>46540</v>
      </c>
      <c r="C522" s="20">
        <v>2295.9</v>
      </c>
      <c r="D522" s="20">
        <v>27014</v>
      </c>
    </row>
    <row r="523" spans="2:4" x14ac:dyDescent="0.75">
      <c r="B523" s="19">
        <v>46541</v>
      </c>
      <c r="C523" s="20">
        <v>2688.54</v>
      </c>
      <c r="D523" s="20">
        <v>11370.43</v>
      </c>
    </row>
    <row r="524" spans="2:4" x14ac:dyDescent="0.75">
      <c r="B524" s="19">
        <v>46542</v>
      </c>
      <c r="C524" s="20">
        <v>2700</v>
      </c>
      <c r="D524" s="20">
        <v>10909.73</v>
      </c>
    </row>
    <row r="525" spans="2:4" x14ac:dyDescent="0.75">
      <c r="B525" s="19">
        <v>46543</v>
      </c>
      <c r="C525" s="20">
        <v>2210.48</v>
      </c>
      <c r="D525" s="20">
        <v>26692</v>
      </c>
    </row>
    <row r="526" spans="2:4" x14ac:dyDescent="0.75">
      <c r="B526" s="19">
        <v>46544</v>
      </c>
      <c r="C526" s="20">
        <v>3670</v>
      </c>
      <c r="D526" s="20">
        <v>7306.02</v>
      </c>
    </row>
    <row r="527" spans="2:4" x14ac:dyDescent="0.75">
      <c r="B527" s="19">
        <v>46545</v>
      </c>
      <c r="C527" s="20">
        <v>2569.71</v>
      </c>
      <c r="D527" s="20">
        <v>14709.64</v>
      </c>
    </row>
    <row r="528" spans="2:4" x14ac:dyDescent="0.75">
      <c r="B528" s="19">
        <v>46546</v>
      </c>
      <c r="C528" s="20">
        <v>2248.96</v>
      </c>
      <c r="D528" s="20">
        <v>11477.880000000001</v>
      </c>
    </row>
    <row r="529" spans="2:4" x14ac:dyDescent="0.75">
      <c r="B529" s="19">
        <v>46547</v>
      </c>
      <c r="C529" s="20">
        <v>2045</v>
      </c>
      <c r="D529" s="20">
        <v>26811</v>
      </c>
    </row>
    <row r="530" spans="2:4" x14ac:dyDescent="0.75">
      <c r="B530" s="19">
        <v>46548</v>
      </c>
      <c r="C530" s="20">
        <v>2637.8199999999997</v>
      </c>
      <c r="D530" s="20">
        <v>10908.310000000001</v>
      </c>
    </row>
    <row r="531" spans="2:4" x14ac:dyDescent="0.75">
      <c r="B531" s="19">
        <v>46549</v>
      </c>
      <c r="C531" s="20">
        <v>2162.84</v>
      </c>
      <c r="D531" s="20">
        <v>23975</v>
      </c>
    </row>
    <row r="532" spans="2:4" x14ac:dyDescent="0.75">
      <c r="B532" s="19">
        <v>46550</v>
      </c>
      <c r="C532" s="20">
        <v>3506</v>
      </c>
      <c r="D532" s="20">
        <v>13698.76</v>
      </c>
    </row>
    <row r="533" spans="2:4" x14ac:dyDescent="0.75">
      <c r="B533" s="19">
        <v>46551</v>
      </c>
      <c r="C533" s="20">
        <v>2331</v>
      </c>
      <c r="D533" s="20">
        <v>10059.65</v>
      </c>
    </row>
    <row r="534" spans="2:4" x14ac:dyDescent="0.75">
      <c r="B534" s="19">
        <v>46552</v>
      </c>
      <c r="C534" s="20">
        <v>2480</v>
      </c>
      <c r="D534" s="20">
        <v>10271.93</v>
      </c>
    </row>
    <row r="535" spans="2:4" x14ac:dyDescent="0.75">
      <c r="B535" s="19">
        <v>46553</v>
      </c>
      <c r="C535" s="20">
        <v>2214.35</v>
      </c>
      <c r="D535" s="20">
        <v>17017.84</v>
      </c>
    </row>
    <row r="536" spans="2:4" x14ac:dyDescent="0.75">
      <c r="B536" s="19">
        <v>46554</v>
      </c>
      <c r="C536" s="20">
        <v>2546.09</v>
      </c>
      <c r="D536" s="20">
        <v>14813.16</v>
      </c>
    </row>
    <row r="537" spans="2:4" x14ac:dyDescent="0.75">
      <c r="B537" s="19">
        <v>46555</v>
      </c>
      <c r="C537" s="20">
        <v>1841.27</v>
      </c>
      <c r="D537" s="20">
        <v>12304.18</v>
      </c>
    </row>
    <row r="538" spans="2:4" x14ac:dyDescent="0.75">
      <c r="B538" s="19">
        <v>46556</v>
      </c>
      <c r="C538" s="20">
        <v>3287</v>
      </c>
      <c r="D538" s="20">
        <v>15157.76</v>
      </c>
    </row>
    <row r="539" spans="2:4" x14ac:dyDescent="0.75">
      <c r="B539" s="19">
        <v>46557</v>
      </c>
      <c r="C539" s="20">
        <v>2904</v>
      </c>
      <c r="D539" s="20">
        <v>15080.13</v>
      </c>
    </row>
    <row r="540" spans="2:4" x14ac:dyDescent="0.75">
      <c r="B540" s="19">
        <v>46558</v>
      </c>
      <c r="C540" s="20">
        <v>5340</v>
      </c>
      <c r="D540" s="20">
        <v>22565</v>
      </c>
    </row>
    <row r="541" spans="2:4" x14ac:dyDescent="0.75">
      <c r="B541" s="19">
        <v>46559</v>
      </c>
      <c r="C541" s="20">
        <v>2576.2600000000002</v>
      </c>
      <c r="D541" s="20">
        <v>12423.27</v>
      </c>
    </row>
    <row r="542" spans="2:4" x14ac:dyDescent="0.75">
      <c r="B542" s="19">
        <v>46560</v>
      </c>
      <c r="C542" s="20">
        <v>2280.62</v>
      </c>
      <c r="D542" s="20">
        <v>10856.64</v>
      </c>
    </row>
    <row r="543" spans="2:4" x14ac:dyDescent="0.75">
      <c r="B543" s="19">
        <v>46561</v>
      </c>
      <c r="C543" s="20">
        <v>2049</v>
      </c>
      <c r="D543" s="20">
        <v>26911</v>
      </c>
    </row>
    <row r="544" spans="2:4" x14ac:dyDescent="0.75">
      <c r="B544" s="19">
        <v>46562</v>
      </c>
      <c r="C544" s="20">
        <v>3065</v>
      </c>
      <c r="D544" s="20">
        <v>9860.5</v>
      </c>
    </row>
    <row r="545" spans="2:4" x14ac:dyDescent="0.75">
      <c r="B545" s="19">
        <v>46563</v>
      </c>
      <c r="C545" s="20">
        <v>4255</v>
      </c>
      <c r="D545" s="20">
        <v>26566</v>
      </c>
    </row>
    <row r="546" spans="2:4" x14ac:dyDescent="0.75">
      <c r="B546" s="19">
        <v>46564</v>
      </c>
      <c r="C546" s="20">
        <v>5838</v>
      </c>
      <c r="D546" s="20">
        <v>11524.6</v>
      </c>
    </row>
    <row r="547" spans="2:4" x14ac:dyDescent="0.75">
      <c r="B547" s="19">
        <v>46565</v>
      </c>
      <c r="C547" s="20">
        <v>5151</v>
      </c>
      <c r="D547" s="20">
        <v>30238</v>
      </c>
    </row>
    <row r="548" spans="2:4" x14ac:dyDescent="0.75">
      <c r="B548" s="19">
        <v>46566</v>
      </c>
      <c r="C548" s="20">
        <v>4649</v>
      </c>
      <c r="D548" s="20">
        <v>21544</v>
      </c>
    </row>
    <row r="549" spans="2:4" x14ac:dyDescent="0.75">
      <c r="B549" s="19">
        <v>46567</v>
      </c>
      <c r="C549" s="20">
        <v>5564</v>
      </c>
      <c r="D549" s="20">
        <v>11089.39</v>
      </c>
    </row>
    <row r="550" spans="2:4" x14ac:dyDescent="0.75">
      <c r="B550" s="19">
        <v>46568</v>
      </c>
      <c r="C550" s="20">
        <v>3964</v>
      </c>
      <c r="D550" s="20">
        <v>10934</v>
      </c>
    </row>
    <row r="551" spans="2:4" x14ac:dyDescent="0.75">
      <c r="B551" s="19">
        <v>46569</v>
      </c>
      <c r="C551" s="20">
        <v>2210</v>
      </c>
      <c r="D551" s="20">
        <v>20190</v>
      </c>
    </row>
    <row r="552" spans="2:4" x14ac:dyDescent="0.75">
      <c r="B552" s="19">
        <v>46570</v>
      </c>
      <c r="C552" s="20">
        <v>5204</v>
      </c>
      <c r="D552" s="20">
        <v>12363.65</v>
      </c>
    </row>
    <row r="553" spans="2:4" x14ac:dyDescent="0.75">
      <c r="B553" s="19">
        <v>46571</v>
      </c>
      <c r="C553" s="20">
        <v>5383</v>
      </c>
      <c r="D553" s="20">
        <v>20447</v>
      </c>
    </row>
    <row r="554" spans="2:4" x14ac:dyDescent="0.75">
      <c r="B554" s="19">
        <v>46572</v>
      </c>
      <c r="C554" s="20">
        <v>2368</v>
      </c>
      <c r="D554" s="20">
        <v>11566.2</v>
      </c>
    </row>
    <row r="555" spans="2:4" x14ac:dyDescent="0.75">
      <c r="B555" s="19">
        <v>46573</v>
      </c>
      <c r="C555" s="20">
        <v>2801</v>
      </c>
      <c r="D555" s="20">
        <v>9726.4599999999991</v>
      </c>
    </row>
    <row r="556" spans="2:4" x14ac:dyDescent="0.75">
      <c r="B556" s="19">
        <v>46574</v>
      </c>
      <c r="C556" s="20">
        <v>2285</v>
      </c>
      <c r="D556" s="20">
        <v>13583.31</v>
      </c>
    </row>
    <row r="557" spans="2:4" x14ac:dyDescent="0.75">
      <c r="B557" s="19">
        <v>46575</v>
      </c>
      <c r="C557" s="20">
        <v>2402.15</v>
      </c>
      <c r="D557" s="20">
        <v>15492.25</v>
      </c>
    </row>
    <row r="558" spans="2:4" x14ac:dyDescent="0.75">
      <c r="B558" s="19">
        <v>46576</v>
      </c>
      <c r="C558" s="20">
        <v>2355</v>
      </c>
      <c r="D558" s="20">
        <v>21436</v>
      </c>
    </row>
    <row r="559" spans="2:4" x14ac:dyDescent="0.75">
      <c r="B559" s="19">
        <v>46577</v>
      </c>
      <c r="C559" s="20">
        <v>2373.35</v>
      </c>
      <c r="D559" s="20">
        <v>12650.720000000001</v>
      </c>
    </row>
    <row r="560" spans="2:4" x14ac:dyDescent="0.75">
      <c r="B560" s="19">
        <v>46578</v>
      </c>
      <c r="C560" s="20">
        <v>2731.6800000000003</v>
      </c>
      <c r="D560" s="20">
        <v>11354</v>
      </c>
    </row>
    <row r="561" spans="2:4" x14ac:dyDescent="0.75">
      <c r="B561" s="19">
        <v>46579</v>
      </c>
      <c r="C561" s="20">
        <v>2293.98</v>
      </c>
      <c r="D561" s="20">
        <v>24348</v>
      </c>
    </row>
    <row r="562" spans="2:4" x14ac:dyDescent="0.75">
      <c r="B562" s="19">
        <v>46580</v>
      </c>
      <c r="C562" s="20">
        <v>3571</v>
      </c>
      <c r="D562" s="20">
        <v>15074</v>
      </c>
    </row>
    <row r="563" spans="2:4" x14ac:dyDescent="0.75">
      <c r="B563" s="19">
        <v>46581</v>
      </c>
      <c r="C563" s="20">
        <v>2754.71</v>
      </c>
      <c r="D563" s="20">
        <v>10535.98</v>
      </c>
    </row>
    <row r="564" spans="2:4" x14ac:dyDescent="0.75">
      <c r="B564" s="19">
        <v>46582</v>
      </c>
      <c r="C564" s="20">
        <v>1994.7</v>
      </c>
      <c r="D564" s="20">
        <v>11601</v>
      </c>
    </row>
    <row r="565" spans="2:4" x14ac:dyDescent="0.75">
      <c r="B565" s="19">
        <v>46583</v>
      </c>
      <c r="C565" s="20">
        <v>4593</v>
      </c>
      <c r="D565" s="20">
        <v>12162.05</v>
      </c>
    </row>
    <row r="566" spans="2:4" x14ac:dyDescent="0.75">
      <c r="B566" s="19">
        <v>46584</v>
      </c>
      <c r="C566" s="20">
        <v>1989.96</v>
      </c>
      <c r="D566" s="20">
        <v>11029.36</v>
      </c>
    </row>
    <row r="567" spans="2:4" x14ac:dyDescent="0.75">
      <c r="B567" s="19">
        <v>46585</v>
      </c>
      <c r="C567" s="20">
        <v>2650.8199999999997</v>
      </c>
      <c r="D567" s="20">
        <v>21457</v>
      </c>
    </row>
    <row r="568" spans="2:4" x14ac:dyDescent="0.75">
      <c r="B568" s="19">
        <v>46586</v>
      </c>
      <c r="C568" s="20">
        <v>1853.09</v>
      </c>
      <c r="D568" s="20">
        <v>13997.83</v>
      </c>
    </row>
    <row r="569" spans="2:4" x14ac:dyDescent="0.75">
      <c r="B569" s="19">
        <v>46587</v>
      </c>
      <c r="C569" s="20">
        <v>2246.88</v>
      </c>
      <c r="D569" s="20">
        <v>30227</v>
      </c>
    </row>
    <row r="570" spans="2:4" x14ac:dyDescent="0.75">
      <c r="B570" s="19">
        <v>46588</v>
      </c>
      <c r="C570" s="20">
        <v>2131</v>
      </c>
      <c r="D570" s="20">
        <v>12094.24</v>
      </c>
    </row>
    <row r="571" spans="2:4" x14ac:dyDescent="0.75">
      <c r="B571" s="19">
        <v>46589</v>
      </c>
      <c r="C571" s="20">
        <v>4290</v>
      </c>
      <c r="D571" s="20">
        <v>11269.310000000001</v>
      </c>
    </row>
    <row r="572" spans="2:4" x14ac:dyDescent="0.75">
      <c r="B572" s="19">
        <v>46590</v>
      </c>
      <c r="C572" s="20">
        <v>5428</v>
      </c>
      <c r="D572" s="20">
        <v>17446</v>
      </c>
    </row>
    <row r="573" spans="2:4" x14ac:dyDescent="0.75">
      <c r="B573" s="19">
        <v>46591</v>
      </c>
      <c r="C573" s="20">
        <v>1934</v>
      </c>
      <c r="D573" s="20">
        <v>11180.64</v>
      </c>
    </row>
    <row r="574" spans="2:4" x14ac:dyDescent="0.75">
      <c r="B574" s="19">
        <v>46592</v>
      </c>
      <c r="C574" s="20">
        <v>3032.23</v>
      </c>
      <c r="D574" s="20">
        <v>11428.01</v>
      </c>
    </row>
    <row r="575" spans="2:4" x14ac:dyDescent="0.75">
      <c r="B575" s="19">
        <v>46593</v>
      </c>
      <c r="C575" s="20">
        <v>2817</v>
      </c>
      <c r="D575" s="20">
        <v>22609</v>
      </c>
    </row>
    <row r="576" spans="2:4" x14ac:dyDescent="0.75">
      <c r="B576" s="19">
        <v>46594</v>
      </c>
      <c r="C576" s="20">
        <v>2412.85</v>
      </c>
      <c r="D576" s="20">
        <v>14440</v>
      </c>
    </row>
    <row r="577" spans="2:4" x14ac:dyDescent="0.75">
      <c r="B577" s="19">
        <v>46595</v>
      </c>
      <c r="C577" s="20">
        <v>5200</v>
      </c>
      <c r="D577" s="20">
        <v>13013.98</v>
      </c>
    </row>
    <row r="578" spans="2:4" x14ac:dyDescent="0.75">
      <c r="B578" s="19">
        <v>46596</v>
      </c>
      <c r="C578" s="20">
        <v>5679</v>
      </c>
      <c r="D578" s="20">
        <v>13784.13</v>
      </c>
    </row>
    <row r="579" spans="2:4" x14ac:dyDescent="0.75">
      <c r="B579" s="19">
        <v>46597</v>
      </c>
      <c r="C579" s="20">
        <v>2922.04</v>
      </c>
      <c r="D579" s="20">
        <v>15766</v>
      </c>
    </row>
    <row r="580" spans="2:4" x14ac:dyDescent="0.75">
      <c r="B580" s="19">
        <v>46598</v>
      </c>
      <c r="C580" s="20">
        <v>2721.3</v>
      </c>
      <c r="D580" s="20">
        <v>13151</v>
      </c>
    </row>
    <row r="581" spans="2:4" x14ac:dyDescent="0.75">
      <c r="B581" s="19">
        <v>46599</v>
      </c>
      <c r="C581" s="20">
        <v>2734.23</v>
      </c>
      <c r="D581" s="20">
        <v>14281.46</v>
      </c>
    </row>
    <row r="582" spans="2:4" x14ac:dyDescent="0.75">
      <c r="B582" s="19">
        <v>46600</v>
      </c>
      <c r="C582" s="20">
        <v>2961</v>
      </c>
      <c r="D582" s="20">
        <v>12184.26</v>
      </c>
    </row>
    <row r="583" spans="2:4" x14ac:dyDescent="0.75">
      <c r="B583" s="19">
        <v>46601</v>
      </c>
      <c r="C583" s="20">
        <v>1902</v>
      </c>
      <c r="D583" s="20">
        <v>12397.76</v>
      </c>
    </row>
    <row r="584" spans="2:4" x14ac:dyDescent="0.75">
      <c r="B584" s="19">
        <v>46602</v>
      </c>
      <c r="C584" s="20">
        <v>2087.19</v>
      </c>
      <c r="D584" s="20">
        <v>12425.7</v>
      </c>
    </row>
    <row r="585" spans="2:4" x14ac:dyDescent="0.75">
      <c r="B585" s="19">
        <v>46603</v>
      </c>
      <c r="C585" s="20">
        <v>2385.84</v>
      </c>
      <c r="D585" s="20">
        <v>24757</v>
      </c>
    </row>
    <row r="586" spans="2:4" x14ac:dyDescent="0.75">
      <c r="B586" s="19">
        <v>46604</v>
      </c>
      <c r="C586" s="20">
        <v>2171.77</v>
      </c>
      <c r="D586" s="20">
        <v>13669</v>
      </c>
    </row>
    <row r="587" spans="2:4" x14ac:dyDescent="0.75">
      <c r="B587" s="19">
        <v>46605</v>
      </c>
      <c r="C587" s="20">
        <v>3217.56</v>
      </c>
      <c r="D587" s="20">
        <v>13213.42</v>
      </c>
    </row>
    <row r="588" spans="2:4" x14ac:dyDescent="0.75">
      <c r="B588" s="19">
        <v>46606</v>
      </c>
      <c r="C588" s="20">
        <v>5083</v>
      </c>
      <c r="D588" s="20">
        <v>29737</v>
      </c>
    </row>
    <row r="589" spans="2:4" x14ac:dyDescent="0.75">
      <c r="B589" s="19">
        <v>46607</v>
      </c>
      <c r="C589" s="20">
        <v>5294</v>
      </c>
      <c r="D589" s="20">
        <v>21333</v>
      </c>
    </row>
    <row r="590" spans="2:4" x14ac:dyDescent="0.75">
      <c r="B590" s="19">
        <v>46608</v>
      </c>
      <c r="C590" s="20">
        <v>2143.48</v>
      </c>
      <c r="D590" s="20">
        <v>21238</v>
      </c>
    </row>
    <row r="591" spans="2:4" x14ac:dyDescent="0.75">
      <c r="B591" s="19">
        <v>46609</v>
      </c>
      <c r="C591" s="20">
        <v>2457.19</v>
      </c>
      <c r="D591" s="20">
        <v>11954.529999999999</v>
      </c>
    </row>
    <row r="592" spans="2:4" x14ac:dyDescent="0.75">
      <c r="B592" s="19">
        <v>46610</v>
      </c>
      <c r="C592" s="20">
        <v>3336</v>
      </c>
      <c r="D592" s="20">
        <v>10721.14</v>
      </c>
    </row>
    <row r="593" spans="2:4" x14ac:dyDescent="0.75">
      <c r="B593" s="19">
        <v>46611</v>
      </c>
      <c r="C593" s="20">
        <v>2982.41</v>
      </c>
      <c r="D593" s="20">
        <v>28754</v>
      </c>
    </row>
    <row r="594" spans="2:4" x14ac:dyDescent="0.75">
      <c r="B594" s="19">
        <v>46612</v>
      </c>
      <c r="C594" s="20">
        <v>4683</v>
      </c>
      <c r="D594" s="20">
        <v>12738.880000000001</v>
      </c>
    </row>
    <row r="595" spans="2:4" x14ac:dyDescent="0.75">
      <c r="B595" s="19">
        <v>46613</v>
      </c>
      <c r="C595" s="20">
        <v>2274</v>
      </c>
      <c r="D595" s="20">
        <v>24070</v>
      </c>
    </row>
    <row r="596" spans="2:4" x14ac:dyDescent="0.75">
      <c r="B596" s="19">
        <v>46614</v>
      </c>
      <c r="C596" s="20">
        <v>5325</v>
      </c>
      <c r="D596" s="20">
        <v>31324</v>
      </c>
    </row>
    <row r="597" spans="2:4" x14ac:dyDescent="0.75">
      <c r="B597" s="19">
        <v>46615</v>
      </c>
      <c r="C597" s="20">
        <v>1699.59</v>
      </c>
      <c r="D597" s="20">
        <v>11471.04</v>
      </c>
    </row>
    <row r="598" spans="2:4" x14ac:dyDescent="0.75">
      <c r="B598" s="19">
        <v>46616</v>
      </c>
      <c r="C598" s="20">
        <v>2004.67</v>
      </c>
      <c r="D598" s="20">
        <v>12809.57</v>
      </c>
    </row>
    <row r="599" spans="2:4" x14ac:dyDescent="0.75">
      <c r="B599" s="19">
        <v>46617</v>
      </c>
      <c r="C599" s="20">
        <v>3406</v>
      </c>
      <c r="D599" s="20">
        <v>12329</v>
      </c>
    </row>
    <row r="600" spans="2:4" x14ac:dyDescent="0.75">
      <c r="B600" s="19">
        <v>46618</v>
      </c>
      <c r="C600" s="20">
        <v>4906</v>
      </c>
      <c r="D600" s="20">
        <v>9706.0400000000009</v>
      </c>
    </row>
    <row r="601" spans="2:4" x14ac:dyDescent="0.75">
      <c r="B601" s="19">
        <v>46619</v>
      </c>
      <c r="C601" s="20">
        <v>1964.8400000000001</v>
      </c>
      <c r="D601" s="20">
        <v>9361.7999999999993</v>
      </c>
    </row>
    <row r="602" spans="2:4" x14ac:dyDescent="0.75">
      <c r="B602" s="19">
        <v>46620</v>
      </c>
      <c r="C602" s="20">
        <v>2582.48</v>
      </c>
      <c r="D602" s="20">
        <v>14044.869999999999</v>
      </c>
    </row>
    <row r="603" spans="2:4" x14ac:dyDescent="0.75">
      <c r="B603" s="19">
        <v>46621</v>
      </c>
      <c r="C603" s="20">
        <v>3361</v>
      </c>
      <c r="D603" s="20">
        <v>10999.26</v>
      </c>
    </row>
    <row r="604" spans="2:4" x14ac:dyDescent="0.75">
      <c r="B604" s="19">
        <v>46622</v>
      </c>
      <c r="C604" s="20">
        <v>3430</v>
      </c>
      <c r="D604" s="20">
        <v>14588.01</v>
      </c>
    </row>
    <row r="605" spans="2:4" x14ac:dyDescent="0.75">
      <c r="B605" s="19">
        <v>46623</v>
      </c>
      <c r="C605" s="20">
        <v>2380.06</v>
      </c>
      <c r="D605" s="20">
        <v>7916.6</v>
      </c>
    </row>
    <row r="606" spans="2:4" x14ac:dyDescent="0.75">
      <c r="B606" s="19">
        <v>46624</v>
      </c>
      <c r="C606" s="20">
        <v>2232.6400000000003</v>
      </c>
      <c r="D606" s="20">
        <v>12665.39</v>
      </c>
    </row>
    <row r="607" spans="2:4" x14ac:dyDescent="0.75">
      <c r="B607" s="19">
        <v>46625</v>
      </c>
      <c r="C607" s="20">
        <v>4104</v>
      </c>
      <c r="D607" s="20">
        <v>21808</v>
      </c>
    </row>
    <row r="608" spans="2:4" x14ac:dyDescent="0.75">
      <c r="B608" s="19">
        <v>46626</v>
      </c>
      <c r="C608" s="20">
        <v>3519</v>
      </c>
      <c r="D608" s="20">
        <v>11439</v>
      </c>
    </row>
    <row r="609" spans="2:4" x14ac:dyDescent="0.75">
      <c r="B609" s="19">
        <v>46627</v>
      </c>
      <c r="C609" s="20">
        <v>3772</v>
      </c>
      <c r="D609" s="20">
        <v>16838</v>
      </c>
    </row>
    <row r="610" spans="2:4" x14ac:dyDescent="0.75">
      <c r="B610" s="19">
        <v>46628</v>
      </c>
      <c r="C610" s="20">
        <v>2474.6</v>
      </c>
      <c r="D610" s="20">
        <v>11917</v>
      </c>
    </row>
    <row r="611" spans="2:4" x14ac:dyDescent="0.75">
      <c r="B611" s="19">
        <v>46629</v>
      </c>
      <c r="C611" s="20">
        <v>2766.98</v>
      </c>
      <c r="D611" s="20">
        <v>28208</v>
      </c>
    </row>
    <row r="612" spans="2:4" x14ac:dyDescent="0.75">
      <c r="B612" s="19">
        <v>46630</v>
      </c>
      <c r="C612" s="20">
        <v>2722.2</v>
      </c>
      <c r="D612" s="20">
        <v>12245</v>
      </c>
    </row>
    <row r="613" spans="2:4" x14ac:dyDescent="0.75">
      <c r="B613" s="19">
        <v>46631</v>
      </c>
      <c r="C613" s="20">
        <v>2554.4300000000003</v>
      </c>
      <c r="D613" s="20">
        <v>22226</v>
      </c>
    </row>
    <row r="614" spans="2:4" x14ac:dyDescent="0.75">
      <c r="B614" s="19">
        <v>46632</v>
      </c>
      <c r="C614" s="20">
        <v>2371.54</v>
      </c>
      <c r="D614" s="20">
        <v>12626.52</v>
      </c>
    </row>
    <row r="615" spans="2:4" x14ac:dyDescent="0.75">
      <c r="B615" s="19">
        <v>46633</v>
      </c>
      <c r="C615" s="20">
        <v>2818</v>
      </c>
      <c r="D615" s="20">
        <v>12954.279999999999</v>
      </c>
    </row>
    <row r="616" spans="2:4" x14ac:dyDescent="0.75">
      <c r="B616" s="19">
        <v>46634</v>
      </c>
      <c r="C616" s="20">
        <v>1929.8</v>
      </c>
      <c r="D616" s="20">
        <v>14374</v>
      </c>
    </row>
    <row r="617" spans="2:4" x14ac:dyDescent="0.75">
      <c r="B617" s="19">
        <v>46635</v>
      </c>
      <c r="C617" s="20">
        <v>2072.4300000000003</v>
      </c>
      <c r="D617" s="20">
        <v>21943</v>
      </c>
    </row>
    <row r="618" spans="2:4" x14ac:dyDescent="0.75">
      <c r="B618" s="19">
        <v>46636</v>
      </c>
      <c r="C618" s="20">
        <v>2523.41</v>
      </c>
      <c r="D618" s="20">
        <v>14935.79</v>
      </c>
    </row>
    <row r="619" spans="2:4" x14ac:dyDescent="0.75">
      <c r="B619" s="19">
        <v>46637</v>
      </c>
      <c r="C619" s="20">
        <v>2733.4300000000003</v>
      </c>
      <c r="D619" s="20">
        <v>15777</v>
      </c>
    </row>
    <row r="620" spans="2:4" x14ac:dyDescent="0.75">
      <c r="B620" s="19">
        <v>46638</v>
      </c>
      <c r="C620" s="20">
        <v>3326</v>
      </c>
      <c r="D620" s="20">
        <v>11486.39</v>
      </c>
    </row>
    <row r="621" spans="2:4" x14ac:dyDescent="0.75">
      <c r="B621" s="19">
        <v>46639</v>
      </c>
      <c r="C621" s="20">
        <v>3543</v>
      </c>
      <c r="D621" s="20">
        <v>12090.39</v>
      </c>
    </row>
    <row r="622" spans="2:4" x14ac:dyDescent="0.75">
      <c r="B622" s="19">
        <v>46640</v>
      </c>
      <c r="C622" s="20">
        <v>2484.52</v>
      </c>
      <c r="D622" s="20">
        <v>26793</v>
      </c>
    </row>
    <row r="623" spans="2:4" x14ac:dyDescent="0.75">
      <c r="B623" s="19">
        <v>46641</v>
      </c>
      <c r="C623" s="20">
        <v>2650.87</v>
      </c>
      <c r="D623" s="20">
        <v>25922</v>
      </c>
    </row>
    <row r="624" spans="2:4" x14ac:dyDescent="0.75">
      <c r="B624" s="19">
        <v>46642</v>
      </c>
      <c r="C624" s="20">
        <v>2201.1400000000003</v>
      </c>
      <c r="D624" s="20">
        <v>11282.119999999999</v>
      </c>
    </row>
    <row r="625" spans="2:4" x14ac:dyDescent="0.75">
      <c r="B625" s="19">
        <v>46643</v>
      </c>
      <c r="C625" s="20">
        <v>2199</v>
      </c>
      <c r="D625" s="20">
        <v>12657.26</v>
      </c>
    </row>
    <row r="626" spans="2:4" x14ac:dyDescent="0.75">
      <c r="B626" s="19">
        <v>46644</v>
      </c>
      <c r="C626" s="20">
        <v>2457.02</v>
      </c>
      <c r="D626" s="20">
        <v>12868.310000000001</v>
      </c>
    </row>
    <row r="627" spans="2:4" x14ac:dyDescent="0.75">
      <c r="B627" s="19">
        <v>46645</v>
      </c>
      <c r="C627" s="20">
        <v>5209</v>
      </c>
      <c r="D627" s="20">
        <v>16020</v>
      </c>
    </row>
    <row r="628" spans="2:4" x14ac:dyDescent="0.75">
      <c r="B628" s="19">
        <v>46646</v>
      </c>
      <c r="C628" s="20">
        <v>2477.27</v>
      </c>
      <c r="D628" s="20">
        <v>12971.26</v>
      </c>
    </row>
    <row r="629" spans="2:4" x14ac:dyDescent="0.75">
      <c r="B629" s="19">
        <v>46647</v>
      </c>
      <c r="C629" s="20">
        <v>2482.77</v>
      </c>
      <c r="D629" s="20">
        <v>9486</v>
      </c>
    </row>
    <row r="630" spans="2:4" x14ac:dyDescent="0.75">
      <c r="B630" s="19">
        <v>46648</v>
      </c>
      <c r="C630" s="20">
        <v>2266.9700000000003</v>
      </c>
      <c r="D630" s="20">
        <v>16681</v>
      </c>
    </row>
    <row r="631" spans="2:4" x14ac:dyDescent="0.75">
      <c r="B631" s="19">
        <v>46649</v>
      </c>
      <c r="C631" s="20">
        <v>2558.0699999999997</v>
      </c>
      <c r="D631" s="20">
        <v>8013.67</v>
      </c>
    </row>
    <row r="632" spans="2:4" x14ac:dyDescent="0.75">
      <c r="B632" s="19">
        <v>46650</v>
      </c>
      <c r="C632" s="20">
        <v>2479.87</v>
      </c>
      <c r="D632" s="20">
        <v>10070.64</v>
      </c>
    </row>
    <row r="633" spans="2:4" x14ac:dyDescent="0.75">
      <c r="B633" s="19">
        <v>46651</v>
      </c>
      <c r="C633" s="20">
        <v>4114</v>
      </c>
      <c r="D633" s="20">
        <v>26981</v>
      </c>
    </row>
    <row r="634" spans="2:4" x14ac:dyDescent="0.75">
      <c r="B634" s="19">
        <v>46652</v>
      </c>
      <c r="C634" s="20">
        <v>2518.46</v>
      </c>
      <c r="D634" s="20">
        <v>26837</v>
      </c>
    </row>
    <row r="635" spans="2:4" x14ac:dyDescent="0.75">
      <c r="B635" s="19">
        <v>46653</v>
      </c>
      <c r="C635" s="20">
        <v>5162</v>
      </c>
      <c r="D635" s="20">
        <v>12742</v>
      </c>
    </row>
    <row r="636" spans="2:4" x14ac:dyDescent="0.75">
      <c r="B636" s="19">
        <v>46654</v>
      </c>
      <c r="C636" s="20">
        <v>2646.51</v>
      </c>
      <c r="D636" s="20">
        <v>28325</v>
      </c>
    </row>
    <row r="637" spans="2:4" x14ac:dyDescent="0.75">
      <c r="B637" s="19">
        <v>46655</v>
      </c>
      <c r="C637" s="20">
        <v>5648</v>
      </c>
      <c r="D637" s="20">
        <v>15522</v>
      </c>
    </row>
    <row r="638" spans="2:4" x14ac:dyDescent="0.75">
      <c r="B638" s="19">
        <v>46656</v>
      </c>
      <c r="C638" s="20">
        <v>3427.34</v>
      </c>
      <c r="D638" s="20">
        <v>14859</v>
      </c>
    </row>
    <row r="639" spans="2:4" x14ac:dyDescent="0.75">
      <c r="B639" s="19">
        <v>46657</v>
      </c>
      <c r="C639" s="20">
        <v>2918</v>
      </c>
      <c r="D639" s="20">
        <v>24369</v>
      </c>
    </row>
    <row r="640" spans="2:4" x14ac:dyDescent="0.75">
      <c r="B640" s="19">
        <v>46658</v>
      </c>
      <c r="C640" s="20">
        <v>5815</v>
      </c>
      <c r="D640" s="20">
        <v>11950.5</v>
      </c>
    </row>
    <row r="641" spans="2:4" x14ac:dyDescent="0.75">
      <c r="B641" s="19">
        <v>46659</v>
      </c>
      <c r="C641" s="20">
        <v>2194</v>
      </c>
      <c r="D641" s="20">
        <v>15879.6</v>
      </c>
    </row>
    <row r="642" spans="2:4" x14ac:dyDescent="0.75">
      <c r="B642" s="19">
        <v>46660</v>
      </c>
      <c r="C642" s="20">
        <v>3336</v>
      </c>
      <c r="D642" s="20">
        <v>11713</v>
      </c>
    </row>
    <row r="643" spans="2:4" x14ac:dyDescent="0.75">
      <c r="B643" s="19">
        <v>46661</v>
      </c>
      <c r="C643" s="20">
        <v>2730.05</v>
      </c>
      <c r="D643" s="20">
        <v>19855</v>
      </c>
    </row>
    <row r="644" spans="2:4" x14ac:dyDescent="0.75">
      <c r="B644" s="19">
        <v>46662</v>
      </c>
      <c r="C644" s="20">
        <v>2370</v>
      </c>
      <c r="D644" s="20">
        <v>9531.57</v>
      </c>
    </row>
    <row r="645" spans="2:4" x14ac:dyDescent="0.75">
      <c r="B645" s="19">
        <v>46663</v>
      </c>
      <c r="C645" s="20">
        <v>4800</v>
      </c>
      <c r="D645" s="20">
        <v>18283</v>
      </c>
    </row>
    <row r="646" spans="2:4" x14ac:dyDescent="0.75">
      <c r="B646" s="19">
        <v>46664</v>
      </c>
      <c r="C646" s="20">
        <v>2393.06</v>
      </c>
      <c r="D646" s="20">
        <v>16786</v>
      </c>
    </row>
    <row r="647" spans="2:4" x14ac:dyDescent="0.75">
      <c r="B647" s="19">
        <v>46665</v>
      </c>
      <c r="C647" s="20">
        <v>2242.0299999999997</v>
      </c>
      <c r="D647" s="20">
        <v>12014.3</v>
      </c>
    </row>
    <row r="648" spans="2:4" x14ac:dyDescent="0.75">
      <c r="B648" s="19">
        <v>46666</v>
      </c>
      <c r="C648" s="20">
        <v>3055.99</v>
      </c>
      <c r="D648" s="20">
        <v>31610</v>
      </c>
    </row>
    <row r="649" spans="2:4" x14ac:dyDescent="0.75">
      <c r="B649" s="19">
        <v>46667</v>
      </c>
      <c r="C649" s="20">
        <v>5645</v>
      </c>
      <c r="D649" s="20">
        <v>24470</v>
      </c>
    </row>
    <row r="650" spans="2:4" x14ac:dyDescent="0.75">
      <c r="B650" s="19">
        <v>46668</v>
      </c>
      <c r="C650" s="20">
        <v>4658</v>
      </c>
      <c r="D650" s="20">
        <v>12187.36</v>
      </c>
    </row>
    <row r="651" spans="2:4" x14ac:dyDescent="0.75">
      <c r="B651" s="19">
        <v>46669</v>
      </c>
      <c r="C651" s="20">
        <v>6046</v>
      </c>
      <c r="D651" s="20">
        <v>8646.64</v>
      </c>
    </row>
    <row r="652" spans="2:4" x14ac:dyDescent="0.75">
      <c r="B652" s="19">
        <v>46670</v>
      </c>
      <c r="C652" s="20">
        <v>2217.23</v>
      </c>
      <c r="D652" s="20">
        <v>14237.64</v>
      </c>
    </row>
    <row r="653" spans="2:4" x14ac:dyDescent="0.75">
      <c r="B653" s="19">
        <v>46671</v>
      </c>
      <c r="C653" s="20">
        <v>3001.48</v>
      </c>
      <c r="D653" s="20">
        <v>31298</v>
      </c>
    </row>
    <row r="654" spans="2:4" x14ac:dyDescent="0.75">
      <c r="B654" s="19">
        <v>46672</v>
      </c>
      <c r="C654" s="20">
        <v>4178</v>
      </c>
      <c r="D654" s="20">
        <v>15722.96</v>
      </c>
    </row>
    <row r="655" spans="2:4" x14ac:dyDescent="0.75">
      <c r="B655" s="19">
        <v>46673</v>
      </c>
      <c r="C655" s="20">
        <v>2737.5</v>
      </c>
      <c r="D655" s="20">
        <v>12530</v>
      </c>
    </row>
    <row r="656" spans="2:4" x14ac:dyDescent="0.75">
      <c r="B656" s="19">
        <v>46674</v>
      </c>
      <c r="C656" s="20">
        <v>2774</v>
      </c>
      <c r="D656" s="20">
        <v>12523.57</v>
      </c>
    </row>
    <row r="657" spans="2:4" x14ac:dyDescent="0.75">
      <c r="B657" s="19">
        <v>46675</v>
      </c>
      <c r="C657" s="20">
        <v>2830</v>
      </c>
      <c r="D657" s="20">
        <v>15343.15</v>
      </c>
    </row>
    <row r="658" spans="2:4" x14ac:dyDescent="0.75">
      <c r="B658" s="19">
        <v>46676</v>
      </c>
      <c r="C658" s="20">
        <v>1646.58</v>
      </c>
      <c r="D658" s="20">
        <v>17770</v>
      </c>
    </row>
    <row r="659" spans="2:4" x14ac:dyDescent="0.75">
      <c r="B659" s="19">
        <v>46677</v>
      </c>
      <c r="C659" s="20">
        <v>2668</v>
      </c>
      <c r="D659" s="20">
        <v>13415.18</v>
      </c>
    </row>
    <row r="660" spans="2:4" x14ac:dyDescent="0.75">
      <c r="B660" s="19">
        <v>46678</v>
      </c>
      <c r="C660" s="20">
        <v>1847.1</v>
      </c>
      <c r="D660" s="20">
        <v>9271.93</v>
      </c>
    </row>
    <row r="661" spans="2:4" x14ac:dyDescent="0.75">
      <c r="B661" s="19">
        <v>46679</v>
      </c>
      <c r="C661" s="20">
        <v>2895.4300000000003</v>
      </c>
      <c r="D661" s="20">
        <v>12271.34</v>
      </c>
    </row>
    <row r="662" spans="2:4" x14ac:dyDescent="0.75">
      <c r="B662" s="19">
        <v>46680</v>
      </c>
      <c r="C662" s="20">
        <v>4230</v>
      </c>
      <c r="D662" s="20">
        <v>13482.62</v>
      </c>
    </row>
    <row r="663" spans="2:4" x14ac:dyDescent="0.75">
      <c r="B663" s="19">
        <v>46681</v>
      </c>
      <c r="C663" s="20">
        <v>1694.58</v>
      </c>
      <c r="D663" s="20">
        <v>19788</v>
      </c>
    </row>
    <row r="664" spans="2:4" x14ac:dyDescent="0.75">
      <c r="B664" s="19">
        <v>46682</v>
      </c>
      <c r="C664" s="20">
        <v>2560.3599999999997</v>
      </c>
      <c r="D664" s="20">
        <v>14848</v>
      </c>
    </row>
    <row r="665" spans="2:4" x14ac:dyDescent="0.75">
      <c r="B665" s="19">
        <v>46683</v>
      </c>
      <c r="C665" s="20">
        <v>4143</v>
      </c>
      <c r="D665" s="20">
        <v>11803.42</v>
      </c>
    </row>
    <row r="666" spans="2:4" x14ac:dyDescent="0.75">
      <c r="B666" s="19">
        <v>46684</v>
      </c>
      <c r="C666" s="20">
        <v>4438</v>
      </c>
      <c r="D666" s="20">
        <v>20691</v>
      </c>
    </row>
    <row r="667" spans="2:4" x14ac:dyDescent="0.75">
      <c r="B667" s="19">
        <v>46685</v>
      </c>
      <c r="C667" s="20">
        <v>2935.1800000000003</v>
      </c>
      <c r="D667" s="20">
        <v>31835</v>
      </c>
    </row>
    <row r="668" spans="2:4" x14ac:dyDescent="0.75">
      <c r="B668" s="19">
        <v>46686</v>
      </c>
      <c r="C668" s="20">
        <v>1840.05</v>
      </c>
      <c r="D668" s="20">
        <v>22866</v>
      </c>
    </row>
    <row r="669" spans="2:4" x14ac:dyDescent="0.75">
      <c r="B669" s="19">
        <v>46687</v>
      </c>
      <c r="C669" s="20">
        <v>3746</v>
      </c>
      <c r="D669" s="20">
        <v>18316</v>
      </c>
    </row>
    <row r="670" spans="2:4" x14ac:dyDescent="0.75">
      <c r="B670" s="19">
        <v>46688</v>
      </c>
      <c r="C670" s="20">
        <v>2295.37</v>
      </c>
      <c r="D670" s="20">
        <v>9701.7900000000009</v>
      </c>
    </row>
    <row r="671" spans="2:4" x14ac:dyDescent="0.75">
      <c r="B671" s="19">
        <v>46689</v>
      </c>
      <c r="C671" s="20">
        <v>4549</v>
      </c>
      <c r="D671" s="20">
        <v>10555.439999999999</v>
      </c>
    </row>
    <row r="672" spans="2:4" x14ac:dyDescent="0.75">
      <c r="B672" s="19">
        <v>46690</v>
      </c>
      <c r="C672" s="20">
        <v>3517</v>
      </c>
      <c r="D672" s="20">
        <v>16253.1</v>
      </c>
    </row>
    <row r="673" spans="2:4" x14ac:dyDescent="0.75">
      <c r="B673" s="19">
        <v>46691</v>
      </c>
      <c r="C673" s="20">
        <v>1678.9</v>
      </c>
      <c r="D673" s="20">
        <v>20277</v>
      </c>
    </row>
    <row r="674" spans="2:4" x14ac:dyDescent="0.75">
      <c r="B674" s="19">
        <v>46692</v>
      </c>
      <c r="C674" s="20">
        <v>2490.9300000000003</v>
      </c>
      <c r="D674" s="20">
        <v>16850.22</v>
      </c>
    </row>
    <row r="675" spans="2:4" x14ac:dyDescent="0.75">
      <c r="B675" s="19">
        <v>46693</v>
      </c>
      <c r="C675" s="20">
        <v>2496.33</v>
      </c>
      <c r="D675" s="20">
        <v>12965.96</v>
      </c>
    </row>
    <row r="676" spans="2:4" x14ac:dyDescent="0.75">
      <c r="B676" s="19">
        <v>46694</v>
      </c>
      <c r="C676" s="20">
        <v>2413.0100000000002</v>
      </c>
      <c r="D676" s="20">
        <v>15608</v>
      </c>
    </row>
    <row r="677" spans="2:4" x14ac:dyDescent="0.75">
      <c r="B677" s="19">
        <v>46695</v>
      </c>
      <c r="C677" s="20">
        <v>2886</v>
      </c>
      <c r="D677" s="20">
        <v>26332</v>
      </c>
    </row>
    <row r="678" spans="2:4" x14ac:dyDescent="0.75">
      <c r="B678" s="19">
        <v>46696</v>
      </c>
      <c r="C678" s="20">
        <v>2561.38</v>
      </c>
      <c r="D678" s="20">
        <v>13854</v>
      </c>
    </row>
    <row r="679" spans="2:4" x14ac:dyDescent="0.75">
      <c r="B679" s="19">
        <v>46697</v>
      </c>
      <c r="C679" s="20">
        <v>2466</v>
      </c>
      <c r="D679" s="20">
        <v>14527.98</v>
      </c>
    </row>
    <row r="680" spans="2:4" x14ac:dyDescent="0.75">
      <c r="B680" s="19">
        <v>46698</v>
      </c>
      <c r="C680" s="20">
        <v>3042</v>
      </c>
      <c r="D680" s="20">
        <v>14403.369999999999</v>
      </c>
    </row>
    <row r="681" spans="2:4" x14ac:dyDescent="0.75">
      <c r="B681" s="19">
        <v>46699</v>
      </c>
      <c r="C681" s="20">
        <v>1944</v>
      </c>
      <c r="D681" s="20">
        <v>17268.97</v>
      </c>
    </row>
    <row r="682" spans="2:4" x14ac:dyDescent="0.75">
      <c r="B682" s="19">
        <v>46700</v>
      </c>
      <c r="C682" s="20">
        <v>3248</v>
      </c>
      <c r="D682" s="20">
        <v>14380.58</v>
      </c>
    </row>
    <row r="683" spans="2:4" x14ac:dyDescent="0.75">
      <c r="B683" s="19">
        <v>46701</v>
      </c>
      <c r="C683" s="20">
        <v>5422</v>
      </c>
      <c r="D683" s="20">
        <v>12419.21</v>
      </c>
    </row>
    <row r="684" spans="2:4" x14ac:dyDescent="0.75">
      <c r="B684" s="19">
        <v>46702</v>
      </c>
      <c r="C684" s="20">
        <v>2460.54</v>
      </c>
      <c r="D684" s="20">
        <v>19960</v>
      </c>
    </row>
    <row r="685" spans="2:4" x14ac:dyDescent="0.75">
      <c r="B685" s="19">
        <v>46703</v>
      </c>
      <c r="C685" s="20">
        <v>5342</v>
      </c>
      <c r="D685" s="20">
        <v>10968</v>
      </c>
    </row>
    <row r="686" spans="2:4" x14ac:dyDescent="0.75">
      <c r="B686" s="19">
        <v>46704</v>
      </c>
      <c r="C686" s="20">
        <v>4629</v>
      </c>
      <c r="D686" s="20">
        <v>14092.3</v>
      </c>
    </row>
    <row r="687" spans="2:4" x14ac:dyDescent="0.75">
      <c r="B687" s="19">
        <v>46705</v>
      </c>
      <c r="C687" s="20">
        <v>1921.31</v>
      </c>
      <c r="D687" s="20">
        <v>17272</v>
      </c>
    </row>
    <row r="688" spans="2:4" x14ac:dyDescent="0.75">
      <c r="B688" s="19">
        <v>46706</v>
      </c>
      <c r="C688" s="20">
        <v>4476</v>
      </c>
      <c r="D688" s="20">
        <v>25973</v>
      </c>
    </row>
    <row r="689" spans="2:4" x14ac:dyDescent="0.75">
      <c r="B689" s="19">
        <v>46707</v>
      </c>
      <c r="C689" s="20">
        <v>1860.38</v>
      </c>
      <c r="D689" s="20">
        <v>16359.35</v>
      </c>
    </row>
    <row r="690" spans="2:4" x14ac:dyDescent="0.75">
      <c r="B690" s="19">
        <v>46708</v>
      </c>
      <c r="C690" s="20">
        <v>5348</v>
      </c>
      <c r="D690" s="20">
        <v>13847</v>
      </c>
    </row>
    <row r="691" spans="2:4" x14ac:dyDescent="0.75">
      <c r="B691" s="19">
        <v>46709</v>
      </c>
      <c r="C691" s="20">
        <v>2207.52</v>
      </c>
      <c r="D691" s="20">
        <v>17024.64</v>
      </c>
    </row>
    <row r="692" spans="2:4" x14ac:dyDescent="0.75">
      <c r="B692" s="19">
        <v>46710</v>
      </c>
      <c r="C692" s="20">
        <v>3086.66</v>
      </c>
      <c r="D692" s="20">
        <v>12611.5</v>
      </c>
    </row>
    <row r="693" spans="2:4" x14ac:dyDescent="0.75">
      <c r="B693" s="19">
        <v>46711</v>
      </c>
      <c r="C693" s="20">
        <v>4517</v>
      </c>
      <c r="D693" s="20">
        <v>19159.46</v>
      </c>
    </row>
    <row r="694" spans="2:4" x14ac:dyDescent="0.75">
      <c r="B694" s="19">
        <v>46712</v>
      </c>
      <c r="C694" s="20">
        <v>4788</v>
      </c>
      <c r="D694" s="20">
        <v>19578</v>
      </c>
    </row>
    <row r="695" spans="2:4" x14ac:dyDescent="0.75">
      <c r="B695" s="19">
        <v>46713</v>
      </c>
      <c r="C695" s="20">
        <v>5347</v>
      </c>
      <c r="D695" s="20">
        <v>17046.07</v>
      </c>
    </row>
    <row r="696" spans="2:4" x14ac:dyDescent="0.75">
      <c r="B696" s="19">
        <v>46714</v>
      </c>
      <c r="C696" s="20">
        <v>2803</v>
      </c>
      <c r="D696" s="20">
        <v>26735</v>
      </c>
    </row>
    <row r="697" spans="2:4" x14ac:dyDescent="0.75">
      <c r="B697" s="19">
        <v>46715</v>
      </c>
      <c r="C697" s="20">
        <v>5705</v>
      </c>
      <c r="D697" s="20">
        <v>9995.83</v>
      </c>
    </row>
    <row r="698" spans="2:4" x14ac:dyDescent="0.75">
      <c r="B698" s="19">
        <v>46716</v>
      </c>
      <c r="C698" s="20">
        <v>3236.08</v>
      </c>
      <c r="D698" s="20">
        <v>30365</v>
      </c>
    </row>
    <row r="699" spans="2:4" x14ac:dyDescent="0.75">
      <c r="B699" s="19">
        <v>46717</v>
      </c>
      <c r="C699" s="20">
        <v>3420</v>
      </c>
      <c r="D699" s="20">
        <v>12578.85</v>
      </c>
    </row>
    <row r="700" spans="2:4" x14ac:dyDescent="0.75">
      <c r="B700" s="19">
        <v>46718</v>
      </c>
      <c r="C700" s="20">
        <v>2225</v>
      </c>
      <c r="D700" s="20">
        <v>15220.16</v>
      </c>
    </row>
    <row r="701" spans="2:4" x14ac:dyDescent="0.75">
      <c r="B701" s="19">
        <v>46719</v>
      </c>
      <c r="C701" s="20">
        <v>2583.29</v>
      </c>
      <c r="D701" s="20">
        <v>11690.869999999999</v>
      </c>
    </row>
    <row r="702" spans="2:4" x14ac:dyDescent="0.75">
      <c r="B702" s="19">
        <v>46720</v>
      </c>
      <c r="C702" s="20">
        <v>3214</v>
      </c>
      <c r="D702" s="20">
        <v>22101</v>
      </c>
    </row>
    <row r="703" spans="2:4" x14ac:dyDescent="0.75">
      <c r="B703" s="19">
        <v>46721</v>
      </c>
      <c r="C703" s="20">
        <v>3868</v>
      </c>
      <c r="D703" s="20">
        <v>16766</v>
      </c>
    </row>
    <row r="704" spans="2:4" x14ac:dyDescent="0.75">
      <c r="B704" s="19">
        <v>46722</v>
      </c>
      <c r="C704" s="20">
        <v>2345.27</v>
      </c>
      <c r="D704" s="20">
        <v>21245</v>
      </c>
    </row>
    <row r="705" spans="2:4" x14ac:dyDescent="0.75">
      <c r="B705" s="19">
        <v>46723</v>
      </c>
      <c r="C705" s="20">
        <v>2301</v>
      </c>
      <c r="D705" s="20">
        <v>26402</v>
      </c>
    </row>
    <row r="706" spans="2:4" x14ac:dyDescent="0.75">
      <c r="B706" s="19">
        <v>46724</v>
      </c>
      <c r="C706" s="20">
        <v>2463</v>
      </c>
      <c r="D706" s="20">
        <v>13503.57</v>
      </c>
    </row>
    <row r="707" spans="2:4" x14ac:dyDescent="0.75">
      <c r="B707" s="19">
        <v>46725</v>
      </c>
      <c r="C707" s="20">
        <v>3705</v>
      </c>
      <c r="D707" s="20">
        <v>14408.29</v>
      </c>
    </row>
    <row r="708" spans="2:4" x14ac:dyDescent="0.75">
      <c r="B708" s="19">
        <v>46726</v>
      </c>
      <c r="C708" s="20">
        <v>2354</v>
      </c>
      <c r="D708" s="20">
        <v>14576.39</v>
      </c>
    </row>
    <row r="709" spans="2:4" x14ac:dyDescent="0.75">
      <c r="B709" s="19">
        <v>46727</v>
      </c>
      <c r="C709" s="20">
        <v>4890</v>
      </c>
      <c r="D709" s="20">
        <v>9958.59</v>
      </c>
    </row>
    <row r="710" spans="2:4" x14ac:dyDescent="0.75">
      <c r="B710" s="19">
        <v>46728</v>
      </c>
      <c r="C710" s="20">
        <v>1935.26</v>
      </c>
      <c r="D710" s="20">
        <v>14083</v>
      </c>
    </row>
    <row r="711" spans="2:4" x14ac:dyDescent="0.75">
      <c r="B711" s="19">
        <v>46729</v>
      </c>
      <c r="C711" s="20">
        <v>5205</v>
      </c>
      <c r="D711" s="20">
        <v>22064</v>
      </c>
    </row>
    <row r="712" spans="2:4" x14ac:dyDescent="0.75">
      <c r="B712" s="19">
        <v>46730</v>
      </c>
      <c r="C712" s="20">
        <v>2117</v>
      </c>
      <c r="D712" s="20">
        <v>27798</v>
      </c>
    </row>
    <row r="713" spans="2:4" x14ac:dyDescent="0.75">
      <c r="B713" s="19">
        <v>46731</v>
      </c>
      <c r="C713" s="20">
        <v>3666.4</v>
      </c>
      <c r="D713" s="20">
        <v>22760</v>
      </c>
    </row>
    <row r="714" spans="2:4" x14ac:dyDescent="0.75">
      <c r="B714" s="19">
        <v>46732</v>
      </c>
      <c r="C714" s="20">
        <v>3414</v>
      </c>
      <c r="D714" s="20">
        <v>17930.59</v>
      </c>
    </row>
    <row r="715" spans="2:4" x14ac:dyDescent="0.75">
      <c r="B715" s="19">
        <v>46733</v>
      </c>
      <c r="C715" s="20">
        <v>3025.21</v>
      </c>
      <c r="D715" s="20">
        <v>20251</v>
      </c>
    </row>
    <row r="716" spans="2:4" x14ac:dyDescent="0.75">
      <c r="B716" s="19">
        <v>46734</v>
      </c>
      <c r="C716" s="20">
        <v>3324</v>
      </c>
      <c r="D716" s="20">
        <v>12365.16</v>
      </c>
    </row>
    <row r="717" spans="2:4" x14ac:dyDescent="0.75">
      <c r="B717" s="19">
        <v>46735</v>
      </c>
      <c r="C717" s="20">
        <v>2315</v>
      </c>
      <c r="D717" s="20">
        <v>12789</v>
      </c>
    </row>
    <row r="718" spans="2:4" x14ac:dyDescent="0.75">
      <c r="B718" s="19">
        <v>46736</v>
      </c>
      <c r="C718" s="20">
        <v>5953</v>
      </c>
      <c r="D718" s="20">
        <v>18976</v>
      </c>
    </row>
    <row r="719" spans="2:4" x14ac:dyDescent="0.75">
      <c r="B719" s="19">
        <v>46737</v>
      </c>
      <c r="C719" s="20">
        <v>1767.04</v>
      </c>
      <c r="D719" s="20">
        <v>12708.529999999999</v>
      </c>
    </row>
    <row r="720" spans="2:4" x14ac:dyDescent="0.75">
      <c r="B720" s="19">
        <v>46738</v>
      </c>
      <c r="C720" s="20">
        <v>4929</v>
      </c>
      <c r="D720" s="20">
        <v>24373</v>
      </c>
    </row>
    <row r="721" spans="2:4" x14ac:dyDescent="0.75">
      <c r="B721" s="19">
        <v>46739</v>
      </c>
      <c r="C721" s="20">
        <v>2933.54</v>
      </c>
      <c r="D721" s="20">
        <v>15384.470000000001</v>
      </c>
    </row>
    <row r="722" spans="2:4" x14ac:dyDescent="0.75">
      <c r="B722" s="19">
        <v>46740</v>
      </c>
      <c r="C722" s="20">
        <v>2534</v>
      </c>
      <c r="D722" s="20">
        <v>16570.96</v>
      </c>
    </row>
    <row r="723" spans="2:4" x14ac:dyDescent="0.75">
      <c r="B723" s="19">
        <v>46741</v>
      </c>
      <c r="C723" s="20">
        <v>2910.1</v>
      </c>
      <c r="D723" s="20">
        <v>17635.52</v>
      </c>
    </row>
    <row r="724" spans="2:4" x14ac:dyDescent="0.75">
      <c r="B724" s="19">
        <v>46742</v>
      </c>
      <c r="C724" s="20">
        <v>2682.1800000000003</v>
      </c>
      <c r="D724" s="20">
        <v>29074</v>
      </c>
    </row>
    <row r="725" spans="2:4" x14ac:dyDescent="0.75">
      <c r="B725" s="19">
        <v>46743</v>
      </c>
      <c r="C725" s="20">
        <v>4607</v>
      </c>
      <c r="D725" s="20">
        <v>18229</v>
      </c>
    </row>
    <row r="726" spans="2:4" x14ac:dyDescent="0.75">
      <c r="B726" s="19">
        <v>46744</v>
      </c>
      <c r="C726" s="20">
        <v>2353.33</v>
      </c>
      <c r="D726" s="20">
        <v>25129</v>
      </c>
    </row>
    <row r="727" spans="2:4" x14ac:dyDescent="0.75">
      <c r="B727" s="19">
        <v>46745</v>
      </c>
      <c r="C727" s="20">
        <v>4683</v>
      </c>
      <c r="D727" s="20">
        <v>12838.23</v>
      </c>
    </row>
    <row r="728" spans="2:4" x14ac:dyDescent="0.75">
      <c r="B728" s="19">
        <v>46746</v>
      </c>
      <c r="C728" s="20">
        <v>2732.08</v>
      </c>
      <c r="D728" s="20">
        <v>16188</v>
      </c>
    </row>
    <row r="729" spans="2:4" x14ac:dyDescent="0.75">
      <c r="B729" s="19">
        <v>46747</v>
      </c>
      <c r="C729" s="20">
        <v>5055</v>
      </c>
      <c r="D729" s="20">
        <v>14895</v>
      </c>
    </row>
    <row r="730" spans="2:4" x14ac:dyDescent="0.75">
      <c r="B730" s="19">
        <v>46748</v>
      </c>
      <c r="C730" s="20">
        <v>2052.9</v>
      </c>
      <c r="D730" s="20">
        <v>17966.120000000003</v>
      </c>
    </row>
    <row r="731" spans="2:4" x14ac:dyDescent="0.75">
      <c r="B731" s="19">
        <v>46749</v>
      </c>
      <c r="C731" s="20">
        <v>5904</v>
      </c>
      <c r="D731" s="20">
        <v>15702.220000000001</v>
      </c>
    </row>
    <row r="732" spans="2:4" x14ac:dyDescent="0.75">
      <c r="B732" s="19">
        <v>46750</v>
      </c>
      <c r="C732" s="20">
        <v>2526.87</v>
      </c>
      <c r="D732" s="20">
        <v>12641.35</v>
      </c>
    </row>
    <row r="733" spans="2:4" x14ac:dyDescent="0.75">
      <c r="B733" s="19">
        <v>46751</v>
      </c>
      <c r="C733" s="20">
        <v>5607</v>
      </c>
      <c r="D733" s="20">
        <v>12158.3</v>
      </c>
    </row>
    <row r="734" spans="2:4" x14ac:dyDescent="0.75">
      <c r="B734" s="19">
        <v>46752</v>
      </c>
      <c r="C734" s="20">
        <v>5455</v>
      </c>
      <c r="D734" s="20">
        <v>12983.64</v>
      </c>
    </row>
  </sheetData>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1A45-B392-429F-8C91-CBCD60C1DBFE}">
  <sheetPr>
    <tabColor rgb="FF0000FF"/>
  </sheetPr>
  <dimension ref="B2:M118"/>
  <sheetViews>
    <sheetView zoomScale="85" zoomScaleNormal="85" workbookViewId="0">
      <selection activeCell="H5" sqref="H5"/>
    </sheetView>
  </sheetViews>
  <sheetFormatPr defaultRowHeight="14.75" x14ac:dyDescent="0.75"/>
  <cols>
    <col min="1" max="1" width="3.40625" customWidth="1"/>
    <col min="2" max="2" width="6.7265625" customWidth="1"/>
    <col min="3" max="3" width="12.1328125" bestFit="1" customWidth="1"/>
    <col min="4" max="4" width="21.40625" bestFit="1" customWidth="1"/>
    <col min="6" max="6" width="16" customWidth="1"/>
    <col min="7" max="7" width="19.54296875" customWidth="1"/>
    <col min="8" max="8" width="16.1328125" customWidth="1"/>
    <col min="9" max="9" width="20.7265625" customWidth="1"/>
    <col min="10" max="10" width="12.86328125" customWidth="1"/>
    <col min="11" max="11" width="15.54296875" customWidth="1"/>
    <col min="13" max="13" width="12.7265625" customWidth="1"/>
  </cols>
  <sheetData>
    <row r="2" spans="2:13" x14ac:dyDescent="0.75">
      <c r="B2" s="1" t="s">
        <v>196</v>
      </c>
    </row>
    <row r="4" spans="2:13" ht="29.5" x14ac:dyDescent="0.75">
      <c r="B4" s="13" t="s">
        <v>94</v>
      </c>
      <c r="C4" s="13" t="s">
        <v>95</v>
      </c>
      <c r="D4" s="13" t="s">
        <v>96</v>
      </c>
      <c r="F4" s="13" t="s">
        <v>95</v>
      </c>
      <c r="G4" s="13" t="s">
        <v>101</v>
      </c>
      <c r="H4" s="13" t="s">
        <v>102</v>
      </c>
      <c r="I4" s="14" t="s">
        <v>103</v>
      </c>
      <c r="J4" s="14" t="s">
        <v>104</v>
      </c>
      <c r="K4" s="14" t="s">
        <v>105</v>
      </c>
      <c r="M4" s="14" t="s">
        <v>106</v>
      </c>
    </row>
    <row r="5" spans="2:13" x14ac:dyDescent="0.75">
      <c r="B5" s="3">
        <v>2011</v>
      </c>
      <c r="C5" s="12" t="s">
        <v>97</v>
      </c>
      <c r="D5" s="12">
        <v>-2.9999999999999997E-4</v>
      </c>
      <c r="F5" s="3" t="s">
        <v>216</v>
      </c>
      <c r="G5" s="20">
        <v>75000</v>
      </c>
      <c r="H5" s="16" cm="1">
        <f t="array" ref="H5">GEOMEAN(_xlfn._xlws.FILTER($D$5:$D$118,$C$5:$C$118=F5)+1)-1</f>
        <v>4.6592193174876506E-2</v>
      </c>
      <c r="I5" s="15" cm="1">
        <f t="array" ref="I5:I9">COUNTIFS(C5:C118,F5:F9)</f>
        <v>30</v>
      </c>
      <c r="J5" s="15" cm="1">
        <f t="array" ref="J5:J9">_xlfn.MINIFS(B5:B118,C5:C118,F5:F9)</f>
        <v>1996</v>
      </c>
      <c r="K5" s="17" cm="1">
        <f t="array" ref="K5:K9">G5:G9*(1+H5:H9)^_xlfn.ANCHORARRAY(I5)</f>
        <v>294026.17224675202</v>
      </c>
      <c r="M5" s="16" cm="1">
        <f t="array" ref="M5:M9">(_xlfn.ANCHORARRAY(K5)/G5:G9)^(1/_xlfn.ANCHORARRAY(I5))-1</f>
        <v>4.6592193174876506E-2</v>
      </c>
    </row>
    <row r="6" spans="2:13" x14ac:dyDescent="0.75">
      <c r="B6" s="3">
        <v>2012</v>
      </c>
      <c r="C6" s="12" t="s">
        <v>97</v>
      </c>
      <c r="D6" s="12">
        <v>0.114</v>
      </c>
      <c r="F6" s="3" t="s">
        <v>99</v>
      </c>
      <c r="G6" s="20">
        <v>15000</v>
      </c>
      <c r="H6" s="16" cm="1">
        <f t="array" ref="H6">GEOMEAN(_xlfn._xlws.FILTER($D$5:$D$118,$C$5:$C$118=F6)+1)-1</f>
        <v>7.4555594352472276E-3</v>
      </c>
      <c r="I6" s="15">
        <v>22</v>
      </c>
      <c r="J6" s="15">
        <v>2004</v>
      </c>
      <c r="K6" s="17">
        <v>17662.859326425445</v>
      </c>
      <c r="M6" s="16">
        <v>7.4555594352472276E-3</v>
      </c>
    </row>
    <row r="7" spans="2:13" x14ac:dyDescent="0.75">
      <c r="B7" s="3">
        <v>2013</v>
      </c>
      <c r="C7" s="12" t="s">
        <v>97</v>
      </c>
      <c r="D7" s="12">
        <v>-1.1900000000000001E-2</v>
      </c>
      <c r="F7" s="3" t="s">
        <v>97</v>
      </c>
      <c r="G7" s="20">
        <v>25000</v>
      </c>
      <c r="H7" s="16" cm="1">
        <f t="array" ref="H7">GEOMEAN(_xlfn._xlws.FILTER($D$5:$D$118,$C$5:$C$118=F7)+1)-1</f>
        <v>5.5528213175684682E-2</v>
      </c>
      <c r="I7" s="15">
        <v>15</v>
      </c>
      <c r="J7" s="15">
        <v>2011</v>
      </c>
      <c r="K7" s="17">
        <v>56232.539796478777</v>
      </c>
      <c r="M7" s="16">
        <v>5.5528213175684682E-2</v>
      </c>
    </row>
    <row r="8" spans="2:13" x14ac:dyDescent="0.75">
      <c r="B8" s="3">
        <v>2014</v>
      </c>
      <c r="C8" s="12" t="s">
        <v>97</v>
      </c>
      <c r="D8" s="12">
        <v>3.1899999999999998E-2</v>
      </c>
      <c r="F8" s="3" t="s">
        <v>100</v>
      </c>
      <c r="G8" s="20">
        <v>27500</v>
      </c>
      <c r="H8" s="16" cm="1">
        <f t="array" ref="H8">GEOMEAN(_xlfn._xlws.FILTER($D$5:$D$118,$C$5:$C$118=F8)+1)-1</f>
        <v>6.6579107201316656E-2</v>
      </c>
      <c r="I8" s="15">
        <v>19</v>
      </c>
      <c r="J8" s="15">
        <v>2007</v>
      </c>
      <c r="K8" s="17">
        <v>93583.884011317539</v>
      </c>
      <c r="M8" s="16">
        <v>6.6579107201316656E-2</v>
      </c>
    </row>
    <row r="9" spans="2:13" x14ac:dyDescent="0.75">
      <c r="B9" s="3">
        <v>2015</v>
      </c>
      <c r="C9" s="12" t="s">
        <v>97</v>
      </c>
      <c r="D9" s="12">
        <v>0.1318</v>
      </c>
      <c r="F9" s="3" t="s">
        <v>98</v>
      </c>
      <c r="G9" s="20">
        <v>50000</v>
      </c>
      <c r="H9" s="16" cm="1">
        <f t="array" ref="H9">GEOMEAN(_xlfn._xlws.FILTER($D$5:$D$118,$C$5:$C$118=F9)+1)-1</f>
        <v>5.6559857514024925E-2</v>
      </c>
      <c r="I9" s="15">
        <v>28</v>
      </c>
      <c r="J9" s="15">
        <v>1998</v>
      </c>
      <c r="K9" s="17">
        <v>233348.48185149935</v>
      </c>
      <c r="M9" s="16">
        <v>5.6559857514024925E-2</v>
      </c>
    </row>
    <row r="10" spans="2:13" x14ac:dyDescent="0.75">
      <c r="B10" s="3">
        <v>2016</v>
      </c>
      <c r="C10" s="12" t="s">
        <v>97</v>
      </c>
      <c r="D10" s="12">
        <v>0.18340000000000001</v>
      </c>
    </row>
    <row r="11" spans="2:13" x14ac:dyDescent="0.75">
      <c r="B11" s="3">
        <v>2017</v>
      </c>
      <c r="C11" s="12" t="s">
        <v>97</v>
      </c>
      <c r="D11" s="12">
        <v>1.9E-3</v>
      </c>
      <c r="F11" t="s">
        <v>108</v>
      </c>
    </row>
    <row r="12" spans="2:13" x14ac:dyDescent="0.75">
      <c r="B12" s="3">
        <v>2018</v>
      </c>
      <c r="C12" s="12" t="s">
        <v>97</v>
      </c>
      <c r="D12" s="12">
        <v>-6.13E-2</v>
      </c>
      <c r="F12" s="18" t="s">
        <v>109</v>
      </c>
    </row>
    <row r="13" spans="2:13" x14ac:dyDescent="0.75">
      <c r="B13" s="3">
        <v>2019</v>
      </c>
      <c r="C13" s="12" t="s">
        <v>97</v>
      </c>
      <c r="D13" s="12">
        <v>-6.7000000000000002E-3</v>
      </c>
      <c r="F13" t="s">
        <v>110</v>
      </c>
    </row>
    <row r="14" spans="2:13" x14ac:dyDescent="0.75">
      <c r="B14" s="3">
        <v>2020</v>
      </c>
      <c r="C14" s="12" t="s">
        <v>97</v>
      </c>
      <c r="D14" s="12">
        <v>0.16569999999999999</v>
      </c>
    </row>
    <row r="15" spans="2:13" x14ac:dyDescent="0.75">
      <c r="B15" s="3">
        <v>2021</v>
      </c>
      <c r="C15" s="12" t="s">
        <v>97</v>
      </c>
      <c r="D15" s="12">
        <v>3.4799999999999998E-2</v>
      </c>
    </row>
    <row r="16" spans="2:13" x14ac:dyDescent="0.75">
      <c r="B16" s="3">
        <v>2022</v>
      </c>
      <c r="C16" s="12" t="s">
        <v>97</v>
      </c>
      <c r="D16" s="12">
        <v>8.4500000000000006E-2</v>
      </c>
    </row>
    <row r="17" spans="2:4" x14ac:dyDescent="0.75">
      <c r="B17" s="3">
        <v>2023</v>
      </c>
      <c r="C17" s="12" t="s">
        <v>97</v>
      </c>
      <c r="D17" s="12">
        <v>-8.3599999999999994E-2</v>
      </c>
    </row>
    <row r="18" spans="2:4" x14ac:dyDescent="0.75">
      <c r="B18" s="3">
        <v>2024</v>
      </c>
      <c r="C18" s="12" t="s">
        <v>97</v>
      </c>
      <c r="D18" s="12">
        <v>0.19520000000000001</v>
      </c>
    </row>
    <row r="19" spans="2:4" x14ac:dyDescent="0.75">
      <c r="B19" s="3">
        <v>2025</v>
      </c>
      <c r="C19" s="12" t="s">
        <v>97</v>
      </c>
      <c r="D19" s="12">
        <v>0.10489999999999999</v>
      </c>
    </row>
    <row r="20" spans="2:4" x14ac:dyDescent="0.75">
      <c r="B20" s="3">
        <v>1998</v>
      </c>
      <c r="C20" s="12" t="s">
        <v>98</v>
      </c>
      <c r="D20" s="12">
        <v>5.6500000000000002E-2</v>
      </c>
    </row>
    <row r="21" spans="2:4" x14ac:dyDescent="0.75">
      <c r="B21" s="3">
        <v>1999</v>
      </c>
      <c r="C21" s="12" t="s">
        <v>98</v>
      </c>
      <c r="D21" s="12">
        <v>9.7000000000000003E-2</v>
      </c>
    </row>
    <row r="22" spans="2:4" x14ac:dyDescent="0.75">
      <c r="B22" s="3">
        <v>2000</v>
      </c>
      <c r="C22" s="12" t="s">
        <v>98</v>
      </c>
      <c r="D22" s="12">
        <v>9.1899999999999996E-2</v>
      </c>
    </row>
    <row r="23" spans="2:4" x14ac:dyDescent="0.75">
      <c r="B23" s="3">
        <v>2001</v>
      </c>
      <c r="C23" s="12" t="s">
        <v>98</v>
      </c>
      <c r="D23" s="12">
        <v>0.1358</v>
      </c>
    </row>
    <row r="24" spans="2:4" x14ac:dyDescent="0.75">
      <c r="B24" s="3">
        <v>2002</v>
      </c>
      <c r="C24" s="12" t="s">
        <v>98</v>
      </c>
      <c r="D24" s="12">
        <v>5.5100000000000003E-2</v>
      </c>
    </row>
    <row r="25" spans="2:4" x14ac:dyDescent="0.75">
      <c r="B25" s="3">
        <v>2003</v>
      </c>
      <c r="C25" s="12" t="s">
        <v>98</v>
      </c>
      <c r="D25" s="12">
        <v>0.05</v>
      </c>
    </row>
    <row r="26" spans="2:4" x14ac:dyDescent="0.75">
      <c r="B26" s="3">
        <v>2004</v>
      </c>
      <c r="C26" s="12" t="s">
        <v>98</v>
      </c>
      <c r="D26" s="12">
        <v>5.4800000000000001E-2</v>
      </c>
    </row>
    <row r="27" spans="2:4" x14ac:dyDescent="0.75">
      <c r="B27" s="3">
        <v>2005</v>
      </c>
      <c r="C27" s="12" t="s">
        <v>98</v>
      </c>
      <c r="D27" s="12">
        <v>7.0300000000000001E-2</v>
      </c>
    </row>
    <row r="28" spans="2:4" x14ac:dyDescent="0.75">
      <c r="B28" s="3">
        <v>2006</v>
      </c>
      <c r="C28" s="12" t="s">
        <v>98</v>
      </c>
      <c r="D28" s="12">
        <v>0.1076</v>
      </c>
    </row>
    <row r="29" spans="2:4" x14ac:dyDescent="0.75">
      <c r="B29" s="3">
        <v>2007</v>
      </c>
      <c r="C29" s="12" t="s">
        <v>98</v>
      </c>
      <c r="D29" s="12">
        <v>0.1077</v>
      </c>
    </row>
    <row r="30" spans="2:4" x14ac:dyDescent="0.75">
      <c r="B30" s="3">
        <v>2008</v>
      </c>
      <c r="C30" s="12" t="s">
        <v>98</v>
      </c>
      <c r="D30" s="12">
        <v>-1.06E-2</v>
      </c>
    </row>
    <row r="31" spans="2:4" x14ac:dyDescent="0.75">
      <c r="B31" s="3">
        <v>2009</v>
      </c>
      <c r="C31" s="12" t="s">
        <v>98</v>
      </c>
      <c r="D31" s="12">
        <v>6.8400000000000002E-2</v>
      </c>
    </row>
    <row r="32" spans="2:4" x14ac:dyDescent="0.75">
      <c r="B32" s="3">
        <v>2010</v>
      </c>
      <c r="C32" s="12" t="s">
        <v>98</v>
      </c>
      <c r="D32" s="12">
        <v>2.7699999999999999E-2</v>
      </c>
    </row>
    <row r="33" spans="2:4" x14ac:dyDescent="0.75">
      <c r="B33" s="3">
        <v>2011</v>
      </c>
      <c r="C33" s="12" t="s">
        <v>98</v>
      </c>
      <c r="D33" s="12">
        <v>-7.1999999999999998E-3</v>
      </c>
    </row>
    <row r="34" spans="2:4" x14ac:dyDescent="0.75">
      <c r="B34" s="3">
        <v>2012</v>
      </c>
      <c r="C34" s="12" t="s">
        <v>98</v>
      </c>
      <c r="D34" s="12">
        <v>-3.1899999999999998E-2</v>
      </c>
    </row>
    <row r="35" spans="2:4" x14ac:dyDescent="0.75">
      <c r="B35" s="3">
        <v>2013</v>
      </c>
      <c r="C35" s="12" t="s">
        <v>98</v>
      </c>
      <c r="D35" s="12">
        <v>1.7000000000000001E-2</v>
      </c>
    </row>
    <row r="36" spans="2:4" x14ac:dyDescent="0.75">
      <c r="B36" s="3">
        <v>2014</v>
      </c>
      <c r="C36" s="12" t="s">
        <v>98</v>
      </c>
      <c r="D36" s="12">
        <v>7.3099999999999998E-2</v>
      </c>
    </row>
    <row r="37" spans="2:4" x14ac:dyDescent="0.75">
      <c r="B37" s="3">
        <v>2015</v>
      </c>
      <c r="C37" s="12" t="s">
        <v>98</v>
      </c>
      <c r="D37" s="12">
        <v>0.1109</v>
      </c>
    </row>
    <row r="38" spans="2:4" x14ac:dyDescent="0.75">
      <c r="B38" s="3">
        <v>2016</v>
      </c>
      <c r="C38" s="12" t="s">
        <v>98</v>
      </c>
      <c r="D38" s="12">
        <v>4.2799999999999998E-2</v>
      </c>
    </row>
    <row r="39" spans="2:4" x14ac:dyDescent="0.75">
      <c r="B39" s="3">
        <v>2017</v>
      </c>
      <c r="C39" s="12" t="s">
        <v>98</v>
      </c>
      <c r="D39" s="12">
        <v>0.10630000000000001</v>
      </c>
    </row>
    <row r="40" spans="2:4" x14ac:dyDescent="0.75">
      <c r="B40" s="3">
        <v>2018</v>
      </c>
      <c r="C40" s="12" t="s">
        <v>98</v>
      </c>
      <c r="D40" s="12">
        <v>3.2199999999999999E-2</v>
      </c>
    </row>
    <row r="41" spans="2:4" x14ac:dyDescent="0.75">
      <c r="B41" s="3">
        <v>2019</v>
      </c>
      <c r="C41" s="12" t="s">
        <v>98</v>
      </c>
      <c r="D41" s="12">
        <v>5.3199999999999997E-2</v>
      </c>
    </row>
    <row r="42" spans="2:4" x14ac:dyDescent="0.75">
      <c r="B42" s="3">
        <v>2020</v>
      </c>
      <c r="C42" s="12" t="s">
        <v>98</v>
      </c>
      <c r="D42" s="12">
        <v>5.5800000000000002E-2</v>
      </c>
    </row>
    <row r="43" spans="2:4" x14ac:dyDescent="0.75">
      <c r="B43" s="3">
        <v>2021</v>
      </c>
      <c r="C43" s="12" t="s">
        <v>98</v>
      </c>
      <c r="D43" s="12">
        <v>2.5600000000000001E-2</v>
      </c>
    </row>
    <row r="44" spans="2:4" x14ac:dyDescent="0.75">
      <c r="B44" s="3">
        <v>2022</v>
      </c>
      <c r="C44" s="12" t="s">
        <v>98</v>
      </c>
      <c r="D44" s="12">
        <v>0.1082</v>
      </c>
    </row>
    <row r="45" spans="2:4" x14ac:dyDescent="0.75">
      <c r="B45" s="3">
        <v>2023</v>
      </c>
      <c r="C45" s="12" t="s">
        <v>98</v>
      </c>
      <c r="D45" s="12">
        <v>5.5899999999999998E-2</v>
      </c>
    </row>
    <row r="46" spans="2:4" x14ac:dyDescent="0.75">
      <c r="B46" s="3">
        <v>2024</v>
      </c>
      <c r="C46" s="12" t="s">
        <v>98</v>
      </c>
      <c r="D46" s="12">
        <v>5.9200000000000003E-2</v>
      </c>
    </row>
    <row r="47" spans="2:4" x14ac:dyDescent="0.75">
      <c r="B47" s="3">
        <v>2025</v>
      </c>
      <c r="C47" s="12" t="s">
        <v>98</v>
      </c>
      <c r="D47" s="12">
        <v>-6.8999999999999999E-3</v>
      </c>
    </row>
    <row r="48" spans="2:4" x14ac:dyDescent="0.75">
      <c r="B48" s="3">
        <v>2004</v>
      </c>
      <c r="C48" s="12" t="s">
        <v>99</v>
      </c>
      <c r="D48" s="12">
        <v>3.8999999999999998E-3</v>
      </c>
    </row>
    <row r="49" spans="2:4" x14ac:dyDescent="0.75">
      <c r="B49" s="3">
        <v>2005</v>
      </c>
      <c r="C49" s="12" t="s">
        <v>99</v>
      </c>
      <c r="D49" s="12">
        <v>-2.4899999999999999E-2</v>
      </c>
    </row>
    <row r="50" spans="2:4" x14ac:dyDescent="0.75">
      <c r="B50" s="3">
        <v>2006</v>
      </c>
      <c r="C50" s="12" t="s">
        <v>99</v>
      </c>
      <c r="D50" s="12">
        <v>-6.4000000000000003E-3</v>
      </c>
    </row>
    <row r="51" spans="2:4" x14ac:dyDescent="0.75">
      <c r="B51" s="3">
        <v>2007</v>
      </c>
      <c r="C51" s="12" t="s">
        <v>99</v>
      </c>
      <c r="D51" s="12">
        <v>-1.7399999999999999E-2</v>
      </c>
    </row>
    <row r="52" spans="2:4" x14ac:dyDescent="0.75">
      <c r="B52" s="3">
        <v>2008</v>
      </c>
      <c r="C52" s="12" t="s">
        <v>99</v>
      </c>
      <c r="D52" s="12">
        <v>-4.2999999999999997E-2</v>
      </c>
    </row>
    <row r="53" spans="2:4" x14ac:dyDescent="0.75">
      <c r="B53" s="3">
        <v>2009</v>
      </c>
      <c r="C53" s="12" t="s">
        <v>99</v>
      </c>
      <c r="D53" s="12">
        <v>2.7E-2</v>
      </c>
    </row>
    <row r="54" spans="2:4" x14ac:dyDescent="0.75">
      <c r="B54" s="3">
        <v>2010</v>
      </c>
      <c r="C54" s="12" t="s">
        <v>99</v>
      </c>
      <c r="D54" s="12">
        <v>2E-3</v>
      </c>
    </row>
    <row r="55" spans="2:4" x14ac:dyDescent="0.75">
      <c r="B55" s="3">
        <v>2011</v>
      </c>
      <c r="C55" s="12" t="s">
        <v>99</v>
      </c>
      <c r="D55" s="12">
        <v>-3.1300000000000001E-2</v>
      </c>
    </row>
    <row r="56" spans="2:4" x14ac:dyDescent="0.75">
      <c r="B56" s="3">
        <v>2012</v>
      </c>
      <c r="C56" s="12" t="s">
        <v>99</v>
      </c>
      <c r="D56" s="12">
        <v>2.1700000000000001E-2</v>
      </c>
    </row>
    <row r="57" spans="2:4" x14ac:dyDescent="0.75">
      <c r="B57" s="3">
        <v>2013</v>
      </c>
      <c r="C57" s="12" t="s">
        <v>99</v>
      </c>
      <c r="D57" s="12">
        <v>-3.6299999999999999E-2</v>
      </c>
    </row>
    <row r="58" spans="2:4" x14ac:dyDescent="0.75">
      <c r="B58" s="3">
        <v>2014</v>
      </c>
      <c r="C58" s="12" t="s">
        <v>99</v>
      </c>
      <c r="D58" s="12">
        <v>4.5400000000000003E-2</v>
      </c>
    </row>
    <row r="59" spans="2:4" x14ac:dyDescent="0.75">
      <c r="B59" s="3">
        <v>2015</v>
      </c>
      <c r="C59" s="12" t="s">
        <v>99</v>
      </c>
      <c r="D59" s="12">
        <v>1.8700000000000001E-2</v>
      </c>
    </row>
    <row r="60" spans="2:4" x14ac:dyDescent="0.75">
      <c r="B60" s="3">
        <v>2016</v>
      </c>
      <c r="C60" s="12" t="s">
        <v>99</v>
      </c>
      <c r="D60" s="12">
        <v>7.3099999999999998E-2</v>
      </c>
    </row>
    <row r="61" spans="2:4" x14ac:dyDescent="0.75">
      <c r="B61" s="3">
        <v>2017</v>
      </c>
      <c r="C61" s="12" t="s">
        <v>99</v>
      </c>
      <c r="D61" s="12">
        <v>-1.3599999999999999E-2</v>
      </c>
    </row>
    <row r="62" spans="2:4" x14ac:dyDescent="0.75">
      <c r="B62" s="3">
        <v>2018</v>
      </c>
      <c r="C62" s="12" t="s">
        <v>99</v>
      </c>
      <c r="D62" s="12">
        <v>5.7799999999999997E-2</v>
      </c>
    </row>
    <row r="63" spans="2:4" x14ac:dyDescent="0.75">
      <c r="B63" s="3">
        <v>2019</v>
      </c>
      <c r="C63" s="12" t="s">
        <v>99</v>
      </c>
      <c r="D63" s="12">
        <v>6.59E-2</v>
      </c>
    </row>
    <row r="64" spans="2:4" x14ac:dyDescent="0.75">
      <c r="B64" s="3">
        <v>2020</v>
      </c>
      <c r="C64" s="12" t="s">
        <v>99</v>
      </c>
      <c r="D64" s="12">
        <v>4.4299999999999999E-2</v>
      </c>
    </row>
    <row r="65" spans="2:4" x14ac:dyDescent="0.75">
      <c r="B65" s="3">
        <v>2021</v>
      </c>
      <c r="C65" s="12" t="s">
        <v>99</v>
      </c>
      <c r="D65" s="12">
        <v>3.4000000000000002E-2</v>
      </c>
    </row>
    <row r="66" spans="2:4" x14ac:dyDescent="0.75">
      <c r="B66" s="3">
        <v>2022</v>
      </c>
      <c r="C66" s="12" t="s">
        <v>99</v>
      </c>
      <c r="D66" s="12">
        <v>-4.19E-2</v>
      </c>
    </row>
    <row r="67" spans="2:4" x14ac:dyDescent="0.75">
      <c r="B67" s="3">
        <v>2023</v>
      </c>
      <c r="C67" s="12" t="s">
        <v>99</v>
      </c>
      <c r="D67" s="12">
        <v>-0.02</v>
      </c>
    </row>
    <row r="68" spans="2:4" x14ac:dyDescent="0.75">
      <c r="B68" s="3">
        <v>2024</v>
      </c>
      <c r="C68" s="12" t="s">
        <v>99</v>
      </c>
      <c r="D68" s="12">
        <v>1.6899999999999998E-2</v>
      </c>
    </row>
    <row r="69" spans="2:4" x14ac:dyDescent="0.75">
      <c r="B69" s="3">
        <v>2025</v>
      </c>
      <c r="C69" s="12" t="s">
        <v>99</v>
      </c>
      <c r="D69" s="12">
        <v>1E-3</v>
      </c>
    </row>
    <row r="70" spans="2:4" x14ac:dyDescent="0.75">
      <c r="B70" s="3">
        <v>1996</v>
      </c>
      <c r="C70" s="12" t="s">
        <v>216</v>
      </c>
      <c r="D70" s="12">
        <v>5.45E-2</v>
      </c>
    </row>
    <row r="71" spans="2:4" x14ac:dyDescent="0.75">
      <c r="B71" s="3">
        <v>1997</v>
      </c>
      <c r="C71" s="12" t="s">
        <v>216</v>
      </c>
      <c r="D71" s="12">
        <v>0.1353</v>
      </c>
    </row>
    <row r="72" spans="2:4" x14ac:dyDescent="0.75">
      <c r="B72" s="3">
        <v>1998</v>
      </c>
      <c r="C72" s="12" t="s">
        <v>216</v>
      </c>
      <c r="D72" s="12">
        <v>0.1201</v>
      </c>
    </row>
    <row r="73" spans="2:4" x14ac:dyDescent="0.75">
      <c r="B73" s="3">
        <v>1999</v>
      </c>
      <c r="C73" s="12" t="s">
        <v>216</v>
      </c>
      <c r="D73" s="12">
        <v>0.1149</v>
      </c>
    </row>
    <row r="74" spans="2:4" x14ac:dyDescent="0.75">
      <c r="B74" s="3">
        <v>2000</v>
      </c>
      <c r="C74" s="12" t="s">
        <v>216</v>
      </c>
      <c r="D74" s="12">
        <v>7.51E-2</v>
      </c>
    </row>
    <row r="75" spans="2:4" x14ac:dyDescent="0.75">
      <c r="B75" s="3">
        <v>2001</v>
      </c>
      <c r="C75" s="12" t="s">
        <v>216</v>
      </c>
      <c r="D75" s="12">
        <v>0.1195</v>
      </c>
    </row>
    <row r="76" spans="2:4" x14ac:dyDescent="0.75">
      <c r="B76" s="3">
        <v>2002</v>
      </c>
      <c r="C76" s="12" t="s">
        <v>216</v>
      </c>
      <c r="D76" s="12">
        <v>0.14499999999999999</v>
      </c>
    </row>
    <row r="77" spans="2:4" x14ac:dyDescent="0.75">
      <c r="B77" s="3">
        <v>2003</v>
      </c>
      <c r="C77" s="12" t="s">
        <v>216</v>
      </c>
      <c r="D77" s="12">
        <v>-3.2899999999999999E-2</v>
      </c>
    </row>
    <row r="78" spans="2:4" x14ac:dyDescent="0.75">
      <c r="B78" s="3">
        <v>2004</v>
      </c>
      <c r="C78" s="12" t="s">
        <v>216</v>
      </c>
      <c r="D78" s="12">
        <v>4.2099999999999999E-2</v>
      </c>
    </row>
    <row r="79" spans="2:4" x14ac:dyDescent="0.75">
      <c r="B79" s="3">
        <v>2005</v>
      </c>
      <c r="C79" s="12" t="s">
        <v>216</v>
      </c>
      <c r="D79" s="12">
        <v>-6.1000000000000004E-3</v>
      </c>
    </row>
    <row r="80" spans="2:4" x14ac:dyDescent="0.75">
      <c r="B80" s="3">
        <v>2006</v>
      </c>
      <c r="C80" s="12" t="s">
        <v>216</v>
      </c>
      <c r="D80" s="12">
        <v>-1.9400000000000001E-2</v>
      </c>
    </row>
    <row r="81" spans="2:4" x14ac:dyDescent="0.75">
      <c r="B81" s="3">
        <v>2007</v>
      </c>
      <c r="C81" s="12" t="s">
        <v>216</v>
      </c>
      <c r="D81" s="12">
        <v>-1.0800000000000001E-2</v>
      </c>
    </row>
    <row r="82" spans="2:4" x14ac:dyDescent="0.75">
      <c r="B82" s="3">
        <v>2008</v>
      </c>
      <c r="C82" s="12" t="s">
        <v>216</v>
      </c>
      <c r="D82" s="12">
        <v>0.1144</v>
      </c>
    </row>
    <row r="83" spans="2:4" x14ac:dyDescent="0.75">
      <c r="B83" s="3">
        <v>2009</v>
      </c>
      <c r="C83" s="12" t="s">
        <v>216</v>
      </c>
      <c r="D83" s="12">
        <v>0.11559999999999999</v>
      </c>
    </row>
    <row r="84" spans="2:4" x14ac:dyDescent="0.75">
      <c r="B84" s="3">
        <v>2010</v>
      </c>
      <c r="C84" s="12" t="s">
        <v>216</v>
      </c>
      <c r="D84" s="12">
        <v>6.0499999999999998E-2</v>
      </c>
    </row>
    <row r="85" spans="2:4" x14ac:dyDescent="0.75">
      <c r="B85" s="3">
        <v>2011</v>
      </c>
      <c r="C85" s="12" t="s">
        <v>216</v>
      </c>
      <c r="D85" s="12">
        <v>0.1023</v>
      </c>
    </row>
    <row r="86" spans="2:4" x14ac:dyDescent="0.75">
      <c r="B86" s="3">
        <v>2012</v>
      </c>
      <c r="C86" s="12" t="s">
        <v>216</v>
      </c>
      <c r="D86" s="12">
        <v>1.38E-2</v>
      </c>
    </row>
    <row r="87" spans="2:4" x14ac:dyDescent="0.75">
      <c r="B87" s="3">
        <v>2013</v>
      </c>
      <c r="C87" s="12" t="s">
        <v>216</v>
      </c>
      <c r="D87" s="12">
        <v>3.3E-3</v>
      </c>
    </row>
    <row r="88" spans="2:4" x14ac:dyDescent="0.75">
      <c r="B88" s="3">
        <v>2014</v>
      </c>
      <c r="C88" s="12" t="s">
        <v>216</v>
      </c>
      <c r="D88" s="12">
        <v>-5.1999999999999998E-3</v>
      </c>
    </row>
    <row r="89" spans="2:4" x14ac:dyDescent="0.75">
      <c r="B89" s="3">
        <v>2015</v>
      </c>
      <c r="C89" s="12" t="s">
        <v>216</v>
      </c>
      <c r="D89" s="12">
        <v>0.14580000000000001</v>
      </c>
    </row>
    <row r="90" spans="2:4" x14ac:dyDescent="0.75">
      <c r="B90" s="3">
        <v>2016</v>
      </c>
      <c r="C90" s="12" t="s">
        <v>216</v>
      </c>
      <c r="D90" s="12">
        <v>-8.8000000000000005E-3</v>
      </c>
    </row>
    <row r="91" spans="2:4" x14ac:dyDescent="0.75">
      <c r="B91" s="3">
        <v>2017</v>
      </c>
      <c r="C91" s="12" t="s">
        <v>216</v>
      </c>
      <c r="D91" s="12">
        <v>6.6100000000000006E-2</v>
      </c>
    </row>
    <row r="92" spans="2:4" x14ac:dyDescent="0.75">
      <c r="B92" s="3">
        <v>2018</v>
      </c>
      <c r="C92" s="12" t="s">
        <v>216</v>
      </c>
      <c r="D92" s="12">
        <v>-3.56E-2</v>
      </c>
    </row>
    <row r="93" spans="2:4" x14ac:dyDescent="0.75">
      <c r="B93" s="3">
        <v>2019</v>
      </c>
      <c r="C93" s="12" t="s">
        <v>216</v>
      </c>
      <c r="D93" s="12">
        <v>1.23E-2</v>
      </c>
    </row>
    <row r="94" spans="2:4" x14ac:dyDescent="0.75">
      <c r="B94" s="3">
        <v>2020</v>
      </c>
      <c r="C94" s="12" t="s">
        <v>216</v>
      </c>
      <c r="D94" s="12">
        <v>-4.9200000000000001E-2</v>
      </c>
    </row>
    <row r="95" spans="2:4" x14ac:dyDescent="0.75">
      <c r="B95" s="3">
        <v>2021</v>
      </c>
      <c r="C95" s="12" t="s">
        <v>216</v>
      </c>
      <c r="D95" s="12">
        <v>8.6499999999999994E-2</v>
      </c>
    </row>
    <row r="96" spans="2:4" x14ac:dyDescent="0.75">
      <c r="B96" s="3">
        <v>2022</v>
      </c>
      <c r="C96" s="12" t="s">
        <v>216</v>
      </c>
      <c r="D96" s="12">
        <v>-4.6800000000000001E-2</v>
      </c>
    </row>
    <row r="97" spans="2:4" x14ac:dyDescent="0.75">
      <c r="B97" s="3">
        <v>2023</v>
      </c>
      <c r="C97" s="12" t="s">
        <v>216</v>
      </c>
      <c r="D97" s="12">
        <v>5.6800000000000003E-2</v>
      </c>
    </row>
    <row r="98" spans="2:4" x14ac:dyDescent="0.75">
      <c r="B98" s="3">
        <v>2024</v>
      </c>
      <c r="C98" s="12" t="s">
        <v>216</v>
      </c>
      <c r="D98" s="12">
        <v>-3.85E-2</v>
      </c>
    </row>
    <row r="99" spans="2:4" x14ac:dyDescent="0.75">
      <c r="B99" s="3">
        <v>2025</v>
      </c>
      <c r="C99" s="12" t="s">
        <v>216</v>
      </c>
      <c r="D99" s="12">
        <v>0.126</v>
      </c>
    </row>
    <row r="100" spans="2:4" x14ac:dyDescent="0.75">
      <c r="B100" s="3">
        <v>2007</v>
      </c>
      <c r="C100" s="12" t="s">
        <v>100</v>
      </c>
      <c r="D100" s="12">
        <v>-9.6600000000000005E-2</v>
      </c>
    </row>
    <row r="101" spans="2:4" x14ac:dyDescent="0.75">
      <c r="B101" s="3">
        <v>2008</v>
      </c>
      <c r="C101" s="12" t="s">
        <v>100</v>
      </c>
      <c r="D101" s="12">
        <v>0.26669999999999999</v>
      </c>
    </row>
    <row r="102" spans="2:4" x14ac:dyDescent="0.75">
      <c r="B102" s="3">
        <v>2009</v>
      </c>
      <c r="C102" s="12" t="s">
        <v>100</v>
      </c>
      <c r="D102" s="12">
        <v>-5.0000000000000001E-4</v>
      </c>
    </row>
    <row r="103" spans="2:4" x14ac:dyDescent="0.75">
      <c r="B103" s="3">
        <v>2010</v>
      </c>
      <c r="C103" s="12" t="s">
        <v>100</v>
      </c>
      <c r="D103" s="12">
        <v>0.19309999999999999</v>
      </c>
    </row>
    <row r="104" spans="2:4" x14ac:dyDescent="0.75">
      <c r="B104" s="3">
        <v>2011</v>
      </c>
      <c r="C104" s="12" t="s">
        <v>100</v>
      </c>
      <c r="D104" s="12">
        <v>6.5199999999999994E-2</v>
      </c>
    </row>
    <row r="105" spans="2:4" x14ac:dyDescent="0.75">
      <c r="B105" s="3">
        <v>2012</v>
      </c>
      <c r="C105" s="12" t="s">
        <v>100</v>
      </c>
      <c r="D105" s="12">
        <v>7.1999999999999998E-3</v>
      </c>
    </row>
    <row r="106" spans="2:4" x14ac:dyDescent="0.75">
      <c r="B106" s="3">
        <v>2013</v>
      </c>
      <c r="C106" s="12" t="s">
        <v>100</v>
      </c>
      <c r="D106" s="12">
        <v>0.26829999999999998</v>
      </c>
    </row>
    <row r="107" spans="2:4" x14ac:dyDescent="0.75">
      <c r="B107" s="3">
        <v>2014</v>
      </c>
      <c r="C107" s="12" t="s">
        <v>100</v>
      </c>
      <c r="D107" s="12">
        <v>0.16600000000000001</v>
      </c>
    </row>
    <row r="108" spans="2:4" x14ac:dyDescent="0.75">
      <c r="B108" s="3">
        <v>2015</v>
      </c>
      <c r="C108" s="12" t="s">
        <v>100</v>
      </c>
      <c r="D108" s="12">
        <v>-7.6499999999999999E-2</v>
      </c>
    </row>
    <row r="109" spans="2:4" x14ac:dyDescent="0.75">
      <c r="B109" s="3">
        <v>2016</v>
      </c>
      <c r="C109" s="12" t="s">
        <v>100</v>
      </c>
      <c r="D109" s="12">
        <v>0.14249999999999999</v>
      </c>
    </row>
    <row r="110" spans="2:4" x14ac:dyDescent="0.75">
      <c r="B110" s="3">
        <v>2017</v>
      </c>
      <c r="C110" s="12" t="s">
        <v>100</v>
      </c>
      <c r="D110" s="12">
        <v>6.7999999999999996E-3</v>
      </c>
    </row>
    <row r="111" spans="2:4" x14ac:dyDescent="0.75">
      <c r="B111" s="3">
        <v>2018</v>
      </c>
      <c r="C111" s="12" t="s">
        <v>100</v>
      </c>
      <c r="D111" s="12">
        <v>3.4500000000000003E-2</v>
      </c>
    </row>
    <row r="112" spans="2:4" x14ac:dyDescent="0.75">
      <c r="B112" s="3">
        <v>2019</v>
      </c>
      <c r="C112" s="12" t="s">
        <v>100</v>
      </c>
      <c r="D112" s="12">
        <v>-4.82E-2</v>
      </c>
    </row>
    <row r="113" spans="2:4" x14ac:dyDescent="0.75">
      <c r="B113" s="3">
        <v>2020</v>
      </c>
      <c r="C113" s="12" t="s">
        <v>100</v>
      </c>
      <c r="D113" s="12">
        <v>0.1124</v>
      </c>
    </row>
    <row r="114" spans="2:4" x14ac:dyDescent="0.75">
      <c r="B114" s="3">
        <v>2021</v>
      </c>
      <c r="C114" s="12" t="s">
        <v>100</v>
      </c>
      <c r="D114" s="12">
        <v>0.17929999999999999</v>
      </c>
    </row>
    <row r="115" spans="2:4" x14ac:dyDescent="0.75">
      <c r="B115" s="3">
        <v>2022</v>
      </c>
      <c r="C115" s="12" t="s">
        <v>100</v>
      </c>
      <c r="D115" s="12">
        <v>-2.2100000000000002E-2</v>
      </c>
    </row>
    <row r="116" spans="2:4" x14ac:dyDescent="0.75">
      <c r="B116" s="3">
        <v>2023</v>
      </c>
      <c r="C116" s="12" t="s">
        <v>100</v>
      </c>
      <c r="D116" s="12">
        <v>-4.1599999999999998E-2</v>
      </c>
    </row>
    <row r="117" spans="2:4" x14ac:dyDescent="0.75">
      <c r="B117" s="3">
        <v>2024</v>
      </c>
      <c r="C117" s="12" t="s">
        <v>100</v>
      </c>
      <c r="D117" s="12">
        <v>6.9400000000000003E-2</v>
      </c>
    </row>
    <row r="118" spans="2:4" x14ac:dyDescent="0.75">
      <c r="B118" s="3">
        <v>2025</v>
      </c>
      <c r="C118" s="12" t="s">
        <v>100</v>
      </c>
      <c r="D118" s="12">
        <v>0.1429</v>
      </c>
    </row>
  </sheetData>
  <hyperlinks>
    <hyperlink ref="F12" r:id="rId1" xr:uid="{B808B404-C4C5-4BCA-A3F0-0F940811606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C8575-6B89-460E-A36A-9F2229D025F8}">
  <sheetPr>
    <tabColor rgb="FF0000FF"/>
  </sheetPr>
  <dimension ref="B2:I36"/>
  <sheetViews>
    <sheetView zoomScaleNormal="100" workbookViewId="0">
      <selection activeCell="I5" sqref="I5"/>
    </sheetView>
  </sheetViews>
  <sheetFormatPr defaultRowHeight="14.75" x14ac:dyDescent="0.75"/>
  <cols>
    <col min="1" max="1" width="4.54296875" customWidth="1"/>
    <col min="2" max="2" width="9.26953125" customWidth="1"/>
    <col min="3" max="3" width="12.40625" customWidth="1"/>
    <col min="4" max="4" width="12.26953125" customWidth="1"/>
    <col min="6" max="6" width="9.40625" customWidth="1"/>
    <col min="7" max="7" width="9.1328125" customWidth="1"/>
    <col min="8" max="8" width="20.1328125" customWidth="1"/>
    <col min="9" max="9" width="21.86328125" bestFit="1" customWidth="1"/>
  </cols>
  <sheetData>
    <row r="2" spans="2:9" x14ac:dyDescent="0.75">
      <c r="B2" s="1" t="s">
        <v>197</v>
      </c>
    </row>
    <row r="4" spans="2:9" x14ac:dyDescent="0.75">
      <c r="B4" s="13" t="s">
        <v>142</v>
      </c>
      <c r="C4" s="13" t="s">
        <v>143</v>
      </c>
      <c r="D4" s="13" t="s">
        <v>194</v>
      </c>
      <c r="F4" s="13" t="s">
        <v>142</v>
      </c>
      <c r="G4" s="13" t="s">
        <v>144</v>
      </c>
      <c r="H4" s="13" t="s">
        <v>195</v>
      </c>
      <c r="I4" s="13" t="s">
        <v>149</v>
      </c>
    </row>
    <row r="5" spans="2:9" x14ac:dyDescent="0.75">
      <c r="B5" s="3" t="s">
        <v>145</v>
      </c>
      <c r="C5" s="26">
        <v>44147</v>
      </c>
      <c r="D5" s="20">
        <v>-5000</v>
      </c>
      <c r="F5" s="3" t="s">
        <v>145</v>
      </c>
      <c r="G5" s="3">
        <v>0.15</v>
      </c>
      <c r="H5" s="17" cm="1">
        <f t="array" ref="H5">XNPV(G5,_xlfn._xlws.FILTER($D$5:$D$36,$B$5:$B$36=F5),_xlfn._xlws.FILTER($C$5:$C$36,$B$5:$B$36=F5))</f>
        <v>-903.81026235419949</v>
      </c>
      <c r="I5" s="16" cm="1">
        <f t="array" ref="I5">XIRR(_xlfn._xlws.FILTER($D$5:$D$36,$B$5:$B$36=F5),_xlfn._xlws.FILTER($C$5:$C$36,$B$5:$B$36=F5))</f>
        <v>-8.6444559693336503E-2</v>
      </c>
    </row>
    <row r="6" spans="2:9" x14ac:dyDescent="0.75">
      <c r="B6" s="3" t="s">
        <v>145</v>
      </c>
      <c r="C6" s="26">
        <v>44177</v>
      </c>
      <c r="D6" s="20">
        <v>700</v>
      </c>
      <c r="F6" s="3" t="s">
        <v>146</v>
      </c>
      <c r="G6" s="3">
        <v>0.17499999999999999</v>
      </c>
      <c r="H6" s="17" cm="1">
        <f t="array" ref="H6">XNPV(G6,_xlfn._xlws.FILTER($D$5:$D$36,$B$5:$B$36=F6),_xlfn._xlws.FILTER($C$5:$C$36,$B$5:$B$36=F6))</f>
        <v>70683.687051977453</v>
      </c>
      <c r="I6" s="16" cm="1">
        <f t="array" ref="I6">XIRR(_xlfn._xlws.FILTER($D$5:$D$36,$B$5:$B$36=F6),_xlfn._xlws.FILTER($C$5:$C$36,$B$5:$B$36=F6))</f>
        <v>0.79793795347213758</v>
      </c>
    </row>
    <row r="7" spans="2:9" x14ac:dyDescent="0.75">
      <c r="B7" s="3" t="s">
        <v>145</v>
      </c>
      <c r="C7" s="26">
        <v>44208</v>
      </c>
      <c r="D7" s="20">
        <v>700</v>
      </c>
      <c r="F7" s="3" t="s">
        <v>147</v>
      </c>
      <c r="G7" s="3">
        <v>0.22</v>
      </c>
      <c r="H7" s="17" cm="1">
        <f t="array" ref="H7">XNPV(G7,_xlfn._xlws.FILTER($D$5:$D$36,$B$5:$B$36=F7),_xlfn._xlws.FILTER($C$5:$C$36,$B$5:$B$36=F7))</f>
        <v>13670.870963146555</v>
      </c>
      <c r="I7" s="16" cm="1">
        <f t="array" ref="I7">XIRR(_xlfn._xlws.FILTER($D$5:$D$36,$B$5:$B$36=F7),_xlfn._xlws.FILTER($C$5:$C$36,$B$5:$B$36=F7))</f>
        <v>0.35058781504631054</v>
      </c>
    </row>
    <row r="8" spans="2:9" x14ac:dyDescent="0.75">
      <c r="B8" s="3" t="s">
        <v>145</v>
      </c>
      <c r="C8" s="26">
        <v>44239</v>
      </c>
      <c r="D8" s="20">
        <v>700</v>
      </c>
    </row>
    <row r="9" spans="2:9" x14ac:dyDescent="0.75">
      <c r="B9" s="3" t="s">
        <v>145</v>
      </c>
      <c r="C9" s="26">
        <v>44267</v>
      </c>
      <c r="D9" s="20">
        <v>700</v>
      </c>
    </row>
    <row r="10" spans="2:9" x14ac:dyDescent="0.75">
      <c r="B10" s="3" t="s">
        <v>145</v>
      </c>
      <c r="C10" s="26">
        <v>44632</v>
      </c>
      <c r="D10" s="20">
        <v>700</v>
      </c>
    </row>
    <row r="11" spans="2:9" x14ac:dyDescent="0.75">
      <c r="B11" s="3" t="s">
        <v>145</v>
      </c>
      <c r="C11" s="26">
        <v>44997</v>
      </c>
      <c r="D11" s="20">
        <v>700</v>
      </c>
      <c r="F11" t="s">
        <v>108</v>
      </c>
    </row>
    <row r="12" spans="2:9" x14ac:dyDescent="0.75">
      <c r="B12" s="3" t="s">
        <v>145</v>
      </c>
      <c r="C12" s="26">
        <v>44998</v>
      </c>
      <c r="D12" s="20">
        <v>700</v>
      </c>
      <c r="F12" s="18" t="s">
        <v>148</v>
      </c>
    </row>
    <row r="13" spans="2:9" x14ac:dyDescent="0.75">
      <c r="B13" s="3" t="s">
        <v>145</v>
      </c>
      <c r="C13" s="26">
        <v>44999</v>
      </c>
      <c r="D13" s="20">
        <v>700</v>
      </c>
      <c r="F13" t="s">
        <v>110</v>
      </c>
    </row>
    <row r="14" spans="2:9" x14ac:dyDescent="0.75">
      <c r="B14" s="3" t="s">
        <v>145</v>
      </c>
      <c r="C14" s="26">
        <v>45000</v>
      </c>
      <c r="D14" s="20">
        <v>-1000</v>
      </c>
    </row>
    <row r="15" spans="2:9" x14ac:dyDescent="0.75">
      <c r="B15" s="3" t="s">
        <v>146</v>
      </c>
      <c r="C15" s="26">
        <v>43952</v>
      </c>
      <c r="D15" s="20">
        <v>-25750</v>
      </c>
    </row>
    <row r="16" spans="2:9" x14ac:dyDescent="0.75">
      <c r="B16" s="3" t="s">
        <v>146</v>
      </c>
      <c r="C16" s="26">
        <v>44317</v>
      </c>
      <c r="D16" s="20">
        <v>15000</v>
      </c>
    </row>
    <row r="17" spans="2:4" x14ac:dyDescent="0.75">
      <c r="B17" s="3" t="s">
        <v>146</v>
      </c>
      <c r="C17" s="26">
        <v>44682</v>
      </c>
      <c r="D17" s="20">
        <v>15000</v>
      </c>
    </row>
    <row r="18" spans="2:4" x14ac:dyDescent="0.75">
      <c r="B18" s="3" t="s">
        <v>146</v>
      </c>
      <c r="C18" s="26">
        <v>45047</v>
      </c>
      <c r="D18" s="20">
        <v>15000</v>
      </c>
    </row>
    <row r="19" spans="2:4" x14ac:dyDescent="0.75">
      <c r="B19" s="3" t="s">
        <v>146</v>
      </c>
      <c r="C19" s="26">
        <v>45413</v>
      </c>
      <c r="D19" s="20">
        <v>15000</v>
      </c>
    </row>
    <row r="20" spans="2:4" x14ac:dyDescent="0.75">
      <c r="B20" s="3" t="s">
        <v>146</v>
      </c>
      <c r="C20" s="26">
        <v>45444</v>
      </c>
      <c r="D20" s="20">
        <v>15000</v>
      </c>
    </row>
    <row r="21" spans="2:4" x14ac:dyDescent="0.75">
      <c r="B21" s="3" t="s">
        <v>146</v>
      </c>
      <c r="C21" s="26">
        <v>45474</v>
      </c>
      <c r="D21" s="20">
        <v>15000</v>
      </c>
    </row>
    <row r="22" spans="2:4" x14ac:dyDescent="0.75">
      <c r="B22" s="3" t="s">
        <v>146</v>
      </c>
      <c r="C22" s="26">
        <v>45505</v>
      </c>
      <c r="D22" s="20">
        <v>15000</v>
      </c>
    </row>
    <row r="23" spans="2:4" x14ac:dyDescent="0.75">
      <c r="B23" s="3" t="s">
        <v>146</v>
      </c>
      <c r="C23" s="26">
        <v>45536</v>
      </c>
      <c r="D23" s="20">
        <v>15000</v>
      </c>
    </row>
    <row r="24" spans="2:4" x14ac:dyDescent="0.75">
      <c r="B24" s="3" t="s">
        <v>146</v>
      </c>
      <c r="C24" s="26">
        <v>45566</v>
      </c>
      <c r="D24" s="20">
        <v>15000</v>
      </c>
    </row>
    <row r="25" spans="2:4" x14ac:dyDescent="0.75">
      <c r="B25" s="3" t="s">
        <v>146</v>
      </c>
      <c r="C25" s="26">
        <v>45597</v>
      </c>
      <c r="D25" s="20">
        <v>15000</v>
      </c>
    </row>
    <row r="26" spans="2:4" x14ac:dyDescent="0.75">
      <c r="B26" s="3" t="s">
        <v>146</v>
      </c>
      <c r="C26" s="26">
        <v>45627</v>
      </c>
      <c r="D26" s="20">
        <v>10000</v>
      </c>
    </row>
    <row r="27" spans="2:4" x14ac:dyDescent="0.75">
      <c r="B27" s="3" t="s">
        <v>146</v>
      </c>
      <c r="C27" s="26">
        <v>45658</v>
      </c>
      <c r="D27" s="20">
        <v>15000</v>
      </c>
    </row>
    <row r="28" spans="2:4" x14ac:dyDescent="0.75">
      <c r="B28" s="3" t="s">
        <v>146</v>
      </c>
      <c r="C28" s="26">
        <v>45689</v>
      </c>
      <c r="D28" s="20">
        <v>-2500</v>
      </c>
    </row>
    <row r="29" spans="2:4" x14ac:dyDescent="0.75">
      <c r="B29" s="3" t="s">
        <v>147</v>
      </c>
      <c r="C29" s="26">
        <v>44531</v>
      </c>
      <c r="D29" s="20">
        <v>-50000</v>
      </c>
    </row>
    <row r="30" spans="2:4" x14ac:dyDescent="0.75">
      <c r="B30" s="3" t="s">
        <v>147</v>
      </c>
      <c r="C30" s="26">
        <v>44896</v>
      </c>
      <c r="D30" s="20">
        <v>20000</v>
      </c>
    </row>
    <row r="31" spans="2:4" x14ac:dyDescent="0.75">
      <c r="B31" s="3" t="s">
        <v>147</v>
      </c>
      <c r="C31" s="26">
        <v>45231</v>
      </c>
      <c r="D31" s="20">
        <v>25000</v>
      </c>
    </row>
    <row r="32" spans="2:4" x14ac:dyDescent="0.75">
      <c r="B32" s="3" t="s">
        <v>147</v>
      </c>
      <c r="C32" s="26">
        <v>45566</v>
      </c>
      <c r="D32" s="20">
        <v>15000</v>
      </c>
    </row>
    <row r="33" spans="2:4" x14ac:dyDescent="0.75">
      <c r="B33" s="3" t="s">
        <v>147</v>
      </c>
      <c r="C33" s="26">
        <v>45901</v>
      </c>
      <c r="D33" s="20">
        <v>35000</v>
      </c>
    </row>
    <row r="34" spans="2:4" x14ac:dyDescent="0.75">
      <c r="B34" s="3" t="s">
        <v>147</v>
      </c>
      <c r="C34" s="26">
        <v>45931</v>
      </c>
      <c r="D34" s="20">
        <v>5000</v>
      </c>
    </row>
    <row r="35" spans="2:4" x14ac:dyDescent="0.75">
      <c r="B35" s="3" t="s">
        <v>147</v>
      </c>
      <c r="C35" s="26">
        <v>45962</v>
      </c>
      <c r="D35" s="20">
        <v>5000</v>
      </c>
    </row>
    <row r="36" spans="2:4" x14ac:dyDescent="0.75">
      <c r="B36" s="3" t="s">
        <v>147</v>
      </c>
      <c r="C36" s="26">
        <v>45992</v>
      </c>
      <c r="D36" s="20">
        <v>1000</v>
      </c>
    </row>
  </sheetData>
  <hyperlinks>
    <hyperlink ref="F12" r:id="rId1" xr:uid="{48A18BB6-D6E0-46C8-BA95-50A1F2101775}"/>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vt:lpstr>
      <vt:lpstr>PT Auto Update</vt:lpstr>
      <vt:lpstr>SummarizeValuesBy</vt:lpstr>
      <vt:lpstr>ShowValuesAs</vt:lpstr>
      <vt:lpstr>UniversalRefresh</vt:lpstr>
      <vt:lpstr>Try It</vt:lpstr>
      <vt:lpstr>Try It (an)</vt:lpstr>
      <vt:lpstr>MEDIAN</vt:lpstr>
      <vt:lpstr>Text Join</vt:lpstr>
      <vt:lpstr>Direct Formula Input</vt:lpstr>
      <vt:lpstr>XLOOKUP</vt:lpstr>
      <vt:lpstr>Helper Column</vt:lpstr>
      <vt:lpstr>Grouping</vt:lpstr>
      <vt:lpstr>Regression</vt:lpstr>
      <vt:lpstr>GeoMean</vt:lpstr>
      <vt:lpstr>XNPV XIRR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2025-07-22T18:20:02Z</dcterms:created>
  <dcterms:modified xsi:type="dcterms:W3CDTF">2025-07-25T23:36:33Z</dcterms:modified>
</cp:coreProperties>
</file>