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8.xml" ContentType="application/vnd.openxmlformats-officedocument.drawing+xml"/>
  <Override PartName="/xl/embeddings/oleObject1.bin" ContentType="application/vnd.openxmlformats-officedocument.oleObject"/>
  <Override PartName="/xl/charts/chart13.xml" ContentType="application/vnd.openxmlformats-officedocument.drawingml.chart+xml"/>
  <Override PartName="/xl/drawings/drawing19.xml" ContentType="application/vnd.openxmlformats-officedocument.drawing+xml"/>
  <Override PartName="/xl/embeddings/oleObject2.bin" ContentType="application/vnd.openxmlformats-officedocument.oleObject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embeddings/oleObject3.bin" ContentType="application/vnd.openxmlformats-officedocument.oleObject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1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210-M365\Content\Ch07\download\"/>
    </mc:Choice>
  </mc:AlternateContent>
  <xr:revisionPtr revIDLastSave="0" documentId="13_ncr:1_{2841DAEC-9071-4624-A867-E55C398580E2}" xr6:coauthVersionLast="47" xr6:coauthVersionMax="47" xr10:uidLastSave="{00000000-0000-0000-0000-000000000000}"/>
  <bookViews>
    <workbookView xWindow="-108" yWindow="-108" windowWidth="23256" windowHeight="12576" tabRatio="650" firstSheet="3" activeTab="3" xr2:uid="{54822C00-A09B-4472-87CD-A682C6163C14}"/>
  </bookViews>
  <sheets>
    <sheet name="ES(36)" sheetId="22" r:id="rId1"/>
    <sheet name="ES(37)" sheetId="24" r:id="rId2"/>
    <sheet name="ES(38)" sheetId="25" r:id="rId3"/>
    <sheet name="TopicsCh(7)" sheetId="21" r:id="rId4"/>
    <sheet name="Notes" sheetId="9" r:id="rId5"/>
    <sheet name="Sample" sheetId="10" r:id="rId6"/>
    <sheet name="Sample (an)" sheetId="28" r:id="rId7"/>
    <sheet name="All Possible Samples" sheetId="11" r:id="rId8"/>
    <sheet name="All Possible Samples (an)" sheetId="31" r:id="rId9"/>
    <sheet name="Simple Random Sample" sheetId="12" r:id="rId10"/>
    <sheet name="Simple Random Sample (an)" sheetId="32" r:id="rId11"/>
    <sheet name="SDofXbar" sheetId="33" r:id="rId12"/>
    <sheet name="SDofXbar(1 an)" sheetId="3" r:id="rId13"/>
    <sheet name="SE &amp; Correction Factor" sheetId="5" r:id="rId14"/>
    <sheet name="SE &amp; Correction Factor (an)" sheetId="46" r:id="rId15"/>
    <sheet name="n and Prob" sheetId="38" r:id="rId16"/>
    <sheet name="n and Prob (an)" sheetId="47" r:id="rId17"/>
    <sheet name="SDofXbar(2)" sheetId="7" r:id="rId18"/>
    <sheet name="SDofXbar(3)" sheetId="8" r:id="rId19"/>
    <sheet name="SDofXbar(4)" sheetId="13" r:id="rId20"/>
    <sheet name="UseSDofXbar" sheetId="20" r:id="rId21"/>
    <sheet name="UseSDofXbar (an)" sheetId="48" r:id="rId22"/>
    <sheet name="z t" sheetId="45" r:id="rId23"/>
    <sheet name="Ex1" sheetId="16" r:id="rId24"/>
    <sheet name="Ex1 (an)" sheetId="49" r:id="rId25"/>
    <sheet name="Pbar(1)" sheetId="17" r:id="rId26"/>
    <sheet name="Pbar(an)Old" sheetId="41" state="hidden" r:id="rId27"/>
    <sheet name="Pbar(1an)" sheetId="54" r:id="rId28"/>
    <sheet name="Pbar2" sheetId="18" r:id="rId29"/>
    <sheet name="Pbar2 (an)" sheetId="55" r:id="rId30"/>
    <sheet name="Pbar2 (an)OLD" sheetId="40" state="hidden" r:id="rId31"/>
  </sheets>
  <definedNames>
    <definedName name="_xlpm.currTbl" hidden="1">#NAME?</definedName>
    <definedName name="_xlpm.rng" hidden="1">#NAME?</definedName>
    <definedName name="_xlpm.row" hidden="1">#NAME?</definedName>
    <definedName name="_xlpm.start" hidden="1">#NAME?</definedName>
    <definedName name="_xlpm.values" hidden="1">#NAME?</definedName>
    <definedName name="_xlnm.Print_Area" localSheetId="4">Notes!$A$1:$N$222</definedName>
    <definedName name="_xlnm.Print_Titles" localSheetId="4">Notes!$1:$1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85" i="55" l="1"/>
  <c r="H84" i="55"/>
  <c r="H83" i="55"/>
  <c r="H82" i="55"/>
  <c r="H81" i="55"/>
  <c r="H80" i="55"/>
  <c r="H79" i="55"/>
  <c r="H78" i="55"/>
  <c r="H77" i="55"/>
  <c r="H76" i="55"/>
  <c r="H75" i="55"/>
  <c r="H74" i="55"/>
  <c r="H73" i="55"/>
  <c r="H72" i="55"/>
  <c r="H71" i="55"/>
  <c r="H70" i="55"/>
  <c r="H69" i="55"/>
  <c r="H68" i="55"/>
  <c r="H67" i="55"/>
  <c r="H66" i="55"/>
  <c r="H65" i="55"/>
  <c r="H64" i="55"/>
  <c r="H63" i="55"/>
  <c r="H62" i="55"/>
  <c r="H61" i="55"/>
  <c r="H60" i="55"/>
  <c r="H59" i="55"/>
  <c r="H58" i="55"/>
  <c r="H57" i="55"/>
  <c r="H56" i="55"/>
  <c r="H55" i="55"/>
  <c r="H54" i="55"/>
  <c r="H53" i="55"/>
  <c r="H52" i="55"/>
  <c r="H51" i="55"/>
  <c r="H50" i="55"/>
  <c r="H49" i="55"/>
  <c r="H48" i="55"/>
  <c r="H47" i="55"/>
  <c r="H46" i="55"/>
  <c r="H45" i="55"/>
  <c r="H42" i="55"/>
  <c r="I85" i="55" s="1"/>
  <c r="B15" i="55"/>
  <c r="I44" i="55" s="1"/>
  <c r="C11" i="55"/>
  <c r="C12" i="55" s="1"/>
  <c r="C10" i="55"/>
  <c r="C9" i="55"/>
  <c r="C7" i="55"/>
  <c r="C6" i="55"/>
  <c r="B8" i="55" s="1"/>
  <c r="M2" i="55"/>
  <c r="B16" i="54"/>
  <c r="D15" i="54"/>
  <c r="B15" i="54"/>
  <c r="C13" i="54"/>
  <c r="D13" i="54" s="1"/>
  <c r="D12" i="54"/>
  <c r="C12" i="54"/>
  <c r="C9" i="54"/>
  <c r="D9" i="54" s="1"/>
  <c r="C8" i="54"/>
  <c r="E16" i="54" s="1"/>
  <c r="C5" i="54"/>
  <c r="C10" i="54" s="1"/>
  <c r="B2" i="54"/>
  <c r="B17" i="18"/>
  <c r="B1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45" i="18"/>
  <c r="H42" i="18"/>
  <c r="M2" i="18"/>
  <c r="B2" i="17"/>
  <c r="B19" i="21"/>
  <c r="B28" i="49"/>
  <c r="B27" i="49"/>
  <c r="C25" i="49"/>
  <c r="C28" i="49" s="1"/>
  <c r="B31" i="49" s="1"/>
  <c r="C24" i="49"/>
  <c r="C26" i="49" s="1"/>
  <c r="C27" i="49" s="1"/>
  <c r="D22" i="49"/>
  <c r="E72" i="48"/>
  <c r="E71" i="48"/>
  <c r="E70" i="48"/>
  <c r="E65" i="48"/>
  <c r="E68" i="48" s="1"/>
  <c r="E73" i="48" s="1"/>
  <c r="E64" i="48"/>
  <c r="E63" i="48"/>
  <c r="J39" i="48"/>
  <c r="J40" i="48" s="1"/>
  <c r="C39" i="48"/>
  <c r="C40" i="48" s="1"/>
  <c r="J38" i="48"/>
  <c r="C38" i="48"/>
  <c r="C36" i="48"/>
  <c r="J35" i="48"/>
  <c r="C35" i="48"/>
  <c r="C34" i="48"/>
  <c r="C44" i="48" s="1"/>
  <c r="C45" i="48" s="1"/>
  <c r="J33" i="48"/>
  <c r="J29" i="48"/>
  <c r="J36" i="48" s="1"/>
  <c r="J43" i="48" s="1"/>
  <c r="D40" i="47" a="1"/>
  <c r="D40" i="47" s="1"/>
  <c r="D39" i="47"/>
  <c r="C39" i="47"/>
  <c r="C38" i="47" a="1"/>
  <c r="C38" i="47" s="1"/>
  <c r="D32" i="47"/>
  <c r="C32" i="47"/>
  <c r="B32" i="47"/>
  <c r="D31" i="47"/>
  <c r="C31" i="47"/>
  <c r="B31" i="47"/>
  <c r="D30" i="47"/>
  <c r="C30" i="47"/>
  <c r="B30" i="47"/>
  <c r="D29" i="47"/>
  <c r="C29" i="47"/>
  <c r="B29" i="47"/>
  <c r="G28" i="47" a="1"/>
  <c r="G28" i="47" s="1"/>
  <c r="D28" i="47"/>
  <c r="C28" i="47"/>
  <c r="B28" i="47"/>
  <c r="C23" i="47"/>
  <c r="E28" i="47" s="1" a="1"/>
  <c r="E28" i="47" s="1"/>
  <c r="F28" i="47" s="1" a="1"/>
  <c r="F28" i="47" s="1"/>
  <c r="C22" i="47"/>
  <c r="C13" i="47"/>
  <c r="D13" i="47" s="1" a="1"/>
  <c r="D13" i="47" s="1"/>
  <c r="C13" i="47" a="1"/>
  <c r="B2" i="47"/>
  <c r="F17" i="46"/>
  <c r="F16" i="46"/>
  <c r="F15" i="46"/>
  <c r="F14" i="46"/>
  <c r="F13" i="46"/>
  <c r="E13" i="46" a="1"/>
  <c r="E13" i="46" s="1"/>
  <c r="G13" i="46" s="1" a="1"/>
  <c r="G13" i="46" s="1"/>
  <c r="C13" i="46" a="1"/>
  <c r="C13" i="46" s="1"/>
  <c r="D13" i="46" s="1" a="1"/>
  <c r="D13" i="46" s="1"/>
  <c r="R9" i="45" a="1"/>
  <c r="R9" i="45" s="1"/>
  <c r="Q9" i="45" a="1"/>
  <c r="Q9" i="45" s="1"/>
  <c r="H9" i="45" a="1"/>
  <c r="H9" i="45" s="1"/>
  <c r="M14" i="45"/>
  <c r="M13" i="45"/>
  <c r="M12" i="45"/>
  <c r="M10" i="45"/>
  <c r="S4" i="45" s="1"/>
  <c r="M9" i="45"/>
  <c r="M8" i="45"/>
  <c r="C10" i="45"/>
  <c r="I3" i="45" s="1"/>
  <c r="C13" i="45"/>
  <c r="C14" i="45" s="1"/>
  <c r="C12" i="45"/>
  <c r="C9" i="45"/>
  <c r="C8" i="45"/>
  <c r="E65" i="20"/>
  <c r="E64" i="20"/>
  <c r="E63" i="20"/>
  <c r="L44" i="48"/>
  <c r="E26" i="16"/>
  <c r="E44" i="48"/>
  <c r="G65" i="48"/>
  <c r="E34" i="48"/>
  <c r="G72" i="48"/>
  <c r="E48" i="48"/>
  <c r="E26" i="49"/>
  <c r="L39" i="48"/>
  <c r="E41" i="48"/>
  <c r="E24" i="49"/>
  <c r="E43" i="48"/>
  <c r="L35" i="48"/>
  <c r="E24" i="16"/>
  <c r="E42" i="48"/>
  <c r="E28" i="16"/>
  <c r="E25" i="16"/>
  <c r="G71" i="48"/>
  <c r="G73" i="48"/>
  <c r="L36" i="48"/>
  <c r="E25" i="49"/>
  <c r="G63" i="48"/>
  <c r="E38" i="48"/>
  <c r="L40" i="48"/>
  <c r="L41" i="48"/>
  <c r="G75" i="48"/>
  <c r="E40" i="48"/>
  <c r="E49" i="48"/>
  <c r="E39" i="48"/>
  <c r="G67" i="48"/>
  <c r="L49" i="48"/>
  <c r="L43" i="48"/>
  <c r="G70" i="48"/>
  <c r="E28" i="49"/>
  <c r="L33" i="48"/>
  <c r="E36" i="48"/>
  <c r="L29" i="48"/>
  <c r="L38" i="48"/>
  <c r="L48" i="48"/>
  <c r="G64" i="48"/>
  <c r="L42" i="48"/>
  <c r="L34" i="48"/>
  <c r="E35" i="48"/>
  <c r="E27" i="16"/>
  <c r="L45" i="48"/>
  <c r="G66" i="48"/>
  <c r="G68" i="48"/>
  <c r="G74" i="48"/>
  <c r="E27" i="49"/>
  <c r="E45" i="48"/>
  <c r="G69" i="48"/>
  <c r="C13" i="55" l="1"/>
  <c r="C14" i="55"/>
  <c r="C15" i="55" s="1"/>
  <c r="B17" i="55" s="1"/>
  <c r="I46" i="55"/>
  <c r="I48" i="55"/>
  <c r="I50" i="55"/>
  <c r="I52" i="55"/>
  <c r="I54" i="55"/>
  <c r="I56" i="55"/>
  <c r="I58" i="55"/>
  <c r="I60" i="55"/>
  <c r="I62" i="55"/>
  <c r="I64" i="55"/>
  <c r="I66" i="55"/>
  <c r="I68" i="55"/>
  <c r="I70" i="55"/>
  <c r="I72" i="55"/>
  <c r="I74" i="55"/>
  <c r="I76" i="55"/>
  <c r="I78" i="55"/>
  <c r="I80" i="55"/>
  <c r="I82" i="55"/>
  <c r="I84" i="55"/>
  <c r="I45" i="55"/>
  <c r="I47" i="55"/>
  <c r="I49" i="55"/>
  <c r="I51" i="55"/>
  <c r="I53" i="55"/>
  <c r="I55" i="55"/>
  <c r="I57" i="55"/>
  <c r="I59" i="55"/>
  <c r="I61" i="55"/>
  <c r="I63" i="55"/>
  <c r="I65" i="55"/>
  <c r="I67" i="55"/>
  <c r="I69" i="55"/>
  <c r="I71" i="55"/>
  <c r="I73" i="55"/>
  <c r="I75" i="55"/>
  <c r="I77" i="55"/>
  <c r="I79" i="55"/>
  <c r="I81" i="55"/>
  <c r="I83" i="55"/>
  <c r="F16" i="54"/>
  <c r="G16" i="54" s="1"/>
  <c r="E15" i="54"/>
  <c r="F15" i="54" s="1"/>
  <c r="G15" i="54" s="1"/>
  <c r="D16" i="54"/>
  <c r="J45" i="48"/>
  <c r="J44" i="48"/>
  <c r="E75" i="48"/>
  <c r="E74" i="48"/>
  <c r="J49" i="48"/>
  <c r="C41" i="48"/>
  <c r="J34" i="48"/>
  <c r="J41" i="48"/>
  <c r="J42" i="48" s="1"/>
  <c r="J48" i="48"/>
  <c r="B214" i="47" a="1"/>
  <c r="B214" i="47" s="1"/>
  <c r="C40" i="47" a="1"/>
  <c r="C40" i="47" s="1"/>
  <c r="E13" i="47" a="1"/>
  <c r="E13" i="47" s="1"/>
  <c r="F13" i="47" a="1"/>
  <c r="F13" i="47" s="1"/>
  <c r="S3" i="45"/>
  <c r="O9" i="45" s="1" a="1"/>
  <c r="O9" i="45" s="1"/>
  <c r="M15" i="45"/>
  <c r="I4" i="45"/>
  <c r="E9" i="45" s="1" a="1"/>
  <c r="E9" i="45" s="1"/>
  <c r="C15" i="45"/>
  <c r="C17" i="45" s="1"/>
  <c r="B31" i="16"/>
  <c r="B27" i="16"/>
  <c r="B28" i="16"/>
  <c r="C49" i="48" l="1"/>
  <c r="C48" i="48"/>
  <c r="C43" i="48"/>
  <c r="C42" i="48"/>
  <c r="G13" i="47" a="1"/>
  <c r="G13" i="47" s="1"/>
  <c r="H13" i="47" a="1"/>
  <c r="H13" i="47" s="1"/>
  <c r="P9" i="45" a="1"/>
  <c r="P9" i="45" s="1"/>
  <c r="M16" i="45"/>
  <c r="M17" i="45"/>
  <c r="F9" i="45" a="1"/>
  <c r="F9" i="45" s="1"/>
  <c r="G9" i="45" a="1"/>
  <c r="G9" i="45" s="1"/>
  <c r="C16" i="45"/>
  <c r="D16" i="41"/>
  <c r="B16" i="41"/>
  <c r="E15" i="41"/>
  <c r="F15" i="41" s="1"/>
  <c r="G15" i="41" s="1"/>
  <c r="D15" i="41"/>
  <c r="B15" i="41"/>
  <c r="C13" i="41"/>
  <c r="E16" i="41" s="1"/>
  <c r="F16" i="41" s="1"/>
  <c r="G16" i="41" s="1"/>
  <c r="D12" i="41"/>
  <c r="C12" i="41"/>
  <c r="D11" i="41"/>
  <c r="C11" i="41"/>
  <c r="C9" i="41"/>
  <c r="C8" i="41"/>
  <c r="D8" i="41" s="1"/>
  <c r="C5" i="41"/>
  <c r="B2" i="41"/>
  <c r="I43" i="40"/>
  <c r="H43" i="40"/>
  <c r="I42" i="40"/>
  <c r="H42" i="40"/>
  <c r="I41" i="40"/>
  <c r="H41" i="40"/>
  <c r="I40" i="40"/>
  <c r="H40" i="40"/>
  <c r="I39" i="40"/>
  <c r="H39" i="40"/>
  <c r="I38" i="40"/>
  <c r="H38" i="40"/>
  <c r="I37" i="40"/>
  <c r="H37" i="40"/>
  <c r="I36" i="40"/>
  <c r="H36" i="40"/>
  <c r="I35" i="40"/>
  <c r="H35" i="40"/>
  <c r="I34" i="40"/>
  <c r="H34" i="40"/>
  <c r="I33" i="40"/>
  <c r="H33" i="40"/>
  <c r="I32" i="40"/>
  <c r="H32" i="40"/>
  <c r="I31" i="40"/>
  <c r="H31" i="40"/>
  <c r="H30" i="40"/>
  <c r="I30" i="40" s="1"/>
  <c r="I29" i="40"/>
  <c r="H29" i="40"/>
  <c r="H28" i="40"/>
  <c r="I28" i="40" s="1"/>
  <c r="I27" i="40"/>
  <c r="H27" i="40"/>
  <c r="H26" i="40"/>
  <c r="I26" i="40" s="1"/>
  <c r="I25" i="40"/>
  <c r="H25" i="40"/>
  <c r="H24" i="40"/>
  <c r="I24" i="40" s="1"/>
  <c r="I23" i="40"/>
  <c r="H23" i="40"/>
  <c r="H22" i="40"/>
  <c r="I22" i="40" s="1"/>
  <c r="I21" i="40"/>
  <c r="H21" i="40"/>
  <c r="H20" i="40"/>
  <c r="I20" i="40" s="1"/>
  <c r="I19" i="40"/>
  <c r="H19" i="40"/>
  <c r="H18" i="40"/>
  <c r="I18" i="40" s="1"/>
  <c r="I17" i="40"/>
  <c r="H17" i="40"/>
  <c r="H16" i="40"/>
  <c r="I16" i="40" s="1"/>
  <c r="I15" i="40"/>
  <c r="H15" i="40"/>
  <c r="I14" i="40"/>
  <c r="H14" i="40"/>
  <c r="B14" i="40"/>
  <c r="I13" i="40"/>
  <c r="H13" i="40"/>
  <c r="I12" i="40"/>
  <c r="H12" i="40"/>
  <c r="C12" i="40"/>
  <c r="I11" i="40"/>
  <c r="H11" i="40"/>
  <c r="C11" i="40"/>
  <c r="B13" i="40" s="1"/>
  <c r="I10" i="40"/>
  <c r="H10" i="40"/>
  <c r="I9" i="40"/>
  <c r="H9" i="40"/>
  <c r="I8" i="40"/>
  <c r="H8" i="40"/>
  <c r="C8" i="40"/>
  <c r="I7" i="40"/>
  <c r="H7" i="40"/>
  <c r="C7" i="40"/>
  <c r="C9" i="40" s="1"/>
  <c r="I6" i="40"/>
  <c r="H6" i="40"/>
  <c r="C6" i="40"/>
  <c r="I5" i="40"/>
  <c r="H5" i="40"/>
  <c r="I4" i="40"/>
  <c r="H4" i="40"/>
  <c r="I3" i="40"/>
  <c r="H3" i="40"/>
  <c r="M2" i="40"/>
  <c r="I2" i="40"/>
  <c r="C10" i="40" l="1"/>
  <c r="C14" i="40" s="1"/>
  <c r="D40" i="38" a="1"/>
  <c r="D40" i="38" s="1"/>
  <c r="D39" i="38"/>
  <c r="C39" i="38"/>
  <c r="C38" i="38" a="1"/>
  <c r="C38" i="38" s="1"/>
  <c r="B214" i="38" s="1" a="1"/>
  <c r="B214" i="38" s="1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G28" i="38" s="1" a="1"/>
  <c r="G28" i="38" s="1"/>
  <c r="C28" i="38"/>
  <c r="B28" i="38"/>
  <c r="C23" i="38"/>
  <c r="C22" i="38"/>
  <c r="B2" i="38"/>
  <c r="G13" i="38" l="1" a="1"/>
  <c r="G13" i="38" s="1"/>
  <c r="C40" i="38" a="1"/>
  <c r="C40" i="38" s="1"/>
  <c r="H13" i="38" l="1" a="1"/>
  <c r="H13" i="38" s="1"/>
  <c r="L36" i="20"/>
  <c r="L40" i="20"/>
  <c r="E45" i="20"/>
  <c r="L45" i="20"/>
  <c r="L35" i="20"/>
  <c r="L33" i="20"/>
  <c r="E41" i="20"/>
  <c r="E43" i="20"/>
  <c r="E42" i="20"/>
  <c r="E35" i="20"/>
  <c r="L39" i="20"/>
  <c r="L48" i="20"/>
  <c r="L38" i="20"/>
  <c r="L42" i="20"/>
  <c r="L43" i="20"/>
  <c r="E40" i="20"/>
  <c r="E48" i="20"/>
  <c r="E38" i="20"/>
  <c r="L34" i="20"/>
  <c r="L49" i="20"/>
  <c r="E39" i="20"/>
  <c r="L44" i="20"/>
  <c r="E36" i="20"/>
  <c r="E44" i="20"/>
  <c r="L41" i="20"/>
  <c r="E49" i="20"/>
  <c r="E34" i="20"/>
  <c r="P3" i="33" l="1"/>
  <c r="P2" i="33"/>
  <c r="D2" i="33"/>
  <c r="L6" i="32" a="1"/>
  <c r="L6" i="32" s="1"/>
  <c r="F10" i="32"/>
  <c r="F2" i="32"/>
  <c r="A6" i="32" s="1" a="1"/>
  <c r="A6" i="32" s="1"/>
  <c r="H6" i="32" s="1" a="1"/>
  <c r="H6" i="32" s="1"/>
  <c r="G6" i="31" a="1"/>
  <c r="J39" i="31" s="1"/>
  <c r="L3" i="31"/>
  <c r="C1" i="31"/>
  <c r="C3" i="31" s="1"/>
  <c r="M10" i="32" l="1"/>
  <c r="I6" i="32" a="1"/>
  <c r="K40" i="31"/>
  <c r="K38" i="31"/>
  <c r="K36" i="31"/>
  <c r="K34" i="31"/>
  <c r="K32" i="31"/>
  <c r="K30" i="31"/>
  <c r="K28" i="31"/>
  <c r="K26" i="31"/>
  <c r="K24" i="31"/>
  <c r="K22" i="31"/>
  <c r="K20" i="31"/>
  <c r="K18" i="31"/>
  <c r="K16" i="31"/>
  <c r="K14" i="31"/>
  <c r="K12" i="31"/>
  <c r="K10" i="31"/>
  <c r="K8" i="31"/>
  <c r="K6" i="31"/>
  <c r="K39" i="31"/>
  <c r="K37" i="31"/>
  <c r="K35" i="31"/>
  <c r="K33" i="31"/>
  <c r="K31" i="31"/>
  <c r="K29" i="31"/>
  <c r="K27" i="31"/>
  <c r="K25" i="31"/>
  <c r="K23" i="31"/>
  <c r="K21" i="31"/>
  <c r="K19" i="31"/>
  <c r="K17" i="31"/>
  <c r="K15" i="31"/>
  <c r="K13" i="31"/>
  <c r="K11" i="31"/>
  <c r="K9" i="31"/>
  <c r="K7" i="31"/>
  <c r="G6" i="31"/>
  <c r="J6" i="31" s="1"/>
  <c r="J8" i="31"/>
  <c r="J10" i="31"/>
  <c r="J12" i="31"/>
  <c r="J14" i="31"/>
  <c r="J16" i="31"/>
  <c r="J18" i="31"/>
  <c r="J20" i="31"/>
  <c r="J22" i="31"/>
  <c r="J24" i="31"/>
  <c r="J26" i="31"/>
  <c r="J28" i="31"/>
  <c r="J30" i="31"/>
  <c r="J32" i="31"/>
  <c r="J34" i="31"/>
  <c r="J36" i="31"/>
  <c r="J38" i="31"/>
  <c r="J40" i="31"/>
  <c r="J7" i="31"/>
  <c r="J9" i="31"/>
  <c r="J11" i="31"/>
  <c r="J13" i="31"/>
  <c r="J15" i="31"/>
  <c r="J17" i="31"/>
  <c r="J19" i="31"/>
  <c r="J21" i="31"/>
  <c r="J23" i="31"/>
  <c r="J25" i="31"/>
  <c r="J27" i="31"/>
  <c r="J29" i="31"/>
  <c r="J31" i="31"/>
  <c r="J33" i="31"/>
  <c r="J35" i="31"/>
  <c r="J37" i="31"/>
  <c r="J10" i="32" l="1"/>
  <c r="I6" i="32"/>
  <c r="K41" i="31"/>
  <c r="G6" i="28" l="1"/>
  <c r="F6" i="28"/>
  <c r="G5" i="28"/>
  <c r="F5" i="28"/>
  <c r="G4" i="28"/>
  <c r="F4" i="28"/>
  <c r="C19" i="25"/>
  <c r="B18" i="25"/>
  <c r="C19" i="24"/>
  <c r="B18" i="24"/>
  <c r="C19" i="22" l="1"/>
  <c r="B18" i="22"/>
  <c r="B14" i="21" l="1" a="1"/>
  <c r="B14" i="21" s="1"/>
  <c r="G74" i="20"/>
  <c r="G64" i="20"/>
  <c r="G69" i="20"/>
  <c r="G70" i="20"/>
  <c r="G75" i="20"/>
  <c r="G67" i="20"/>
  <c r="G68" i="20"/>
  <c r="G72" i="20"/>
  <c r="G73" i="20"/>
  <c r="G63" i="20"/>
  <c r="G71" i="20"/>
  <c r="G65" i="20"/>
  <c r="G66" i="20"/>
  <c r="J33" i="20" l="1"/>
  <c r="J29" i="20"/>
  <c r="J34" i="20" l="1"/>
  <c r="J39" i="20" l="1"/>
  <c r="J40" i="20" s="1"/>
  <c r="J38" i="20"/>
  <c r="J36" i="20"/>
  <c r="J41" i="20" s="1"/>
  <c r="J42" i="20" s="1"/>
  <c r="J35" i="20"/>
  <c r="L29" i="20"/>
  <c r="J43" i="20" l="1"/>
  <c r="J48" i="20" s="1"/>
  <c r="J45" i="20" l="1"/>
  <c r="J44" i="20"/>
  <c r="J49" i="20"/>
  <c r="H85" i="18" l="1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I44" i="18"/>
  <c r="H55" i="18"/>
  <c r="H54" i="18"/>
  <c r="H53" i="18"/>
  <c r="H52" i="18"/>
  <c r="H51" i="18"/>
  <c r="H50" i="18"/>
  <c r="H49" i="18"/>
  <c r="H48" i="18"/>
  <c r="H47" i="18"/>
  <c r="H46" i="18"/>
  <c r="H45" i="18"/>
  <c r="B16" i="17"/>
  <c r="B15" i="17"/>
  <c r="D12" i="17"/>
  <c r="D9" i="17"/>
  <c r="D22" i="16"/>
  <c r="D13" i="17" l="1"/>
  <c r="B8" i="18"/>
  <c r="G15" i="17"/>
  <c r="G16" i="17"/>
  <c r="F2" i="12" l="1"/>
  <c r="L3" i="11"/>
  <c r="C1" i="11"/>
  <c r="C3" i="11" s="1"/>
  <c r="D14" i="10"/>
  <c r="D13" i="10"/>
  <c r="D12" i="10"/>
  <c r="G6" i="10"/>
  <c r="F6" i="10"/>
  <c r="G5" i="10"/>
  <c r="F5" i="10"/>
  <c r="G4" i="10"/>
  <c r="F4" i="10"/>
  <c r="M3" i="7" a="1"/>
  <c r="M3" i="7" s="1"/>
  <c r="AC9" i="8"/>
  <c r="AC8" i="8"/>
  <c r="AC7" i="8"/>
  <c r="AC6" i="8"/>
  <c r="AC4" i="8"/>
  <c r="AC3" i="8"/>
  <c r="Z3" i="8" a="1"/>
  <c r="Z3" i="8" s="1"/>
  <c r="Y3" i="8" a="1"/>
  <c r="Y3" i="8" s="1"/>
  <c r="W3" i="8" a="1"/>
  <c r="W3" i="8" s="1"/>
  <c r="V3" i="8" a="1"/>
  <c r="V3" i="8" s="1"/>
  <c r="R9" i="7"/>
  <c r="R8" i="7"/>
  <c r="R7" i="7"/>
  <c r="R6" i="7"/>
  <c r="R4" i="7"/>
  <c r="R3" i="7"/>
  <c r="P3" i="3"/>
  <c r="P2" i="3"/>
  <c r="T4" i="8"/>
  <c r="T3" i="8"/>
  <c r="Q3" i="8" a="1"/>
  <c r="Q3" i="8" s="1"/>
  <c r="L3" i="8" a="1"/>
  <c r="L3" i="8" s="1"/>
  <c r="E6" i="8"/>
  <c r="E9" i="8" s="1"/>
  <c r="I3278" i="7"/>
  <c r="I3277" i="7"/>
  <c r="I3276" i="7"/>
  <c r="I3275" i="7"/>
  <c r="I3274" i="7"/>
  <c r="I3273" i="7"/>
  <c r="I3272" i="7"/>
  <c r="I3271" i="7"/>
  <c r="I3270" i="7"/>
  <c r="I3269" i="7"/>
  <c r="I3268" i="7"/>
  <c r="I3267" i="7"/>
  <c r="I3266" i="7"/>
  <c r="I3265" i="7"/>
  <c r="I3264" i="7"/>
  <c r="I3263" i="7"/>
  <c r="I3262" i="7"/>
  <c r="I3261" i="7"/>
  <c r="I3260" i="7"/>
  <c r="I3259" i="7"/>
  <c r="I3258" i="7"/>
  <c r="I3257" i="7"/>
  <c r="I3256" i="7"/>
  <c r="I3255" i="7"/>
  <c r="I3254" i="7"/>
  <c r="I3253" i="7"/>
  <c r="I3252" i="7"/>
  <c r="I3251" i="7"/>
  <c r="I3250" i="7"/>
  <c r="I3249" i="7"/>
  <c r="I3248" i="7"/>
  <c r="I3247" i="7"/>
  <c r="I3246" i="7"/>
  <c r="I3245" i="7"/>
  <c r="I3244" i="7"/>
  <c r="I3243" i="7"/>
  <c r="I3242" i="7"/>
  <c r="I3241" i="7"/>
  <c r="I3240" i="7"/>
  <c r="I3239" i="7"/>
  <c r="I3238" i="7"/>
  <c r="I3237" i="7"/>
  <c r="I3236" i="7"/>
  <c r="I3235" i="7"/>
  <c r="I3234" i="7"/>
  <c r="I3233" i="7"/>
  <c r="I3232" i="7"/>
  <c r="I3231" i="7"/>
  <c r="I3230" i="7"/>
  <c r="I3229" i="7"/>
  <c r="I3228" i="7"/>
  <c r="I3227" i="7"/>
  <c r="I3226" i="7"/>
  <c r="I3225" i="7"/>
  <c r="I3224" i="7"/>
  <c r="I3223" i="7"/>
  <c r="I3222" i="7"/>
  <c r="I3221" i="7"/>
  <c r="I3220" i="7"/>
  <c r="I3219" i="7"/>
  <c r="I3218" i="7"/>
  <c r="I3217" i="7"/>
  <c r="I3216" i="7"/>
  <c r="I3215" i="7"/>
  <c r="I3214" i="7"/>
  <c r="I3213" i="7"/>
  <c r="I3212" i="7"/>
  <c r="I3211" i="7"/>
  <c r="I3210" i="7"/>
  <c r="I3209" i="7"/>
  <c r="I3208" i="7"/>
  <c r="I3207" i="7"/>
  <c r="I3206" i="7"/>
  <c r="I3205" i="7"/>
  <c r="I3204" i="7"/>
  <c r="I3203" i="7"/>
  <c r="I3202" i="7"/>
  <c r="I3201" i="7"/>
  <c r="I3200" i="7"/>
  <c r="I3199" i="7"/>
  <c r="I3198" i="7"/>
  <c r="I3197" i="7"/>
  <c r="I3196" i="7"/>
  <c r="I3195" i="7"/>
  <c r="I3194" i="7"/>
  <c r="I3193" i="7"/>
  <c r="I3192" i="7"/>
  <c r="I3191" i="7"/>
  <c r="I3190" i="7"/>
  <c r="I3189" i="7"/>
  <c r="I3188" i="7"/>
  <c r="I3187" i="7"/>
  <c r="I3186" i="7"/>
  <c r="I3185" i="7"/>
  <c r="I3184" i="7"/>
  <c r="I3183" i="7"/>
  <c r="I3182" i="7"/>
  <c r="I3181" i="7"/>
  <c r="I3180" i="7"/>
  <c r="I3179" i="7"/>
  <c r="I3178" i="7"/>
  <c r="I3177" i="7"/>
  <c r="I3176" i="7"/>
  <c r="I3175" i="7"/>
  <c r="I3174" i="7"/>
  <c r="I3173" i="7"/>
  <c r="I3172" i="7"/>
  <c r="I3171" i="7"/>
  <c r="I3170" i="7"/>
  <c r="I3169" i="7"/>
  <c r="I3168" i="7"/>
  <c r="I3167" i="7"/>
  <c r="I3166" i="7"/>
  <c r="I3165" i="7"/>
  <c r="I3164" i="7"/>
  <c r="I3163" i="7"/>
  <c r="I3162" i="7"/>
  <c r="I3161" i="7"/>
  <c r="I3160" i="7"/>
  <c r="I3159" i="7"/>
  <c r="I3158" i="7"/>
  <c r="I3157" i="7"/>
  <c r="I3156" i="7"/>
  <c r="I3155" i="7"/>
  <c r="I3154" i="7"/>
  <c r="I3153" i="7"/>
  <c r="I3152" i="7"/>
  <c r="I3151" i="7"/>
  <c r="I3150" i="7"/>
  <c r="I3149" i="7"/>
  <c r="I3148" i="7"/>
  <c r="I3147" i="7"/>
  <c r="I3146" i="7"/>
  <c r="I3145" i="7"/>
  <c r="I3144" i="7"/>
  <c r="I3143" i="7"/>
  <c r="I3142" i="7"/>
  <c r="I3141" i="7"/>
  <c r="I3140" i="7"/>
  <c r="I3139" i="7"/>
  <c r="I3138" i="7"/>
  <c r="I3137" i="7"/>
  <c r="I3136" i="7"/>
  <c r="I3135" i="7"/>
  <c r="I3134" i="7"/>
  <c r="I3133" i="7"/>
  <c r="I3132" i="7"/>
  <c r="I3131" i="7"/>
  <c r="I3130" i="7"/>
  <c r="I3129" i="7"/>
  <c r="I3128" i="7"/>
  <c r="I3127" i="7"/>
  <c r="I3126" i="7"/>
  <c r="I3125" i="7"/>
  <c r="I3124" i="7"/>
  <c r="I3123" i="7"/>
  <c r="I3122" i="7"/>
  <c r="I3121" i="7"/>
  <c r="I3120" i="7"/>
  <c r="I3119" i="7"/>
  <c r="I3118" i="7"/>
  <c r="I3117" i="7"/>
  <c r="I3116" i="7"/>
  <c r="I3115" i="7"/>
  <c r="I3114" i="7"/>
  <c r="I3113" i="7"/>
  <c r="I3112" i="7"/>
  <c r="I3111" i="7"/>
  <c r="I3110" i="7"/>
  <c r="I3109" i="7"/>
  <c r="I3108" i="7"/>
  <c r="I3107" i="7"/>
  <c r="I3106" i="7"/>
  <c r="I3105" i="7"/>
  <c r="I3104" i="7"/>
  <c r="I3103" i="7"/>
  <c r="I3102" i="7"/>
  <c r="I3101" i="7"/>
  <c r="I3100" i="7"/>
  <c r="I3099" i="7"/>
  <c r="I3098" i="7"/>
  <c r="I3097" i="7"/>
  <c r="I3096" i="7"/>
  <c r="I3095" i="7"/>
  <c r="I3094" i="7"/>
  <c r="I3093" i="7"/>
  <c r="I3092" i="7"/>
  <c r="I3091" i="7"/>
  <c r="I3090" i="7"/>
  <c r="I3089" i="7"/>
  <c r="I3088" i="7"/>
  <c r="I3087" i="7"/>
  <c r="I3086" i="7"/>
  <c r="I3085" i="7"/>
  <c r="I3084" i="7"/>
  <c r="I3083" i="7"/>
  <c r="I3082" i="7"/>
  <c r="I3081" i="7"/>
  <c r="I3080" i="7"/>
  <c r="I3079" i="7"/>
  <c r="I3078" i="7"/>
  <c r="I3077" i="7"/>
  <c r="I3076" i="7"/>
  <c r="I3075" i="7"/>
  <c r="I3074" i="7"/>
  <c r="I3073" i="7"/>
  <c r="I3072" i="7"/>
  <c r="I3071" i="7"/>
  <c r="I3070" i="7"/>
  <c r="I3069" i="7"/>
  <c r="I3068" i="7"/>
  <c r="I3067" i="7"/>
  <c r="I3066" i="7"/>
  <c r="I3065" i="7"/>
  <c r="I3064" i="7"/>
  <c r="I3063" i="7"/>
  <c r="I3062" i="7"/>
  <c r="I3061" i="7"/>
  <c r="I3060" i="7"/>
  <c r="I3059" i="7"/>
  <c r="I3058" i="7"/>
  <c r="I3057" i="7"/>
  <c r="I3056" i="7"/>
  <c r="I3055" i="7"/>
  <c r="I3054" i="7"/>
  <c r="I3053" i="7"/>
  <c r="I3052" i="7"/>
  <c r="I3051" i="7"/>
  <c r="I3050" i="7"/>
  <c r="I3049" i="7"/>
  <c r="I3048" i="7"/>
  <c r="I3047" i="7"/>
  <c r="I3046" i="7"/>
  <c r="I3045" i="7"/>
  <c r="I3044" i="7"/>
  <c r="I3043" i="7"/>
  <c r="I3042" i="7"/>
  <c r="I3041" i="7"/>
  <c r="I3040" i="7"/>
  <c r="I3039" i="7"/>
  <c r="I3038" i="7"/>
  <c r="I3037" i="7"/>
  <c r="I3036" i="7"/>
  <c r="I3035" i="7"/>
  <c r="I3034" i="7"/>
  <c r="I3033" i="7"/>
  <c r="I3032" i="7"/>
  <c r="I3031" i="7"/>
  <c r="I3030" i="7"/>
  <c r="I3029" i="7"/>
  <c r="I3028" i="7"/>
  <c r="I3027" i="7"/>
  <c r="I3026" i="7"/>
  <c r="I3025" i="7"/>
  <c r="I3024" i="7"/>
  <c r="I3023" i="7"/>
  <c r="I3022" i="7"/>
  <c r="I3021" i="7"/>
  <c r="I3020" i="7"/>
  <c r="I3019" i="7"/>
  <c r="I3018" i="7"/>
  <c r="I3017" i="7"/>
  <c r="I3016" i="7"/>
  <c r="I3015" i="7"/>
  <c r="I3014" i="7"/>
  <c r="I3013" i="7"/>
  <c r="I3012" i="7"/>
  <c r="I3011" i="7"/>
  <c r="I3010" i="7"/>
  <c r="I3009" i="7"/>
  <c r="I3008" i="7"/>
  <c r="I3007" i="7"/>
  <c r="I3006" i="7"/>
  <c r="I3005" i="7"/>
  <c r="I3004" i="7"/>
  <c r="I3003" i="7"/>
  <c r="I3002" i="7"/>
  <c r="I3001" i="7"/>
  <c r="I3000" i="7"/>
  <c r="I2999" i="7"/>
  <c r="I2998" i="7"/>
  <c r="I2997" i="7"/>
  <c r="I2996" i="7"/>
  <c r="I2995" i="7"/>
  <c r="I2994" i="7"/>
  <c r="I2993" i="7"/>
  <c r="I2992" i="7"/>
  <c r="I2991" i="7"/>
  <c r="I2990" i="7"/>
  <c r="I2989" i="7"/>
  <c r="I2988" i="7"/>
  <c r="I2987" i="7"/>
  <c r="I2986" i="7"/>
  <c r="I2985" i="7"/>
  <c r="I2984" i="7"/>
  <c r="I2983" i="7"/>
  <c r="I2982" i="7"/>
  <c r="I2981" i="7"/>
  <c r="I2980" i="7"/>
  <c r="I2979" i="7"/>
  <c r="I2978" i="7"/>
  <c r="I2977" i="7"/>
  <c r="I2976" i="7"/>
  <c r="I2975" i="7"/>
  <c r="I2974" i="7"/>
  <c r="I2973" i="7"/>
  <c r="I2972" i="7"/>
  <c r="I2971" i="7"/>
  <c r="I2970" i="7"/>
  <c r="I2969" i="7"/>
  <c r="I2968" i="7"/>
  <c r="I2967" i="7"/>
  <c r="I2966" i="7"/>
  <c r="I2965" i="7"/>
  <c r="I2964" i="7"/>
  <c r="I2963" i="7"/>
  <c r="I2962" i="7"/>
  <c r="I2961" i="7"/>
  <c r="I2960" i="7"/>
  <c r="I2959" i="7"/>
  <c r="I2958" i="7"/>
  <c r="I2957" i="7"/>
  <c r="I2956" i="7"/>
  <c r="I2955" i="7"/>
  <c r="I2954" i="7"/>
  <c r="I2953" i="7"/>
  <c r="I2952" i="7"/>
  <c r="I2951" i="7"/>
  <c r="I2950" i="7"/>
  <c r="I2949" i="7"/>
  <c r="I2948" i="7"/>
  <c r="I2947" i="7"/>
  <c r="I2946" i="7"/>
  <c r="I2945" i="7"/>
  <c r="I2944" i="7"/>
  <c r="I2943" i="7"/>
  <c r="I2942" i="7"/>
  <c r="I2941" i="7"/>
  <c r="I2940" i="7"/>
  <c r="I2939" i="7"/>
  <c r="I2938" i="7"/>
  <c r="I2937" i="7"/>
  <c r="I2936" i="7"/>
  <c r="I2935" i="7"/>
  <c r="I2934" i="7"/>
  <c r="I2933" i="7"/>
  <c r="I2932" i="7"/>
  <c r="I2931" i="7"/>
  <c r="I2930" i="7"/>
  <c r="I2929" i="7"/>
  <c r="I2928" i="7"/>
  <c r="I2927" i="7"/>
  <c r="I2926" i="7"/>
  <c r="I2925" i="7"/>
  <c r="I2924" i="7"/>
  <c r="I2923" i="7"/>
  <c r="I2922" i="7"/>
  <c r="I2921" i="7"/>
  <c r="I2920" i="7"/>
  <c r="I2919" i="7"/>
  <c r="I2918" i="7"/>
  <c r="I2917" i="7"/>
  <c r="I2916" i="7"/>
  <c r="I2915" i="7"/>
  <c r="I2914" i="7"/>
  <c r="I2913" i="7"/>
  <c r="I2912" i="7"/>
  <c r="I2911" i="7"/>
  <c r="I2910" i="7"/>
  <c r="I2909" i="7"/>
  <c r="I2908" i="7"/>
  <c r="I2907" i="7"/>
  <c r="I2906" i="7"/>
  <c r="I2905" i="7"/>
  <c r="I2904" i="7"/>
  <c r="I2903" i="7"/>
  <c r="I2902" i="7"/>
  <c r="I2901" i="7"/>
  <c r="I2900" i="7"/>
  <c r="I2899" i="7"/>
  <c r="I2898" i="7"/>
  <c r="I2897" i="7"/>
  <c r="I2896" i="7"/>
  <c r="I2895" i="7"/>
  <c r="I2894" i="7"/>
  <c r="I2893" i="7"/>
  <c r="I2892" i="7"/>
  <c r="I2891" i="7"/>
  <c r="I2890" i="7"/>
  <c r="I2889" i="7"/>
  <c r="I2888" i="7"/>
  <c r="I2887" i="7"/>
  <c r="I2886" i="7"/>
  <c r="I2885" i="7"/>
  <c r="I2884" i="7"/>
  <c r="I2883" i="7"/>
  <c r="I2882" i="7"/>
  <c r="I2881" i="7"/>
  <c r="I2880" i="7"/>
  <c r="I2879" i="7"/>
  <c r="I2878" i="7"/>
  <c r="I2877" i="7"/>
  <c r="I2876" i="7"/>
  <c r="I2875" i="7"/>
  <c r="I2874" i="7"/>
  <c r="I2873" i="7"/>
  <c r="I2872" i="7"/>
  <c r="I2871" i="7"/>
  <c r="I2870" i="7"/>
  <c r="I2869" i="7"/>
  <c r="I2868" i="7"/>
  <c r="I2867" i="7"/>
  <c r="I2866" i="7"/>
  <c r="I2865" i="7"/>
  <c r="I2864" i="7"/>
  <c r="I2863" i="7"/>
  <c r="I2862" i="7"/>
  <c r="I2861" i="7"/>
  <c r="I2860" i="7"/>
  <c r="I2859" i="7"/>
  <c r="I2858" i="7"/>
  <c r="I2857" i="7"/>
  <c r="I2856" i="7"/>
  <c r="I2855" i="7"/>
  <c r="I2854" i="7"/>
  <c r="I2853" i="7"/>
  <c r="I2852" i="7"/>
  <c r="I2851" i="7"/>
  <c r="I2850" i="7"/>
  <c r="I2849" i="7"/>
  <c r="I2848" i="7"/>
  <c r="I2847" i="7"/>
  <c r="I2846" i="7"/>
  <c r="I2845" i="7"/>
  <c r="I2844" i="7"/>
  <c r="I2843" i="7"/>
  <c r="I2842" i="7"/>
  <c r="I2841" i="7"/>
  <c r="I2840" i="7"/>
  <c r="I2839" i="7"/>
  <c r="I2838" i="7"/>
  <c r="I2837" i="7"/>
  <c r="I2836" i="7"/>
  <c r="I2835" i="7"/>
  <c r="I2834" i="7"/>
  <c r="I2833" i="7"/>
  <c r="I2832" i="7"/>
  <c r="I2831" i="7"/>
  <c r="I2830" i="7"/>
  <c r="I2829" i="7"/>
  <c r="I2828" i="7"/>
  <c r="I2827" i="7"/>
  <c r="I2826" i="7"/>
  <c r="I2825" i="7"/>
  <c r="I2824" i="7"/>
  <c r="I2823" i="7"/>
  <c r="I2822" i="7"/>
  <c r="I2821" i="7"/>
  <c r="I2820" i="7"/>
  <c r="I2819" i="7"/>
  <c r="I2818" i="7"/>
  <c r="I2817" i="7"/>
  <c r="I2816" i="7"/>
  <c r="I2815" i="7"/>
  <c r="I2814" i="7"/>
  <c r="I2813" i="7"/>
  <c r="I2812" i="7"/>
  <c r="I2811" i="7"/>
  <c r="I2810" i="7"/>
  <c r="I2809" i="7"/>
  <c r="I2808" i="7"/>
  <c r="I2807" i="7"/>
  <c r="I2806" i="7"/>
  <c r="I2805" i="7"/>
  <c r="I2804" i="7"/>
  <c r="I2803" i="7"/>
  <c r="I2802" i="7"/>
  <c r="I2801" i="7"/>
  <c r="I2800" i="7"/>
  <c r="I2799" i="7"/>
  <c r="I2798" i="7"/>
  <c r="I2797" i="7"/>
  <c r="I2796" i="7"/>
  <c r="I2795" i="7"/>
  <c r="I2794" i="7"/>
  <c r="I2793" i="7"/>
  <c r="I2792" i="7"/>
  <c r="I2791" i="7"/>
  <c r="I2790" i="7"/>
  <c r="I2789" i="7"/>
  <c r="I2788" i="7"/>
  <c r="I2787" i="7"/>
  <c r="I2786" i="7"/>
  <c r="I2785" i="7"/>
  <c r="I2784" i="7"/>
  <c r="I2783" i="7"/>
  <c r="I2782" i="7"/>
  <c r="I2781" i="7"/>
  <c r="I2780" i="7"/>
  <c r="I2779" i="7"/>
  <c r="I2778" i="7"/>
  <c r="I2777" i="7"/>
  <c r="I2776" i="7"/>
  <c r="I2775" i="7"/>
  <c r="I2774" i="7"/>
  <c r="I2773" i="7"/>
  <c r="I2772" i="7"/>
  <c r="I2771" i="7"/>
  <c r="I2770" i="7"/>
  <c r="I2769" i="7"/>
  <c r="I2768" i="7"/>
  <c r="I2767" i="7"/>
  <c r="I2766" i="7"/>
  <c r="I2765" i="7"/>
  <c r="I2764" i="7"/>
  <c r="I2763" i="7"/>
  <c r="I2762" i="7"/>
  <c r="I2761" i="7"/>
  <c r="I2760" i="7"/>
  <c r="I2759" i="7"/>
  <c r="I2758" i="7"/>
  <c r="I2757" i="7"/>
  <c r="I2756" i="7"/>
  <c r="I2755" i="7"/>
  <c r="I2754" i="7"/>
  <c r="I2753" i="7"/>
  <c r="I2752" i="7"/>
  <c r="I2751" i="7"/>
  <c r="I2750" i="7"/>
  <c r="I2749" i="7"/>
  <c r="I2748" i="7"/>
  <c r="I2747" i="7"/>
  <c r="I2746" i="7"/>
  <c r="I2745" i="7"/>
  <c r="I2744" i="7"/>
  <c r="I2743" i="7"/>
  <c r="I2742" i="7"/>
  <c r="I2741" i="7"/>
  <c r="I2740" i="7"/>
  <c r="I2739" i="7"/>
  <c r="I2738" i="7"/>
  <c r="I2737" i="7"/>
  <c r="I2736" i="7"/>
  <c r="I2735" i="7"/>
  <c r="I2734" i="7"/>
  <c r="I2733" i="7"/>
  <c r="I2732" i="7"/>
  <c r="I2731" i="7"/>
  <c r="I2730" i="7"/>
  <c r="I2729" i="7"/>
  <c r="I2728" i="7"/>
  <c r="I2727" i="7"/>
  <c r="I2726" i="7"/>
  <c r="I2725" i="7"/>
  <c r="I2724" i="7"/>
  <c r="I2723" i="7"/>
  <c r="I2722" i="7"/>
  <c r="I2721" i="7"/>
  <c r="I2720" i="7"/>
  <c r="I2719" i="7"/>
  <c r="I2718" i="7"/>
  <c r="I2717" i="7"/>
  <c r="I2716" i="7"/>
  <c r="I2715" i="7"/>
  <c r="I2714" i="7"/>
  <c r="I2713" i="7"/>
  <c r="I2712" i="7"/>
  <c r="I2711" i="7"/>
  <c r="I2710" i="7"/>
  <c r="I2709" i="7"/>
  <c r="I2708" i="7"/>
  <c r="I2707" i="7"/>
  <c r="I2706" i="7"/>
  <c r="I2705" i="7"/>
  <c r="I2704" i="7"/>
  <c r="I2703" i="7"/>
  <c r="I2702" i="7"/>
  <c r="I2701" i="7"/>
  <c r="I2700" i="7"/>
  <c r="I2699" i="7"/>
  <c r="I2698" i="7"/>
  <c r="I2697" i="7"/>
  <c r="I2696" i="7"/>
  <c r="I2695" i="7"/>
  <c r="I2694" i="7"/>
  <c r="I2693" i="7"/>
  <c r="I2692" i="7"/>
  <c r="I2691" i="7"/>
  <c r="I2690" i="7"/>
  <c r="I2689" i="7"/>
  <c r="I2688" i="7"/>
  <c r="I2687" i="7"/>
  <c r="I2686" i="7"/>
  <c r="I2685" i="7"/>
  <c r="I2684" i="7"/>
  <c r="I2683" i="7"/>
  <c r="I2682" i="7"/>
  <c r="I2681" i="7"/>
  <c r="I2680" i="7"/>
  <c r="I2679" i="7"/>
  <c r="I2678" i="7"/>
  <c r="I2677" i="7"/>
  <c r="I2676" i="7"/>
  <c r="I2675" i="7"/>
  <c r="I2674" i="7"/>
  <c r="I2673" i="7"/>
  <c r="I2672" i="7"/>
  <c r="I2671" i="7"/>
  <c r="I2670" i="7"/>
  <c r="I2669" i="7"/>
  <c r="I2668" i="7"/>
  <c r="I2667" i="7"/>
  <c r="I2666" i="7"/>
  <c r="I2665" i="7"/>
  <c r="I2664" i="7"/>
  <c r="I2663" i="7"/>
  <c r="I2662" i="7"/>
  <c r="I2661" i="7"/>
  <c r="I2660" i="7"/>
  <c r="I2659" i="7"/>
  <c r="I2658" i="7"/>
  <c r="I2657" i="7"/>
  <c r="I2656" i="7"/>
  <c r="I2655" i="7"/>
  <c r="I2654" i="7"/>
  <c r="I2653" i="7"/>
  <c r="I2652" i="7"/>
  <c r="I2651" i="7"/>
  <c r="I2650" i="7"/>
  <c r="I2649" i="7"/>
  <c r="I2648" i="7"/>
  <c r="I2647" i="7"/>
  <c r="I2646" i="7"/>
  <c r="I2645" i="7"/>
  <c r="I2644" i="7"/>
  <c r="I2643" i="7"/>
  <c r="I2642" i="7"/>
  <c r="I2641" i="7"/>
  <c r="I2640" i="7"/>
  <c r="I2639" i="7"/>
  <c r="I2638" i="7"/>
  <c r="I2637" i="7"/>
  <c r="I2636" i="7"/>
  <c r="I2635" i="7"/>
  <c r="I2634" i="7"/>
  <c r="I2633" i="7"/>
  <c r="I2632" i="7"/>
  <c r="I2631" i="7"/>
  <c r="I2630" i="7"/>
  <c r="I2629" i="7"/>
  <c r="I2628" i="7"/>
  <c r="I2627" i="7"/>
  <c r="I2626" i="7"/>
  <c r="I2625" i="7"/>
  <c r="I2624" i="7"/>
  <c r="I2623" i="7"/>
  <c r="I2622" i="7"/>
  <c r="I2621" i="7"/>
  <c r="I2620" i="7"/>
  <c r="I2619" i="7"/>
  <c r="I2618" i="7"/>
  <c r="I2617" i="7"/>
  <c r="I2616" i="7"/>
  <c r="I2615" i="7"/>
  <c r="I2614" i="7"/>
  <c r="I2613" i="7"/>
  <c r="I2612" i="7"/>
  <c r="I2611" i="7"/>
  <c r="I2610" i="7"/>
  <c r="I2609" i="7"/>
  <c r="I2608" i="7"/>
  <c r="I2607" i="7"/>
  <c r="I2606" i="7"/>
  <c r="I2605" i="7"/>
  <c r="I2604" i="7"/>
  <c r="I2603" i="7"/>
  <c r="I2602" i="7"/>
  <c r="I2601" i="7"/>
  <c r="I2600" i="7"/>
  <c r="I2599" i="7"/>
  <c r="I2598" i="7"/>
  <c r="I2597" i="7"/>
  <c r="I2596" i="7"/>
  <c r="I2595" i="7"/>
  <c r="I2594" i="7"/>
  <c r="I2593" i="7"/>
  <c r="I2592" i="7"/>
  <c r="I2591" i="7"/>
  <c r="I2590" i="7"/>
  <c r="I2589" i="7"/>
  <c r="I2588" i="7"/>
  <c r="I2587" i="7"/>
  <c r="I2586" i="7"/>
  <c r="I2585" i="7"/>
  <c r="I2584" i="7"/>
  <c r="I2583" i="7"/>
  <c r="I2582" i="7"/>
  <c r="I2581" i="7"/>
  <c r="I2580" i="7"/>
  <c r="I2579" i="7"/>
  <c r="I2578" i="7"/>
  <c r="I2577" i="7"/>
  <c r="I2576" i="7"/>
  <c r="I2575" i="7"/>
  <c r="I2574" i="7"/>
  <c r="I2573" i="7"/>
  <c r="I2572" i="7"/>
  <c r="I2571" i="7"/>
  <c r="I2570" i="7"/>
  <c r="I2569" i="7"/>
  <c r="I2568" i="7"/>
  <c r="I2567" i="7"/>
  <c r="I2566" i="7"/>
  <c r="I2565" i="7"/>
  <c r="I2564" i="7"/>
  <c r="I2563" i="7"/>
  <c r="I2562" i="7"/>
  <c r="I2561" i="7"/>
  <c r="I2560" i="7"/>
  <c r="I2559" i="7"/>
  <c r="I2558" i="7"/>
  <c r="I2557" i="7"/>
  <c r="I2556" i="7"/>
  <c r="I2555" i="7"/>
  <c r="I2554" i="7"/>
  <c r="I2553" i="7"/>
  <c r="I2552" i="7"/>
  <c r="I2551" i="7"/>
  <c r="I2550" i="7"/>
  <c r="I2549" i="7"/>
  <c r="I2548" i="7"/>
  <c r="I2547" i="7"/>
  <c r="I2546" i="7"/>
  <c r="I2545" i="7"/>
  <c r="I2544" i="7"/>
  <c r="I2543" i="7"/>
  <c r="I2542" i="7"/>
  <c r="I2541" i="7"/>
  <c r="I2540" i="7"/>
  <c r="I2539" i="7"/>
  <c r="I2538" i="7"/>
  <c r="I2537" i="7"/>
  <c r="I2536" i="7"/>
  <c r="I2535" i="7"/>
  <c r="I2534" i="7"/>
  <c r="I2533" i="7"/>
  <c r="I2532" i="7"/>
  <c r="I2531" i="7"/>
  <c r="I2530" i="7"/>
  <c r="I2529" i="7"/>
  <c r="I2528" i="7"/>
  <c r="I2527" i="7"/>
  <c r="I2526" i="7"/>
  <c r="I2525" i="7"/>
  <c r="I2524" i="7"/>
  <c r="I2523" i="7"/>
  <c r="I2522" i="7"/>
  <c r="I2521" i="7"/>
  <c r="I2520" i="7"/>
  <c r="I2519" i="7"/>
  <c r="I2518" i="7"/>
  <c r="I2517" i="7"/>
  <c r="I2516" i="7"/>
  <c r="I2515" i="7"/>
  <c r="I2514" i="7"/>
  <c r="I2513" i="7"/>
  <c r="I2512" i="7"/>
  <c r="I2511" i="7"/>
  <c r="I2510" i="7"/>
  <c r="I2509" i="7"/>
  <c r="I2508" i="7"/>
  <c r="I2507" i="7"/>
  <c r="I2506" i="7"/>
  <c r="I2505" i="7"/>
  <c r="I2504" i="7"/>
  <c r="I2503" i="7"/>
  <c r="I2502" i="7"/>
  <c r="I2501" i="7"/>
  <c r="I2500" i="7"/>
  <c r="I2499" i="7"/>
  <c r="I2498" i="7"/>
  <c r="I2497" i="7"/>
  <c r="I2496" i="7"/>
  <c r="I2495" i="7"/>
  <c r="I2494" i="7"/>
  <c r="I2493" i="7"/>
  <c r="I2492" i="7"/>
  <c r="I2491" i="7"/>
  <c r="I2490" i="7"/>
  <c r="I2489" i="7"/>
  <c r="I2488" i="7"/>
  <c r="I2487" i="7"/>
  <c r="I2486" i="7"/>
  <c r="I2485" i="7"/>
  <c r="I2484" i="7"/>
  <c r="I2483" i="7"/>
  <c r="I2482" i="7"/>
  <c r="I2481" i="7"/>
  <c r="I2480" i="7"/>
  <c r="I2479" i="7"/>
  <c r="I2478" i="7"/>
  <c r="I2477" i="7"/>
  <c r="I2476" i="7"/>
  <c r="I2475" i="7"/>
  <c r="I2474" i="7"/>
  <c r="I2473" i="7"/>
  <c r="I2472" i="7"/>
  <c r="I2471" i="7"/>
  <c r="I2470" i="7"/>
  <c r="I2469" i="7"/>
  <c r="I2468" i="7"/>
  <c r="I2467" i="7"/>
  <c r="I2466" i="7"/>
  <c r="I2465" i="7"/>
  <c r="I2464" i="7"/>
  <c r="I2463" i="7"/>
  <c r="I2462" i="7"/>
  <c r="I2461" i="7"/>
  <c r="I2460" i="7"/>
  <c r="I2459" i="7"/>
  <c r="I2458" i="7"/>
  <c r="I2457" i="7"/>
  <c r="I2456" i="7"/>
  <c r="I2455" i="7"/>
  <c r="I2454" i="7"/>
  <c r="I2453" i="7"/>
  <c r="I2452" i="7"/>
  <c r="I2451" i="7"/>
  <c r="I2450" i="7"/>
  <c r="I2449" i="7"/>
  <c r="I2448" i="7"/>
  <c r="I2447" i="7"/>
  <c r="I2446" i="7"/>
  <c r="I2445" i="7"/>
  <c r="I2444" i="7"/>
  <c r="I2443" i="7"/>
  <c r="I2442" i="7"/>
  <c r="I2441" i="7"/>
  <c r="I2440" i="7"/>
  <c r="I2439" i="7"/>
  <c r="I2438" i="7"/>
  <c r="I2437" i="7"/>
  <c r="I2436" i="7"/>
  <c r="I2435" i="7"/>
  <c r="I2434" i="7"/>
  <c r="I2433" i="7"/>
  <c r="I2432" i="7"/>
  <c r="I2431" i="7"/>
  <c r="I2430" i="7"/>
  <c r="I2429" i="7"/>
  <c r="I2428" i="7"/>
  <c r="I2427" i="7"/>
  <c r="I2426" i="7"/>
  <c r="I2425" i="7"/>
  <c r="I2424" i="7"/>
  <c r="I2423" i="7"/>
  <c r="I2422" i="7"/>
  <c r="I2421" i="7"/>
  <c r="I2420" i="7"/>
  <c r="I2419" i="7"/>
  <c r="I2418" i="7"/>
  <c r="I2417" i="7"/>
  <c r="I2416" i="7"/>
  <c r="I2415" i="7"/>
  <c r="I2414" i="7"/>
  <c r="I2413" i="7"/>
  <c r="I2412" i="7"/>
  <c r="I2411" i="7"/>
  <c r="I2410" i="7"/>
  <c r="I2409" i="7"/>
  <c r="I2408" i="7"/>
  <c r="I2407" i="7"/>
  <c r="I2406" i="7"/>
  <c r="I2405" i="7"/>
  <c r="I2404" i="7"/>
  <c r="I2403" i="7"/>
  <c r="I2402" i="7"/>
  <c r="I2401" i="7"/>
  <c r="I2400" i="7"/>
  <c r="I2399" i="7"/>
  <c r="I2398" i="7"/>
  <c r="I2397" i="7"/>
  <c r="I2396" i="7"/>
  <c r="I2395" i="7"/>
  <c r="I2394" i="7"/>
  <c r="I2393" i="7"/>
  <c r="I2392" i="7"/>
  <c r="I2391" i="7"/>
  <c r="I2390" i="7"/>
  <c r="I2389" i="7"/>
  <c r="I2388" i="7"/>
  <c r="I2387" i="7"/>
  <c r="I2386" i="7"/>
  <c r="I2385" i="7"/>
  <c r="I2384" i="7"/>
  <c r="I2383" i="7"/>
  <c r="I2382" i="7"/>
  <c r="I2381" i="7"/>
  <c r="I2380" i="7"/>
  <c r="I2379" i="7"/>
  <c r="I2378" i="7"/>
  <c r="I2377" i="7"/>
  <c r="I2376" i="7"/>
  <c r="I2375" i="7"/>
  <c r="I2374" i="7"/>
  <c r="I2373" i="7"/>
  <c r="I2372" i="7"/>
  <c r="I2371" i="7"/>
  <c r="I2370" i="7"/>
  <c r="I2369" i="7"/>
  <c r="I2368" i="7"/>
  <c r="I2367" i="7"/>
  <c r="I2366" i="7"/>
  <c r="I2365" i="7"/>
  <c r="I2364" i="7"/>
  <c r="I2363" i="7"/>
  <c r="I2362" i="7"/>
  <c r="I2361" i="7"/>
  <c r="I2360" i="7"/>
  <c r="I2359" i="7"/>
  <c r="I2358" i="7"/>
  <c r="I2357" i="7"/>
  <c r="I2356" i="7"/>
  <c r="I2355" i="7"/>
  <c r="I2354" i="7"/>
  <c r="I2353" i="7"/>
  <c r="I2352" i="7"/>
  <c r="I2351" i="7"/>
  <c r="I2350" i="7"/>
  <c r="I2349" i="7"/>
  <c r="I2348" i="7"/>
  <c r="I2347" i="7"/>
  <c r="I2346" i="7"/>
  <c r="I2345" i="7"/>
  <c r="I2344" i="7"/>
  <c r="I2343" i="7"/>
  <c r="I2342" i="7"/>
  <c r="I2341" i="7"/>
  <c r="I2340" i="7"/>
  <c r="I2339" i="7"/>
  <c r="I2338" i="7"/>
  <c r="I2337" i="7"/>
  <c r="I2336" i="7"/>
  <c r="I2335" i="7"/>
  <c r="I2334" i="7"/>
  <c r="I2333" i="7"/>
  <c r="I2332" i="7"/>
  <c r="I2331" i="7"/>
  <c r="I2330" i="7"/>
  <c r="I2329" i="7"/>
  <c r="I2328" i="7"/>
  <c r="I2327" i="7"/>
  <c r="I2326" i="7"/>
  <c r="I2325" i="7"/>
  <c r="I2324" i="7"/>
  <c r="I2323" i="7"/>
  <c r="I2322" i="7"/>
  <c r="I2321" i="7"/>
  <c r="I2320" i="7"/>
  <c r="I2319" i="7"/>
  <c r="I2318" i="7"/>
  <c r="I2317" i="7"/>
  <c r="I2316" i="7"/>
  <c r="I2315" i="7"/>
  <c r="I2314" i="7"/>
  <c r="I2313" i="7"/>
  <c r="I2312" i="7"/>
  <c r="I2311" i="7"/>
  <c r="I2310" i="7"/>
  <c r="I2309" i="7"/>
  <c r="I2308" i="7"/>
  <c r="I2307" i="7"/>
  <c r="I2306" i="7"/>
  <c r="I2305" i="7"/>
  <c r="I2304" i="7"/>
  <c r="I2303" i="7"/>
  <c r="I2302" i="7"/>
  <c r="I2301" i="7"/>
  <c r="I2300" i="7"/>
  <c r="I2299" i="7"/>
  <c r="I2298" i="7"/>
  <c r="I2297" i="7"/>
  <c r="I2296" i="7"/>
  <c r="I2295" i="7"/>
  <c r="I2294" i="7"/>
  <c r="I2293" i="7"/>
  <c r="I2292" i="7"/>
  <c r="I2291" i="7"/>
  <c r="I2290" i="7"/>
  <c r="I2289" i="7"/>
  <c r="I2288" i="7"/>
  <c r="I2287" i="7"/>
  <c r="I2286" i="7"/>
  <c r="I2285" i="7"/>
  <c r="I2284" i="7"/>
  <c r="I2283" i="7"/>
  <c r="I2282" i="7"/>
  <c r="I2281" i="7"/>
  <c r="I2280" i="7"/>
  <c r="I2279" i="7"/>
  <c r="I2278" i="7"/>
  <c r="I2277" i="7"/>
  <c r="I2276" i="7"/>
  <c r="I2275" i="7"/>
  <c r="I2274" i="7"/>
  <c r="I2273" i="7"/>
  <c r="I2272" i="7"/>
  <c r="I2271" i="7"/>
  <c r="I2270" i="7"/>
  <c r="I2269" i="7"/>
  <c r="I2268" i="7"/>
  <c r="I2267" i="7"/>
  <c r="I2266" i="7"/>
  <c r="I2265" i="7"/>
  <c r="I2264" i="7"/>
  <c r="I2263" i="7"/>
  <c r="I2262" i="7"/>
  <c r="I2261" i="7"/>
  <c r="I2260" i="7"/>
  <c r="I2259" i="7"/>
  <c r="I2258" i="7"/>
  <c r="I2257" i="7"/>
  <c r="I2256" i="7"/>
  <c r="I2255" i="7"/>
  <c r="I2254" i="7"/>
  <c r="I2253" i="7"/>
  <c r="I2252" i="7"/>
  <c r="I2251" i="7"/>
  <c r="I2250" i="7"/>
  <c r="I2249" i="7"/>
  <c r="I2248" i="7"/>
  <c r="I2247" i="7"/>
  <c r="I2246" i="7"/>
  <c r="I2245" i="7"/>
  <c r="I2244" i="7"/>
  <c r="I2243" i="7"/>
  <c r="I2242" i="7"/>
  <c r="I2241" i="7"/>
  <c r="I2240" i="7"/>
  <c r="I2239" i="7"/>
  <c r="I2238" i="7"/>
  <c r="I2237" i="7"/>
  <c r="I2236" i="7"/>
  <c r="I2235" i="7"/>
  <c r="I2234" i="7"/>
  <c r="I2233" i="7"/>
  <c r="I2232" i="7"/>
  <c r="I2231" i="7"/>
  <c r="I2230" i="7"/>
  <c r="I2229" i="7"/>
  <c r="I2228" i="7"/>
  <c r="I2227" i="7"/>
  <c r="I2226" i="7"/>
  <c r="I2225" i="7"/>
  <c r="I2224" i="7"/>
  <c r="I2223" i="7"/>
  <c r="I2222" i="7"/>
  <c r="I2221" i="7"/>
  <c r="I2220" i="7"/>
  <c r="I2219" i="7"/>
  <c r="I2218" i="7"/>
  <c r="I2217" i="7"/>
  <c r="I2216" i="7"/>
  <c r="I2215" i="7"/>
  <c r="I2214" i="7"/>
  <c r="I2213" i="7"/>
  <c r="I2212" i="7"/>
  <c r="I2211" i="7"/>
  <c r="I2210" i="7"/>
  <c r="I2209" i="7"/>
  <c r="I2208" i="7"/>
  <c r="I2207" i="7"/>
  <c r="I2206" i="7"/>
  <c r="I2205" i="7"/>
  <c r="I2204" i="7"/>
  <c r="I2203" i="7"/>
  <c r="I2202" i="7"/>
  <c r="I2201" i="7"/>
  <c r="I2200" i="7"/>
  <c r="I2199" i="7"/>
  <c r="I2198" i="7"/>
  <c r="I2197" i="7"/>
  <c r="I2196" i="7"/>
  <c r="I2195" i="7"/>
  <c r="I2194" i="7"/>
  <c r="I2193" i="7"/>
  <c r="I2192" i="7"/>
  <c r="I2191" i="7"/>
  <c r="I2190" i="7"/>
  <c r="I2189" i="7"/>
  <c r="I2188" i="7"/>
  <c r="I2187" i="7"/>
  <c r="I2186" i="7"/>
  <c r="I2185" i="7"/>
  <c r="I2184" i="7"/>
  <c r="I2183" i="7"/>
  <c r="I2182" i="7"/>
  <c r="I2181" i="7"/>
  <c r="I2180" i="7"/>
  <c r="I2179" i="7"/>
  <c r="I2178" i="7"/>
  <c r="I2177" i="7"/>
  <c r="I2176" i="7"/>
  <c r="I2175" i="7"/>
  <c r="I2174" i="7"/>
  <c r="I2173" i="7"/>
  <c r="I2172" i="7"/>
  <c r="I2171" i="7"/>
  <c r="I2170" i="7"/>
  <c r="I2169" i="7"/>
  <c r="I2168" i="7"/>
  <c r="I2167" i="7"/>
  <c r="I2166" i="7"/>
  <c r="I2165" i="7"/>
  <c r="I2164" i="7"/>
  <c r="I2163" i="7"/>
  <c r="I2162" i="7"/>
  <c r="I2161" i="7"/>
  <c r="I2160" i="7"/>
  <c r="I2159" i="7"/>
  <c r="I2158" i="7"/>
  <c r="I2157" i="7"/>
  <c r="I2156" i="7"/>
  <c r="I2155" i="7"/>
  <c r="I2154" i="7"/>
  <c r="I2153" i="7"/>
  <c r="I2152" i="7"/>
  <c r="I2151" i="7"/>
  <c r="I2150" i="7"/>
  <c r="I2149" i="7"/>
  <c r="I2148" i="7"/>
  <c r="I2147" i="7"/>
  <c r="I2146" i="7"/>
  <c r="I2145" i="7"/>
  <c r="I2144" i="7"/>
  <c r="I2143" i="7"/>
  <c r="I2142" i="7"/>
  <c r="I2141" i="7"/>
  <c r="I2140" i="7"/>
  <c r="I2139" i="7"/>
  <c r="I2138" i="7"/>
  <c r="I2137" i="7"/>
  <c r="I2136" i="7"/>
  <c r="I2135" i="7"/>
  <c r="I2134" i="7"/>
  <c r="I2133" i="7"/>
  <c r="I2132" i="7"/>
  <c r="I2131" i="7"/>
  <c r="I2130" i="7"/>
  <c r="I2129" i="7"/>
  <c r="I2128" i="7"/>
  <c r="I2127" i="7"/>
  <c r="I2126" i="7"/>
  <c r="I2125" i="7"/>
  <c r="I2124" i="7"/>
  <c r="I2123" i="7"/>
  <c r="I2122" i="7"/>
  <c r="I2121" i="7"/>
  <c r="I2120" i="7"/>
  <c r="I2119" i="7"/>
  <c r="I2118" i="7"/>
  <c r="I2117" i="7"/>
  <c r="I2116" i="7"/>
  <c r="I2115" i="7"/>
  <c r="I2114" i="7"/>
  <c r="I2113" i="7"/>
  <c r="I2112" i="7"/>
  <c r="I2111" i="7"/>
  <c r="I2110" i="7"/>
  <c r="I2109" i="7"/>
  <c r="I2108" i="7"/>
  <c r="I2107" i="7"/>
  <c r="I2106" i="7"/>
  <c r="I2105" i="7"/>
  <c r="I2104" i="7"/>
  <c r="I2103" i="7"/>
  <c r="I2102" i="7"/>
  <c r="I2101" i="7"/>
  <c r="I2100" i="7"/>
  <c r="I2099" i="7"/>
  <c r="I2098" i="7"/>
  <c r="I2097" i="7"/>
  <c r="I2096" i="7"/>
  <c r="I2095" i="7"/>
  <c r="I2094" i="7"/>
  <c r="I2093" i="7"/>
  <c r="I2092" i="7"/>
  <c r="I2091" i="7"/>
  <c r="I2090" i="7"/>
  <c r="I2089" i="7"/>
  <c r="I2088" i="7"/>
  <c r="I2087" i="7"/>
  <c r="I2086" i="7"/>
  <c r="I2085" i="7"/>
  <c r="I2084" i="7"/>
  <c r="I2083" i="7"/>
  <c r="I2082" i="7"/>
  <c r="I2081" i="7"/>
  <c r="I2080" i="7"/>
  <c r="I2079" i="7"/>
  <c r="I2078" i="7"/>
  <c r="I2077" i="7"/>
  <c r="I2076" i="7"/>
  <c r="I2075" i="7"/>
  <c r="I2074" i="7"/>
  <c r="I2073" i="7"/>
  <c r="I2072" i="7"/>
  <c r="I2071" i="7"/>
  <c r="I2070" i="7"/>
  <c r="I2069" i="7"/>
  <c r="I2068" i="7"/>
  <c r="I2067" i="7"/>
  <c r="I2066" i="7"/>
  <c r="I2065" i="7"/>
  <c r="I2064" i="7"/>
  <c r="I2063" i="7"/>
  <c r="I2062" i="7"/>
  <c r="I2061" i="7"/>
  <c r="I2060" i="7"/>
  <c r="I2059" i="7"/>
  <c r="I2058" i="7"/>
  <c r="I2057" i="7"/>
  <c r="I2056" i="7"/>
  <c r="I2055" i="7"/>
  <c r="I2054" i="7"/>
  <c r="I2053" i="7"/>
  <c r="I2052" i="7"/>
  <c r="I2051" i="7"/>
  <c r="I2050" i="7"/>
  <c r="I2049" i="7"/>
  <c r="I2048" i="7"/>
  <c r="I2047" i="7"/>
  <c r="I2046" i="7"/>
  <c r="I2045" i="7"/>
  <c r="I2044" i="7"/>
  <c r="I2043" i="7"/>
  <c r="I2042" i="7"/>
  <c r="I2041" i="7"/>
  <c r="I2040" i="7"/>
  <c r="I2039" i="7"/>
  <c r="I2038" i="7"/>
  <c r="I2037" i="7"/>
  <c r="I2036" i="7"/>
  <c r="I2035" i="7"/>
  <c r="I2034" i="7"/>
  <c r="I2033" i="7"/>
  <c r="I2032" i="7"/>
  <c r="I2031" i="7"/>
  <c r="I2030" i="7"/>
  <c r="I2029" i="7"/>
  <c r="I2028" i="7"/>
  <c r="I2027" i="7"/>
  <c r="I2026" i="7"/>
  <c r="I2025" i="7"/>
  <c r="I2024" i="7"/>
  <c r="I2023" i="7"/>
  <c r="I2022" i="7"/>
  <c r="I2021" i="7"/>
  <c r="I2020" i="7"/>
  <c r="I2019" i="7"/>
  <c r="I2018" i="7"/>
  <c r="I2017" i="7"/>
  <c r="I2016" i="7"/>
  <c r="I2015" i="7"/>
  <c r="I2014" i="7"/>
  <c r="I2013" i="7"/>
  <c r="I2012" i="7"/>
  <c r="I2011" i="7"/>
  <c r="I2010" i="7"/>
  <c r="I2009" i="7"/>
  <c r="I2008" i="7"/>
  <c r="I2007" i="7"/>
  <c r="I2006" i="7"/>
  <c r="I2005" i="7"/>
  <c r="I2004" i="7"/>
  <c r="I2003" i="7"/>
  <c r="I2002" i="7"/>
  <c r="I2001" i="7"/>
  <c r="I2000" i="7"/>
  <c r="I1999" i="7"/>
  <c r="I1998" i="7"/>
  <c r="I1997" i="7"/>
  <c r="I1996" i="7"/>
  <c r="I1995" i="7"/>
  <c r="I1994" i="7"/>
  <c r="I1993" i="7"/>
  <c r="I1992" i="7"/>
  <c r="I1991" i="7"/>
  <c r="I1990" i="7"/>
  <c r="I1989" i="7"/>
  <c r="I1988" i="7"/>
  <c r="I1987" i="7"/>
  <c r="I1986" i="7"/>
  <c r="I1985" i="7"/>
  <c r="I1984" i="7"/>
  <c r="I1983" i="7"/>
  <c r="I1982" i="7"/>
  <c r="I1981" i="7"/>
  <c r="I1980" i="7"/>
  <c r="I1979" i="7"/>
  <c r="I1978" i="7"/>
  <c r="I1977" i="7"/>
  <c r="I1976" i="7"/>
  <c r="I1975" i="7"/>
  <c r="I1974" i="7"/>
  <c r="I1973" i="7"/>
  <c r="I1972" i="7"/>
  <c r="I1971" i="7"/>
  <c r="I1970" i="7"/>
  <c r="I1969" i="7"/>
  <c r="I1968" i="7"/>
  <c r="I1967" i="7"/>
  <c r="I1966" i="7"/>
  <c r="I1965" i="7"/>
  <c r="I1964" i="7"/>
  <c r="I1963" i="7"/>
  <c r="I1962" i="7"/>
  <c r="I1961" i="7"/>
  <c r="I1960" i="7"/>
  <c r="I1959" i="7"/>
  <c r="I1958" i="7"/>
  <c r="I1957" i="7"/>
  <c r="I1956" i="7"/>
  <c r="I1955" i="7"/>
  <c r="I1954" i="7"/>
  <c r="I1953" i="7"/>
  <c r="I1952" i="7"/>
  <c r="I1951" i="7"/>
  <c r="I1950" i="7"/>
  <c r="I1949" i="7"/>
  <c r="I1948" i="7"/>
  <c r="I1947" i="7"/>
  <c r="I1946" i="7"/>
  <c r="I1945" i="7"/>
  <c r="I1944" i="7"/>
  <c r="I1943" i="7"/>
  <c r="I1942" i="7"/>
  <c r="I1941" i="7"/>
  <c r="I1940" i="7"/>
  <c r="I1939" i="7"/>
  <c r="I1938" i="7"/>
  <c r="I1937" i="7"/>
  <c r="I1936" i="7"/>
  <c r="I1935" i="7"/>
  <c r="I1934" i="7"/>
  <c r="I1933" i="7"/>
  <c r="I1932" i="7"/>
  <c r="I1931" i="7"/>
  <c r="I1930" i="7"/>
  <c r="I1929" i="7"/>
  <c r="I1928" i="7"/>
  <c r="I1927" i="7"/>
  <c r="I1926" i="7"/>
  <c r="I1925" i="7"/>
  <c r="I1924" i="7"/>
  <c r="I1923" i="7"/>
  <c r="I1922" i="7"/>
  <c r="I1921" i="7"/>
  <c r="I1920" i="7"/>
  <c r="I1919" i="7"/>
  <c r="I1918" i="7"/>
  <c r="I1917" i="7"/>
  <c r="I1916" i="7"/>
  <c r="I1915" i="7"/>
  <c r="I1914" i="7"/>
  <c r="I1913" i="7"/>
  <c r="I1912" i="7"/>
  <c r="I1911" i="7"/>
  <c r="I1910" i="7"/>
  <c r="I1909" i="7"/>
  <c r="I1908" i="7"/>
  <c r="I1907" i="7"/>
  <c r="I1906" i="7"/>
  <c r="I1905" i="7"/>
  <c r="I1904" i="7"/>
  <c r="I1903" i="7"/>
  <c r="I1902" i="7"/>
  <c r="I1901" i="7"/>
  <c r="I1900" i="7"/>
  <c r="I1899" i="7"/>
  <c r="I1898" i="7"/>
  <c r="I1897" i="7"/>
  <c r="I1896" i="7"/>
  <c r="I1895" i="7"/>
  <c r="I1894" i="7"/>
  <c r="I1893" i="7"/>
  <c r="I1892" i="7"/>
  <c r="I1891" i="7"/>
  <c r="I1890" i="7"/>
  <c r="I1889" i="7"/>
  <c r="I1888" i="7"/>
  <c r="I1887" i="7"/>
  <c r="I1886" i="7"/>
  <c r="I1885" i="7"/>
  <c r="I1884" i="7"/>
  <c r="I1883" i="7"/>
  <c r="I1882" i="7"/>
  <c r="I1881" i="7"/>
  <c r="I1880" i="7"/>
  <c r="I1879" i="7"/>
  <c r="I1878" i="7"/>
  <c r="I1877" i="7"/>
  <c r="I1876" i="7"/>
  <c r="I1875" i="7"/>
  <c r="I1874" i="7"/>
  <c r="I1873" i="7"/>
  <c r="I1872" i="7"/>
  <c r="I1871" i="7"/>
  <c r="I1870" i="7"/>
  <c r="I1869" i="7"/>
  <c r="I1868" i="7"/>
  <c r="I1867" i="7"/>
  <c r="I1866" i="7"/>
  <c r="I1865" i="7"/>
  <c r="I1864" i="7"/>
  <c r="I1863" i="7"/>
  <c r="I1862" i="7"/>
  <c r="I1861" i="7"/>
  <c r="I1860" i="7"/>
  <c r="I1859" i="7"/>
  <c r="I1858" i="7"/>
  <c r="I1857" i="7"/>
  <c r="I1856" i="7"/>
  <c r="I1855" i="7"/>
  <c r="I1854" i="7"/>
  <c r="I1853" i="7"/>
  <c r="I1852" i="7"/>
  <c r="I1851" i="7"/>
  <c r="I1850" i="7"/>
  <c r="I1849" i="7"/>
  <c r="I1848" i="7"/>
  <c r="I1847" i="7"/>
  <c r="I1846" i="7"/>
  <c r="I1845" i="7"/>
  <c r="I1844" i="7"/>
  <c r="I1843" i="7"/>
  <c r="I1842" i="7"/>
  <c r="I1841" i="7"/>
  <c r="I1840" i="7"/>
  <c r="I1839" i="7"/>
  <c r="I1838" i="7"/>
  <c r="I1837" i="7"/>
  <c r="I1836" i="7"/>
  <c r="I1835" i="7"/>
  <c r="I1834" i="7"/>
  <c r="I1833" i="7"/>
  <c r="I1832" i="7"/>
  <c r="I1831" i="7"/>
  <c r="I1830" i="7"/>
  <c r="I1829" i="7"/>
  <c r="I1828" i="7"/>
  <c r="I1827" i="7"/>
  <c r="I1826" i="7"/>
  <c r="I1825" i="7"/>
  <c r="I1824" i="7"/>
  <c r="I1823" i="7"/>
  <c r="I1822" i="7"/>
  <c r="I1821" i="7"/>
  <c r="I1820" i="7"/>
  <c r="I1819" i="7"/>
  <c r="I1818" i="7"/>
  <c r="I1817" i="7"/>
  <c r="I1816" i="7"/>
  <c r="I1815" i="7"/>
  <c r="I1814" i="7"/>
  <c r="I1813" i="7"/>
  <c r="I1812" i="7"/>
  <c r="I1811" i="7"/>
  <c r="I1810" i="7"/>
  <c r="I1809" i="7"/>
  <c r="I1808" i="7"/>
  <c r="I1807" i="7"/>
  <c r="I1806" i="7"/>
  <c r="I1805" i="7"/>
  <c r="I1804" i="7"/>
  <c r="I1803" i="7"/>
  <c r="I1802" i="7"/>
  <c r="I1801" i="7"/>
  <c r="I1800" i="7"/>
  <c r="I1799" i="7"/>
  <c r="I1798" i="7"/>
  <c r="I1797" i="7"/>
  <c r="I1796" i="7"/>
  <c r="I1795" i="7"/>
  <c r="I1794" i="7"/>
  <c r="I1793" i="7"/>
  <c r="I1792" i="7"/>
  <c r="I1791" i="7"/>
  <c r="I1790" i="7"/>
  <c r="I1789" i="7"/>
  <c r="I1788" i="7"/>
  <c r="I1787" i="7"/>
  <c r="I1786" i="7"/>
  <c r="I1785" i="7"/>
  <c r="I1784" i="7"/>
  <c r="I1783" i="7"/>
  <c r="I1782" i="7"/>
  <c r="I1781" i="7"/>
  <c r="I1780" i="7"/>
  <c r="I1779" i="7"/>
  <c r="I1778" i="7"/>
  <c r="I1777" i="7"/>
  <c r="I1776" i="7"/>
  <c r="I1775" i="7"/>
  <c r="I1774" i="7"/>
  <c r="I1773" i="7"/>
  <c r="I1772" i="7"/>
  <c r="I1771" i="7"/>
  <c r="I1770" i="7"/>
  <c r="I1769" i="7"/>
  <c r="I1768" i="7"/>
  <c r="I1767" i="7"/>
  <c r="I1766" i="7"/>
  <c r="I1765" i="7"/>
  <c r="I1764" i="7"/>
  <c r="I1763" i="7"/>
  <c r="I1762" i="7"/>
  <c r="I1761" i="7"/>
  <c r="I1760" i="7"/>
  <c r="I1759" i="7"/>
  <c r="I1758" i="7"/>
  <c r="I1757" i="7"/>
  <c r="I1756" i="7"/>
  <c r="I1755" i="7"/>
  <c r="I1754" i="7"/>
  <c r="I1753" i="7"/>
  <c r="I1752" i="7"/>
  <c r="I1751" i="7"/>
  <c r="I1750" i="7"/>
  <c r="I1749" i="7"/>
  <c r="I1748" i="7"/>
  <c r="I1747" i="7"/>
  <c r="I1746" i="7"/>
  <c r="I1745" i="7"/>
  <c r="I1744" i="7"/>
  <c r="I1743" i="7"/>
  <c r="I1742" i="7"/>
  <c r="I1741" i="7"/>
  <c r="I1740" i="7"/>
  <c r="I1739" i="7"/>
  <c r="I1738" i="7"/>
  <c r="I1737" i="7"/>
  <c r="I1736" i="7"/>
  <c r="I1735" i="7"/>
  <c r="I1734" i="7"/>
  <c r="I1733" i="7"/>
  <c r="I1732" i="7"/>
  <c r="I1731" i="7"/>
  <c r="I1730" i="7"/>
  <c r="I1729" i="7"/>
  <c r="I1728" i="7"/>
  <c r="I1727" i="7"/>
  <c r="I1726" i="7"/>
  <c r="I1725" i="7"/>
  <c r="I1724" i="7"/>
  <c r="I1723" i="7"/>
  <c r="I1722" i="7"/>
  <c r="I1721" i="7"/>
  <c r="I1720" i="7"/>
  <c r="I1719" i="7"/>
  <c r="I1718" i="7"/>
  <c r="I1717" i="7"/>
  <c r="I1716" i="7"/>
  <c r="I1715" i="7"/>
  <c r="I1714" i="7"/>
  <c r="I1713" i="7"/>
  <c r="I1712" i="7"/>
  <c r="I1711" i="7"/>
  <c r="I1710" i="7"/>
  <c r="I1709" i="7"/>
  <c r="I1708" i="7"/>
  <c r="I1707" i="7"/>
  <c r="I1706" i="7"/>
  <c r="I1705" i="7"/>
  <c r="I1704" i="7"/>
  <c r="I1703" i="7"/>
  <c r="I1702" i="7"/>
  <c r="I1701" i="7"/>
  <c r="I1700" i="7"/>
  <c r="I1699" i="7"/>
  <c r="I1698" i="7"/>
  <c r="I1697" i="7"/>
  <c r="I1696" i="7"/>
  <c r="I1695" i="7"/>
  <c r="I1694" i="7"/>
  <c r="I1693" i="7"/>
  <c r="I1692" i="7"/>
  <c r="I1691" i="7"/>
  <c r="I1690" i="7"/>
  <c r="I1689" i="7"/>
  <c r="I1688" i="7"/>
  <c r="I1687" i="7"/>
  <c r="I1686" i="7"/>
  <c r="I1685" i="7"/>
  <c r="I1684" i="7"/>
  <c r="I1683" i="7"/>
  <c r="I1682" i="7"/>
  <c r="I1681" i="7"/>
  <c r="I1680" i="7"/>
  <c r="I1679" i="7"/>
  <c r="I1678" i="7"/>
  <c r="I1677" i="7"/>
  <c r="I1676" i="7"/>
  <c r="I1675" i="7"/>
  <c r="I1674" i="7"/>
  <c r="I1673" i="7"/>
  <c r="I1672" i="7"/>
  <c r="I1671" i="7"/>
  <c r="I1670" i="7"/>
  <c r="I1669" i="7"/>
  <c r="I1668" i="7"/>
  <c r="I1667" i="7"/>
  <c r="I1666" i="7"/>
  <c r="I1665" i="7"/>
  <c r="I1664" i="7"/>
  <c r="I1663" i="7"/>
  <c r="I1662" i="7"/>
  <c r="I1661" i="7"/>
  <c r="I1660" i="7"/>
  <c r="I1659" i="7"/>
  <c r="I1658" i="7"/>
  <c r="I1657" i="7"/>
  <c r="I1656" i="7"/>
  <c r="I1655" i="7"/>
  <c r="I1654" i="7"/>
  <c r="I1653" i="7"/>
  <c r="I1652" i="7"/>
  <c r="I1651" i="7"/>
  <c r="I1650" i="7"/>
  <c r="I1649" i="7"/>
  <c r="I1648" i="7"/>
  <c r="I1647" i="7"/>
  <c r="I1646" i="7"/>
  <c r="I1645" i="7"/>
  <c r="I1644" i="7"/>
  <c r="I1643" i="7"/>
  <c r="I1642" i="7"/>
  <c r="I1641" i="7"/>
  <c r="I1640" i="7"/>
  <c r="I1639" i="7"/>
  <c r="I1638" i="7"/>
  <c r="I1637" i="7"/>
  <c r="I1636" i="7"/>
  <c r="I1635" i="7"/>
  <c r="I1634" i="7"/>
  <c r="I1633" i="7"/>
  <c r="I1632" i="7"/>
  <c r="I1631" i="7"/>
  <c r="I1630" i="7"/>
  <c r="I1629" i="7"/>
  <c r="I1628" i="7"/>
  <c r="I1627" i="7"/>
  <c r="I1626" i="7"/>
  <c r="I1625" i="7"/>
  <c r="I1624" i="7"/>
  <c r="I1623" i="7"/>
  <c r="I1622" i="7"/>
  <c r="I1621" i="7"/>
  <c r="I1620" i="7"/>
  <c r="I1619" i="7"/>
  <c r="I1618" i="7"/>
  <c r="I1617" i="7"/>
  <c r="I1616" i="7"/>
  <c r="I1615" i="7"/>
  <c r="I1614" i="7"/>
  <c r="I1613" i="7"/>
  <c r="I1612" i="7"/>
  <c r="I1611" i="7"/>
  <c r="I1610" i="7"/>
  <c r="I1609" i="7"/>
  <c r="I1608" i="7"/>
  <c r="I1607" i="7"/>
  <c r="I1606" i="7"/>
  <c r="I1605" i="7"/>
  <c r="I1604" i="7"/>
  <c r="I1603" i="7"/>
  <c r="I1602" i="7"/>
  <c r="I1601" i="7"/>
  <c r="I1600" i="7"/>
  <c r="I1599" i="7"/>
  <c r="I1598" i="7"/>
  <c r="I1597" i="7"/>
  <c r="I1596" i="7"/>
  <c r="I1595" i="7"/>
  <c r="I1594" i="7"/>
  <c r="I1593" i="7"/>
  <c r="I1592" i="7"/>
  <c r="I1591" i="7"/>
  <c r="I1590" i="7"/>
  <c r="I1589" i="7"/>
  <c r="I1588" i="7"/>
  <c r="I1587" i="7"/>
  <c r="I1586" i="7"/>
  <c r="I1585" i="7"/>
  <c r="I1584" i="7"/>
  <c r="I1583" i="7"/>
  <c r="I1582" i="7"/>
  <c r="I1581" i="7"/>
  <c r="I1580" i="7"/>
  <c r="I1579" i="7"/>
  <c r="I1578" i="7"/>
  <c r="I1577" i="7"/>
  <c r="I1576" i="7"/>
  <c r="I1575" i="7"/>
  <c r="I1574" i="7"/>
  <c r="I1573" i="7"/>
  <c r="I1572" i="7"/>
  <c r="I1571" i="7"/>
  <c r="I1570" i="7"/>
  <c r="I1569" i="7"/>
  <c r="I1568" i="7"/>
  <c r="I1567" i="7"/>
  <c r="I1566" i="7"/>
  <c r="I1565" i="7"/>
  <c r="I1564" i="7"/>
  <c r="I1563" i="7"/>
  <c r="I1562" i="7"/>
  <c r="I1561" i="7"/>
  <c r="I1560" i="7"/>
  <c r="I1559" i="7"/>
  <c r="I1558" i="7"/>
  <c r="I1557" i="7"/>
  <c r="I1556" i="7"/>
  <c r="I1555" i="7"/>
  <c r="I1554" i="7"/>
  <c r="I1553" i="7"/>
  <c r="I1552" i="7"/>
  <c r="I1551" i="7"/>
  <c r="I1550" i="7"/>
  <c r="I1549" i="7"/>
  <c r="I1548" i="7"/>
  <c r="I1547" i="7"/>
  <c r="I1546" i="7"/>
  <c r="I1545" i="7"/>
  <c r="I1544" i="7"/>
  <c r="I1543" i="7"/>
  <c r="I1542" i="7"/>
  <c r="I1541" i="7"/>
  <c r="I1540" i="7"/>
  <c r="I1539" i="7"/>
  <c r="I1538" i="7"/>
  <c r="I1537" i="7"/>
  <c r="I1536" i="7"/>
  <c r="I1535" i="7"/>
  <c r="I1534" i="7"/>
  <c r="I1533" i="7"/>
  <c r="I1532" i="7"/>
  <c r="I1531" i="7"/>
  <c r="I1530" i="7"/>
  <c r="I1529" i="7"/>
  <c r="I1528" i="7"/>
  <c r="I1527" i="7"/>
  <c r="I1526" i="7"/>
  <c r="I1525" i="7"/>
  <c r="I1524" i="7"/>
  <c r="I1523" i="7"/>
  <c r="I1522" i="7"/>
  <c r="I1521" i="7"/>
  <c r="I1520" i="7"/>
  <c r="I1519" i="7"/>
  <c r="I1518" i="7"/>
  <c r="I1517" i="7"/>
  <c r="I1516" i="7"/>
  <c r="I1515" i="7"/>
  <c r="I1514" i="7"/>
  <c r="I1513" i="7"/>
  <c r="I1512" i="7"/>
  <c r="I1511" i="7"/>
  <c r="I1510" i="7"/>
  <c r="I1509" i="7"/>
  <c r="I1508" i="7"/>
  <c r="I1507" i="7"/>
  <c r="I1506" i="7"/>
  <c r="I1505" i="7"/>
  <c r="I1504" i="7"/>
  <c r="I1503" i="7"/>
  <c r="I1502" i="7"/>
  <c r="I1501" i="7"/>
  <c r="I1500" i="7"/>
  <c r="I1499" i="7"/>
  <c r="I1498" i="7"/>
  <c r="I1497" i="7"/>
  <c r="I1496" i="7"/>
  <c r="I1495" i="7"/>
  <c r="I1494" i="7"/>
  <c r="I1493" i="7"/>
  <c r="I1492" i="7"/>
  <c r="I1491" i="7"/>
  <c r="I1490" i="7"/>
  <c r="I1489" i="7"/>
  <c r="I1488" i="7"/>
  <c r="I1487" i="7"/>
  <c r="I1486" i="7"/>
  <c r="I1485" i="7"/>
  <c r="I1484" i="7"/>
  <c r="I1483" i="7"/>
  <c r="I1482" i="7"/>
  <c r="I1481" i="7"/>
  <c r="I1480" i="7"/>
  <c r="I1479" i="7"/>
  <c r="I1478" i="7"/>
  <c r="I1477" i="7"/>
  <c r="I1476" i="7"/>
  <c r="I1475" i="7"/>
  <c r="I1474" i="7"/>
  <c r="I1473" i="7"/>
  <c r="I1472" i="7"/>
  <c r="I1471" i="7"/>
  <c r="I1470" i="7"/>
  <c r="I1469" i="7"/>
  <c r="I1468" i="7"/>
  <c r="I1467" i="7"/>
  <c r="I1466" i="7"/>
  <c r="I1465" i="7"/>
  <c r="I1464" i="7"/>
  <c r="I1463" i="7"/>
  <c r="I1462" i="7"/>
  <c r="I1461" i="7"/>
  <c r="I1460" i="7"/>
  <c r="I1459" i="7"/>
  <c r="I1458" i="7"/>
  <c r="I1457" i="7"/>
  <c r="I1456" i="7"/>
  <c r="I1455" i="7"/>
  <c r="I1454" i="7"/>
  <c r="I1453" i="7"/>
  <c r="I1452" i="7"/>
  <c r="I1451" i="7"/>
  <c r="I1450" i="7"/>
  <c r="I1449" i="7"/>
  <c r="I1448" i="7"/>
  <c r="I1447" i="7"/>
  <c r="I1446" i="7"/>
  <c r="I1445" i="7"/>
  <c r="I1444" i="7"/>
  <c r="I1443" i="7"/>
  <c r="I1442" i="7"/>
  <c r="I1441" i="7"/>
  <c r="I1440" i="7"/>
  <c r="I1439" i="7"/>
  <c r="I1438" i="7"/>
  <c r="I1437" i="7"/>
  <c r="I1436" i="7"/>
  <c r="I1435" i="7"/>
  <c r="I1434" i="7"/>
  <c r="I1433" i="7"/>
  <c r="I1432" i="7"/>
  <c r="I1431" i="7"/>
  <c r="I1430" i="7"/>
  <c r="I1429" i="7"/>
  <c r="I1428" i="7"/>
  <c r="I1427" i="7"/>
  <c r="I1426" i="7"/>
  <c r="I1425" i="7"/>
  <c r="I1424" i="7"/>
  <c r="I1423" i="7"/>
  <c r="I1422" i="7"/>
  <c r="I1421" i="7"/>
  <c r="I1420" i="7"/>
  <c r="I1419" i="7"/>
  <c r="I1418" i="7"/>
  <c r="I1417" i="7"/>
  <c r="I1416" i="7"/>
  <c r="I1415" i="7"/>
  <c r="I1414" i="7"/>
  <c r="I1413" i="7"/>
  <c r="I1412" i="7"/>
  <c r="I1411" i="7"/>
  <c r="I1410" i="7"/>
  <c r="I1409" i="7"/>
  <c r="I1408" i="7"/>
  <c r="I1407" i="7"/>
  <c r="I1406" i="7"/>
  <c r="I1405" i="7"/>
  <c r="I1404" i="7"/>
  <c r="I1403" i="7"/>
  <c r="I1402" i="7"/>
  <c r="I1401" i="7"/>
  <c r="I1400" i="7"/>
  <c r="I1399" i="7"/>
  <c r="I1398" i="7"/>
  <c r="I1397" i="7"/>
  <c r="I1396" i="7"/>
  <c r="I1395" i="7"/>
  <c r="I1394" i="7"/>
  <c r="I1393" i="7"/>
  <c r="I1392" i="7"/>
  <c r="I1391" i="7"/>
  <c r="I1390" i="7"/>
  <c r="I1389" i="7"/>
  <c r="I1388" i="7"/>
  <c r="I1387" i="7"/>
  <c r="I1386" i="7"/>
  <c r="I1385" i="7"/>
  <c r="I1384" i="7"/>
  <c r="I1383" i="7"/>
  <c r="I1382" i="7"/>
  <c r="I1381" i="7"/>
  <c r="I1380" i="7"/>
  <c r="I1379" i="7"/>
  <c r="I1378" i="7"/>
  <c r="I1377" i="7"/>
  <c r="I1376" i="7"/>
  <c r="I1375" i="7"/>
  <c r="I1374" i="7"/>
  <c r="I1373" i="7"/>
  <c r="I1372" i="7"/>
  <c r="I1371" i="7"/>
  <c r="I1370" i="7"/>
  <c r="I1369" i="7"/>
  <c r="I1368" i="7"/>
  <c r="I1367" i="7"/>
  <c r="I1366" i="7"/>
  <c r="I1365" i="7"/>
  <c r="I1364" i="7"/>
  <c r="I1363" i="7"/>
  <c r="I1362" i="7"/>
  <c r="I1361" i="7"/>
  <c r="I1360" i="7"/>
  <c r="I1359" i="7"/>
  <c r="I1358" i="7"/>
  <c r="I1357" i="7"/>
  <c r="I1356" i="7"/>
  <c r="I1355" i="7"/>
  <c r="I1354" i="7"/>
  <c r="I1353" i="7"/>
  <c r="I1352" i="7"/>
  <c r="I1351" i="7"/>
  <c r="I1350" i="7"/>
  <c r="I1349" i="7"/>
  <c r="I1348" i="7"/>
  <c r="I1347" i="7"/>
  <c r="I1346" i="7"/>
  <c r="I1345" i="7"/>
  <c r="I1344" i="7"/>
  <c r="I1343" i="7"/>
  <c r="I1342" i="7"/>
  <c r="I1341" i="7"/>
  <c r="I1340" i="7"/>
  <c r="I1339" i="7"/>
  <c r="I1338" i="7"/>
  <c r="I1337" i="7"/>
  <c r="I1336" i="7"/>
  <c r="I1335" i="7"/>
  <c r="I1334" i="7"/>
  <c r="I1333" i="7"/>
  <c r="I1332" i="7"/>
  <c r="I1331" i="7"/>
  <c r="I1330" i="7"/>
  <c r="I1329" i="7"/>
  <c r="I1328" i="7"/>
  <c r="I1327" i="7"/>
  <c r="I1326" i="7"/>
  <c r="I1325" i="7"/>
  <c r="I1324" i="7"/>
  <c r="I1323" i="7"/>
  <c r="I1322" i="7"/>
  <c r="I1321" i="7"/>
  <c r="I1320" i="7"/>
  <c r="I1319" i="7"/>
  <c r="I1318" i="7"/>
  <c r="I1317" i="7"/>
  <c r="I1316" i="7"/>
  <c r="I1315" i="7"/>
  <c r="I1314" i="7"/>
  <c r="I1313" i="7"/>
  <c r="I1312" i="7"/>
  <c r="I1311" i="7"/>
  <c r="I1310" i="7"/>
  <c r="I1309" i="7"/>
  <c r="I1308" i="7"/>
  <c r="I1307" i="7"/>
  <c r="I1306" i="7"/>
  <c r="I1305" i="7"/>
  <c r="I1304" i="7"/>
  <c r="I1303" i="7"/>
  <c r="I1302" i="7"/>
  <c r="I1301" i="7"/>
  <c r="I1300" i="7"/>
  <c r="I1299" i="7"/>
  <c r="I1298" i="7"/>
  <c r="I1297" i="7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8" i="7"/>
  <c r="I1277" i="7"/>
  <c r="I1276" i="7"/>
  <c r="I1275" i="7"/>
  <c r="I1274" i="7"/>
  <c r="I1273" i="7"/>
  <c r="I1272" i="7"/>
  <c r="I1271" i="7"/>
  <c r="I1270" i="7"/>
  <c r="I1269" i="7"/>
  <c r="I1268" i="7"/>
  <c r="I1267" i="7"/>
  <c r="I1266" i="7"/>
  <c r="I1265" i="7"/>
  <c r="I1264" i="7"/>
  <c r="I1263" i="7"/>
  <c r="I1262" i="7"/>
  <c r="I1261" i="7"/>
  <c r="I1260" i="7"/>
  <c r="I1259" i="7"/>
  <c r="I1258" i="7"/>
  <c r="I1257" i="7"/>
  <c r="I1256" i="7"/>
  <c r="I1255" i="7"/>
  <c r="I1254" i="7"/>
  <c r="I1253" i="7"/>
  <c r="I1252" i="7"/>
  <c r="I1251" i="7"/>
  <c r="I1250" i="7"/>
  <c r="I1249" i="7"/>
  <c r="I1248" i="7"/>
  <c r="I1247" i="7"/>
  <c r="I1246" i="7"/>
  <c r="I1245" i="7"/>
  <c r="I1244" i="7"/>
  <c r="I1243" i="7"/>
  <c r="I1242" i="7"/>
  <c r="I1241" i="7"/>
  <c r="I1240" i="7"/>
  <c r="I1239" i="7"/>
  <c r="I1238" i="7"/>
  <c r="I1237" i="7"/>
  <c r="I1236" i="7"/>
  <c r="I1235" i="7"/>
  <c r="I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I1181" i="7"/>
  <c r="I1180" i="7"/>
  <c r="I1179" i="7"/>
  <c r="I1178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4" i="7"/>
  <c r="I1153" i="7"/>
  <c r="I1152" i="7"/>
  <c r="I1151" i="7"/>
  <c r="I1150" i="7"/>
  <c r="I1149" i="7"/>
  <c r="I1148" i="7"/>
  <c r="I1147" i="7"/>
  <c r="I1146" i="7"/>
  <c r="I1145" i="7"/>
  <c r="I1144" i="7"/>
  <c r="I1143" i="7"/>
  <c r="I1142" i="7"/>
  <c r="I1141" i="7"/>
  <c r="I1140" i="7"/>
  <c r="I1139" i="7"/>
  <c r="I1138" i="7"/>
  <c r="I1137" i="7"/>
  <c r="I1136" i="7"/>
  <c r="I1135" i="7"/>
  <c r="I1134" i="7"/>
  <c r="I1133" i="7"/>
  <c r="I1132" i="7"/>
  <c r="I1131" i="7"/>
  <c r="I1130" i="7"/>
  <c r="I1129" i="7"/>
  <c r="I1128" i="7"/>
  <c r="I1127" i="7"/>
  <c r="I1126" i="7"/>
  <c r="I1125" i="7"/>
  <c r="I1124" i="7"/>
  <c r="I1123" i="7"/>
  <c r="I1122" i="7"/>
  <c r="I1121" i="7"/>
  <c r="I1120" i="7"/>
  <c r="I1119" i="7"/>
  <c r="I1118" i="7"/>
  <c r="I1117" i="7"/>
  <c r="I1116" i="7"/>
  <c r="I1115" i="7"/>
  <c r="I1114" i="7"/>
  <c r="I1113" i="7"/>
  <c r="I1112" i="7"/>
  <c r="I1111" i="7"/>
  <c r="I1110" i="7"/>
  <c r="I1109" i="7"/>
  <c r="I1108" i="7"/>
  <c r="I1107" i="7"/>
  <c r="I1106" i="7"/>
  <c r="I1105" i="7"/>
  <c r="I1104" i="7"/>
  <c r="I1103" i="7"/>
  <c r="I1102" i="7"/>
  <c r="I1101" i="7"/>
  <c r="I1100" i="7"/>
  <c r="I1099" i="7"/>
  <c r="I1098" i="7"/>
  <c r="I1097" i="7"/>
  <c r="I1096" i="7"/>
  <c r="I1095" i="7"/>
  <c r="I1094" i="7"/>
  <c r="I1093" i="7"/>
  <c r="I1092" i="7"/>
  <c r="I1091" i="7"/>
  <c r="I1090" i="7"/>
  <c r="I1089" i="7"/>
  <c r="I1088" i="7"/>
  <c r="I1087" i="7"/>
  <c r="I1086" i="7"/>
  <c r="I1085" i="7"/>
  <c r="I1084" i="7"/>
  <c r="I1083" i="7"/>
  <c r="I1082" i="7"/>
  <c r="I1081" i="7"/>
  <c r="I1080" i="7"/>
  <c r="I1079" i="7"/>
  <c r="I1078" i="7"/>
  <c r="I1077" i="7"/>
  <c r="I1076" i="7"/>
  <c r="I1075" i="7"/>
  <c r="I1074" i="7"/>
  <c r="I1073" i="7"/>
  <c r="I1072" i="7"/>
  <c r="I1071" i="7"/>
  <c r="I1070" i="7"/>
  <c r="I1069" i="7"/>
  <c r="I1068" i="7"/>
  <c r="I1067" i="7"/>
  <c r="I1066" i="7"/>
  <c r="I1065" i="7"/>
  <c r="I1064" i="7"/>
  <c r="I1063" i="7"/>
  <c r="I1062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D6" i="7"/>
  <c r="D9" i="7" s="1"/>
  <c r="I5" i="7"/>
  <c r="L3" i="7" a="1"/>
  <c r="L3" i="7" s="1"/>
  <c r="K3" i="7" s="1" a="1"/>
  <c r="K3" i="7" s="1"/>
  <c r="I4" i="7"/>
  <c r="I3" i="7"/>
  <c r="Z14" i="8" l="1"/>
  <c r="X3" i="8" a="1"/>
  <c r="X3" i="8" s="1"/>
  <c r="Y14" i="8"/>
  <c r="N3" i="7" a="1"/>
  <c r="N3" i="7" s="1"/>
  <c r="N10" i="7" s="1"/>
  <c r="O3" i="7" a="1"/>
  <c r="O3" i="7" s="1"/>
  <c r="O10" i="7" s="1"/>
  <c r="O7" i="3" a="1"/>
  <c r="O7" i="3" s="1"/>
  <c r="P7" i="3" s="1" a="1"/>
  <c r="P7" i="3" s="1"/>
  <c r="K41" i="11" l="1"/>
  <c r="I7" i="3" l="1" a="1"/>
  <c r="I7" i="3" s="1"/>
  <c r="L7" i="3" s="1"/>
  <c r="C15" i="3"/>
  <c r="C16" i="3"/>
  <c r="D2" i="3"/>
  <c r="D4" i="3" s="1"/>
  <c r="C42" i="3" l="1"/>
  <c r="M9" i="3"/>
  <c r="M13" i="3"/>
  <c r="M17" i="3"/>
  <c r="M21" i="3"/>
  <c r="M25" i="3"/>
  <c r="M29" i="3"/>
  <c r="M33" i="3"/>
  <c r="M37" i="3"/>
  <c r="M41" i="3"/>
  <c r="M10" i="3"/>
  <c r="M14" i="3"/>
  <c r="M18" i="3"/>
  <c r="M22" i="3"/>
  <c r="M26" i="3"/>
  <c r="M30" i="3"/>
  <c r="M34" i="3"/>
  <c r="M38" i="3"/>
  <c r="M7" i="3"/>
  <c r="M11" i="3"/>
  <c r="M15" i="3"/>
  <c r="M19" i="3"/>
  <c r="M23" i="3"/>
  <c r="M27" i="3"/>
  <c r="M31" i="3"/>
  <c r="M35" i="3"/>
  <c r="M39" i="3"/>
  <c r="M8" i="3"/>
  <c r="M12" i="3"/>
  <c r="M16" i="3"/>
  <c r="M20" i="3"/>
  <c r="M24" i="3"/>
  <c r="M28" i="3"/>
  <c r="M32" i="3"/>
  <c r="M36" i="3"/>
  <c r="M40" i="3"/>
  <c r="L41" i="3"/>
  <c r="L37" i="3"/>
  <c r="L33" i="3"/>
  <c r="L29" i="3"/>
  <c r="L25" i="3"/>
  <c r="L21" i="3"/>
  <c r="L17" i="3"/>
  <c r="L13" i="3"/>
  <c r="L9" i="3"/>
  <c r="C41" i="3"/>
  <c r="L40" i="3"/>
  <c r="L36" i="3"/>
  <c r="L32" i="3"/>
  <c r="L28" i="3"/>
  <c r="L24" i="3"/>
  <c r="L20" i="3"/>
  <c r="L16" i="3"/>
  <c r="L12" i="3"/>
  <c r="L8" i="3"/>
  <c r="L39" i="3"/>
  <c r="L35" i="3"/>
  <c r="L31" i="3"/>
  <c r="L27" i="3"/>
  <c r="L23" i="3"/>
  <c r="L19" i="3"/>
  <c r="L15" i="3"/>
  <c r="L11" i="3"/>
  <c r="L38" i="3"/>
  <c r="L34" i="3"/>
  <c r="L30" i="3"/>
  <c r="L26" i="3"/>
  <c r="L22" i="3"/>
  <c r="L18" i="3"/>
  <c r="L14" i="3"/>
  <c r="L10" i="3"/>
  <c r="Q7" i="3"/>
  <c r="C28" i="3" l="1"/>
  <c r="M42" i="3"/>
  <c r="C20" i="3"/>
  <c r="Q8" i="3" l="1"/>
  <c r="Q9" i="3" l="1"/>
  <c r="Q10" i="3" l="1"/>
  <c r="Q11" i="3" l="1"/>
  <c r="Q12" i="3" l="1"/>
  <c r="Q13" i="3" l="1"/>
  <c r="Q14" i="3" l="1"/>
  <c r="Q15" i="3" l="1"/>
  <c r="Q16" i="3" l="1"/>
  <c r="R7" i="3" l="1" a="1"/>
  <c r="R7" i="3" s="1"/>
  <c r="R17" i="3" s="1"/>
  <c r="S7" i="3" a="1"/>
  <c r="S7" i="3" s="1"/>
  <c r="S1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mgirvin</author>
  </authors>
  <commentList>
    <comment ref="F2" authorId="0" shapeId="0" xr:uid="{DB57AAF6-A69A-464C-8A0F-88E5FDD5189F}">
      <text/>
    </comment>
    <comment ref="F3" authorId="0" shapeId="0" xr:uid="{8EA3F6C0-3C0A-4AAB-8949-E623781E5AFD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mgirvin</author>
  </authors>
  <commentList>
    <comment ref="F2" authorId="0" shapeId="0" xr:uid="{F932511B-6CF4-46A1-8D14-22E65C6C1C34}">
      <text/>
    </comment>
    <comment ref="F3" authorId="0" shapeId="0" xr:uid="{3BBD40B0-BDA6-4691-BC23-5DC2A0553BF1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mgirvin</author>
  </authors>
  <commentList>
    <comment ref="F2" authorId="0" shapeId="0" xr:uid="{53C4D9C8-68D8-4ECB-A2DD-F73C9085791D}">
      <text/>
    </comment>
    <comment ref="F3" authorId="0" shapeId="0" xr:uid="{566D98EE-8419-4C83-8AA8-F6F30C52FA54}">
      <text/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<sst xmlns="http://schemas.openxmlformats.org/spreadsheetml/2006/main" count="32378" uniqueCount="447">
  <si>
    <t>Pop Size = N =</t>
  </si>
  <si>
    <t>Increment</t>
  </si>
  <si>
    <t>Sample Size = n =</t>
  </si>
  <si>
    <t>Frequency</t>
  </si>
  <si>
    <t>Number of Samples Possible:</t>
  </si>
  <si>
    <t>Lower</t>
  </si>
  <si>
    <t>Upper</t>
  </si>
  <si>
    <t>Category</t>
  </si>
  <si>
    <t>Sales Rep</t>
  </si>
  <si>
    <t>Sales = x</t>
  </si>
  <si>
    <t>Sales Rep 1</t>
  </si>
  <si>
    <t>Sales Rep 2</t>
  </si>
  <si>
    <t>Sales Rep 3</t>
  </si>
  <si>
    <t>Sales 1</t>
  </si>
  <si>
    <t>Sales 2</t>
  </si>
  <si>
    <t>Sales 3</t>
  </si>
  <si>
    <t>Sample Mean Xbar (Random Variable Xbar)</t>
  </si>
  <si>
    <t>P(Sample)</t>
  </si>
  <si>
    <t>Jo</t>
  </si>
  <si>
    <t>Sioux</t>
  </si>
  <si>
    <t>Chin</t>
  </si>
  <si>
    <t>Sheliadawn</t>
  </si>
  <si>
    <t>Standard Error =
Sigma/SQRT(n)*SQRT((N-n)/(N-1))</t>
  </si>
  <si>
    <t>Gigi</t>
  </si>
  <si>
    <t>Tyrone</t>
  </si>
  <si>
    <t>Kip</t>
  </si>
  <si>
    <r>
      <t xml:space="preserve">Pop Mean = </t>
    </r>
    <r>
      <rPr>
        <sz val="11"/>
        <color theme="0"/>
        <rFont val="Calibri"/>
        <family val="2"/>
      </rPr>
      <t>µ</t>
    </r>
    <r>
      <rPr>
        <sz val="11"/>
        <color theme="0"/>
        <rFont val="Calibri"/>
        <family val="2"/>
        <scheme val="minor"/>
      </rPr>
      <t xml:space="preserve"> =</t>
    </r>
  </si>
  <si>
    <t>Mean of all the Means =</t>
  </si>
  <si>
    <t>Expected Value (Xbar) =</t>
  </si>
  <si>
    <t>E(Xbar) =</t>
  </si>
  <si>
    <r>
      <rPr>
        <sz val="11"/>
        <color theme="0"/>
        <rFont val="Calibri"/>
        <family val="2"/>
      </rPr>
      <t>µ</t>
    </r>
    <r>
      <rPr>
        <vertAlign val="subscript"/>
        <sz val="11"/>
        <color theme="0"/>
        <rFont val="Calibri"/>
        <family val="2"/>
        <scheme val="minor"/>
      </rPr>
      <t>Xbar</t>
    </r>
    <r>
      <rPr>
        <sz val="11"/>
        <color theme="0"/>
        <rFont val="Calibri"/>
        <family val="2"/>
        <scheme val="minor"/>
      </rPr>
      <t xml:space="preserve"> =</t>
    </r>
  </si>
  <si>
    <t>Conclusion #1: µ = E(Xbar)</t>
  </si>
  <si>
    <t>If n/N &gt;0.05, Must use SQRT((N-n)/(N-1))</t>
  </si>
  <si>
    <t>n/N</t>
  </si>
  <si>
    <t>Conclusion #2: Sampling Distribution of Sample Means Tends to be:
Normally Distributed
Less Spread In Data</t>
  </si>
  <si>
    <t>Leads to:</t>
  </si>
  <si>
    <t>Total:</t>
  </si>
  <si>
    <t>Low</t>
  </si>
  <si>
    <t>High</t>
  </si>
  <si>
    <t>What is Standard Deviation for SDofXbar?</t>
  </si>
  <si>
    <t>But what if we do not have SDofXbar?</t>
  </si>
  <si>
    <t>Here is formula:</t>
  </si>
  <si>
    <t>Population Standard Deviation shows the "How spread out the data is"</t>
  </si>
  <si>
    <t>Sampling Distribution of Xbar is less spread out because the distribution is made up of averages, (values near middle), not actual values</t>
  </si>
  <si>
    <t>This means we must have a formula to reduce the size of the given Population Standard Deviation</t>
  </si>
  <si>
    <t>Formula for Standard Deviation of Sampling Distribution of Xbar is</t>
  </si>
  <si>
    <t>If n/N &lt;= 0.05 for finite population or population is infinite use: Sigma/(SQRT(n)</t>
  </si>
  <si>
    <t>If n/N &gt; 0.05 for finite population use: [Sigma/(SQRT(n)]*SQRT((N-n)/(N-1))</t>
  </si>
  <si>
    <t>Sigma</t>
  </si>
  <si>
    <t>Population standard deviation</t>
  </si>
  <si>
    <t>n</t>
  </si>
  <si>
    <t>Sample Size</t>
  </si>
  <si>
    <t>N = Pop Size</t>
  </si>
  <si>
    <t>n/N &gt; 0.05 ?</t>
  </si>
  <si>
    <t>Correction Factor</t>
  </si>
  <si>
    <t>Standard Error</t>
  </si>
  <si>
    <t>Standard Error w Correction Factor</t>
  </si>
  <si>
    <t>Conclusion #3: when using SDofXbar, Standard Error is the Standard Deviation of the SDofXbar</t>
  </si>
  <si>
    <t>Margin of error</t>
  </si>
  <si>
    <t>p(Xbar)</t>
  </si>
  <si>
    <t>SE</t>
  </si>
  <si>
    <t>Xbar</t>
  </si>
  <si>
    <t>Population Values</t>
  </si>
  <si>
    <t>Sample Size = n</t>
  </si>
  <si>
    <t>Value 1</t>
  </si>
  <si>
    <t>Value 2</t>
  </si>
  <si>
    <t>Value 3</t>
  </si>
  <si>
    <t>Group</t>
  </si>
  <si>
    <t>Pop Size = N</t>
  </si>
  <si>
    <t>Combinations</t>
  </si>
  <si>
    <t>Total</t>
  </si>
  <si>
    <t>SalesRep</t>
  </si>
  <si>
    <t>Ashleigh</t>
  </si>
  <si>
    <t>Chauncey</t>
  </si>
  <si>
    <t>Delila</t>
  </si>
  <si>
    <t>Elina</t>
  </si>
  <si>
    <t>Garland</t>
  </si>
  <si>
    <t>Gregoria</t>
  </si>
  <si>
    <t>Kacey</t>
  </si>
  <si>
    <t>Kenia</t>
  </si>
  <si>
    <t>Paige</t>
  </si>
  <si>
    <t>Pham</t>
  </si>
  <si>
    <t>Reuben</t>
  </si>
  <si>
    <t>Roslyn</t>
  </si>
  <si>
    <t>Sheladawn</t>
  </si>
  <si>
    <t>*As n increases, Standard Error decreases, which means there is higher probability that Xbar falls within specified distance of Pop Mean</t>
  </si>
  <si>
    <t>Because point estimator = pop parameter</t>
  </si>
  <si>
    <t>This is called "unbiased"</t>
  </si>
  <si>
    <t>Name 1</t>
  </si>
  <si>
    <t>Name 2</t>
  </si>
  <si>
    <t>Name 3</t>
  </si>
  <si>
    <t>Name 4</t>
  </si>
  <si>
    <t>Name 5</t>
  </si>
  <si>
    <t>Sample Mean Xbar (Random Variable x)</t>
  </si>
  <si>
    <t>Sales 4</t>
  </si>
  <si>
    <t>Sales 5</t>
  </si>
  <si>
    <t>Frequency Population Distibution</t>
  </si>
  <si>
    <t>Frequency Sampling Distribution of Xbar</t>
  </si>
  <si>
    <t>Pop Stand. Dev. = Sigma =</t>
  </si>
  <si>
    <r>
      <t>Sigma</t>
    </r>
    <r>
      <rPr>
        <vertAlign val="subscript"/>
        <sz val="11"/>
        <color theme="0"/>
        <rFont val="Calibri"/>
        <family val="2"/>
        <scheme val="minor"/>
      </rPr>
      <t>Xbar</t>
    </r>
    <r>
      <rPr>
        <sz val="11"/>
        <color theme="0"/>
        <rFont val="Calibri"/>
        <family val="2"/>
        <scheme val="minor"/>
      </rPr>
      <t xml:space="preserve"> =</t>
    </r>
  </si>
  <si>
    <t>Standard Error =</t>
  </si>
  <si>
    <t>Population:</t>
  </si>
  <si>
    <t>All elements of interest</t>
  </si>
  <si>
    <t>Sample:</t>
  </si>
  <si>
    <t>A subset of the population</t>
  </si>
  <si>
    <t>Why do we sample instead of look at whole population?</t>
  </si>
  <si>
    <t>1) Some populations are impossible to check</t>
  </si>
  <si>
    <t>Can’t count all the fish in the ocean</t>
  </si>
  <si>
    <t>2) The cost of studying all the items in a population</t>
  </si>
  <si>
    <t>General Mills hires firm to test a new cereal:</t>
  </si>
  <si>
    <t>Sample test: cost ≈ $40,000</t>
  </si>
  <si>
    <t>Population test: cost ≈ $1,000,000,000</t>
  </si>
  <si>
    <t>3) Contacting the whole population would often be time-consuming</t>
  </si>
  <si>
    <t>Political polls can be completed in one or two days</t>
  </si>
  <si>
    <t>Polling all the USA voters would take nearly 200 years!</t>
  </si>
  <si>
    <t>4) The destructive nature of certain tests</t>
  </si>
  <si>
    <t>Test each bottle of wine?!!?</t>
  </si>
  <si>
    <r>
      <t xml:space="preserve">Testing all seeds from Burpee </t>
    </r>
    <r>
      <rPr>
        <sz val="11"/>
        <color theme="1"/>
        <rFont val="Wingdings"/>
        <charset val="2"/>
      </rPr>
      <t>è</t>
    </r>
    <r>
      <rPr>
        <sz val="11"/>
        <color theme="1"/>
        <rFont val="Calibri"/>
        <family val="2"/>
        <scheme val="minor"/>
      </rPr>
      <t xml:space="preserve"> there’d be none left</t>
    </r>
  </si>
  <si>
    <t>5] The sample results are usually adequate</t>
  </si>
  <si>
    <t>Consumer price index constructed from a sample is an excellent estimate for a consumer price index that could be constructed from the population</t>
  </si>
  <si>
    <t>Why do we need sample data?</t>
  </si>
  <si>
    <t>We select samples to collect data to answer research question about a population</t>
  </si>
  <si>
    <t>What do community college presidents think of the new federal proposal to rate colleges?</t>
  </si>
  <si>
    <t>Is the filling machine filling accurately?</t>
  </si>
  <si>
    <t>Do Highline College students think that advising should be mandatory?</t>
  </si>
  <si>
    <t>What is the mean annual accounting salary in Seattle?</t>
  </si>
  <si>
    <t>Samples are only estimates:</t>
  </si>
  <si>
    <r>
      <t xml:space="preserve">In point estimation we use the data from the sample to compute a value of a </t>
    </r>
    <r>
      <rPr>
        <b/>
        <sz val="11"/>
        <color theme="1"/>
        <rFont val="Calibri"/>
        <family val="2"/>
        <scheme val="minor"/>
      </rPr>
      <t>sample statistic</t>
    </r>
    <r>
      <rPr>
        <sz val="11"/>
        <color theme="1"/>
        <rFont val="Calibri"/>
        <family val="2"/>
        <scheme val="minor"/>
      </rPr>
      <t xml:space="preserve"> that serves as an estimate of a </t>
    </r>
    <r>
      <rPr>
        <b/>
        <sz val="11"/>
        <color theme="1"/>
        <rFont val="Calibri"/>
        <family val="2"/>
        <scheme val="minor"/>
      </rPr>
      <t>population parameter</t>
    </r>
    <r>
      <rPr>
        <sz val="11"/>
        <color theme="1"/>
        <rFont val="Calibri"/>
        <family val="2"/>
        <scheme val="minor"/>
      </rPr>
      <t>.</t>
    </r>
  </si>
  <si>
    <r>
      <t xml:space="preserve">We refer to </t>
    </r>
    <r>
      <rPr>
        <b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as the point estimator of the population standard deviation = </t>
    </r>
    <r>
      <rPr>
        <b/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= sigma.</t>
    </r>
  </si>
  <si>
    <r>
      <t xml:space="preserve">We refer to </t>
    </r>
    <r>
      <rPr>
        <b/>
        <sz val="11"/>
        <color theme="1"/>
        <rFont val="Calibri"/>
        <family val="2"/>
        <scheme val="minor"/>
      </rPr>
      <t>Pbar</t>
    </r>
    <r>
      <rPr>
        <sz val="11"/>
        <color theme="1"/>
        <rFont val="Calibri"/>
        <family val="2"/>
        <scheme val="minor"/>
      </rPr>
      <t xml:space="preserve"> as the point estimator of the population mean </t>
    </r>
    <r>
      <rPr>
        <b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.</t>
    </r>
  </si>
  <si>
    <t>What about Sample Error?</t>
  </si>
  <si>
    <t>Almost never!</t>
  </si>
  <si>
    <t>It depends.</t>
  </si>
  <si>
    <t>We will build a model to check to see if our Xbar is a "reasonable" estimate for the population mean!! :)</t>
  </si>
  <si>
    <t>Random Variable:</t>
  </si>
  <si>
    <t>Numerical Description of the outcome of an experiment</t>
  </si>
  <si>
    <t>If we consider the process of selecting a “Random Sample” as an experiment, the Xbar is the numerical description of the outcome of the experiment.</t>
  </si>
  <si>
    <t>Thus Xbar is the random variable.</t>
  </si>
  <si>
    <t>If the population is so big, how do we know where to go and get sample data?</t>
  </si>
  <si>
    <t>We must be careful!!</t>
  </si>
  <si>
    <t>We have to make sure that the Sampled Population is the same as the Target Population.</t>
  </si>
  <si>
    <t>Sampled Population:</t>
  </si>
  <si>
    <t>Population from which the sample is drawn</t>
  </si>
  <si>
    <t xml:space="preserve">                              </t>
  </si>
  <si>
    <t>Target Population:</t>
  </si>
  <si>
    <t>Population we want to make an inference about</t>
  </si>
  <si>
    <t>Sampled Population and Target Population are not always the same!</t>
  </si>
  <si>
    <t>Example 1: If your goal was to gather data about students attending South Community College:</t>
  </si>
  <si>
    <t>If you took a sample from a College Registration List, Sampled Population and Target Population are the same</t>
  </si>
  <si>
    <t>If you took a sample from people eating at the Culinary Arts restaurant at South Community College you might get some people who are:</t>
  </si>
  <si>
    <t>students at South (Target Pop)</t>
  </si>
  <si>
    <t xml:space="preserve">and </t>
  </si>
  <si>
    <t>some who are not students at South (NOT Target Pop).</t>
  </si>
  <si>
    <t>The Sampled Population would be people who eat at Culinary Arts Restaurant.</t>
  </si>
  <si>
    <t>Sampled Population NOT EQUAL TO Target Population</t>
  </si>
  <si>
    <t>Example 2: If you take a sample from only matinée movie-goers and you want to make inferences about all movie goers your</t>
  </si>
  <si>
    <t>Sampled Population (matinée) is different than your Target Population (all movie goers): they are not the same.</t>
  </si>
  <si>
    <t>Conclusion: When a sample is used to make inferences about the population, make sure that the sampled and target population are in close agreement.</t>
  </si>
  <si>
    <t>This is not a mathematical calculation, it is a judgment call.</t>
  </si>
  <si>
    <t>Frame:</t>
  </si>
  <si>
    <t>List of all elements in the population</t>
  </si>
  <si>
    <t>List of elements that sample will be selected from.</t>
  </si>
  <si>
    <t>Frames cannot always be created</t>
  </si>
  <si>
    <t>Finite Population</t>
  </si>
  <si>
    <t>A population where we can create a Frame</t>
  </si>
  <si>
    <t>Examples:</t>
  </si>
  <si>
    <t>List of student names at a college</t>
  </si>
  <si>
    <t>List of Sales Invoices</t>
  </si>
  <si>
    <t>“Sampling from a Finite Population”:  Use “Simple Random Sampling” method to select a sample</t>
  </si>
  <si>
    <t>Infinite Population</t>
  </si>
  <si>
    <t>A population where we can NOT create a Frame</t>
  </si>
  <si>
    <t>Population too big (like all the fish in the sea)</t>
  </si>
  <si>
    <t>Take a sample of cereal box weights from a cereal box filling machine</t>
  </si>
  <si>
    <t>Customers entering a store</t>
  </si>
  <si>
    <t>“Sampling from an Infinite Population or Process”: Use “Random Sampling” method to select a sample</t>
  </si>
  <si>
    <t>Frame that CAN be constructed:</t>
  </si>
  <si>
    <t>Take sample at Highline Community College to see how many people have iPods</t>
  </si>
  <si>
    <t>Sampled Population = List of registered students</t>
  </si>
  <si>
    <t>Frame = List of registered students</t>
  </si>
  <si>
    <t>The sampled population has a finite number of elements</t>
  </si>
  <si>
    <t>This is called “Sampling from a Finite Population”. Use “Simple Random Sampling” method to select a sample</t>
  </si>
  <si>
    <t>Frame that CANNOT be constructed:</t>
  </si>
  <si>
    <t>Population is too big (like counting all the fish in the sea)</t>
  </si>
  <si>
    <t>Sampled Population = conceptual population of all boxes that could have been filled at that particular point in time.</t>
  </si>
  <si>
    <t>In this sense, the sampled population is considered infinite.</t>
  </si>
  <si>
    <t>Frame = impossible to construct frame from infinite population because all the elements are not present</t>
  </si>
  <si>
    <t>The sampled population has a conceptually infinite number of elements</t>
  </si>
  <si>
    <t>This is called “Sampling from an infinite Population or Process”. Use “Random Sampling” method to select a sample</t>
  </si>
  <si>
    <t>“Random Sampling” is the same as “Simple Random Sampling”, except for two assumptions have to hold true (more later)</t>
  </si>
  <si>
    <t>Processes (Sampling from an infinite Population):</t>
  </si>
  <si>
    <t>Examples of processes:</t>
  </si>
  <si>
    <t>Machine fills boxes of cereal</t>
  </si>
  <si>
    <t>Machine fills bags of lettuce</t>
  </si>
  <si>
    <t>Machines make bolts and screws for airplanes</t>
  </si>
  <si>
    <t>Router makes boomerangs</t>
  </si>
  <si>
    <t>Transactions occur at bank</t>
  </si>
  <si>
    <t>Calls arrive at Highline help desk</t>
  </si>
  <si>
    <t>Customers entering store</t>
  </si>
  <si>
    <t>All are viewed as coming from a process generating elements from a conceptually infinite population</t>
  </si>
  <si>
    <t>How a sample can help to decide whether the process is working properly:</t>
  </si>
  <si>
    <t>Processes not working properly (like machine filling too much) will produce</t>
  </si>
  <si>
    <t>sample statistics that are not close (statistically significant) to the population parameter</t>
  </si>
  <si>
    <t>Processes working properly (like machine filling just right) will produce</t>
  </si>
  <si>
    <t>sample statistics that are close (statistically insignificant) to the population parameter</t>
  </si>
  <si>
    <t>Simple Random Sample (for Finite Populations)</t>
  </si>
  <si>
    <t>Textbook: A simple random sample of size n from a finite population of size N is a sample selected such that</t>
  </si>
  <si>
    <t>each possible sample of size n has the same probability of being selected</t>
  </si>
  <si>
    <t>Each sample element has the same probability of being selected, (if TRUE, then each sample has the same chance)</t>
  </si>
  <si>
    <t>Think of: Uniform Distribution</t>
  </si>
  <si>
    <t>You have a frame and you can randomly select from frame.</t>
  </si>
  <si>
    <t>How to select a sample:</t>
  </si>
  <si>
    <r>
      <rPr>
        <b/>
        <sz val="11"/>
        <color theme="1"/>
        <rFont val="Calibri"/>
        <family val="2"/>
        <scheme val="minor"/>
      </rPr>
      <t>Example 1</t>
    </r>
    <r>
      <rPr>
        <sz val="11"/>
        <color theme="1"/>
        <rFont val="Calibri"/>
        <family val="2"/>
        <scheme val="minor"/>
      </rPr>
      <t>: Select any n units in a random way</t>
    </r>
  </si>
  <si>
    <t>Book method:</t>
  </si>
  <si>
    <t>Step 1: Assign Random Number to each element in population</t>
  </si>
  <si>
    <t>Step 2: Select “n” elements that have the “n” smallest (or largest) random numbers</t>
  </si>
  <si>
    <t>Using Excel’s RAND or RANDBETWEEN functions (each follows a Uniform Distribution between 0 and 1)</t>
  </si>
  <si>
    <t>Example 2:</t>
  </si>
  <si>
    <t>RAND, SMALL and VLOOKUP functions can automat the Simple Random Sample</t>
  </si>
  <si>
    <t>RAND function generates Radom numbers between 0 and 1 with 15 significant digits and generate these numbers based on a Uniform Distribution</t>
  </si>
  <si>
    <r>
      <rPr>
        <b/>
        <sz val="11"/>
        <color theme="1"/>
        <rFont val="Calibri"/>
        <family val="2"/>
        <scheme val="minor"/>
      </rPr>
      <t>Example 3</t>
    </r>
    <r>
      <rPr>
        <sz val="11"/>
        <color theme="1"/>
        <rFont val="Calibri"/>
        <family val="2"/>
        <scheme val="minor"/>
      </rPr>
      <t>: Names of classmates in a hat, mix up names, select until sample size, “n” is reached</t>
    </r>
  </si>
  <si>
    <t>Random Sample (for Infinite Population)</t>
  </si>
  <si>
    <t>These must hold true:</t>
  </si>
  <si>
    <t>1) Each element selected comes from same population (Sampled and Targeted Populations are the same).</t>
  </si>
  <si>
    <t>2) Each element is selected independently: to prevent selection bias (prevent all from similar group, similar attitudes, or choosing to get desired result)</t>
  </si>
  <si>
    <t>Used for Infinite Populations or Populations where it is not feasible to list all elements</t>
  </si>
  <si>
    <t>Select any n units in a random way</t>
  </si>
  <si>
    <t>Machines filling boxes or bags, choose sample from same point in time</t>
  </si>
  <si>
    <t>This is done to make sure that each element selected in selected from the same population.</t>
  </si>
  <si>
    <t>People arriving at a restaurant, choose customer directly after customer who uses coupon (McDonald’s did this to simulate a random selection).</t>
  </si>
  <si>
    <t>This is done to make sure that each element is selected independently (without bias)</t>
  </si>
  <si>
    <t>Probability Sample</t>
  </si>
  <si>
    <t>Each possible sample has a known probability of selection and a random process is used to select the elements for the sample.</t>
  </si>
  <si>
    <t>Good because we have techniques to help us understand if our sample is “good”, reasonable – more later…</t>
  </si>
  <si>
    <t>1) Simple Random Sample taken (for Finite populations)</t>
  </si>
  <si>
    <t>2) Random Sample (for Infinite population)</t>
  </si>
  <si>
    <t>3) Stratified Random Sampling (allows smaller sample size and lower cost)</t>
  </si>
  <si>
    <t>Population divided into mutually exclusive strata where elements in each strata are similar</t>
  </si>
  <si>
    <t>Each element in the strata are similar (location, age, department, major)</t>
  </si>
  <si>
    <t>Works best when the variation among the elements in each strata is relatively small.</t>
  </si>
  <si>
    <t>4) Cluster Sampling</t>
  </si>
  <si>
    <t>Elements in clusters are not a like – each cluster is like a min population</t>
  </si>
  <si>
    <t>Helps to reduce cost.</t>
  </si>
  <si>
    <t>5) Systematic Sampling</t>
  </si>
  <si>
    <t>Like with invoices or other ordered populations.</t>
  </si>
  <si>
    <t>Non-probability Sampling</t>
  </si>
  <si>
    <t>Not good because we can’t calculate how reasonable the sample results are</t>
  </si>
  <si>
    <t>Convenience Sampling</t>
  </si>
  <si>
    <t>Judgment Sampling</t>
  </si>
  <si>
    <t>Leading up to the Central Limit Theorem:</t>
  </si>
  <si>
    <t>If all samples of a particular size are selected from any population, the sampling distribution of the sample mean Xbar is approximately normal distribution.</t>
  </si>
  <si>
    <t>This approximation improves with larger samples</t>
  </si>
  <si>
    <t>Sampling Distribution of Xbar (SDofXbar)</t>
  </si>
  <si>
    <t>The sampling Distribution of Xbar is the probability distribution of all possible values of sample mean Xbar.</t>
  </si>
  <si>
    <r>
      <t xml:space="preserve">Sample Mean of Sampling Distribution of Xbar = E(Xbar) =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 xml:space="preserve"> = Pop Mean!!!! Called Unbiased  point estimator</t>
    </r>
  </si>
  <si>
    <r>
      <t xml:space="preserve">Standard Deviation of SDofXbar = </t>
    </r>
    <r>
      <rPr>
        <sz val="11"/>
        <color theme="1"/>
        <rFont val="Symbol"/>
        <family val="1"/>
        <charset val="2"/>
      </rPr>
      <t>s</t>
    </r>
    <r>
      <rPr>
        <vertAlign val="subscript"/>
        <sz val="11"/>
        <color theme="1"/>
        <rFont val="Calibri"/>
        <family val="2"/>
        <scheme val="minor"/>
      </rPr>
      <t>Xbar</t>
    </r>
    <r>
      <rPr>
        <sz val="11"/>
        <color theme="1"/>
        <rFont val="Calibri"/>
        <family val="2"/>
        <scheme val="minor"/>
      </rPr>
      <t xml:space="preserve"> = Standard Error = (</t>
    </r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>/SQRT(n))*SQRT((N-n)/(n-1)),   Don’t need SQRT((N-n)/(n-1)) if population is finite AND n/N &lt;= 0.05</t>
    </r>
  </si>
  <si>
    <t>If Pop is Finite AND n/N &gt; 0.05, then use the Finite Population Correction Factor: SQRT((N-n)/(n-1))</t>
  </si>
  <si>
    <t>As sample size increases, Standard Error will decrease, and thus provide a higher probability that Xbar will fall within a specified distance of the population mean.</t>
  </si>
  <si>
    <t xml:space="preserve">Book assumes all problems use s/SQRT(n), unless otherwise stated </t>
  </si>
  <si>
    <t>The Sampling Distribution can be used to provide probability information about how close the sample statistic is to the population parameter</t>
  </si>
  <si>
    <t>Sampling Distribution of Pbar (SDofPbar)</t>
  </si>
  <si>
    <t>Sample Proportion = point estimator of Population Proportion = Pbar = x/n</t>
  </si>
  <si>
    <t>x = the number of elements in the population that posses the characteristic of interest = binomial variable (bi = 2, nominal = nominal variable)</t>
  </si>
  <si>
    <t>n = sample size</t>
  </si>
  <si>
    <t>The sampling Distribution of Pbar is the probability distribution of all possible values of sample proportion Pbar</t>
  </si>
  <si>
    <t>Sample Proportion of Sampling Distribution of Pbar = E(Pbar) =p = Pop Proportion!! Called Unbiased  point estimator</t>
  </si>
  <si>
    <r>
      <t xml:space="preserve">Standard Deviation of SDofPbar = </t>
    </r>
    <r>
      <rPr>
        <sz val="11"/>
        <color theme="1"/>
        <rFont val="Symbol"/>
        <family val="1"/>
        <charset val="2"/>
      </rPr>
      <t>s</t>
    </r>
    <r>
      <rPr>
        <vertAlign val="subscript"/>
        <sz val="11"/>
        <color theme="1"/>
        <rFont val="Calibri"/>
        <family val="2"/>
        <scheme val="minor"/>
      </rPr>
      <t>Pbar</t>
    </r>
    <r>
      <rPr>
        <sz val="11"/>
        <color theme="1"/>
        <rFont val="Calibri"/>
        <family val="2"/>
        <scheme val="minor"/>
      </rPr>
      <t xml:space="preserve"> = Standard Error = SQRT(p*(1-p)/n)*SQRT((N-n)/(n-1)),   Don’t need SQRT((N-n)/(n-1)) if pop is finite AND n/N &lt;= 0.05</t>
    </r>
  </si>
  <si>
    <t>If n/N &gt; 0.05, then use the Finite Population Correction Factor: SQRT((N-n)/(n-1))</t>
  </si>
  <si>
    <t>As sample size increases, Standard Error will decrease, and thus provide a higher probability that Pbar will fall within a specified distance of the population mean.</t>
  </si>
  <si>
    <t xml:space="preserve">Book assumes all problems use SQRT(p*(1-p)/n), unless otherwise stated </t>
  </si>
  <si>
    <t>The sampling Distribution of Pbar (and Binomial Distribution) can be approximated by a normal distribution whenever n*p&gt;=5 AND n*(1-p) &gt;=5</t>
  </si>
  <si>
    <t>Standard Error stands for the Standard Deviation of a point estimator</t>
  </si>
  <si>
    <r>
      <t xml:space="preserve">Standard Error of the Mean = </t>
    </r>
    <r>
      <rPr>
        <sz val="11"/>
        <color theme="1"/>
        <rFont val="Symbol"/>
        <family val="1"/>
        <charset val="2"/>
      </rPr>
      <t>s</t>
    </r>
    <r>
      <rPr>
        <vertAlign val="subscript"/>
        <sz val="11"/>
        <color theme="1"/>
        <rFont val="Calibri"/>
        <family val="2"/>
        <scheme val="minor"/>
      </rPr>
      <t>Xbar</t>
    </r>
    <r>
      <rPr>
        <sz val="11"/>
        <color theme="1"/>
        <rFont val="Calibri"/>
        <family val="2"/>
        <scheme val="minor"/>
      </rPr>
      <t xml:space="preserve"> = "Standard Error"</t>
    </r>
  </si>
  <si>
    <r>
      <t xml:space="preserve">Standard Error of the Proportion = </t>
    </r>
    <r>
      <rPr>
        <sz val="11"/>
        <color theme="1"/>
        <rFont val="Symbol"/>
        <family val="1"/>
        <charset val="2"/>
      </rPr>
      <t>s</t>
    </r>
    <r>
      <rPr>
        <vertAlign val="subscript"/>
        <sz val="11"/>
        <color theme="1"/>
        <rFont val="Calibri"/>
        <family val="2"/>
        <scheme val="minor"/>
      </rPr>
      <t>Pbar</t>
    </r>
    <r>
      <rPr>
        <sz val="11"/>
        <color theme="1"/>
        <rFont val="Calibri"/>
        <family val="2"/>
        <scheme val="minor"/>
      </rPr>
      <t xml:space="preserve"> = "Standard Error"</t>
    </r>
  </si>
  <si>
    <t>Central Limit Theorem:</t>
  </si>
  <si>
    <t>In selecting random samples of size n from a population, the sampling distribution of the sample mean Xbar</t>
  </si>
  <si>
    <t>can be approximated by a normal distribution as the sample size becomes large</t>
  </si>
  <si>
    <t>If population distribution is symmetrical but not normal, the distribution will converge toward normal when n &gt; 10</t>
  </si>
  <si>
    <t>Skewed or thick-tailed distributions converge toward normal when n &gt; 30</t>
  </si>
  <si>
    <t xml:space="preserve">Heavily skew distributions converge n &gt; 50 </t>
  </si>
  <si>
    <t>Use of Central Limit Theorem:</t>
  </si>
  <si>
    <t>We can reason about the Sampling Distribution of Xbar with absolutely no information about the shape of the original distribution from which the sample is taken</t>
  </si>
  <si>
    <t>This means that:</t>
  </si>
  <si>
    <t>We can take one sample and compare it to the Standard Normal Curve (NORM.S.DIST) or Normal Curve (NORM.DIST) to see if our sample result is reasonable.</t>
  </si>
  <si>
    <t>If the sample mean seems reasonable, the original process or claim is reasonable</t>
  </si>
  <si>
    <t>If the sample mean does not seem reasonable, the original process or claim is not reasonable</t>
  </si>
  <si>
    <t>Statistical Inference:</t>
  </si>
  <si>
    <t>The process of using data obtained from a sample to make estimates or test hypotheses about characteristics of the population (like mean).</t>
  </si>
  <si>
    <t>Draw reasonable conclusions about population from statistics</t>
  </si>
  <si>
    <t>Infer:</t>
  </si>
  <si>
    <t>Conclude from evidence</t>
  </si>
  <si>
    <t>Population (Pop) = all the items:</t>
  </si>
  <si>
    <t>Sample = subset of all Pop items:</t>
  </si>
  <si>
    <t>Sales</t>
  </si>
  <si>
    <t>Sample Mean = Xbar = Point Esimator of Pop Mean =</t>
  </si>
  <si>
    <r>
      <t xml:space="preserve">Pop Standard Deviation = Sigma = </t>
    </r>
    <r>
      <rPr>
        <sz val="11"/>
        <color theme="0"/>
        <rFont val="Symbol"/>
        <family val="1"/>
        <charset val="2"/>
      </rPr>
      <t>s</t>
    </r>
    <r>
      <rPr>
        <sz val="11"/>
        <color theme="0"/>
        <rFont val="Calibri"/>
        <family val="2"/>
        <scheme val="minor"/>
      </rPr>
      <t xml:space="preserve"> =</t>
    </r>
  </si>
  <si>
    <t>Finite Population Frame:</t>
  </si>
  <si>
    <t>Pop size</t>
  </si>
  <si>
    <t>Selecting Simple Random Sample Method #1:</t>
  </si>
  <si>
    <t>RAND</t>
  </si>
  <si>
    <t>Our Rule:</t>
  </si>
  <si>
    <t>1) Add new column with RAND function to our proper data set</t>
  </si>
  <si>
    <t>2) Click on Sort A to Z button 5 times.</t>
  </si>
  <si>
    <t>3) Copy and paste top 3 records</t>
  </si>
  <si>
    <t>Note: RAND or RANDARRAY:</t>
  </si>
  <si>
    <t>1) Generates a 15 digit number between 0 and 1 using a uniform distribution. RAND generates: 0 &lt;= Number &lt; 1.</t>
  </si>
  <si>
    <t>2) RAND is a volatile function, which means it recalculates after any action you make in Excel (like hit Enter)</t>
  </si>
  <si>
    <t>3) F9 key tells RAND function to recalculate.</t>
  </si>
  <si>
    <t>N</t>
  </si>
  <si>
    <t>Conclusion:</t>
  </si>
  <si>
    <t>Lower Xbar</t>
  </si>
  <si>
    <t>Upper Xbar</t>
  </si>
  <si>
    <t>oz.</t>
  </si>
  <si>
    <t>p =</t>
  </si>
  <si>
    <t>Balance checkbook</t>
  </si>
  <si>
    <t>1-p</t>
  </si>
  <si>
    <t>NOT balance checkbook</t>
  </si>
  <si>
    <t>n/N&lt;=.05?</t>
  </si>
  <si>
    <r>
      <t>sigma</t>
    </r>
    <r>
      <rPr>
        <vertAlign val="subscript"/>
        <sz val="11"/>
        <color indexed="8"/>
        <rFont val="Calibri"/>
        <family val="2"/>
      </rPr>
      <t>pbar</t>
    </r>
  </si>
  <si>
    <t>SQRT(p*(1-p)/n)</t>
  </si>
  <si>
    <t>Can we use Normal?</t>
  </si>
  <si>
    <t>n*p&gt;5</t>
  </si>
  <si>
    <t>n*(1-p)&gt;5</t>
  </si>
  <si>
    <t>E(pbar) =</t>
  </si>
  <si>
    <t>Question</t>
  </si>
  <si>
    <t>Margin of Error</t>
  </si>
  <si>
    <t>Pbar1</t>
  </si>
  <si>
    <t>Pbar2</t>
  </si>
  <si>
    <t>P(Pbar)</t>
  </si>
  <si>
    <t>Answer</t>
  </si>
  <si>
    <t>P = proportion Insurance claims settled within 1 week</t>
  </si>
  <si>
    <t>Pbar</t>
  </si>
  <si>
    <t xml:space="preserve">N = </t>
  </si>
  <si>
    <t>Expected (Pbar)</t>
  </si>
  <si>
    <t>Standard Error for Sampling Distribution of Pbar</t>
  </si>
  <si>
    <t>Test 1: n*p&gt;=5</t>
  </si>
  <si>
    <t>Test 2: n*(1-p) &gt;=5</t>
  </si>
  <si>
    <t>Sample</t>
  </si>
  <si>
    <t>How to use Sampling Distribution of Xbar to help make business decisions:</t>
  </si>
  <si>
    <t>For Hypothesis Testing, or, Confidence Internals we can use:</t>
  </si>
  <si>
    <t>An insurance company claims that the average cost per year for a policy is $822.</t>
  </si>
  <si>
    <t>The standard deviation for the population is $202.</t>
  </si>
  <si>
    <t>Confidence Level</t>
  </si>
  <si>
    <t>Alpha/2</t>
  </si>
  <si>
    <t>Pop size = N</t>
  </si>
  <si>
    <t>Sample size = n</t>
  </si>
  <si>
    <r>
      <t xml:space="preserve">Level Significance = alpha = </t>
    </r>
    <r>
      <rPr>
        <sz val="11"/>
        <color theme="1"/>
        <rFont val="Calibri"/>
        <family val="2"/>
      </rPr>
      <t>α</t>
    </r>
  </si>
  <si>
    <t>z = # Standard Deviations =</t>
  </si>
  <si>
    <t>Lower Xbar for H.T.</t>
  </si>
  <si>
    <t>Upper Xbar for H.T.</t>
  </si>
  <si>
    <t>If Population Mean is known, and we want to test to see if a claim is reasonable, we can use Hypothesis Testing (H.T.), or, Confidence Internals (C.I.)</t>
  </si>
  <si>
    <t>If Population Mean is NOT known, and we to estimate what a reasonable range of values is for the population mean, we can use Confidence Intervals</t>
  </si>
  <si>
    <t>Lower Xbar for C.I.</t>
  </si>
  <si>
    <t>Upper Xbar for C.I</t>
  </si>
  <si>
    <t>Since Sample of 850 is not in between the H.T. Lower and Upper Xbar, the original claim does not seem reasonable.</t>
  </si>
  <si>
    <t>H.T.: Compare Sample Mean to Sampling Distribution of Xbar.</t>
  </si>
  <si>
    <t>C.I.: Compare Original Claim Mean to constructed Confidence Interval.</t>
  </si>
  <si>
    <t>Since Confidence Interval does not contain Original Claim Mean, the original claim does not seem reasonable.</t>
  </si>
  <si>
    <t>Distribution to use:</t>
  </si>
  <si>
    <t>z</t>
  </si>
  <si>
    <t>t</t>
  </si>
  <si>
    <t>Printers Manufacturers is a manufacturer of computer printers and printer</t>
  </si>
  <si>
    <t>cartridges. They would like to create an ad that says how many pages a</t>
  </si>
  <si>
    <t>customer could expect from the cartridge.</t>
  </si>
  <si>
    <t>Something like: "A customer can expect an average of XXX within the margin</t>
  </si>
  <si>
    <t>of error of XXX."</t>
  </si>
  <si>
    <t>Sample # Pages From Cartridge</t>
  </si>
  <si>
    <t>?</t>
  </si>
  <si>
    <t>t = # Standard Deviations =</t>
  </si>
  <si>
    <t>s (pages)</t>
  </si>
  <si>
    <t># of samples</t>
  </si>
  <si>
    <t>A customer can expect an average of 2409 pages within the margin</t>
  </si>
  <si>
    <t>of error of 217 pages</t>
  </si>
  <si>
    <t>We are 95% sure that the population mean lies between 2191 and 2626 pages</t>
  </si>
  <si>
    <t>Same, but we don't know pop standard deviation, so we use t distribution</t>
  </si>
  <si>
    <r>
      <t xml:space="preserve">Pop Standard Dev. (Sigma) = </t>
    </r>
    <r>
      <rPr>
        <sz val="11"/>
        <color theme="1"/>
        <rFont val="Calibri"/>
        <family val="2"/>
      </rPr>
      <t>σ</t>
    </r>
  </si>
  <si>
    <t>Sample Standard Dev. = s</t>
  </si>
  <si>
    <t>From sample data we are estimating a range of values that we reasonably believe contains the population mean</t>
  </si>
  <si>
    <t>Sampling Distribution of Xbar and Standard Error to Gain Real Power with Business Decision Making</t>
  </si>
  <si>
    <t>Video 36</t>
  </si>
  <si>
    <t>Video 37</t>
  </si>
  <si>
    <t>Video 38</t>
  </si>
  <si>
    <t>Sampling and Sampling Distribution of Xbar Theory</t>
  </si>
  <si>
    <t>Sampling Distribution of Xbar, Standard Error and Central Limit Theorem</t>
  </si>
  <si>
    <t>Sampling Distribution of Pbar</t>
  </si>
  <si>
    <t>Excel Business
Statistical Analysis:</t>
  </si>
  <si>
    <t>Excel Statistical Analysis 24: Build Discrete Probability Distribution, Expected Value, S. Deviation</t>
  </si>
  <si>
    <t>Microsoft 365 Excel</t>
  </si>
  <si>
    <t>Excel Business Statistics 36</t>
  </si>
  <si>
    <r>
      <t xml:space="preserve">Sigma = population standard deviation = </t>
    </r>
    <r>
      <rPr>
        <b/>
        <sz val="11"/>
        <color theme="1"/>
        <rFont val="Symbol"/>
        <family val="1"/>
        <charset val="2"/>
      </rPr>
      <t>s</t>
    </r>
  </si>
  <si>
    <r>
      <t xml:space="preserve">Standard Error = Standard Deviation for the Sampling distribution of Xbar = </t>
    </r>
    <r>
      <rPr>
        <b/>
        <sz val="11"/>
        <color theme="1"/>
        <rFont val="Calibri"/>
        <family val="2"/>
        <scheme val="minor"/>
      </rPr>
      <t>SE</t>
    </r>
  </si>
  <si>
    <r>
      <t xml:space="preserve">Hypothesized Value of Population Mean = </t>
    </r>
    <r>
      <rPr>
        <sz val="11"/>
        <color theme="1"/>
        <rFont val="Arial"/>
        <family val="2"/>
      </rPr>
      <t>μ</t>
    </r>
    <r>
      <rPr>
        <vertAlign val="subscript"/>
        <sz val="11"/>
        <color theme="1"/>
        <rFont val="Calibri"/>
        <family val="2"/>
      </rPr>
      <t>0</t>
    </r>
    <r>
      <rPr>
        <sz val="11"/>
        <color theme="1"/>
        <rFont val="Calibri"/>
        <family val="2"/>
        <scheme val="minor"/>
      </rPr>
      <t xml:space="preserve"> = Assumed Value of Population Mean used for testing procedure</t>
    </r>
  </si>
  <si>
    <r>
      <t xml:space="preserve">sample size = </t>
    </r>
    <r>
      <rPr>
        <b/>
        <sz val="11"/>
        <color theme="1"/>
        <rFont val="Calibri"/>
        <family val="2"/>
        <scheme val="minor"/>
      </rPr>
      <t>n</t>
    </r>
  </si>
  <si>
    <r>
      <t xml:space="preserve">Sample Mean = </t>
    </r>
    <r>
      <rPr>
        <b/>
        <sz val="11"/>
        <color theme="1"/>
        <rFont val="Calibri"/>
        <family val="2"/>
        <scheme val="minor"/>
      </rPr>
      <t>Xbar</t>
    </r>
  </si>
  <si>
    <r>
      <t xml:space="preserve">Sample Standard Deviation (for when sigma not known) = </t>
    </r>
    <r>
      <rPr>
        <b/>
        <sz val="11"/>
        <color theme="1"/>
        <rFont val="Calibri"/>
        <family val="2"/>
        <scheme val="minor"/>
      </rPr>
      <t>s</t>
    </r>
  </si>
  <si>
    <r>
      <t xml:space="preserve">Alpha = </t>
    </r>
    <r>
      <rPr>
        <b/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</rPr>
      <t xml:space="preserve"> = Risk of rejecting (Original Statement) H</t>
    </r>
    <r>
      <rPr>
        <vertAlign val="subscript"/>
        <sz val="11"/>
        <color theme="1"/>
        <rFont val="Calibri"/>
        <family val="2"/>
      </rPr>
      <t>0</t>
    </r>
    <r>
      <rPr>
        <sz val="11"/>
        <color theme="1"/>
        <rFont val="Calibri"/>
        <family val="2"/>
      </rPr>
      <t xml:space="preserve"> when it is actually true = Type 1 Error</t>
    </r>
  </si>
  <si>
    <r>
      <t>Test Statistic = Used to determine whether to reject 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and accept H</t>
    </r>
    <r>
      <rPr>
        <vertAlign val="subscript"/>
        <sz val="11"/>
        <color theme="1"/>
        <rFont val="Calibri"/>
        <family val="2"/>
        <scheme val="minor"/>
      </rPr>
      <t xml:space="preserve">a </t>
    </r>
    <r>
      <rPr>
        <sz val="11"/>
        <color theme="1"/>
        <rFont val="Calibri"/>
        <family val="2"/>
        <scheme val="minor"/>
      </rPr>
      <t>= Number of SE above or below hypothesized mean</t>
    </r>
  </si>
  <si>
    <r>
      <t xml:space="preserve">Use </t>
    </r>
    <r>
      <rPr>
        <b/>
        <sz val="11"/>
        <color theme="1"/>
        <rFont val="Calibri"/>
        <family val="2"/>
        <scheme val="minor"/>
      </rPr>
      <t>z</t>
    </r>
    <r>
      <rPr>
        <sz val="11"/>
        <color theme="1"/>
        <rFont val="Calibri"/>
        <family val="2"/>
        <scheme val="minor"/>
      </rPr>
      <t xml:space="preserve"> test statistic if Sigma known or can be estimated, or you are significance Testing a Proportion and all 4 binomial tests have been met</t>
    </r>
  </si>
  <si>
    <r>
      <t xml:space="preserve">Use </t>
    </r>
    <r>
      <rPr>
        <b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test statistic if Sigma NOT known or can be estimated</t>
    </r>
  </si>
  <si>
    <t>Sampling Error</t>
  </si>
  <si>
    <t>Test Statistic = # SE for mean</t>
  </si>
  <si>
    <t>p-value</t>
  </si>
  <si>
    <t>Sampling &amp; Sampling Distribution of Sample Means, Theory</t>
  </si>
  <si>
    <r>
      <t xml:space="preserve">Level of Significance = alpha = </t>
    </r>
    <r>
      <rPr>
        <sz val="11"/>
        <color theme="1"/>
        <rFont val="Calibri"/>
        <family val="2"/>
      </rPr>
      <t>α</t>
    </r>
  </si>
  <si>
    <t>Normal Curve Probability</t>
  </si>
  <si>
    <t>* As n increases, standard error decreases, margin of error decreases, and interval as a given number of z-scores decreases</t>
  </si>
  <si>
    <r>
      <t xml:space="preserve">Pop Mean = </t>
    </r>
    <r>
      <rPr>
        <sz val="11"/>
        <color theme="1"/>
        <rFont val="Calibri"/>
        <family val="2"/>
      </rPr>
      <t>μ</t>
    </r>
  </si>
  <si>
    <r>
      <t xml:space="preserve">Pop S.D. = Sigma = </t>
    </r>
    <r>
      <rPr>
        <sz val="11"/>
        <color theme="1"/>
        <rFont val="Calibri"/>
        <family val="2"/>
      </rPr>
      <t>σ</t>
    </r>
  </si>
  <si>
    <t># S.D. = z =</t>
  </si>
  <si>
    <t>What happens to probability at a fixed margin of error as n increases?</t>
  </si>
  <si>
    <t>They issued 35,000 policies this year.</t>
  </si>
  <si>
    <t>The standard deviation for the population is $202</t>
  </si>
  <si>
    <t>What happens to standard error as n increases?</t>
  </si>
  <si>
    <t>Test Statistic = # SE for Xbar</t>
  </si>
  <si>
    <t>If you take a random sample and get a sample mean (Xbar) of $850 (n = 300), is the original claim reasonable?</t>
  </si>
  <si>
    <t>z distribution = Standard Normal (Bell) Curve with z-scores on horizontal axis</t>
  </si>
  <si>
    <t>t distribution = t (Bell) Curve with t-scores on horizontal axis</t>
  </si>
  <si>
    <r>
      <t xml:space="preserve">Population Standard Deviation = Sigma = </t>
    </r>
    <r>
      <rPr>
        <sz val="10"/>
        <rFont val="Calibri"/>
        <family val="2"/>
      </rPr>
      <t>σ</t>
    </r>
  </si>
  <si>
    <t>Sample Mean = Xbar =</t>
  </si>
  <si>
    <r>
      <t xml:space="preserve">Mu = population mean = </t>
    </r>
    <r>
      <rPr>
        <b/>
        <sz val="11"/>
        <color theme="1"/>
        <rFont val="Arial"/>
        <family val="2"/>
      </rPr>
      <t>μ</t>
    </r>
  </si>
  <si>
    <r>
      <t xml:space="preserve">Pop Mean = Mu = </t>
    </r>
    <r>
      <rPr>
        <sz val="11"/>
        <color theme="1"/>
        <rFont val="Calibri"/>
        <family val="2"/>
      </rPr>
      <t>μ</t>
    </r>
  </si>
  <si>
    <t>Since the sample mean of 850 is not in between the H.T. Lower and Upper Xbar, the original claim does not seem reasonable.</t>
  </si>
  <si>
    <t>z distribution when population standard deviation is known as a model that represents the Sampling Distribution of Xbar</t>
  </si>
  <si>
    <t>t distribution when population standard deviation is NOT known as a model that represents the Sampling Distribution of Xbar</t>
  </si>
  <si>
    <t># Standard Deviations</t>
  </si>
  <si>
    <t>Z</t>
  </si>
  <si>
    <t>Prob</t>
  </si>
  <si>
    <t>P(Lower&lt;=Xbar&lt;=Upper)</t>
  </si>
  <si>
    <t xml:space="preserve"> </t>
  </si>
  <si>
    <t>Critical Value</t>
  </si>
  <si>
    <t>Excel Statistical Analysis 37: Learn Central Limit Theorem by Building Sampling Distribution of Xbar</t>
  </si>
  <si>
    <t>We refer to Xbar as the point estimator of the population mean = m = mu.</t>
  </si>
  <si>
    <t>Is the Xbar (Sample Mean) and µ (population mean, mu) always equal?</t>
  </si>
  <si>
    <t xml:space="preserve">If Xbar (Sample Mean) and µ (population mean, mu) are not equal, is this okay? </t>
  </si>
  <si>
    <t>Population Mean = mu = μ</t>
  </si>
  <si>
    <t>z = # Standard Deviations Xbar is above mu =</t>
  </si>
  <si>
    <t>Pop Mean = mu = μ</t>
  </si>
  <si>
    <t>Sample Error = Xbar - mu (µ)</t>
  </si>
  <si>
    <t>Pop Mean = mu = µ =</t>
  </si>
  <si>
    <t>*</t>
  </si>
  <si>
    <t>Building Sampling Distribution of Sample Means (Xbar)</t>
  </si>
  <si>
    <t>Normal Curve to Test Reasonableness of Proportions</t>
  </si>
  <si>
    <t>Excel Business Statistics 38</t>
  </si>
  <si>
    <t>Excel Business Statistics 37</t>
  </si>
  <si>
    <t>+/- Number Standard Deviations</t>
  </si>
  <si>
    <t>n/N to see if Correction Factor is needed</t>
  </si>
  <si>
    <r>
      <t xml:space="preserve">Pop Standard Dev. (Sigma) = </t>
    </r>
    <r>
      <rPr>
        <sz val="11"/>
        <color theme="1"/>
        <rFont val="Calibri"/>
        <family val="2"/>
      </rPr>
      <t>σ</t>
    </r>
    <r>
      <rPr>
        <sz val="11"/>
        <color theme="1"/>
        <rFont val="Calibri"/>
        <family val="2"/>
        <scheme val="minor"/>
      </rPr>
      <t xml:space="preserve">
not known, but estimated</t>
    </r>
  </si>
  <si>
    <t>Section #7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</si>
</sst>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"/>
    <numFmt numFmtId="165" formatCode="0.00000000000000000"/>
    <numFmt numFmtId="166" formatCode="0.0000000"/>
    <numFmt numFmtId="167" formatCode="0.000"/>
    <numFmt numFmtId="168" formatCode="_(* #,##0_);_(* \(#,##0\);_(* &quot;-&quot;??_);_(@_)"/>
    <numFmt numFmtId="169" formatCode="_(* #,##0.000000_);_(* \(#,##0.000000\);_(* &quot;-&quot;??_);_(@_)"/>
    <numFmt numFmtId="170" formatCode="0.00000"/>
  </numFmts>
  <fonts count="2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vertAlign val="subscript"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Wingdings"/>
      <charset val="2"/>
    </font>
    <font>
      <b/>
      <sz val="11"/>
      <color theme="1"/>
      <name val="Symbol"/>
      <family val="1"/>
      <charset val="2"/>
    </font>
    <font>
      <sz val="11"/>
      <color theme="1"/>
      <name val="Calibri"/>
      <family val="2"/>
    </font>
    <font>
      <sz val="11"/>
      <color theme="1"/>
      <name val="Symbol"/>
      <family val="1"/>
      <charset val="2"/>
    </font>
    <font>
      <vertAlign val="subscript"/>
      <sz val="11"/>
      <color theme="1"/>
      <name val="Calibri"/>
      <family val="2"/>
      <scheme val="minor"/>
    </font>
    <font>
      <sz val="11"/>
      <color theme="0"/>
      <name val="Symbol"/>
      <family val="1"/>
      <charset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1"/>
      <color indexed="8"/>
      <name val="Calibri"/>
      <family val="2"/>
    </font>
    <font>
      <sz val="11"/>
      <color theme="1"/>
      <name val="Arial"/>
      <family val="2"/>
    </font>
    <font>
      <b/>
      <sz val="32"/>
      <color theme="0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Arial"/>
      <family val="2"/>
    </font>
    <font>
      <vertAlign val="subscript"/>
      <sz val="11"/>
      <color theme="1"/>
      <name val="Calibri"/>
      <family val="2"/>
    </font>
    <font>
      <b/>
      <sz val="24"/>
      <color theme="1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2" borderId="3">
      <alignment wrapText="1"/>
    </xf>
    <xf numFmtId="43" fontId="14" fillId="0" borderId="0" applyFont="0" applyFill="0" applyBorder="0" applyAlignment="0" applyProtection="0"/>
    <xf numFmtId="0" fontId="15" fillId="0" borderId="0"/>
  </cellStyleXfs>
  <cellXfs count="144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0" fillId="0" borderId="3" xfId="0" applyBorder="1"/>
    <xf numFmtId="0" fontId="1" fillId="2" borderId="3" xfId="1">
      <alignment wrapText="1"/>
    </xf>
    <xf numFmtId="0" fontId="0" fillId="3" borderId="3" xfId="0" applyFill="1" applyBorder="1"/>
    <xf numFmtId="0" fontId="0" fillId="4" borderId="3" xfId="0" applyFill="1" applyBorder="1"/>
    <xf numFmtId="0" fontId="1" fillId="2" borderId="3" xfId="0" applyFont="1" applyFill="1" applyBorder="1"/>
    <xf numFmtId="0" fontId="2" fillId="2" borderId="3" xfId="0" applyFont="1" applyFill="1" applyBorder="1"/>
    <xf numFmtId="0" fontId="2" fillId="2" borderId="0" xfId="0" applyFont="1" applyFill="1"/>
    <xf numFmtId="0" fontId="2" fillId="2" borderId="4" xfId="0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5" borderId="1" xfId="0" applyFont="1" applyFill="1" applyBorder="1"/>
    <xf numFmtId="0" fontId="2" fillId="5" borderId="2" xfId="0" applyFont="1" applyFill="1" applyBorder="1"/>
    <xf numFmtId="0" fontId="2" fillId="2" borderId="3" xfId="0" applyFont="1" applyFill="1" applyBorder="1" applyAlignment="1">
      <alignment wrapText="1"/>
    </xf>
    <xf numFmtId="0" fontId="5" fillId="5" borderId="3" xfId="0" applyFont="1" applyFill="1" applyBorder="1" applyAlignment="1">
      <alignment horizontal="centerContinuous" wrapText="1"/>
    </xf>
    <xf numFmtId="0" fontId="2" fillId="5" borderId="3" xfId="0" applyFont="1" applyFill="1" applyBorder="1" applyAlignment="1">
      <alignment horizontal="centerContinuous" wrapText="1"/>
    </xf>
    <xf numFmtId="0" fontId="6" fillId="0" borderId="0" xfId="0" applyFont="1"/>
    <xf numFmtId="0" fontId="0" fillId="6" borderId="3" xfId="0" applyFill="1" applyBorder="1"/>
    <xf numFmtId="8" fontId="0" fillId="0" borderId="3" xfId="0" applyNumberFormat="1" applyBorder="1"/>
    <xf numFmtId="0" fontId="1" fillId="2" borderId="3" xfId="0" applyFont="1" applyFill="1" applyBorder="1" applyAlignment="1">
      <alignment wrapText="1"/>
    </xf>
    <xf numFmtId="164" fontId="0" fillId="4" borderId="3" xfId="0" applyNumberFormat="1" applyFill="1" applyBorder="1"/>
    <xf numFmtId="8" fontId="0" fillId="4" borderId="3" xfId="0" applyNumberFormat="1" applyFill="1" applyBorder="1"/>
    <xf numFmtId="0" fontId="2" fillId="5" borderId="1" xfId="0" applyFont="1" applyFill="1" applyBorder="1" applyAlignment="1">
      <alignment horizontal="centerContinuous" wrapText="1"/>
    </xf>
    <xf numFmtId="0" fontId="2" fillId="5" borderId="2" xfId="0" applyFont="1" applyFill="1" applyBorder="1" applyAlignment="1">
      <alignment horizontal="centerContinuous" wrapText="1"/>
    </xf>
    <xf numFmtId="0" fontId="0" fillId="0" borderId="3" xfId="0" applyBorder="1" applyAlignment="1">
      <alignment wrapText="1"/>
    </xf>
    <xf numFmtId="0" fontId="2" fillId="8" borderId="3" xfId="0" applyFont="1" applyFill="1" applyBorder="1"/>
    <xf numFmtId="0" fontId="0" fillId="9" borderId="3" xfId="0" applyFill="1" applyBorder="1"/>
    <xf numFmtId="6" fontId="0" fillId="0" borderId="3" xfId="0" applyNumberFormat="1" applyBorder="1"/>
    <xf numFmtId="3" fontId="0" fillId="4" borderId="3" xfId="0" applyNumberFormat="1" applyFill="1" applyBorder="1"/>
    <xf numFmtId="3" fontId="0" fillId="9" borderId="3" xfId="0" applyNumberFormat="1" applyFill="1" applyBorder="1"/>
    <xf numFmtId="0" fontId="2" fillId="2" borderId="12" xfId="0" applyFont="1" applyFill="1" applyBorder="1"/>
    <xf numFmtId="0" fontId="6" fillId="10" borderId="1" xfId="0" applyFont="1" applyFill="1" applyBorder="1"/>
    <xf numFmtId="0" fontId="0" fillId="10" borderId="12" xfId="0" applyFill="1" applyBorder="1"/>
    <xf numFmtId="0" fontId="0" fillId="10" borderId="2" xfId="0" applyFill="1" applyBorder="1"/>
    <xf numFmtId="0" fontId="0" fillId="0" borderId="13" xfId="0" applyBorder="1" applyAlignment="1">
      <alignment horizontal="left" indent="1"/>
    </xf>
    <xf numFmtId="0" fontId="0" fillId="0" borderId="14" xfId="0" applyBorder="1"/>
    <xf numFmtId="0" fontId="0" fillId="0" borderId="15" xfId="0" applyBorder="1"/>
    <xf numFmtId="0" fontId="0" fillId="0" borderId="6" xfId="0" applyBorder="1" applyAlignment="1">
      <alignment horizontal="left" indent="1"/>
    </xf>
    <xf numFmtId="0" fontId="0" fillId="0" borderId="7" xfId="0" applyBorder="1"/>
    <xf numFmtId="0" fontId="0" fillId="0" borderId="6" xfId="0" applyBorder="1" applyAlignment="1">
      <alignment horizontal="left" indent="3"/>
    </xf>
    <xf numFmtId="0" fontId="0" fillId="0" borderId="6" xfId="0" applyBorder="1"/>
    <xf numFmtId="0" fontId="0" fillId="0" borderId="6" xfId="0" applyBorder="1" applyAlignment="1">
      <alignment horizontal="left" vertical="center" indent="1"/>
    </xf>
    <xf numFmtId="0" fontId="0" fillId="0" borderId="6" xfId="0" applyBorder="1" applyAlignment="1">
      <alignment horizontal="left" vertical="center" indent="2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left" vertical="center" indent="3"/>
    </xf>
    <xf numFmtId="0" fontId="0" fillId="0" borderId="6" xfId="0" applyBorder="1" applyAlignment="1">
      <alignment horizontal="left" indent="6"/>
    </xf>
    <xf numFmtId="0" fontId="0" fillId="0" borderId="6" xfId="0" applyBorder="1" applyAlignment="1">
      <alignment horizontal="left" indent="4"/>
    </xf>
    <xf numFmtId="0" fontId="0" fillId="0" borderId="6" xfId="0" applyBorder="1" applyAlignment="1">
      <alignment horizontal="left" indent="8"/>
    </xf>
    <xf numFmtId="0" fontId="0" fillId="0" borderId="6" xfId="0" applyBorder="1" applyAlignment="1">
      <alignment horizontal="left" vertical="center" indent="9"/>
    </xf>
    <xf numFmtId="0" fontId="0" fillId="0" borderId="6" xfId="0" applyBorder="1" applyAlignment="1">
      <alignment horizontal="left" indent="2"/>
    </xf>
    <xf numFmtId="0" fontId="0" fillId="0" borderId="6" xfId="0" applyBorder="1" applyAlignment="1">
      <alignment horizontal="left" indent="16"/>
    </xf>
    <xf numFmtId="0" fontId="0" fillId="0" borderId="6" xfId="0" applyBorder="1" applyAlignment="1">
      <alignment horizontal="left" vertical="center" indent="7"/>
    </xf>
    <xf numFmtId="0" fontId="6" fillId="0" borderId="6" xfId="0" applyFont="1" applyBorder="1" applyAlignment="1">
      <alignment horizontal="left" vertical="center" indent="2"/>
    </xf>
    <xf numFmtId="0" fontId="0" fillId="0" borderId="8" xfId="0" applyBorder="1"/>
    <xf numFmtId="0" fontId="0" fillId="0" borderId="10" xfId="0" applyBorder="1"/>
    <xf numFmtId="0" fontId="0" fillId="0" borderId="11" xfId="0" applyBorder="1"/>
    <xf numFmtId="165" fontId="0" fillId="0" borderId="0" xfId="0" applyNumberFormat="1"/>
    <xf numFmtId="0" fontId="0" fillId="10" borderId="4" xfId="0" applyFill="1" applyBorder="1"/>
    <xf numFmtId="0" fontId="0" fillId="10" borderId="9" xfId="0" applyFill="1" applyBorder="1"/>
    <xf numFmtId="0" fontId="0" fillId="10" borderId="5" xfId="0" applyFill="1" applyBorder="1"/>
    <xf numFmtId="0" fontId="0" fillId="10" borderId="6" xfId="0" applyFill="1" applyBorder="1"/>
    <xf numFmtId="0" fontId="0" fillId="10" borderId="0" xfId="0" applyFill="1"/>
    <xf numFmtId="0" fontId="0" fillId="10" borderId="7" xfId="0" applyFill="1" applyBorder="1"/>
    <xf numFmtId="0" fontId="0" fillId="10" borderId="8" xfId="0" applyFill="1" applyBorder="1"/>
    <xf numFmtId="0" fontId="0" fillId="10" borderId="10" xfId="0" applyFill="1" applyBorder="1"/>
    <xf numFmtId="0" fontId="0" fillId="10" borderId="11" xfId="0" applyFill="1" applyBorder="1"/>
    <xf numFmtId="0" fontId="15" fillId="0" borderId="0" xfId="3"/>
    <xf numFmtId="0" fontId="15" fillId="4" borderId="3" xfId="3" applyFill="1" applyBorder="1"/>
    <xf numFmtId="0" fontId="0" fillId="0" borderId="2" xfId="0" applyBorder="1"/>
    <xf numFmtId="0" fontId="0" fillId="4" borderId="2" xfId="0" applyFill="1" applyBorder="1"/>
    <xf numFmtId="0" fontId="2" fillId="2" borderId="16" xfId="0" applyFont="1" applyFill="1" applyBorder="1" applyAlignment="1">
      <alignment wrapText="1"/>
    </xf>
    <xf numFmtId="0" fontId="0" fillId="4" borderId="17" xfId="0" applyFill="1" applyBorder="1"/>
    <xf numFmtId="0" fontId="0" fillId="4" borderId="3" xfId="0" applyFill="1" applyBorder="1" applyAlignment="1">
      <alignment wrapText="1"/>
    </xf>
    <xf numFmtId="0" fontId="6" fillId="0" borderId="3" xfId="0" applyFont="1" applyBorder="1"/>
    <xf numFmtId="0" fontId="0" fillId="0" borderId="16" xfId="0" applyBorder="1"/>
    <xf numFmtId="0" fontId="6" fillId="0" borderId="3" xfId="0" applyFont="1" applyBorder="1" applyAlignment="1">
      <alignment wrapText="1"/>
    </xf>
    <xf numFmtId="1" fontId="0" fillId="4" borderId="3" xfId="0" applyNumberFormat="1" applyFill="1" applyBorder="1"/>
    <xf numFmtId="0" fontId="6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6" fillId="0" borderId="21" xfId="0" applyFont="1" applyBorder="1"/>
    <xf numFmtId="0" fontId="6" fillId="0" borderId="23" xfId="0" applyFont="1" applyBorder="1"/>
    <xf numFmtId="0" fontId="0" fillId="0" borderId="24" xfId="0" applyBorder="1"/>
    <xf numFmtId="0" fontId="0" fillId="0" borderId="25" xfId="0" applyBorder="1"/>
    <xf numFmtId="0" fontId="21" fillId="0" borderId="0" xfId="0" applyFont="1"/>
    <xf numFmtId="0" fontId="0" fillId="0" borderId="0" xfId="0" applyAlignment="1">
      <alignment vertical="center"/>
    </xf>
    <xf numFmtId="0" fontId="22" fillId="0" borderId="0" xfId="0" applyFont="1"/>
    <xf numFmtId="166" fontId="0" fillId="4" borderId="3" xfId="0" applyNumberFormat="1" applyFill="1" applyBorder="1"/>
    <xf numFmtId="0" fontId="18" fillId="12" borderId="0" xfId="0" applyFont="1" applyFill="1" applyAlignment="1">
      <alignment vertical="center" wrapText="1"/>
    </xf>
    <xf numFmtId="167" fontId="0" fillId="4" borderId="3" xfId="0" applyNumberFormat="1" applyFill="1" applyBorder="1"/>
    <xf numFmtId="0" fontId="0" fillId="0" borderId="0" xfId="0" applyAlignment="1">
      <alignment wrapText="1"/>
    </xf>
    <xf numFmtId="0" fontId="0" fillId="0" borderId="3" xfId="2" applyNumberFormat="1" applyFont="1" applyBorder="1"/>
    <xf numFmtId="164" fontId="0" fillId="0" borderId="3" xfId="0" applyNumberFormat="1" applyBorder="1"/>
    <xf numFmtId="0" fontId="0" fillId="10" borderId="1" xfId="0" applyFill="1" applyBorder="1"/>
    <xf numFmtId="0" fontId="27" fillId="0" borderId="3" xfId="3" applyFont="1" applyBorder="1"/>
    <xf numFmtId="0" fontId="14" fillId="0" borderId="0" xfId="0" applyFont="1"/>
    <xf numFmtId="168" fontId="0" fillId="0" borderId="3" xfId="2" applyNumberFormat="1" applyFont="1" applyBorder="1"/>
    <xf numFmtId="0" fontId="2" fillId="2" borderId="3" xfId="0" quotePrefix="1" applyFont="1" applyFill="1" applyBorder="1"/>
    <xf numFmtId="2" fontId="0" fillId="4" borderId="3" xfId="0" applyNumberFormat="1" applyFill="1" applyBorder="1"/>
    <xf numFmtId="169" fontId="0" fillId="4" borderId="3" xfId="0" applyNumberFormat="1" applyFill="1" applyBorder="1"/>
    <xf numFmtId="170" fontId="0" fillId="4" borderId="3" xfId="0" applyNumberFormat="1" applyFill="1" applyBorder="1"/>
    <xf numFmtId="0" fontId="19" fillId="13" borderId="0" xfId="0" applyFont="1" applyFill="1" applyAlignment="1">
      <alignment horizontal="left" vertical="center" wrapText="1" indent="3"/>
    </xf>
    <xf numFmtId="0" fontId="18" fillId="11" borderId="0" xfId="0" applyFont="1" applyFill="1" applyAlignment="1">
      <alignment horizontal="center" vertical="center" wrapText="1"/>
    </xf>
    <xf numFmtId="0" fontId="20" fillId="12" borderId="0" xfId="0" applyFont="1" applyFill="1" applyAlignment="1">
      <alignment horizontal="left" vertical="center" indent="1"/>
    </xf>
    <xf numFmtId="0" fontId="19" fillId="3" borderId="0" xfId="0" applyFont="1" applyFill="1" applyAlignment="1">
      <alignment horizontal="left" vertical="top" wrapText="1" indent="3"/>
    </xf>
    <xf numFmtId="0" fontId="25" fillId="3" borderId="0" xfId="0" applyFont="1" applyFill="1" applyAlignment="1">
      <alignment horizontal="left" vertical="center" indent="1"/>
    </xf>
    <xf numFmtId="0" fontId="18" fillId="12" borderId="0" xfId="0" applyFont="1" applyFill="1" applyAlignment="1">
      <alignment horizontal="center" vertical="center" wrapText="1"/>
    </xf>
    <xf numFmtId="0" fontId="19" fillId="14" borderId="4" xfId="0" applyFont="1" applyFill="1" applyBorder="1" applyAlignment="1">
      <alignment horizontal="left" vertical="center" wrapText="1" indent="3"/>
    </xf>
    <xf numFmtId="0" fontId="19" fillId="14" borderId="9" xfId="0" applyFont="1" applyFill="1" applyBorder="1" applyAlignment="1">
      <alignment horizontal="left" vertical="center" wrapText="1" indent="3"/>
    </xf>
    <xf numFmtId="0" fontId="19" fillId="14" borderId="5" xfId="0" applyFont="1" applyFill="1" applyBorder="1" applyAlignment="1">
      <alignment horizontal="left" vertical="center" wrapText="1" indent="3"/>
    </xf>
    <xf numFmtId="0" fontId="19" fillId="14" borderId="6" xfId="0" applyFont="1" applyFill="1" applyBorder="1" applyAlignment="1">
      <alignment horizontal="left" vertical="center" wrapText="1" indent="3"/>
    </xf>
    <xf numFmtId="0" fontId="19" fillId="14" borderId="0" xfId="0" applyFont="1" applyFill="1" applyAlignment="1">
      <alignment horizontal="left" vertical="center" wrapText="1" indent="3"/>
    </xf>
    <xf numFmtId="0" fontId="19" fillId="14" borderId="7" xfId="0" applyFont="1" applyFill="1" applyBorder="1" applyAlignment="1">
      <alignment horizontal="left" vertical="center" wrapText="1" indent="3"/>
    </xf>
    <xf numFmtId="0" fontId="19" fillId="14" borderId="8" xfId="0" applyFont="1" applyFill="1" applyBorder="1" applyAlignment="1">
      <alignment horizontal="left" vertical="center" wrapText="1" indent="3"/>
    </xf>
    <xf numFmtId="0" fontId="19" fillId="14" borderId="10" xfId="0" applyFont="1" applyFill="1" applyBorder="1" applyAlignment="1">
      <alignment horizontal="left" vertical="center" wrapText="1" indent="3"/>
    </xf>
    <xf numFmtId="0" fontId="19" fillId="14" borderId="11" xfId="0" applyFont="1" applyFill="1" applyBorder="1" applyAlignment="1">
      <alignment horizontal="left" vertical="center" wrapText="1" indent="3"/>
    </xf>
    <xf numFmtId="0" fontId="19" fillId="0" borderId="4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25" fillId="14" borderId="4" xfId="0" applyFont="1" applyFill="1" applyBorder="1" applyAlignment="1">
      <alignment horizontal="left" vertical="center" indent="1"/>
    </xf>
    <xf numFmtId="0" fontId="25" fillId="14" borderId="9" xfId="0" applyFont="1" applyFill="1" applyBorder="1" applyAlignment="1">
      <alignment horizontal="left" vertical="center" indent="1"/>
    </xf>
    <xf numFmtId="0" fontId="25" fillId="14" borderId="5" xfId="0" applyFont="1" applyFill="1" applyBorder="1" applyAlignment="1">
      <alignment horizontal="left" vertical="center" indent="1"/>
    </xf>
    <xf numFmtId="0" fontId="25" fillId="14" borderId="6" xfId="0" applyFont="1" applyFill="1" applyBorder="1" applyAlignment="1">
      <alignment horizontal="left" vertical="center" indent="1"/>
    </xf>
    <xf numFmtId="0" fontId="25" fillId="14" borderId="0" xfId="0" applyFont="1" applyFill="1" applyAlignment="1">
      <alignment horizontal="left" vertical="center" indent="1"/>
    </xf>
    <xf numFmtId="0" fontId="25" fillId="14" borderId="7" xfId="0" applyFont="1" applyFill="1" applyBorder="1" applyAlignment="1">
      <alignment horizontal="left" vertical="center" indent="1"/>
    </xf>
    <xf numFmtId="0" fontId="25" fillId="14" borderId="8" xfId="0" applyFont="1" applyFill="1" applyBorder="1" applyAlignment="1">
      <alignment horizontal="left" vertical="center" indent="1"/>
    </xf>
    <xf numFmtId="0" fontId="25" fillId="14" borderId="10" xfId="0" applyFont="1" applyFill="1" applyBorder="1" applyAlignment="1">
      <alignment horizontal="left" vertical="center" indent="1"/>
    </xf>
    <xf numFmtId="0" fontId="25" fillId="14" borderId="11" xfId="0" applyFont="1" applyFill="1" applyBorder="1" applyAlignment="1">
      <alignment horizontal="left" vertical="center" indent="1"/>
    </xf>
    <xf numFmtId="0" fontId="27" fillId="7" borderId="3" xfId="3" applyFont="1" applyFill="1" applyBorder="1" applyAlignment="1">
      <alignment horizontal="center" wrapText="1"/>
    </xf>
    <xf numFmtId="0" fontId="0" fillId="7" borderId="1" xfId="0" applyFill="1" applyBorder="1" applyAlignment="1">
      <alignment horizontal="center" wrapText="1"/>
    </xf>
    <xf numFmtId="0" fontId="0" fillId="7" borderId="12" xfId="0" applyFill="1" applyBorder="1" applyAlignment="1">
      <alignment horizontal="center" wrapText="1"/>
    </xf>
    <xf numFmtId="0" fontId="0" fillId="7" borderId="2" xfId="0" applyFill="1" applyBorder="1" applyAlignment="1">
      <alignment horizontal="center" wrapText="1"/>
    </xf>
  </cellXfs>
  <cellStyles count="4">
    <cellStyle name="Blue" xfId="1" xr:uid="{4FECEFE7-CD15-4790-964C-C434C52EA5BB}"/>
    <cellStyle name="Comma" xfId="2" builtinId="3"/>
    <cellStyle name="Normal" xfId="0" builtinId="0"/>
    <cellStyle name="Normal 2" xfId="3" xr:uid="{6E57DD96-67C7-47B0-B51D-5D930027B461}"/>
  </cellStyles>
  <dxfs count="7"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0000FF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SDofXbar!$R$6</c:f>
              <c:strCache>
                <c:ptCount val="1"/>
                <c:pt idx="0">
                  <c:v>Frequency Population Distibution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SDofXbar!$Q$7:$Q$16</c:f>
              <c:numCache>
                <c:formatCode>General</c:formatCode>
                <c:ptCount val="10"/>
              </c:numCache>
            </c:numRef>
          </c:cat>
          <c:val>
            <c:numRef>
              <c:f>SDofXbar!$R$7:$R$16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3CF2-4357-8CCF-AF9F4001ED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825060464"/>
        <c:axId val="825066064"/>
      </c:barChart>
      <c:catAx>
        <c:axId val="825060464"/>
        <c:scaling>
          <c:orientation val="minMax"/>
        </c:scaling>
        <c:delete val="0"/>
        <c:axPos val="b"/>
        <c:title>
          <c:tx>
            <c:strRef>
              <c:f>SDofXbar!$C$6</c:f>
              <c:strCache>
                <c:ptCount val="1"/>
                <c:pt idx="0">
                  <c:v>Sales = x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066064"/>
        <c:crosses val="autoZero"/>
        <c:auto val="1"/>
        <c:lblAlgn val="ctr"/>
        <c:lblOffset val="100"/>
        <c:noMultiLvlLbl val="0"/>
      </c:catAx>
      <c:valAx>
        <c:axId val="825066064"/>
        <c:scaling>
          <c:orientation val="minMax"/>
        </c:scaling>
        <c:delete val="1"/>
        <c:axPos val="l"/>
        <c:title>
          <c:tx>
            <c:strRef>
              <c:f>SDofXbar!$R$5</c:f>
              <c:strCache>
                <c:ptCount val="1"/>
                <c:pt idx="0">
                  <c:v>Frequency</c:v>
                </c:pt>
              </c:strCache>
            </c:strRef>
          </c:tx>
          <c:layout>
            <c:manualLayout>
              <c:xMode val="edge"/>
              <c:yMode val="edge"/>
              <c:x val="1.9542327053702929E-2"/>
              <c:y val="0.36378936627299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82506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'SDofXbar(3)'!$Z$2</c:f>
              <c:strCache>
                <c:ptCount val="1"/>
                <c:pt idx="0">
                  <c:v>Frequency Sampling Distribution of Xbar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'SDofXbar(3)'!$X$3:$X$13</c:f>
              <c:strCache>
                <c:ptCount val="11"/>
                <c:pt idx="0">
                  <c:v>10000&lt;= Value &lt;20000</c:v>
                </c:pt>
                <c:pt idx="1">
                  <c:v>20000&lt;= Value &lt;30000</c:v>
                </c:pt>
                <c:pt idx="2">
                  <c:v>30000&lt;= Value &lt;40000</c:v>
                </c:pt>
                <c:pt idx="3">
                  <c:v>40000&lt;= Value &lt;50000</c:v>
                </c:pt>
                <c:pt idx="4">
                  <c:v>50000&lt;= Value &lt;60000</c:v>
                </c:pt>
                <c:pt idx="5">
                  <c:v>60000&lt;= Value &lt;70000</c:v>
                </c:pt>
                <c:pt idx="6">
                  <c:v>70000&lt;= Value &lt;80000</c:v>
                </c:pt>
                <c:pt idx="7">
                  <c:v>80000&lt;= Value &lt;90000</c:v>
                </c:pt>
                <c:pt idx="8">
                  <c:v>90000&lt;= Value &lt;100000</c:v>
                </c:pt>
                <c:pt idx="9">
                  <c:v>100000&lt;= Value &lt;110000</c:v>
                </c:pt>
                <c:pt idx="10">
                  <c:v>110000&lt;= Value &lt;120000</c:v>
                </c:pt>
              </c:strCache>
            </c:strRef>
          </c:cat>
          <c:val>
            <c:numRef>
              <c:f>'SDofXbar(3)'!$Z$3:$Z$13</c:f>
              <c:numCache>
                <c:formatCode>#,##0</c:formatCode>
                <c:ptCount val="11"/>
                <c:pt idx="0">
                  <c:v>0</c:v>
                </c:pt>
                <c:pt idx="1">
                  <c:v>8</c:v>
                </c:pt>
                <c:pt idx="2">
                  <c:v>114</c:v>
                </c:pt>
                <c:pt idx="3">
                  <c:v>627</c:v>
                </c:pt>
                <c:pt idx="4">
                  <c:v>1479</c:v>
                </c:pt>
                <c:pt idx="5">
                  <c:v>1853</c:v>
                </c:pt>
                <c:pt idx="6">
                  <c:v>1420</c:v>
                </c:pt>
                <c:pt idx="7">
                  <c:v>588</c:v>
                </c:pt>
                <c:pt idx="8">
                  <c:v>96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5-4D82-8D85-42943E9523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1615639055"/>
        <c:axId val="1615632815"/>
      </c:barChart>
      <c:catAx>
        <c:axId val="1615639055"/>
        <c:scaling>
          <c:orientation val="minMax"/>
        </c:scaling>
        <c:delete val="0"/>
        <c:axPos val="b"/>
        <c:title>
          <c:tx>
            <c:strRef>
              <c:f>'SDofXbar(3)'!$C$2</c:f>
              <c:strCache>
                <c:ptCount val="1"/>
                <c:pt idx="0">
                  <c:v>Sales = x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632815"/>
        <c:crosses val="autoZero"/>
        <c:auto val="1"/>
        <c:lblAlgn val="ctr"/>
        <c:lblOffset val="100"/>
        <c:noMultiLvlLbl val="0"/>
      </c:catAx>
      <c:valAx>
        <c:axId val="1615632815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1615639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z Distribution: Standard Normal (Bell) Curve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n-US">
                <a:solidFill>
                  <a:schemeClr val="tx1"/>
                </a:solidFill>
              </a:rPr>
              <a:t>as Model for Sampling Distribution</a:t>
            </a:r>
            <a:r>
              <a:rPr lang="en-US" baseline="0">
                <a:solidFill>
                  <a:schemeClr val="tx1"/>
                </a:solidFill>
              </a:rPr>
              <a:t> of Xbar</a:t>
            </a:r>
            <a:endParaRPr lang="en-US">
              <a:solidFill>
                <a:schemeClr val="tx1"/>
              </a:solidFill>
            </a:endParaRPr>
          </a:p>
        </c:rich>
      </c:tx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93888914631867"/>
          <c:y val="0.24074074074074073"/>
          <c:w val="0.81117239892031745"/>
          <c:h val="0.51346529600466606"/>
        </c:manualLayout>
      </c:layout>
      <c:areaChart>
        <c:grouping val="standard"/>
        <c:varyColors val="0"/>
        <c:ser>
          <c:idx val="0"/>
          <c:order val="0"/>
          <c:tx>
            <c:strRef>
              <c:f>'z t'!$G$8</c:f>
              <c:strCache>
                <c:ptCount val="1"/>
                <c:pt idx="0">
                  <c:v>Prob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'z t'!$E$9:$E$105</c:f>
              <c:numCache>
                <c:formatCode>General</c:formatCode>
                <c:ptCount val="97"/>
                <c:pt idx="0">
                  <c:v>774</c:v>
                </c:pt>
                <c:pt idx="1">
                  <c:v>775</c:v>
                </c:pt>
                <c:pt idx="2">
                  <c:v>776</c:v>
                </c:pt>
                <c:pt idx="3">
                  <c:v>777</c:v>
                </c:pt>
                <c:pt idx="4">
                  <c:v>778</c:v>
                </c:pt>
                <c:pt idx="5">
                  <c:v>779</c:v>
                </c:pt>
                <c:pt idx="6">
                  <c:v>780</c:v>
                </c:pt>
                <c:pt idx="7">
                  <c:v>781</c:v>
                </c:pt>
                <c:pt idx="8">
                  <c:v>782</c:v>
                </c:pt>
                <c:pt idx="9">
                  <c:v>783</c:v>
                </c:pt>
                <c:pt idx="10">
                  <c:v>784</c:v>
                </c:pt>
                <c:pt idx="11">
                  <c:v>785</c:v>
                </c:pt>
                <c:pt idx="12">
                  <c:v>786</c:v>
                </c:pt>
                <c:pt idx="13">
                  <c:v>787</c:v>
                </c:pt>
                <c:pt idx="14">
                  <c:v>788</c:v>
                </c:pt>
                <c:pt idx="15">
                  <c:v>789</c:v>
                </c:pt>
                <c:pt idx="16">
                  <c:v>790</c:v>
                </c:pt>
                <c:pt idx="17">
                  <c:v>791</c:v>
                </c:pt>
                <c:pt idx="18">
                  <c:v>792</c:v>
                </c:pt>
                <c:pt idx="19">
                  <c:v>793</c:v>
                </c:pt>
                <c:pt idx="20">
                  <c:v>794</c:v>
                </c:pt>
                <c:pt idx="21">
                  <c:v>795</c:v>
                </c:pt>
                <c:pt idx="22">
                  <c:v>796</c:v>
                </c:pt>
                <c:pt idx="23">
                  <c:v>797</c:v>
                </c:pt>
                <c:pt idx="24">
                  <c:v>798</c:v>
                </c:pt>
                <c:pt idx="25">
                  <c:v>799</c:v>
                </c:pt>
                <c:pt idx="26">
                  <c:v>800</c:v>
                </c:pt>
                <c:pt idx="27">
                  <c:v>801</c:v>
                </c:pt>
                <c:pt idx="28">
                  <c:v>802</c:v>
                </c:pt>
                <c:pt idx="29">
                  <c:v>803</c:v>
                </c:pt>
                <c:pt idx="30">
                  <c:v>804</c:v>
                </c:pt>
                <c:pt idx="31">
                  <c:v>805</c:v>
                </c:pt>
                <c:pt idx="32">
                  <c:v>806</c:v>
                </c:pt>
                <c:pt idx="33">
                  <c:v>807</c:v>
                </c:pt>
                <c:pt idx="34">
                  <c:v>808</c:v>
                </c:pt>
                <c:pt idx="35">
                  <c:v>809</c:v>
                </c:pt>
                <c:pt idx="36">
                  <c:v>810</c:v>
                </c:pt>
                <c:pt idx="37">
                  <c:v>811</c:v>
                </c:pt>
                <c:pt idx="38">
                  <c:v>812</c:v>
                </c:pt>
                <c:pt idx="39">
                  <c:v>813</c:v>
                </c:pt>
                <c:pt idx="40">
                  <c:v>814</c:v>
                </c:pt>
                <c:pt idx="41">
                  <c:v>815</c:v>
                </c:pt>
                <c:pt idx="42">
                  <c:v>816</c:v>
                </c:pt>
                <c:pt idx="43">
                  <c:v>817</c:v>
                </c:pt>
                <c:pt idx="44">
                  <c:v>818</c:v>
                </c:pt>
                <c:pt idx="45">
                  <c:v>819</c:v>
                </c:pt>
                <c:pt idx="46">
                  <c:v>820</c:v>
                </c:pt>
                <c:pt idx="47">
                  <c:v>821</c:v>
                </c:pt>
                <c:pt idx="48">
                  <c:v>822</c:v>
                </c:pt>
                <c:pt idx="49">
                  <c:v>823</c:v>
                </c:pt>
                <c:pt idx="50">
                  <c:v>824</c:v>
                </c:pt>
                <c:pt idx="51">
                  <c:v>825</c:v>
                </c:pt>
                <c:pt idx="52">
                  <c:v>826</c:v>
                </c:pt>
                <c:pt idx="53">
                  <c:v>827</c:v>
                </c:pt>
                <c:pt idx="54">
                  <c:v>828</c:v>
                </c:pt>
                <c:pt idx="55">
                  <c:v>829</c:v>
                </c:pt>
                <c:pt idx="56">
                  <c:v>830</c:v>
                </c:pt>
                <c:pt idx="57">
                  <c:v>831</c:v>
                </c:pt>
                <c:pt idx="58">
                  <c:v>832</c:v>
                </c:pt>
                <c:pt idx="59">
                  <c:v>833</c:v>
                </c:pt>
                <c:pt idx="60">
                  <c:v>834</c:v>
                </c:pt>
                <c:pt idx="61">
                  <c:v>835</c:v>
                </c:pt>
                <c:pt idx="62">
                  <c:v>836</c:v>
                </c:pt>
                <c:pt idx="63">
                  <c:v>837</c:v>
                </c:pt>
                <c:pt idx="64">
                  <c:v>838</c:v>
                </c:pt>
                <c:pt idx="65">
                  <c:v>839</c:v>
                </c:pt>
                <c:pt idx="66">
                  <c:v>840</c:v>
                </c:pt>
                <c:pt idx="67">
                  <c:v>841</c:v>
                </c:pt>
                <c:pt idx="68">
                  <c:v>842</c:v>
                </c:pt>
                <c:pt idx="69">
                  <c:v>843</c:v>
                </c:pt>
                <c:pt idx="70">
                  <c:v>844</c:v>
                </c:pt>
                <c:pt idx="71">
                  <c:v>845</c:v>
                </c:pt>
                <c:pt idx="72">
                  <c:v>846</c:v>
                </c:pt>
                <c:pt idx="73">
                  <c:v>847</c:v>
                </c:pt>
                <c:pt idx="74">
                  <c:v>848</c:v>
                </c:pt>
                <c:pt idx="75">
                  <c:v>849</c:v>
                </c:pt>
                <c:pt idx="76">
                  <c:v>850</c:v>
                </c:pt>
                <c:pt idx="77">
                  <c:v>851</c:v>
                </c:pt>
                <c:pt idx="78">
                  <c:v>852</c:v>
                </c:pt>
                <c:pt idx="79">
                  <c:v>853</c:v>
                </c:pt>
                <c:pt idx="80">
                  <c:v>854</c:v>
                </c:pt>
                <c:pt idx="81">
                  <c:v>855</c:v>
                </c:pt>
                <c:pt idx="82">
                  <c:v>856</c:v>
                </c:pt>
                <c:pt idx="83">
                  <c:v>857</c:v>
                </c:pt>
                <c:pt idx="84">
                  <c:v>858</c:v>
                </c:pt>
                <c:pt idx="85">
                  <c:v>859</c:v>
                </c:pt>
                <c:pt idx="86">
                  <c:v>860</c:v>
                </c:pt>
                <c:pt idx="87">
                  <c:v>861</c:v>
                </c:pt>
                <c:pt idx="88">
                  <c:v>862</c:v>
                </c:pt>
                <c:pt idx="89">
                  <c:v>863</c:v>
                </c:pt>
                <c:pt idx="90">
                  <c:v>864</c:v>
                </c:pt>
                <c:pt idx="91">
                  <c:v>865</c:v>
                </c:pt>
                <c:pt idx="92">
                  <c:v>866</c:v>
                </c:pt>
                <c:pt idx="93">
                  <c:v>867</c:v>
                </c:pt>
                <c:pt idx="94">
                  <c:v>868</c:v>
                </c:pt>
                <c:pt idx="95">
                  <c:v>869</c:v>
                </c:pt>
                <c:pt idx="96">
                  <c:v>870</c:v>
                </c:pt>
              </c:numCache>
            </c:numRef>
          </c:cat>
          <c:val>
            <c:numRef>
              <c:f>'z t'!$G$9:$G$105</c:f>
              <c:numCache>
                <c:formatCode>General</c:formatCode>
                <c:ptCount val="97"/>
                <c:pt idx="0">
                  <c:v>1.1152518813740447E-5</c:v>
                </c:pt>
                <c:pt idx="1">
                  <c:v>1.5510643816312012E-5</c:v>
                </c:pt>
                <c:pt idx="2">
                  <c:v>2.1422529588525529E-5</c:v>
                </c:pt>
                <c:pt idx="3">
                  <c:v>2.9382973530620452E-5</c:v>
                </c:pt>
                <c:pt idx="4">
                  <c:v>4.0022554301735056E-5</c:v>
                </c:pt>
                <c:pt idx="5">
                  <c:v>5.4137466409963643E-5</c:v>
                </c:pt>
                <c:pt idx="6">
                  <c:v>7.2723557920479999E-5</c:v>
                </c:pt>
                <c:pt idx="7">
                  <c:v>9.7014438643032056E-5</c:v>
                </c:pt>
                <c:pt idx="8">
                  <c:v>1.2852324969092545E-4</c:v>
                </c:pt>
                <c:pt idx="9">
                  <c:v>1.69087338108314E-4</c:v>
                </c:pt>
                <c:pt idx="10">
                  <c:v>2.2091466286917544E-4</c:v>
                </c:pt>
                <c:pt idx="11">
                  <c:v>2.8663027726520804E-4</c:v>
                </c:pt>
                <c:pt idx="12">
                  <c:v>3.6932070099483392E-4</c:v>
                </c:pt>
                <c:pt idx="13">
                  <c:v>4.7257343495382426E-4</c:v>
                </c:pt>
                <c:pt idx="14">
                  <c:v>6.005083137174352E-4</c:v>
                </c:pt>
                <c:pt idx="15">
                  <c:v>7.5779687513258774E-4</c:v>
                </c:pt>
                <c:pt idx="16">
                  <c:v>9.4966550198312025E-4</c:v>
                </c:pt>
                <c:pt idx="17">
                  <c:v>1.181877812869775E-3</c:v>
                </c:pt>
                <c:pt idx="18">
                  <c:v>1.4606917077973783E-3</c:v>
                </c:pt>
                <c:pt idx="19">
                  <c:v>1.7927866680644716E-3</c:v>
                </c:pt>
                <c:pt idx="20">
                  <c:v>2.1851574244757901E-3</c:v>
                </c:pt>
                <c:pt idx="21">
                  <c:v>2.6449709863056183E-3</c:v>
                </c:pt>
                <c:pt idx="22">
                  <c:v>3.1793852922014985E-3</c:v>
                </c:pt>
                <c:pt idx="23">
                  <c:v>3.7953294060754646E-3</c:v>
                </c:pt>
                <c:pt idx="24">
                  <c:v>4.4992472094323383E-3</c:v>
                </c:pt>
                <c:pt idx="25">
                  <c:v>5.2968088764135278E-3</c:v>
                </c:pt>
                <c:pt idx="26">
                  <c:v>6.1925969632494254E-3</c:v>
                </c:pt>
                <c:pt idx="27">
                  <c:v>7.1897765688759595E-3</c:v>
                </c:pt>
                <c:pt idx="28">
                  <c:v>8.2897615660623893E-3</c:v>
                </c:pt>
                <c:pt idx="29">
                  <c:v>9.4918911766826569E-3</c:v>
                </c:pt>
                <c:pt idx="30">
                  <c:v>1.0793132972157645E-2</c:v>
                </c:pt>
                <c:pt idx="31">
                  <c:v>1.2187829523294643E-2</c:v>
                </c:pt>
                <c:pt idx="32">
                  <c:v>1.3667506222999469E-2</c:v>
                </c:pt>
                <c:pt idx="33">
                  <c:v>1.5220757115751826E-2</c:v>
                </c:pt>
                <c:pt idx="34">
                  <c:v>1.6833223796171574E-2</c:v>
                </c:pt>
                <c:pt idx="35">
                  <c:v>1.848767955881133E-2</c:v>
                </c:pt>
                <c:pt idx="36">
                  <c:v>2.0164227043261949E-2</c:v>
                </c:pt>
                <c:pt idx="37">
                  <c:v>2.1840612756525119E-2</c:v>
                </c:pt>
                <c:pt idx="38">
                  <c:v>2.3492656284191879E-2</c:v>
                </c:pt>
                <c:pt idx="39">
                  <c:v>2.5094786012900369E-2</c:v>
                </c:pt>
                <c:pt idx="40">
                  <c:v>2.6620667126862684E-2</c:v>
                </c:pt>
                <c:pt idx="41">
                  <c:v>2.8043901895412764E-2</c:v>
                </c:pt>
                <c:pt idx="42">
                  <c:v>2.9338777230358291E-2</c:v>
                </c:pt>
                <c:pt idx="43">
                  <c:v>3.0481030534500204E-2</c:v>
                </c:pt>
                <c:pt idx="44">
                  <c:v>3.1448602307749429E-2</c:v>
                </c:pt>
                <c:pt idx="45">
                  <c:v>3.2222343066904101E-2</c:v>
                </c:pt>
                <c:pt idx="46">
                  <c:v>3.2786643008494994E-2</c:v>
                </c:pt>
                <c:pt idx="47">
                  <c:v>3.3129955521528497E-2</c:v>
                </c:pt>
                <c:pt idx="48">
                  <c:v>3.3245190033452721E-2</c:v>
                </c:pt>
                <c:pt idx="49">
                  <c:v>3.3129955521528497E-2</c:v>
                </c:pt>
                <c:pt idx="50">
                  <c:v>3.2786643008494994E-2</c:v>
                </c:pt>
                <c:pt idx="51">
                  <c:v>3.2222343066904101E-2</c:v>
                </c:pt>
                <c:pt idx="52">
                  <c:v>3.1448602307749429E-2</c:v>
                </c:pt>
                <c:pt idx="53">
                  <c:v>3.0481030534500204E-2</c:v>
                </c:pt>
                <c:pt idx="54">
                  <c:v>2.9338777230358291E-2</c:v>
                </c:pt>
                <c:pt idx="55">
                  <c:v>2.8043901895412764E-2</c:v>
                </c:pt>
                <c:pt idx="56">
                  <c:v>2.6620667126862684E-2</c:v>
                </c:pt>
                <c:pt idx="57">
                  <c:v>2.5094786012900369E-2</c:v>
                </c:pt>
                <c:pt idx="58">
                  <c:v>2.3492656284191879E-2</c:v>
                </c:pt>
                <c:pt idx="59">
                  <c:v>2.1840612756525119E-2</c:v>
                </c:pt>
                <c:pt idx="60">
                  <c:v>2.0164227043261949E-2</c:v>
                </c:pt>
                <c:pt idx="61">
                  <c:v>1.848767955881133E-2</c:v>
                </c:pt>
                <c:pt idx="62">
                  <c:v>1.6833223796171574E-2</c:v>
                </c:pt>
                <c:pt idx="63">
                  <c:v>1.5220757115751826E-2</c:v>
                </c:pt>
                <c:pt idx="64">
                  <c:v>1.3667506222999469E-2</c:v>
                </c:pt>
                <c:pt idx="65">
                  <c:v>1.2187829523294643E-2</c:v>
                </c:pt>
                <c:pt idx="66">
                  <c:v>1.0793132972157645E-2</c:v>
                </c:pt>
                <c:pt idx="67">
                  <c:v>9.4918911766826569E-3</c:v>
                </c:pt>
                <c:pt idx="68">
                  <c:v>8.2897615660623893E-3</c:v>
                </c:pt>
                <c:pt idx="69">
                  <c:v>7.1897765688759595E-3</c:v>
                </c:pt>
                <c:pt idx="70">
                  <c:v>6.1925969632494254E-3</c:v>
                </c:pt>
                <c:pt idx="71">
                  <c:v>5.2968088764135278E-3</c:v>
                </c:pt>
                <c:pt idx="72">
                  <c:v>4.4992472094323383E-3</c:v>
                </c:pt>
                <c:pt idx="73">
                  <c:v>3.7953294060754646E-3</c:v>
                </c:pt>
                <c:pt idx="74">
                  <c:v>3.1793852922014985E-3</c:v>
                </c:pt>
                <c:pt idx="75">
                  <c:v>2.6449709863056183E-3</c:v>
                </c:pt>
                <c:pt idx="76">
                  <c:v>2.1851574244757901E-3</c:v>
                </c:pt>
                <c:pt idx="77">
                  <c:v>1.7927866680644716E-3</c:v>
                </c:pt>
                <c:pt idx="78">
                  <c:v>1.4606917077973783E-3</c:v>
                </c:pt>
                <c:pt idx="79">
                  <c:v>1.181877812869775E-3</c:v>
                </c:pt>
                <c:pt idx="80">
                  <c:v>9.4966550198312025E-4</c:v>
                </c:pt>
                <c:pt idx="81">
                  <c:v>7.5779687513258774E-4</c:v>
                </c:pt>
                <c:pt idx="82">
                  <c:v>6.005083137174352E-4</c:v>
                </c:pt>
                <c:pt idx="83">
                  <c:v>4.7257343495382426E-4</c:v>
                </c:pt>
                <c:pt idx="84">
                  <c:v>3.6932070099483392E-4</c:v>
                </c:pt>
                <c:pt idx="85">
                  <c:v>2.8663027726520804E-4</c:v>
                </c:pt>
                <c:pt idx="86">
                  <c:v>2.2091466286917544E-4</c:v>
                </c:pt>
                <c:pt idx="87">
                  <c:v>1.69087338108314E-4</c:v>
                </c:pt>
                <c:pt idx="88">
                  <c:v>1.2852324969092545E-4</c:v>
                </c:pt>
                <c:pt idx="89">
                  <c:v>9.7014438643032056E-5</c:v>
                </c:pt>
                <c:pt idx="90">
                  <c:v>7.2723557920479999E-5</c:v>
                </c:pt>
                <c:pt idx="91">
                  <c:v>5.4137466409963643E-5</c:v>
                </c:pt>
                <c:pt idx="92">
                  <c:v>4.0022554301735056E-5</c:v>
                </c:pt>
                <c:pt idx="93">
                  <c:v>2.9382973530620452E-5</c:v>
                </c:pt>
                <c:pt idx="94">
                  <c:v>2.1422529588525529E-5</c:v>
                </c:pt>
                <c:pt idx="95">
                  <c:v>1.5510643816312012E-5</c:v>
                </c:pt>
                <c:pt idx="96">
                  <c:v>1.1152518813740447E-5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8-45BB-BB2F-CE47BC6B4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053760"/>
        <c:axId val="1904057504"/>
      </c:areaChart>
      <c:areaChart>
        <c:grouping val="standard"/>
        <c:varyColors val="0"/>
        <c:ser>
          <c:idx val="1"/>
          <c:order val="1"/>
          <c:tx>
            <c:strRef>
              <c:f>'z t'!$H$8</c:f>
              <c:strCache>
                <c:ptCount val="1"/>
                <c:pt idx="0">
                  <c:v>P(Lower&lt;=Xbar&lt;=Upper)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'z t'!$F$9:$F$105</c:f>
              <c:numCache>
                <c:formatCode>General</c:formatCode>
                <c:ptCount val="97"/>
                <c:pt idx="0">
                  <c:v>-4</c:v>
                </c:pt>
                <c:pt idx="1">
                  <c:v>-3.9166666666666665</c:v>
                </c:pt>
                <c:pt idx="2">
                  <c:v>-3.8333333333333335</c:v>
                </c:pt>
                <c:pt idx="3">
                  <c:v>-3.75</c:v>
                </c:pt>
                <c:pt idx="4">
                  <c:v>-3.6666666666666665</c:v>
                </c:pt>
                <c:pt idx="5">
                  <c:v>-3.5833333333333335</c:v>
                </c:pt>
                <c:pt idx="6">
                  <c:v>-3.5</c:v>
                </c:pt>
                <c:pt idx="7">
                  <c:v>-3.4166666666666665</c:v>
                </c:pt>
                <c:pt idx="8">
                  <c:v>-3.3333333333333335</c:v>
                </c:pt>
                <c:pt idx="9">
                  <c:v>-3.25</c:v>
                </c:pt>
                <c:pt idx="10">
                  <c:v>-3.1666666666666665</c:v>
                </c:pt>
                <c:pt idx="11">
                  <c:v>-3.0833333333333335</c:v>
                </c:pt>
                <c:pt idx="12">
                  <c:v>-3</c:v>
                </c:pt>
                <c:pt idx="13">
                  <c:v>-2.9166666666666665</c:v>
                </c:pt>
                <c:pt idx="14">
                  <c:v>-2.8333333333333335</c:v>
                </c:pt>
                <c:pt idx="15">
                  <c:v>-2.75</c:v>
                </c:pt>
                <c:pt idx="16">
                  <c:v>-2.6666666666666665</c:v>
                </c:pt>
                <c:pt idx="17">
                  <c:v>-2.5833333333333335</c:v>
                </c:pt>
                <c:pt idx="18">
                  <c:v>-2.5</c:v>
                </c:pt>
                <c:pt idx="19">
                  <c:v>-2.4166666666666665</c:v>
                </c:pt>
                <c:pt idx="20">
                  <c:v>-2.3333333333333335</c:v>
                </c:pt>
                <c:pt idx="21">
                  <c:v>-2.25</c:v>
                </c:pt>
                <c:pt idx="22">
                  <c:v>-2.1666666666666665</c:v>
                </c:pt>
                <c:pt idx="23">
                  <c:v>-2.0833333333333335</c:v>
                </c:pt>
                <c:pt idx="24">
                  <c:v>-2</c:v>
                </c:pt>
                <c:pt idx="25">
                  <c:v>-1.9166666666666667</c:v>
                </c:pt>
                <c:pt idx="26">
                  <c:v>-1.8333333333333333</c:v>
                </c:pt>
                <c:pt idx="27">
                  <c:v>-1.75</c:v>
                </c:pt>
                <c:pt idx="28">
                  <c:v>-1.6666666666666667</c:v>
                </c:pt>
                <c:pt idx="29">
                  <c:v>-1.5833333333333333</c:v>
                </c:pt>
                <c:pt idx="30">
                  <c:v>-1.5</c:v>
                </c:pt>
                <c:pt idx="31">
                  <c:v>-1.4166666666666667</c:v>
                </c:pt>
                <c:pt idx="32">
                  <c:v>-1.3333333333333333</c:v>
                </c:pt>
                <c:pt idx="33">
                  <c:v>-1.25</c:v>
                </c:pt>
                <c:pt idx="34">
                  <c:v>-1.1666666666666667</c:v>
                </c:pt>
                <c:pt idx="35">
                  <c:v>-1.0833333333333333</c:v>
                </c:pt>
                <c:pt idx="36">
                  <c:v>-1</c:v>
                </c:pt>
                <c:pt idx="37">
                  <c:v>-0.91666666666666663</c:v>
                </c:pt>
                <c:pt idx="38">
                  <c:v>-0.83333333333333337</c:v>
                </c:pt>
                <c:pt idx="39">
                  <c:v>-0.75</c:v>
                </c:pt>
                <c:pt idx="40">
                  <c:v>-0.66666666666666663</c:v>
                </c:pt>
                <c:pt idx="41">
                  <c:v>-0.58333333333333337</c:v>
                </c:pt>
                <c:pt idx="42">
                  <c:v>-0.5</c:v>
                </c:pt>
                <c:pt idx="43">
                  <c:v>-0.41666666666666669</c:v>
                </c:pt>
                <c:pt idx="44">
                  <c:v>-0.33333333333333331</c:v>
                </c:pt>
                <c:pt idx="45">
                  <c:v>-0.25</c:v>
                </c:pt>
                <c:pt idx="46">
                  <c:v>-0.16666666666666666</c:v>
                </c:pt>
                <c:pt idx="47">
                  <c:v>-8.3333333333333329E-2</c:v>
                </c:pt>
                <c:pt idx="48">
                  <c:v>0</c:v>
                </c:pt>
                <c:pt idx="49">
                  <c:v>8.3333333333333329E-2</c:v>
                </c:pt>
                <c:pt idx="50">
                  <c:v>0.16666666666666666</c:v>
                </c:pt>
                <c:pt idx="51">
                  <c:v>0.25</c:v>
                </c:pt>
                <c:pt idx="52">
                  <c:v>0.33333333333333331</c:v>
                </c:pt>
                <c:pt idx="53">
                  <c:v>0.41666666666666669</c:v>
                </c:pt>
                <c:pt idx="54">
                  <c:v>0.5</c:v>
                </c:pt>
                <c:pt idx="55">
                  <c:v>0.58333333333333337</c:v>
                </c:pt>
                <c:pt idx="56">
                  <c:v>0.66666666666666663</c:v>
                </c:pt>
                <c:pt idx="57">
                  <c:v>0.75</c:v>
                </c:pt>
                <c:pt idx="58">
                  <c:v>0.83333333333333337</c:v>
                </c:pt>
                <c:pt idx="59">
                  <c:v>0.91666666666666663</c:v>
                </c:pt>
                <c:pt idx="60">
                  <c:v>1</c:v>
                </c:pt>
                <c:pt idx="61">
                  <c:v>1.0833333333333333</c:v>
                </c:pt>
                <c:pt idx="62">
                  <c:v>1.1666666666666667</c:v>
                </c:pt>
                <c:pt idx="63">
                  <c:v>1.25</c:v>
                </c:pt>
                <c:pt idx="64">
                  <c:v>1.3333333333333333</c:v>
                </c:pt>
                <c:pt idx="65">
                  <c:v>1.4166666666666667</c:v>
                </c:pt>
                <c:pt idx="66">
                  <c:v>1.5</c:v>
                </c:pt>
                <c:pt idx="67">
                  <c:v>1.5833333333333333</c:v>
                </c:pt>
                <c:pt idx="68">
                  <c:v>1.6666666666666667</c:v>
                </c:pt>
                <c:pt idx="69">
                  <c:v>1.75</c:v>
                </c:pt>
                <c:pt idx="70">
                  <c:v>1.8333333333333333</c:v>
                </c:pt>
                <c:pt idx="71">
                  <c:v>1.9166666666666667</c:v>
                </c:pt>
                <c:pt idx="72">
                  <c:v>2</c:v>
                </c:pt>
                <c:pt idx="73">
                  <c:v>2.0833333333333335</c:v>
                </c:pt>
                <c:pt idx="74">
                  <c:v>2.1666666666666665</c:v>
                </c:pt>
                <c:pt idx="75">
                  <c:v>2.25</c:v>
                </c:pt>
                <c:pt idx="76">
                  <c:v>2.3333333333333335</c:v>
                </c:pt>
                <c:pt idx="77">
                  <c:v>2.4166666666666665</c:v>
                </c:pt>
                <c:pt idx="78">
                  <c:v>2.5</c:v>
                </c:pt>
                <c:pt idx="79">
                  <c:v>2.5833333333333335</c:v>
                </c:pt>
                <c:pt idx="80">
                  <c:v>2.6666666666666665</c:v>
                </c:pt>
                <c:pt idx="81">
                  <c:v>2.75</c:v>
                </c:pt>
                <c:pt idx="82">
                  <c:v>2.8333333333333335</c:v>
                </c:pt>
                <c:pt idx="83">
                  <c:v>2.9166666666666665</c:v>
                </c:pt>
                <c:pt idx="84">
                  <c:v>3</c:v>
                </c:pt>
                <c:pt idx="85">
                  <c:v>3.0833333333333335</c:v>
                </c:pt>
                <c:pt idx="86">
                  <c:v>3.1666666666666665</c:v>
                </c:pt>
                <c:pt idx="87">
                  <c:v>3.25</c:v>
                </c:pt>
                <c:pt idx="88">
                  <c:v>3.3333333333333335</c:v>
                </c:pt>
                <c:pt idx="89">
                  <c:v>3.4166666666666665</c:v>
                </c:pt>
                <c:pt idx="90">
                  <c:v>3.5</c:v>
                </c:pt>
                <c:pt idx="91">
                  <c:v>3.5833333333333335</c:v>
                </c:pt>
                <c:pt idx="92">
                  <c:v>3.6666666666666665</c:v>
                </c:pt>
                <c:pt idx="93">
                  <c:v>3.75</c:v>
                </c:pt>
                <c:pt idx="94">
                  <c:v>3.8333333333333335</c:v>
                </c:pt>
                <c:pt idx="95">
                  <c:v>3.9166666666666665</c:v>
                </c:pt>
                <c:pt idx="96">
                  <c:v>4</c:v>
                </c:pt>
              </c:numCache>
            </c:numRef>
          </c:cat>
          <c:val>
            <c:numRef>
              <c:f>'z t'!$H$9:$H$105</c:f>
              <c:numCache>
                <c:formatCode>General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5.2968088764135278E-3</c:v>
                </c:pt>
                <c:pt idx="26">
                  <c:v>6.1925969632494254E-3</c:v>
                </c:pt>
                <c:pt idx="27">
                  <c:v>7.1897765688759595E-3</c:v>
                </c:pt>
                <c:pt idx="28">
                  <c:v>8.2897615660623893E-3</c:v>
                </c:pt>
                <c:pt idx="29">
                  <c:v>9.4918911766826569E-3</c:v>
                </c:pt>
                <c:pt idx="30">
                  <c:v>1.0793132972157645E-2</c:v>
                </c:pt>
                <c:pt idx="31">
                  <c:v>1.2187829523294643E-2</c:v>
                </c:pt>
                <c:pt idx="32">
                  <c:v>1.3667506222999469E-2</c:v>
                </c:pt>
                <c:pt idx="33">
                  <c:v>1.5220757115751826E-2</c:v>
                </c:pt>
                <c:pt idx="34">
                  <c:v>1.6833223796171574E-2</c:v>
                </c:pt>
                <c:pt idx="35">
                  <c:v>1.848767955881133E-2</c:v>
                </c:pt>
                <c:pt idx="36">
                  <c:v>2.0164227043261949E-2</c:v>
                </c:pt>
                <c:pt idx="37">
                  <c:v>2.1840612756525119E-2</c:v>
                </c:pt>
                <c:pt idx="38">
                  <c:v>2.3492656284191879E-2</c:v>
                </c:pt>
                <c:pt idx="39">
                  <c:v>2.5094786012900369E-2</c:v>
                </c:pt>
                <c:pt idx="40">
                  <c:v>2.6620667126862684E-2</c:v>
                </c:pt>
                <c:pt idx="41">
                  <c:v>2.8043901895412764E-2</c:v>
                </c:pt>
                <c:pt idx="42">
                  <c:v>2.9338777230358291E-2</c:v>
                </c:pt>
                <c:pt idx="43">
                  <c:v>3.0481030534500204E-2</c:v>
                </c:pt>
                <c:pt idx="44">
                  <c:v>3.1448602307749429E-2</c:v>
                </c:pt>
                <c:pt idx="45">
                  <c:v>3.2222343066904101E-2</c:v>
                </c:pt>
                <c:pt idx="46">
                  <c:v>3.2786643008494994E-2</c:v>
                </c:pt>
                <c:pt idx="47">
                  <c:v>3.3129955521528497E-2</c:v>
                </c:pt>
                <c:pt idx="48">
                  <c:v>3.3245190033452721E-2</c:v>
                </c:pt>
                <c:pt idx="49">
                  <c:v>3.3129955521528497E-2</c:v>
                </c:pt>
                <c:pt idx="50">
                  <c:v>3.2786643008494994E-2</c:v>
                </c:pt>
                <c:pt idx="51">
                  <c:v>3.2222343066904101E-2</c:v>
                </c:pt>
                <c:pt idx="52">
                  <c:v>3.1448602307749429E-2</c:v>
                </c:pt>
                <c:pt idx="53">
                  <c:v>3.0481030534500204E-2</c:v>
                </c:pt>
                <c:pt idx="54">
                  <c:v>2.9338777230358291E-2</c:v>
                </c:pt>
                <c:pt idx="55">
                  <c:v>2.8043901895412764E-2</c:v>
                </c:pt>
                <c:pt idx="56">
                  <c:v>2.6620667126862684E-2</c:v>
                </c:pt>
                <c:pt idx="57">
                  <c:v>2.5094786012900369E-2</c:v>
                </c:pt>
                <c:pt idx="58">
                  <c:v>2.3492656284191879E-2</c:v>
                </c:pt>
                <c:pt idx="59">
                  <c:v>2.1840612756525119E-2</c:v>
                </c:pt>
                <c:pt idx="60">
                  <c:v>2.0164227043261949E-2</c:v>
                </c:pt>
                <c:pt idx="61">
                  <c:v>1.848767955881133E-2</c:v>
                </c:pt>
                <c:pt idx="62">
                  <c:v>1.6833223796171574E-2</c:v>
                </c:pt>
                <c:pt idx="63">
                  <c:v>1.5220757115751826E-2</c:v>
                </c:pt>
                <c:pt idx="64">
                  <c:v>1.3667506222999469E-2</c:v>
                </c:pt>
                <c:pt idx="65">
                  <c:v>1.2187829523294643E-2</c:v>
                </c:pt>
                <c:pt idx="66">
                  <c:v>1.0793132972157645E-2</c:v>
                </c:pt>
                <c:pt idx="67">
                  <c:v>9.4918911766826569E-3</c:v>
                </c:pt>
                <c:pt idx="68">
                  <c:v>8.2897615660623893E-3</c:v>
                </c:pt>
                <c:pt idx="69">
                  <c:v>7.1897765688759595E-3</c:v>
                </c:pt>
                <c:pt idx="70">
                  <c:v>6.1925969632494254E-3</c:v>
                </c:pt>
                <c:pt idx="71">
                  <c:v>5.2968088764135278E-3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98-45BB-BB2F-CE47BC6B4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068736"/>
        <c:axId val="1904052096"/>
      </c:areaChart>
      <c:catAx>
        <c:axId val="190405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057504"/>
        <c:crosses val="autoZero"/>
        <c:auto val="1"/>
        <c:lblAlgn val="ctr"/>
        <c:lblOffset val="100"/>
        <c:noMultiLvlLbl val="0"/>
      </c:catAx>
      <c:valAx>
        <c:axId val="1904057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04053760"/>
        <c:crosses val="autoZero"/>
        <c:crossBetween val="midCat"/>
      </c:valAx>
      <c:valAx>
        <c:axId val="19040520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904068736"/>
        <c:crosses val="max"/>
        <c:crossBetween val="midCat"/>
      </c:valAx>
      <c:catAx>
        <c:axId val="190406873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052096"/>
        <c:crosses val="max"/>
        <c:auto val="1"/>
        <c:lblAlgn val="ctr"/>
        <c:lblOffset val="100"/>
        <c:tickLblSkip val="12"/>
        <c:noMultiLvlLbl val="0"/>
      </c:cat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t Distribution: t Bell Curve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n-US">
                <a:solidFill>
                  <a:schemeClr val="tx1"/>
                </a:solidFill>
              </a:rPr>
              <a:t>as Model for Sampling Distribution of Xbar</a:t>
            </a:r>
          </a:p>
        </c:rich>
      </c:tx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82873995022288"/>
          <c:y val="0.31175500206829027"/>
          <c:w val="0.82709976241235539"/>
          <c:h val="0.43144940215806366"/>
        </c:manualLayout>
      </c:layout>
      <c:areaChart>
        <c:grouping val="standard"/>
        <c:varyColors val="0"/>
        <c:ser>
          <c:idx val="0"/>
          <c:order val="0"/>
          <c:tx>
            <c:strRef>
              <c:f>'z t'!$Q$8</c:f>
              <c:strCache>
                <c:ptCount val="1"/>
                <c:pt idx="0">
                  <c:v>Prob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'z t'!$O$9:$O$425</c:f>
              <c:numCache>
                <c:formatCode>General</c:formatCode>
                <c:ptCount val="417"/>
                <c:pt idx="0">
                  <c:v>614</c:v>
                </c:pt>
                <c:pt idx="1">
                  <c:v>615</c:v>
                </c:pt>
                <c:pt idx="2">
                  <c:v>616</c:v>
                </c:pt>
                <c:pt idx="3">
                  <c:v>617</c:v>
                </c:pt>
                <c:pt idx="4">
                  <c:v>618</c:v>
                </c:pt>
                <c:pt idx="5">
                  <c:v>619</c:v>
                </c:pt>
                <c:pt idx="6">
                  <c:v>620</c:v>
                </c:pt>
                <c:pt idx="7">
                  <c:v>621</c:v>
                </c:pt>
                <c:pt idx="8">
                  <c:v>622</c:v>
                </c:pt>
                <c:pt idx="9">
                  <c:v>623</c:v>
                </c:pt>
                <c:pt idx="10">
                  <c:v>624</c:v>
                </c:pt>
                <c:pt idx="11">
                  <c:v>625</c:v>
                </c:pt>
                <c:pt idx="12">
                  <c:v>626</c:v>
                </c:pt>
                <c:pt idx="13">
                  <c:v>627</c:v>
                </c:pt>
                <c:pt idx="14">
                  <c:v>628</c:v>
                </c:pt>
                <c:pt idx="15">
                  <c:v>629</c:v>
                </c:pt>
                <c:pt idx="16">
                  <c:v>630</c:v>
                </c:pt>
                <c:pt idx="17">
                  <c:v>631</c:v>
                </c:pt>
                <c:pt idx="18">
                  <c:v>632</c:v>
                </c:pt>
                <c:pt idx="19">
                  <c:v>633</c:v>
                </c:pt>
                <c:pt idx="20">
                  <c:v>634</c:v>
                </c:pt>
                <c:pt idx="21">
                  <c:v>635</c:v>
                </c:pt>
                <c:pt idx="22">
                  <c:v>636</c:v>
                </c:pt>
                <c:pt idx="23">
                  <c:v>637</c:v>
                </c:pt>
                <c:pt idx="24">
                  <c:v>638</c:v>
                </c:pt>
                <c:pt idx="25">
                  <c:v>639</c:v>
                </c:pt>
                <c:pt idx="26">
                  <c:v>640</c:v>
                </c:pt>
                <c:pt idx="27">
                  <c:v>641</c:v>
                </c:pt>
                <c:pt idx="28">
                  <c:v>642</c:v>
                </c:pt>
                <c:pt idx="29">
                  <c:v>643</c:v>
                </c:pt>
                <c:pt idx="30">
                  <c:v>644</c:v>
                </c:pt>
                <c:pt idx="31">
                  <c:v>645</c:v>
                </c:pt>
                <c:pt idx="32">
                  <c:v>646</c:v>
                </c:pt>
                <c:pt idx="33">
                  <c:v>647</c:v>
                </c:pt>
                <c:pt idx="34">
                  <c:v>648</c:v>
                </c:pt>
                <c:pt idx="35">
                  <c:v>649</c:v>
                </c:pt>
                <c:pt idx="36">
                  <c:v>650</c:v>
                </c:pt>
                <c:pt idx="37">
                  <c:v>651</c:v>
                </c:pt>
                <c:pt idx="38">
                  <c:v>652</c:v>
                </c:pt>
                <c:pt idx="39">
                  <c:v>653</c:v>
                </c:pt>
                <c:pt idx="40">
                  <c:v>654</c:v>
                </c:pt>
                <c:pt idx="41">
                  <c:v>655</c:v>
                </c:pt>
                <c:pt idx="42">
                  <c:v>656</c:v>
                </c:pt>
                <c:pt idx="43">
                  <c:v>657</c:v>
                </c:pt>
                <c:pt idx="44">
                  <c:v>658</c:v>
                </c:pt>
                <c:pt idx="45">
                  <c:v>659</c:v>
                </c:pt>
                <c:pt idx="46">
                  <c:v>660</c:v>
                </c:pt>
                <c:pt idx="47">
                  <c:v>661</c:v>
                </c:pt>
                <c:pt idx="48">
                  <c:v>662</c:v>
                </c:pt>
                <c:pt idx="49">
                  <c:v>663</c:v>
                </c:pt>
                <c:pt idx="50">
                  <c:v>664</c:v>
                </c:pt>
                <c:pt idx="51">
                  <c:v>665</c:v>
                </c:pt>
                <c:pt idx="52">
                  <c:v>666</c:v>
                </c:pt>
                <c:pt idx="53">
                  <c:v>667</c:v>
                </c:pt>
                <c:pt idx="54">
                  <c:v>668</c:v>
                </c:pt>
                <c:pt idx="55">
                  <c:v>669</c:v>
                </c:pt>
                <c:pt idx="56">
                  <c:v>670</c:v>
                </c:pt>
                <c:pt idx="57">
                  <c:v>671</c:v>
                </c:pt>
                <c:pt idx="58">
                  <c:v>672</c:v>
                </c:pt>
                <c:pt idx="59">
                  <c:v>673</c:v>
                </c:pt>
                <c:pt idx="60">
                  <c:v>674</c:v>
                </c:pt>
                <c:pt idx="61">
                  <c:v>675</c:v>
                </c:pt>
                <c:pt idx="62">
                  <c:v>676</c:v>
                </c:pt>
                <c:pt idx="63">
                  <c:v>677</c:v>
                </c:pt>
                <c:pt idx="64">
                  <c:v>678</c:v>
                </c:pt>
                <c:pt idx="65">
                  <c:v>679</c:v>
                </c:pt>
                <c:pt idx="66">
                  <c:v>680</c:v>
                </c:pt>
                <c:pt idx="67">
                  <c:v>681</c:v>
                </c:pt>
                <c:pt idx="68">
                  <c:v>682</c:v>
                </c:pt>
                <c:pt idx="69">
                  <c:v>683</c:v>
                </c:pt>
                <c:pt idx="70">
                  <c:v>684</c:v>
                </c:pt>
                <c:pt idx="71">
                  <c:v>685</c:v>
                </c:pt>
                <c:pt idx="72">
                  <c:v>686</c:v>
                </c:pt>
                <c:pt idx="73">
                  <c:v>687</c:v>
                </c:pt>
                <c:pt idx="74">
                  <c:v>688</c:v>
                </c:pt>
                <c:pt idx="75">
                  <c:v>689</c:v>
                </c:pt>
                <c:pt idx="76">
                  <c:v>690</c:v>
                </c:pt>
                <c:pt idx="77">
                  <c:v>691</c:v>
                </c:pt>
                <c:pt idx="78">
                  <c:v>692</c:v>
                </c:pt>
                <c:pt idx="79">
                  <c:v>693</c:v>
                </c:pt>
                <c:pt idx="80">
                  <c:v>694</c:v>
                </c:pt>
                <c:pt idx="81">
                  <c:v>695</c:v>
                </c:pt>
                <c:pt idx="82">
                  <c:v>696</c:v>
                </c:pt>
                <c:pt idx="83">
                  <c:v>697</c:v>
                </c:pt>
                <c:pt idx="84">
                  <c:v>698</c:v>
                </c:pt>
                <c:pt idx="85">
                  <c:v>699</c:v>
                </c:pt>
                <c:pt idx="86">
                  <c:v>700</c:v>
                </c:pt>
                <c:pt idx="87">
                  <c:v>701</c:v>
                </c:pt>
                <c:pt idx="88">
                  <c:v>702</c:v>
                </c:pt>
                <c:pt idx="89">
                  <c:v>703</c:v>
                </c:pt>
                <c:pt idx="90">
                  <c:v>704</c:v>
                </c:pt>
                <c:pt idx="91">
                  <c:v>705</c:v>
                </c:pt>
                <c:pt idx="92">
                  <c:v>706</c:v>
                </c:pt>
                <c:pt idx="93">
                  <c:v>707</c:v>
                </c:pt>
                <c:pt idx="94">
                  <c:v>708</c:v>
                </c:pt>
                <c:pt idx="95">
                  <c:v>709</c:v>
                </c:pt>
                <c:pt idx="96">
                  <c:v>710</c:v>
                </c:pt>
                <c:pt idx="97">
                  <c:v>711</c:v>
                </c:pt>
                <c:pt idx="98">
                  <c:v>712</c:v>
                </c:pt>
                <c:pt idx="99">
                  <c:v>713</c:v>
                </c:pt>
                <c:pt idx="100">
                  <c:v>714</c:v>
                </c:pt>
                <c:pt idx="101">
                  <c:v>715</c:v>
                </c:pt>
                <c:pt idx="102">
                  <c:v>716</c:v>
                </c:pt>
                <c:pt idx="103">
                  <c:v>717</c:v>
                </c:pt>
                <c:pt idx="104">
                  <c:v>718</c:v>
                </c:pt>
                <c:pt idx="105">
                  <c:v>719</c:v>
                </c:pt>
                <c:pt idx="106">
                  <c:v>720</c:v>
                </c:pt>
                <c:pt idx="107">
                  <c:v>721</c:v>
                </c:pt>
                <c:pt idx="108">
                  <c:v>722</c:v>
                </c:pt>
                <c:pt idx="109">
                  <c:v>723</c:v>
                </c:pt>
                <c:pt idx="110">
                  <c:v>724</c:v>
                </c:pt>
                <c:pt idx="111">
                  <c:v>725</c:v>
                </c:pt>
                <c:pt idx="112">
                  <c:v>726</c:v>
                </c:pt>
                <c:pt idx="113">
                  <c:v>727</c:v>
                </c:pt>
                <c:pt idx="114">
                  <c:v>728</c:v>
                </c:pt>
                <c:pt idx="115">
                  <c:v>729</c:v>
                </c:pt>
                <c:pt idx="116">
                  <c:v>730</c:v>
                </c:pt>
                <c:pt idx="117">
                  <c:v>731</c:v>
                </c:pt>
                <c:pt idx="118">
                  <c:v>732</c:v>
                </c:pt>
                <c:pt idx="119">
                  <c:v>733</c:v>
                </c:pt>
                <c:pt idx="120">
                  <c:v>734</c:v>
                </c:pt>
                <c:pt idx="121">
                  <c:v>735</c:v>
                </c:pt>
                <c:pt idx="122">
                  <c:v>736</c:v>
                </c:pt>
                <c:pt idx="123">
                  <c:v>737</c:v>
                </c:pt>
                <c:pt idx="124">
                  <c:v>738</c:v>
                </c:pt>
                <c:pt idx="125">
                  <c:v>739</c:v>
                </c:pt>
                <c:pt idx="126">
                  <c:v>740</c:v>
                </c:pt>
                <c:pt idx="127">
                  <c:v>741</c:v>
                </c:pt>
                <c:pt idx="128">
                  <c:v>742</c:v>
                </c:pt>
                <c:pt idx="129">
                  <c:v>743</c:v>
                </c:pt>
                <c:pt idx="130">
                  <c:v>744</c:v>
                </c:pt>
                <c:pt idx="131">
                  <c:v>745</c:v>
                </c:pt>
                <c:pt idx="132">
                  <c:v>746</c:v>
                </c:pt>
                <c:pt idx="133">
                  <c:v>747</c:v>
                </c:pt>
                <c:pt idx="134">
                  <c:v>748</c:v>
                </c:pt>
                <c:pt idx="135">
                  <c:v>749</c:v>
                </c:pt>
                <c:pt idx="136">
                  <c:v>750</c:v>
                </c:pt>
                <c:pt idx="137">
                  <c:v>751</c:v>
                </c:pt>
                <c:pt idx="138">
                  <c:v>752</c:v>
                </c:pt>
                <c:pt idx="139">
                  <c:v>753</c:v>
                </c:pt>
                <c:pt idx="140">
                  <c:v>754</c:v>
                </c:pt>
                <c:pt idx="141">
                  <c:v>755</c:v>
                </c:pt>
                <c:pt idx="142">
                  <c:v>756</c:v>
                </c:pt>
                <c:pt idx="143">
                  <c:v>757</c:v>
                </c:pt>
                <c:pt idx="144">
                  <c:v>758</c:v>
                </c:pt>
                <c:pt idx="145">
                  <c:v>759</c:v>
                </c:pt>
                <c:pt idx="146">
                  <c:v>760</c:v>
                </c:pt>
                <c:pt idx="147">
                  <c:v>761</c:v>
                </c:pt>
                <c:pt idx="148">
                  <c:v>762</c:v>
                </c:pt>
                <c:pt idx="149">
                  <c:v>763</c:v>
                </c:pt>
                <c:pt idx="150">
                  <c:v>764</c:v>
                </c:pt>
                <c:pt idx="151">
                  <c:v>765</c:v>
                </c:pt>
                <c:pt idx="152">
                  <c:v>766</c:v>
                </c:pt>
                <c:pt idx="153">
                  <c:v>767</c:v>
                </c:pt>
                <c:pt idx="154">
                  <c:v>768</c:v>
                </c:pt>
                <c:pt idx="155">
                  <c:v>769</c:v>
                </c:pt>
                <c:pt idx="156">
                  <c:v>770</c:v>
                </c:pt>
                <c:pt idx="157">
                  <c:v>771</c:v>
                </c:pt>
                <c:pt idx="158">
                  <c:v>772</c:v>
                </c:pt>
                <c:pt idx="159">
                  <c:v>773</c:v>
                </c:pt>
                <c:pt idx="160">
                  <c:v>774</c:v>
                </c:pt>
                <c:pt idx="161">
                  <c:v>775</c:v>
                </c:pt>
                <c:pt idx="162">
                  <c:v>776</c:v>
                </c:pt>
                <c:pt idx="163">
                  <c:v>777</c:v>
                </c:pt>
                <c:pt idx="164">
                  <c:v>778</c:v>
                </c:pt>
                <c:pt idx="165">
                  <c:v>779</c:v>
                </c:pt>
                <c:pt idx="166">
                  <c:v>780</c:v>
                </c:pt>
                <c:pt idx="167">
                  <c:v>781</c:v>
                </c:pt>
                <c:pt idx="168">
                  <c:v>782</c:v>
                </c:pt>
                <c:pt idx="169">
                  <c:v>783</c:v>
                </c:pt>
                <c:pt idx="170">
                  <c:v>784</c:v>
                </c:pt>
                <c:pt idx="171">
                  <c:v>785</c:v>
                </c:pt>
                <c:pt idx="172">
                  <c:v>786</c:v>
                </c:pt>
                <c:pt idx="173">
                  <c:v>787</c:v>
                </c:pt>
                <c:pt idx="174">
                  <c:v>788</c:v>
                </c:pt>
                <c:pt idx="175">
                  <c:v>789</c:v>
                </c:pt>
                <c:pt idx="176">
                  <c:v>790</c:v>
                </c:pt>
                <c:pt idx="177">
                  <c:v>791</c:v>
                </c:pt>
                <c:pt idx="178">
                  <c:v>792</c:v>
                </c:pt>
                <c:pt idx="179">
                  <c:v>793</c:v>
                </c:pt>
                <c:pt idx="180">
                  <c:v>794</c:v>
                </c:pt>
                <c:pt idx="181">
                  <c:v>795</c:v>
                </c:pt>
                <c:pt idx="182">
                  <c:v>796</c:v>
                </c:pt>
                <c:pt idx="183">
                  <c:v>797</c:v>
                </c:pt>
                <c:pt idx="184">
                  <c:v>798</c:v>
                </c:pt>
                <c:pt idx="185">
                  <c:v>799</c:v>
                </c:pt>
                <c:pt idx="186">
                  <c:v>800</c:v>
                </c:pt>
                <c:pt idx="187">
                  <c:v>801</c:v>
                </c:pt>
                <c:pt idx="188">
                  <c:v>802</c:v>
                </c:pt>
                <c:pt idx="189">
                  <c:v>803</c:v>
                </c:pt>
                <c:pt idx="190">
                  <c:v>804</c:v>
                </c:pt>
                <c:pt idx="191">
                  <c:v>805</c:v>
                </c:pt>
                <c:pt idx="192">
                  <c:v>806</c:v>
                </c:pt>
                <c:pt idx="193">
                  <c:v>807</c:v>
                </c:pt>
                <c:pt idx="194">
                  <c:v>808</c:v>
                </c:pt>
                <c:pt idx="195">
                  <c:v>809</c:v>
                </c:pt>
                <c:pt idx="196">
                  <c:v>810</c:v>
                </c:pt>
                <c:pt idx="197">
                  <c:v>811</c:v>
                </c:pt>
                <c:pt idx="198">
                  <c:v>812</c:v>
                </c:pt>
                <c:pt idx="199">
                  <c:v>813</c:v>
                </c:pt>
                <c:pt idx="200">
                  <c:v>814</c:v>
                </c:pt>
                <c:pt idx="201">
                  <c:v>815</c:v>
                </c:pt>
                <c:pt idx="202">
                  <c:v>816</c:v>
                </c:pt>
                <c:pt idx="203">
                  <c:v>817</c:v>
                </c:pt>
                <c:pt idx="204">
                  <c:v>818</c:v>
                </c:pt>
                <c:pt idx="205">
                  <c:v>819</c:v>
                </c:pt>
                <c:pt idx="206">
                  <c:v>820</c:v>
                </c:pt>
                <c:pt idx="207">
                  <c:v>821</c:v>
                </c:pt>
                <c:pt idx="208">
                  <c:v>822</c:v>
                </c:pt>
                <c:pt idx="209">
                  <c:v>823</c:v>
                </c:pt>
                <c:pt idx="210">
                  <c:v>824</c:v>
                </c:pt>
                <c:pt idx="211">
                  <c:v>825</c:v>
                </c:pt>
                <c:pt idx="212">
                  <c:v>826</c:v>
                </c:pt>
                <c:pt idx="213">
                  <c:v>827</c:v>
                </c:pt>
                <c:pt idx="214">
                  <c:v>828</c:v>
                </c:pt>
                <c:pt idx="215">
                  <c:v>829</c:v>
                </c:pt>
                <c:pt idx="216">
                  <c:v>830</c:v>
                </c:pt>
                <c:pt idx="217">
                  <c:v>831</c:v>
                </c:pt>
                <c:pt idx="218">
                  <c:v>832</c:v>
                </c:pt>
                <c:pt idx="219">
                  <c:v>833</c:v>
                </c:pt>
                <c:pt idx="220">
                  <c:v>834</c:v>
                </c:pt>
                <c:pt idx="221">
                  <c:v>835</c:v>
                </c:pt>
                <c:pt idx="222">
                  <c:v>836</c:v>
                </c:pt>
                <c:pt idx="223">
                  <c:v>837</c:v>
                </c:pt>
                <c:pt idx="224">
                  <c:v>838</c:v>
                </c:pt>
                <c:pt idx="225">
                  <c:v>839</c:v>
                </c:pt>
                <c:pt idx="226">
                  <c:v>840</c:v>
                </c:pt>
                <c:pt idx="227">
                  <c:v>841</c:v>
                </c:pt>
                <c:pt idx="228">
                  <c:v>842</c:v>
                </c:pt>
                <c:pt idx="229">
                  <c:v>843</c:v>
                </c:pt>
                <c:pt idx="230">
                  <c:v>844</c:v>
                </c:pt>
                <c:pt idx="231">
                  <c:v>845</c:v>
                </c:pt>
                <c:pt idx="232">
                  <c:v>846</c:v>
                </c:pt>
                <c:pt idx="233">
                  <c:v>847</c:v>
                </c:pt>
                <c:pt idx="234">
                  <c:v>848</c:v>
                </c:pt>
                <c:pt idx="235">
                  <c:v>849</c:v>
                </c:pt>
                <c:pt idx="236">
                  <c:v>850</c:v>
                </c:pt>
                <c:pt idx="237">
                  <c:v>851</c:v>
                </c:pt>
                <c:pt idx="238">
                  <c:v>852</c:v>
                </c:pt>
                <c:pt idx="239">
                  <c:v>853</c:v>
                </c:pt>
                <c:pt idx="240">
                  <c:v>854</c:v>
                </c:pt>
                <c:pt idx="241">
                  <c:v>855</c:v>
                </c:pt>
                <c:pt idx="242">
                  <c:v>856</c:v>
                </c:pt>
                <c:pt idx="243">
                  <c:v>857</c:v>
                </c:pt>
                <c:pt idx="244">
                  <c:v>858</c:v>
                </c:pt>
                <c:pt idx="245">
                  <c:v>859</c:v>
                </c:pt>
                <c:pt idx="246">
                  <c:v>860</c:v>
                </c:pt>
                <c:pt idx="247">
                  <c:v>861</c:v>
                </c:pt>
                <c:pt idx="248">
                  <c:v>862</c:v>
                </c:pt>
                <c:pt idx="249">
                  <c:v>863</c:v>
                </c:pt>
                <c:pt idx="250">
                  <c:v>864</c:v>
                </c:pt>
                <c:pt idx="251">
                  <c:v>865</c:v>
                </c:pt>
                <c:pt idx="252">
                  <c:v>866</c:v>
                </c:pt>
                <c:pt idx="253">
                  <c:v>867</c:v>
                </c:pt>
                <c:pt idx="254">
                  <c:v>868</c:v>
                </c:pt>
                <c:pt idx="255">
                  <c:v>869</c:v>
                </c:pt>
                <c:pt idx="256">
                  <c:v>870</c:v>
                </c:pt>
                <c:pt idx="257">
                  <c:v>871</c:v>
                </c:pt>
                <c:pt idx="258">
                  <c:v>872</c:v>
                </c:pt>
                <c:pt idx="259">
                  <c:v>873</c:v>
                </c:pt>
                <c:pt idx="260">
                  <c:v>874</c:v>
                </c:pt>
                <c:pt idx="261">
                  <c:v>875</c:v>
                </c:pt>
                <c:pt idx="262">
                  <c:v>876</c:v>
                </c:pt>
                <c:pt idx="263">
                  <c:v>877</c:v>
                </c:pt>
                <c:pt idx="264">
                  <c:v>878</c:v>
                </c:pt>
                <c:pt idx="265">
                  <c:v>879</c:v>
                </c:pt>
                <c:pt idx="266">
                  <c:v>880</c:v>
                </c:pt>
                <c:pt idx="267">
                  <c:v>881</c:v>
                </c:pt>
                <c:pt idx="268">
                  <c:v>882</c:v>
                </c:pt>
                <c:pt idx="269">
                  <c:v>883</c:v>
                </c:pt>
                <c:pt idx="270">
                  <c:v>884</c:v>
                </c:pt>
                <c:pt idx="271">
                  <c:v>885</c:v>
                </c:pt>
                <c:pt idx="272">
                  <c:v>886</c:v>
                </c:pt>
                <c:pt idx="273">
                  <c:v>887</c:v>
                </c:pt>
                <c:pt idx="274">
                  <c:v>888</c:v>
                </c:pt>
                <c:pt idx="275">
                  <c:v>889</c:v>
                </c:pt>
                <c:pt idx="276">
                  <c:v>890</c:v>
                </c:pt>
                <c:pt idx="277">
                  <c:v>891</c:v>
                </c:pt>
                <c:pt idx="278">
                  <c:v>892</c:v>
                </c:pt>
                <c:pt idx="279">
                  <c:v>893</c:v>
                </c:pt>
                <c:pt idx="280">
                  <c:v>894</c:v>
                </c:pt>
                <c:pt idx="281">
                  <c:v>895</c:v>
                </c:pt>
                <c:pt idx="282">
                  <c:v>896</c:v>
                </c:pt>
                <c:pt idx="283">
                  <c:v>897</c:v>
                </c:pt>
                <c:pt idx="284">
                  <c:v>898</c:v>
                </c:pt>
                <c:pt idx="285">
                  <c:v>899</c:v>
                </c:pt>
                <c:pt idx="286">
                  <c:v>900</c:v>
                </c:pt>
                <c:pt idx="287">
                  <c:v>901</c:v>
                </c:pt>
                <c:pt idx="288">
                  <c:v>902</c:v>
                </c:pt>
                <c:pt idx="289">
                  <c:v>903</c:v>
                </c:pt>
                <c:pt idx="290">
                  <c:v>904</c:v>
                </c:pt>
                <c:pt idx="291">
                  <c:v>905</c:v>
                </c:pt>
                <c:pt idx="292">
                  <c:v>906</c:v>
                </c:pt>
                <c:pt idx="293">
                  <c:v>907</c:v>
                </c:pt>
                <c:pt idx="294">
                  <c:v>908</c:v>
                </c:pt>
                <c:pt idx="295">
                  <c:v>909</c:v>
                </c:pt>
                <c:pt idx="296">
                  <c:v>910</c:v>
                </c:pt>
                <c:pt idx="297">
                  <c:v>911</c:v>
                </c:pt>
                <c:pt idx="298">
                  <c:v>912</c:v>
                </c:pt>
                <c:pt idx="299">
                  <c:v>913</c:v>
                </c:pt>
                <c:pt idx="300">
                  <c:v>914</c:v>
                </c:pt>
                <c:pt idx="301">
                  <c:v>915</c:v>
                </c:pt>
                <c:pt idx="302">
                  <c:v>916</c:v>
                </c:pt>
                <c:pt idx="303">
                  <c:v>917</c:v>
                </c:pt>
                <c:pt idx="304">
                  <c:v>918</c:v>
                </c:pt>
                <c:pt idx="305">
                  <c:v>919</c:v>
                </c:pt>
                <c:pt idx="306">
                  <c:v>920</c:v>
                </c:pt>
                <c:pt idx="307">
                  <c:v>921</c:v>
                </c:pt>
                <c:pt idx="308">
                  <c:v>922</c:v>
                </c:pt>
                <c:pt idx="309">
                  <c:v>923</c:v>
                </c:pt>
                <c:pt idx="310">
                  <c:v>924</c:v>
                </c:pt>
                <c:pt idx="311">
                  <c:v>925</c:v>
                </c:pt>
                <c:pt idx="312">
                  <c:v>926</c:v>
                </c:pt>
                <c:pt idx="313">
                  <c:v>927</c:v>
                </c:pt>
                <c:pt idx="314">
                  <c:v>928</c:v>
                </c:pt>
                <c:pt idx="315">
                  <c:v>929</c:v>
                </c:pt>
                <c:pt idx="316">
                  <c:v>930</c:v>
                </c:pt>
                <c:pt idx="317">
                  <c:v>931</c:v>
                </c:pt>
                <c:pt idx="318">
                  <c:v>932</c:v>
                </c:pt>
                <c:pt idx="319">
                  <c:v>933</c:v>
                </c:pt>
                <c:pt idx="320">
                  <c:v>934</c:v>
                </c:pt>
                <c:pt idx="321">
                  <c:v>935</c:v>
                </c:pt>
                <c:pt idx="322">
                  <c:v>936</c:v>
                </c:pt>
                <c:pt idx="323">
                  <c:v>937</c:v>
                </c:pt>
                <c:pt idx="324">
                  <c:v>938</c:v>
                </c:pt>
                <c:pt idx="325">
                  <c:v>939</c:v>
                </c:pt>
                <c:pt idx="326">
                  <c:v>940</c:v>
                </c:pt>
                <c:pt idx="327">
                  <c:v>941</c:v>
                </c:pt>
                <c:pt idx="328">
                  <c:v>942</c:v>
                </c:pt>
                <c:pt idx="329">
                  <c:v>943</c:v>
                </c:pt>
                <c:pt idx="330">
                  <c:v>944</c:v>
                </c:pt>
                <c:pt idx="331">
                  <c:v>945</c:v>
                </c:pt>
                <c:pt idx="332">
                  <c:v>946</c:v>
                </c:pt>
                <c:pt idx="333">
                  <c:v>947</c:v>
                </c:pt>
                <c:pt idx="334">
                  <c:v>948</c:v>
                </c:pt>
                <c:pt idx="335">
                  <c:v>949</c:v>
                </c:pt>
                <c:pt idx="336">
                  <c:v>950</c:v>
                </c:pt>
                <c:pt idx="337">
                  <c:v>951</c:v>
                </c:pt>
                <c:pt idx="338">
                  <c:v>952</c:v>
                </c:pt>
                <c:pt idx="339">
                  <c:v>953</c:v>
                </c:pt>
                <c:pt idx="340">
                  <c:v>954</c:v>
                </c:pt>
                <c:pt idx="341">
                  <c:v>955</c:v>
                </c:pt>
                <c:pt idx="342">
                  <c:v>956</c:v>
                </c:pt>
                <c:pt idx="343">
                  <c:v>957</c:v>
                </c:pt>
                <c:pt idx="344">
                  <c:v>958</c:v>
                </c:pt>
                <c:pt idx="345">
                  <c:v>959</c:v>
                </c:pt>
                <c:pt idx="346">
                  <c:v>960</c:v>
                </c:pt>
                <c:pt idx="347">
                  <c:v>961</c:v>
                </c:pt>
                <c:pt idx="348">
                  <c:v>962</c:v>
                </c:pt>
                <c:pt idx="349">
                  <c:v>963</c:v>
                </c:pt>
                <c:pt idx="350">
                  <c:v>964</c:v>
                </c:pt>
                <c:pt idx="351">
                  <c:v>965</c:v>
                </c:pt>
                <c:pt idx="352">
                  <c:v>966</c:v>
                </c:pt>
                <c:pt idx="353">
                  <c:v>967</c:v>
                </c:pt>
                <c:pt idx="354">
                  <c:v>968</c:v>
                </c:pt>
                <c:pt idx="355">
                  <c:v>969</c:v>
                </c:pt>
                <c:pt idx="356">
                  <c:v>970</c:v>
                </c:pt>
                <c:pt idx="357">
                  <c:v>971</c:v>
                </c:pt>
                <c:pt idx="358">
                  <c:v>972</c:v>
                </c:pt>
                <c:pt idx="359">
                  <c:v>973</c:v>
                </c:pt>
                <c:pt idx="360">
                  <c:v>974</c:v>
                </c:pt>
                <c:pt idx="361">
                  <c:v>975</c:v>
                </c:pt>
                <c:pt idx="362">
                  <c:v>976</c:v>
                </c:pt>
                <c:pt idx="363">
                  <c:v>977</c:v>
                </c:pt>
                <c:pt idx="364">
                  <c:v>978</c:v>
                </c:pt>
                <c:pt idx="365">
                  <c:v>979</c:v>
                </c:pt>
                <c:pt idx="366">
                  <c:v>980</c:v>
                </c:pt>
                <c:pt idx="367">
                  <c:v>981</c:v>
                </c:pt>
                <c:pt idx="368">
                  <c:v>982</c:v>
                </c:pt>
                <c:pt idx="369">
                  <c:v>983</c:v>
                </c:pt>
                <c:pt idx="370">
                  <c:v>984</c:v>
                </c:pt>
                <c:pt idx="371">
                  <c:v>985</c:v>
                </c:pt>
                <c:pt idx="372">
                  <c:v>986</c:v>
                </c:pt>
                <c:pt idx="373">
                  <c:v>987</c:v>
                </c:pt>
                <c:pt idx="374">
                  <c:v>988</c:v>
                </c:pt>
                <c:pt idx="375">
                  <c:v>989</c:v>
                </c:pt>
                <c:pt idx="376">
                  <c:v>990</c:v>
                </c:pt>
                <c:pt idx="377">
                  <c:v>991</c:v>
                </c:pt>
                <c:pt idx="378">
                  <c:v>992</c:v>
                </c:pt>
                <c:pt idx="379">
                  <c:v>993</c:v>
                </c:pt>
                <c:pt idx="380">
                  <c:v>994</c:v>
                </c:pt>
                <c:pt idx="381">
                  <c:v>995</c:v>
                </c:pt>
                <c:pt idx="382">
                  <c:v>996</c:v>
                </c:pt>
                <c:pt idx="383">
                  <c:v>997</c:v>
                </c:pt>
                <c:pt idx="384">
                  <c:v>998</c:v>
                </c:pt>
                <c:pt idx="385">
                  <c:v>999</c:v>
                </c:pt>
                <c:pt idx="386">
                  <c:v>1000</c:v>
                </c:pt>
                <c:pt idx="387">
                  <c:v>1001</c:v>
                </c:pt>
                <c:pt idx="388">
                  <c:v>1002</c:v>
                </c:pt>
                <c:pt idx="389">
                  <c:v>1003</c:v>
                </c:pt>
                <c:pt idx="390">
                  <c:v>1004</c:v>
                </c:pt>
                <c:pt idx="391">
                  <c:v>1005</c:v>
                </c:pt>
                <c:pt idx="392">
                  <c:v>1006</c:v>
                </c:pt>
                <c:pt idx="393">
                  <c:v>1007</c:v>
                </c:pt>
                <c:pt idx="394">
                  <c:v>1008</c:v>
                </c:pt>
                <c:pt idx="395">
                  <c:v>1009</c:v>
                </c:pt>
                <c:pt idx="396">
                  <c:v>1010</c:v>
                </c:pt>
                <c:pt idx="397">
                  <c:v>1011</c:v>
                </c:pt>
                <c:pt idx="398">
                  <c:v>1012</c:v>
                </c:pt>
                <c:pt idx="399">
                  <c:v>1013</c:v>
                </c:pt>
                <c:pt idx="400">
                  <c:v>1014</c:v>
                </c:pt>
                <c:pt idx="401">
                  <c:v>1015</c:v>
                </c:pt>
                <c:pt idx="402">
                  <c:v>1016</c:v>
                </c:pt>
                <c:pt idx="403">
                  <c:v>1017</c:v>
                </c:pt>
                <c:pt idx="404">
                  <c:v>1018</c:v>
                </c:pt>
                <c:pt idx="405">
                  <c:v>1019</c:v>
                </c:pt>
                <c:pt idx="406">
                  <c:v>1020</c:v>
                </c:pt>
                <c:pt idx="407">
                  <c:v>1021</c:v>
                </c:pt>
                <c:pt idx="408">
                  <c:v>1022</c:v>
                </c:pt>
                <c:pt idx="409">
                  <c:v>1023</c:v>
                </c:pt>
                <c:pt idx="410">
                  <c:v>1024</c:v>
                </c:pt>
                <c:pt idx="411">
                  <c:v>1025</c:v>
                </c:pt>
                <c:pt idx="412">
                  <c:v>1026</c:v>
                </c:pt>
                <c:pt idx="413">
                  <c:v>1027</c:v>
                </c:pt>
                <c:pt idx="414">
                  <c:v>1028</c:v>
                </c:pt>
                <c:pt idx="415">
                  <c:v>1029</c:v>
                </c:pt>
                <c:pt idx="416">
                  <c:v>1030</c:v>
                </c:pt>
              </c:numCache>
            </c:numRef>
          </c:cat>
          <c:val>
            <c:numRef>
              <c:f>'z t'!$Q$9:$Q$425</c:f>
              <c:numCache>
                <c:formatCode>General</c:formatCode>
                <c:ptCount val="417"/>
                <c:pt idx="0">
                  <c:v>1.2903639439119025E-3</c:v>
                </c:pt>
                <c:pt idx="1">
                  <c:v>1.340968173056065E-3</c:v>
                </c:pt>
                <c:pt idx="2">
                  <c:v>1.393572971999185E-3</c:v>
                </c:pt>
                <c:pt idx="3">
                  <c:v>1.4482568344787638E-3</c:v>
                </c:pt>
                <c:pt idx="4">
                  <c:v>1.5051012425427736E-3</c:v>
                </c:pt>
                <c:pt idx="5">
                  <c:v>1.5641907727618144E-3</c:v>
                </c:pt>
                <c:pt idx="6">
                  <c:v>1.6256132056782487E-3</c:v>
                </c:pt>
                <c:pt idx="7">
                  <c:v>1.689459638553874E-3</c:v>
                </c:pt>
                <c:pt idx="8">
                  <c:v>1.7558246014761727E-3</c:v>
                </c:pt>
                <c:pt idx="9">
                  <c:v>1.8248061768812807E-3</c:v>
                </c:pt>
                <c:pt idx="10">
                  <c:v>1.8965061225497894E-3</c:v>
                </c:pt>
                <c:pt idx="11">
                  <c:v>1.9710299981289332E-3</c:v>
                </c:pt>
                <c:pt idx="12">
                  <c:v>2.0484872952320522E-3</c:v>
                </c:pt>
                <c:pt idx="13">
                  <c:v>2.1289915711630203E-3</c:v>
                </c:pt>
                <c:pt idx="14">
                  <c:v>2.2126605863099281E-3</c:v>
                </c:pt>
                <c:pt idx="15">
                  <c:v>2.2996164452483707E-3</c:v>
                </c:pt>
                <c:pt idx="16">
                  <c:v>2.3899857415903788E-3</c:v>
                </c:pt>
                <c:pt idx="17">
                  <c:v>2.4838997066103929E-3</c:v>
                </c:pt>
                <c:pt idx="18">
                  <c:v>2.5814943616742961E-3</c:v>
                </c:pt>
                <c:pt idx="19">
                  <c:v>2.6829106744920314E-3</c:v>
                </c:pt>
                <c:pt idx="20">
                  <c:v>2.788294719207858E-3</c:v>
                </c:pt>
                <c:pt idx="21">
                  <c:v>2.8977978403357803E-3</c:v>
                </c:pt>
                <c:pt idx="22">
                  <c:v>3.0115768205400541E-3</c:v>
                </c:pt>
                <c:pt idx="23">
                  <c:v>3.1297940522529524E-3</c:v>
                </c:pt>
                <c:pt idx="24">
                  <c:v>3.252617713113188E-3</c:v>
                </c:pt>
                <c:pt idx="25">
                  <c:v>3.380221945199133E-3</c:v>
                </c:pt>
                <c:pt idx="26">
                  <c:v>3.5127870380211703E-3</c:v>
                </c:pt>
                <c:pt idx="27">
                  <c:v>3.6504996152264099E-3</c:v>
                </c:pt>
                <c:pt idx="28">
                  <c:v>3.7935528249579283E-3</c:v>
                </c:pt>
                <c:pt idx="29">
                  <c:v>3.9421465337981729E-3</c:v>
                </c:pt>
                <c:pt idx="30">
                  <c:v>4.0964875242129016E-3</c:v>
                </c:pt>
                <c:pt idx="31">
                  <c:v>4.2567896953984901E-3</c:v>
                </c:pt>
                <c:pt idx="32">
                  <c:v>4.4232742674199643E-3</c:v>
                </c:pt>
                <c:pt idx="33">
                  <c:v>4.5961699885117141E-3</c:v>
                </c:pt>
                <c:pt idx="34">
                  <c:v>4.7757133453957493E-3</c:v>
                </c:pt>
                <c:pt idx="35">
                  <c:v>4.9621487764547698E-3</c:v>
                </c:pt>
                <c:pt idx="36">
                  <c:v>5.1557288875781924E-3</c:v>
                </c:pt>
                <c:pt idx="37">
                  <c:v>5.3567146704796209E-3</c:v>
                </c:pt>
                <c:pt idx="38">
                  <c:v>5.5653757232630094E-3</c:v>
                </c:pt>
                <c:pt idx="39">
                  <c:v>5.7819904729927169E-3</c:v>
                </c:pt>
                <c:pt idx="40">
                  <c:v>6.00684639999926E-3</c:v>
                </c:pt>
                <c:pt idx="41">
                  <c:v>6.2402402636281429E-3</c:v>
                </c:pt>
                <c:pt idx="42">
                  <c:v>6.4824783291132625E-3</c:v>
                </c:pt>
                <c:pt idx="43">
                  <c:v>6.7338765952296943E-3</c:v>
                </c:pt>
                <c:pt idx="44">
                  <c:v>6.9947610223520243E-3</c:v>
                </c:pt>
                <c:pt idx="45">
                  <c:v>7.2654677605155042E-3</c:v>
                </c:pt>
                <c:pt idx="46">
                  <c:v>7.5463433770457276E-3</c:v>
                </c:pt>
                <c:pt idx="47">
                  <c:v>7.8377450832912646E-3</c:v>
                </c:pt>
                <c:pt idx="48">
                  <c:v>8.140040959959698E-3</c:v>
                </c:pt>
                <c:pt idx="49">
                  <c:v>8.4536101805231471E-3</c:v>
                </c:pt>
                <c:pt idx="50">
                  <c:v>8.7788432321229629E-3</c:v>
                </c:pt>
                <c:pt idx="51">
                  <c:v>9.1161421333667506E-3</c:v>
                </c:pt>
                <c:pt idx="52">
                  <c:v>9.4659206483710557E-3</c:v>
                </c:pt>
                <c:pt idx="53">
                  <c:v>9.8286044963644403E-3</c:v>
                </c:pt>
                <c:pt idx="54">
                  <c:v>1.0204631556123821E-2</c:v>
                </c:pt>
                <c:pt idx="55">
                  <c:v>1.0594452064474636E-2</c:v>
                </c:pt>
                <c:pt idx="56">
                  <c:v>1.0998528808042418E-2</c:v>
                </c:pt>
                <c:pt idx="57">
                  <c:v>1.1417337307398074E-2</c:v>
                </c:pt>
                <c:pt idx="58">
                  <c:v>1.1851365992694211E-2</c:v>
                </c:pt>
                <c:pt idx="59">
                  <c:v>1.2301116369842631E-2</c:v>
                </c:pt>
                <c:pt idx="60">
                  <c:v>1.2767103176235858E-2</c:v>
                </c:pt>
                <c:pt idx="61">
                  <c:v>1.3249854524967151E-2</c:v>
                </c:pt>
                <c:pt idx="62">
                  <c:v>1.3749912036454336E-2</c:v>
                </c:pt>
                <c:pt idx="63">
                  <c:v>1.4267830956323184E-2</c:v>
                </c:pt>
                <c:pt idx="64">
                  <c:v>1.4804180258355736E-2</c:v>
                </c:pt>
                <c:pt idx="65">
                  <c:v>1.5359542731258649E-2</c:v>
                </c:pt>
                <c:pt idx="66">
                  <c:v>1.5934515047955934E-2</c:v>
                </c:pt>
                <c:pt idx="67">
                  <c:v>1.6529707816059461E-2</c:v>
                </c:pt>
                <c:pt idx="68">
                  <c:v>1.7145745608121075E-2</c:v>
                </c:pt>
                <c:pt idx="69">
                  <c:v>1.7783266970218325E-2</c:v>
                </c:pt>
                <c:pt idx="70">
                  <c:v>1.8442924407378103E-2</c:v>
                </c:pt>
                <c:pt idx="71">
                  <c:v>1.9125384344292739E-2</c:v>
                </c:pt>
                <c:pt idx="72">
                  <c:v>1.983132705973532E-2</c:v>
                </c:pt>
                <c:pt idx="73">
                  <c:v>2.0561446593035569E-2</c:v>
                </c:pt>
                <c:pt idx="74">
                  <c:v>2.1316450620932154E-2</c:v>
                </c:pt>
                <c:pt idx="75">
                  <c:v>2.2097060303074841E-2</c:v>
                </c:pt>
                <c:pt idx="76">
                  <c:v>2.2904010094409757E-2</c:v>
                </c:pt>
                <c:pt idx="77">
                  <c:v>2.373804752264265E-2</c:v>
                </c:pt>
                <c:pt idx="78">
                  <c:v>2.4599932928940509E-2</c:v>
                </c:pt>
                <c:pt idx="79">
                  <c:v>2.5490439170000205E-2</c:v>
                </c:pt>
                <c:pt idx="80">
                  <c:v>2.6410351279585027E-2</c:v>
                </c:pt>
                <c:pt idx="81">
                  <c:v>2.7360466087606481E-2</c:v>
                </c:pt>
                <c:pt idx="82">
                  <c:v>2.8341591794809454E-2</c:v>
                </c:pt>
                <c:pt idx="83">
                  <c:v>2.9354547501104708E-2</c:v>
                </c:pt>
                <c:pt idx="84">
                  <c:v>3.0400162685584743E-2</c:v>
                </c:pt>
                <c:pt idx="85">
                  <c:v>3.1479276636255701E-2</c:v>
                </c:pt>
                <c:pt idx="86">
                  <c:v>3.259273782752245E-2</c:v>
                </c:pt>
                <c:pt idx="87">
                  <c:v>3.3741403243474855E-2</c:v>
                </c:pt>
                <c:pt idx="88">
                  <c:v>3.4926137645041239E-2</c:v>
                </c:pt>
                <c:pt idx="89">
                  <c:v>3.6147812779101854E-2</c:v>
                </c:pt>
                <c:pt idx="90">
                  <c:v>3.7407306527690386E-2</c:v>
                </c:pt>
                <c:pt idx="91">
                  <c:v>3.8705501995454174E-2</c:v>
                </c:pt>
                <c:pt idx="92">
                  <c:v>4.0043286533599565E-2</c:v>
                </c:pt>
                <c:pt idx="93">
                  <c:v>4.1421550698610775E-2</c:v>
                </c:pt>
                <c:pt idx="94">
                  <c:v>4.284118714410616E-2</c:v>
                </c:pt>
                <c:pt idx="95">
                  <c:v>4.4303089444281178E-2</c:v>
                </c:pt>
                <c:pt idx="96">
                  <c:v>4.5808150847484824E-2</c:v>
                </c:pt>
                <c:pt idx="97">
                  <c:v>4.7357262958585999E-2</c:v>
                </c:pt>
                <c:pt idx="98">
                  <c:v>4.8951314348908266E-2</c:v>
                </c:pt>
                <c:pt idx="99">
                  <c:v>5.0591189092647877E-2</c:v>
                </c:pt>
                <c:pt idx="100">
                  <c:v>5.2277765228838077E-2</c:v>
                </c:pt>
                <c:pt idx="101">
                  <c:v>5.401191314808642E-2</c:v>
                </c:pt>
                <c:pt idx="102">
                  <c:v>5.5794493903489013E-2</c:v>
                </c:pt>
                <c:pt idx="103">
                  <c:v>5.7626357445318646E-2</c:v>
                </c:pt>
                <c:pt idx="104">
                  <c:v>5.9508340779289043E-2</c:v>
                </c:pt>
                <c:pt idx="105">
                  <c:v>6.1441266048421879E-2</c:v>
                </c:pt>
                <c:pt idx="106">
                  <c:v>6.3425938538779425E-2</c:v>
                </c:pt>
                <c:pt idx="107">
                  <c:v>6.5463144609578972E-2</c:v>
                </c:pt>
                <c:pt idx="108">
                  <c:v>6.7553649548474551E-2</c:v>
                </c:pt>
                <c:pt idx="109">
                  <c:v>6.9698195353073589E-2</c:v>
                </c:pt>
                <c:pt idx="110">
                  <c:v>7.1897498440057314E-2</c:v>
                </c:pt>
                <c:pt idx="111">
                  <c:v>7.4152247283586256E-2</c:v>
                </c:pt>
                <c:pt idx="112">
                  <c:v>7.6463099985001573E-2</c:v>
                </c:pt>
                <c:pt idx="113">
                  <c:v>7.8830681776176789E-2</c:v>
                </c:pt>
                <c:pt idx="114">
                  <c:v>8.1255582459229717E-2</c:v>
                </c:pt>
                <c:pt idx="115">
                  <c:v>8.3738353785676525E-2</c:v>
                </c:pt>
                <c:pt idx="116">
                  <c:v>8.6279506778490195E-2</c:v>
                </c:pt>
                <c:pt idx="117">
                  <c:v>8.887950900092037E-2</c:v>
                </c:pt>
                <c:pt idx="118">
                  <c:v>9.1538781776336661E-2</c:v>
                </c:pt>
                <c:pt idx="119">
                  <c:v>9.4257697363769252E-2</c:v>
                </c:pt>
                <c:pt idx="120">
                  <c:v>9.7036576094243848E-2</c:v>
                </c:pt>
                <c:pt idx="121">
                  <c:v>9.9875683473436574E-2</c:v>
                </c:pt>
                <c:pt idx="122">
                  <c:v>0.10277522725660534</c:v>
                </c:pt>
                <c:pt idx="123">
                  <c:v>0.1057353545021955</c:v>
                </c:pt>
                <c:pt idx="124">
                  <c:v>0.10875614861095217</c:v>
                </c:pt>
                <c:pt idx="125">
                  <c:v>0.11183762635781266</c:v>
                </c:pt>
                <c:pt idx="126">
                  <c:v>0.1149797349242863</c:v>
                </c:pt>
                <c:pt idx="127">
                  <c:v>0.11818234893946251</c:v>
                </c:pt>
                <c:pt idx="128">
                  <c:v>0.12144526753821105</c:v>
                </c:pt>
                <c:pt idx="129">
                  <c:v>0.12476821144555343</c:v>
                </c:pt>
                <c:pt idx="130">
                  <c:v>0.12815082009658846</c:v>
                </c:pt>
                <c:pt idx="131">
                  <c:v>0.13159264880174301</c:v>
                </c:pt>
                <c:pt idx="132">
                  <c:v>0.13509316596748994</c:v>
                </c:pt>
                <c:pt idx="133">
                  <c:v>0.13865175038302649</c:v>
                </c:pt>
                <c:pt idx="134">
                  <c:v>0.14226768858373484</c:v>
                </c:pt>
                <c:pt idx="135">
                  <c:v>0.14594017230254586</c:v>
                </c:pt>
                <c:pt idx="136">
                  <c:v>0.14966829602060225</c:v>
                </c:pt>
                <c:pt idx="137">
                  <c:v>0.15345105462885592</c:v>
                </c:pt>
                <c:pt idx="138">
                  <c:v>0.1572873412124397</c:v>
                </c:pt>
                <c:pt idx="139">
                  <c:v>0.16117594496981921</c:v>
                </c:pt>
                <c:pt idx="140">
                  <c:v>0.16511554927885749</c:v>
                </c:pt>
                <c:pt idx="141">
                  <c:v>0.16910472992200526</c:v>
                </c:pt>
                <c:pt idx="142">
                  <c:v>0.17314195348286107</c:v>
                </c:pt>
                <c:pt idx="143">
                  <c:v>0.1772255759263334</c:v>
                </c:pt>
                <c:pt idx="144">
                  <c:v>0.18135384137456362</c:v>
                </c:pt>
                <c:pt idx="145">
                  <c:v>0.1855248810906478</c:v>
                </c:pt>
                <c:pt idx="146">
                  <c:v>0.18973671268200959</c:v>
                </c:pt>
                <c:pt idx="147">
                  <c:v>0.19398723953504121</c:v>
                </c:pt>
                <c:pt idx="148">
                  <c:v>0.19827425049231864</c:v>
                </c:pt>
                <c:pt idx="149">
                  <c:v>0.20259541978333784</c:v>
                </c:pt>
                <c:pt idx="150">
                  <c:v>0.20694830721928573</c:v>
                </c:pt>
                <c:pt idx="151">
                  <c:v>0.21133035866186167</c:v>
                </c:pt>
                <c:pt idx="152">
                  <c:v>0.21573890677560434</c:v>
                </c:pt>
                <c:pt idx="153">
                  <c:v>0.22017117207255113</c:v>
                </c:pt>
                <c:pt idx="154">
                  <c:v>0.22462426425735726</c:v>
                </c:pt>
                <c:pt idx="155">
                  <c:v>0.22909518388024408</c:v>
                </c:pt>
                <c:pt idx="156">
                  <c:v>0.23358082430431318</c:v>
                </c:pt>
                <c:pt idx="157">
                  <c:v>0.23807797399287803</c:v>
                </c:pt>
                <c:pt idx="158">
                  <c:v>0.24258331912150244</c:v>
                </c:pt>
                <c:pt idx="159">
                  <c:v>0.24709344651842763</c:v>
                </c:pt>
                <c:pt idx="160">
                  <c:v>0.25160484693599239</c:v>
                </c:pt>
                <c:pt idx="161">
                  <c:v>0.25611391865452632</c:v>
                </c:pt>
                <c:pt idx="162">
                  <c:v>0.26061697141901707</c:v>
                </c:pt>
                <c:pt idx="163">
                  <c:v>0.26511023070762824</c:v>
                </c:pt>
                <c:pt idx="164">
                  <c:v>0.26958984232987598</c:v>
                </c:pt>
                <c:pt idx="165">
                  <c:v>0.27405187735096709</c:v>
                </c:pt>
                <c:pt idx="166">
                  <c:v>0.2784923373374662</c:v>
                </c:pt>
                <c:pt idx="167">
                  <c:v>0.28290715991809262</c:v>
                </c:pt>
                <c:pt idx="168">
                  <c:v>0.28729222465206522</c:v>
                </c:pt>
                <c:pt idx="169">
                  <c:v>0.29164335919601747</c:v>
                </c:pt>
                <c:pt idx="170">
                  <c:v>0.29595634575909718</c:v>
                </c:pt>
                <c:pt idx="171">
                  <c:v>0.30022692783446497</c:v>
                </c:pt>
                <c:pt idx="172">
                  <c:v>0.30445081719400752</c:v>
                </c:pt>
                <c:pt idx="173">
                  <c:v>0.30862370113170373</c:v>
                </c:pt>
                <c:pt idx="174">
                  <c:v>0.3127412499397233</c:v>
                </c:pt>
                <c:pt idx="175">
                  <c:v>0.31679912460001453</c:v>
                </c:pt>
                <c:pt idx="176">
                  <c:v>0.32079298467285156</c:v>
                </c:pt>
                <c:pt idx="177">
                  <c:v>0.32471849636257594</c:v>
                </c:pt>
                <c:pt idx="178">
                  <c:v>0.32857134073958288</c:v>
                </c:pt>
                <c:pt idx="179">
                  <c:v>0.33234722209649042</c:v>
                </c:pt>
                <c:pt idx="180">
                  <c:v>0.33604187641537769</c:v>
                </c:pt>
                <c:pt idx="181">
                  <c:v>0.3396510799220176</c:v>
                </c:pt>
                <c:pt idx="182">
                  <c:v>0.34317065770214694</c:v>
                </c:pt>
                <c:pt idx="183">
                  <c:v>0.34659649235403084</c:v>
                </c:pt>
                <c:pt idx="184">
                  <c:v>0.3499245326508939</c:v>
                </c:pt>
                <c:pt idx="185">
                  <c:v>0.3531508021862097</c:v>
                </c:pt>
                <c:pt idx="186">
                  <c:v>0.3562714079743749</c:v>
                </c:pt>
                <c:pt idx="187">
                  <c:v>0.35928254897894057</c:v>
                </c:pt>
                <c:pt idx="188">
                  <c:v>0.36218052454034927</c:v>
                </c:pt>
                <c:pt idx="189">
                  <c:v>0.36496174267501752</c:v>
                </c:pt>
                <c:pt idx="190">
                  <c:v>0.36762272821763314</c:v>
                </c:pt>
                <c:pt idx="191">
                  <c:v>0.37016013077868848</c:v>
                </c:pt>
                <c:pt idx="192">
                  <c:v>0.3725707324895613</c:v>
                </c:pt>
                <c:pt idx="193">
                  <c:v>0.37485145550787263</c:v>
                </c:pt>
                <c:pt idx="194">
                  <c:v>0.37699936925640687</c:v>
                </c:pt>
                <c:pt idx="195">
                  <c:v>0.37901169736956436</c:v>
                </c:pt>
                <c:pt idx="196">
                  <c:v>0.38088582432212958</c:v>
                </c:pt>
                <c:pt idx="197">
                  <c:v>0.38261930171608377</c:v>
                </c:pt>
                <c:pt idx="198">
                  <c:v>0.38420985420225723</c:v>
                </c:pt>
                <c:pt idx="199">
                  <c:v>0.3856553850148004</c:v>
                </c:pt>
                <c:pt idx="200">
                  <c:v>0.38695398109775792</c:v>
                </c:pt>
                <c:pt idx="201">
                  <c:v>0.38810391780443476</c:v>
                </c:pt>
                <c:pt idx="202">
                  <c:v>0.38910366315175932</c:v>
                </c:pt>
                <c:pt idx="203">
                  <c:v>0.38995188161345118</c:v>
                </c:pt>
                <c:pt idx="204">
                  <c:v>0.3906474374374958</c:v>
                </c:pt>
                <c:pt idx="205">
                  <c:v>0.39118939747519721</c:v>
                </c:pt>
                <c:pt idx="206">
                  <c:v>0.39157703351091999</c:v>
                </c:pt>
                <c:pt idx="207">
                  <c:v>0.3918098240835296</c:v>
                </c:pt>
                <c:pt idx="208">
                  <c:v>0.39188745579248563</c:v>
                </c:pt>
                <c:pt idx="209">
                  <c:v>0.3918098240835296</c:v>
                </c:pt>
                <c:pt idx="210">
                  <c:v>0.39157703351091999</c:v>
                </c:pt>
                <c:pt idx="211">
                  <c:v>0.39118939747519721</c:v>
                </c:pt>
                <c:pt idx="212">
                  <c:v>0.3906474374374958</c:v>
                </c:pt>
                <c:pt idx="213">
                  <c:v>0.38995188161345118</c:v>
                </c:pt>
                <c:pt idx="214">
                  <c:v>0.38910366315175932</c:v>
                </c:pt>
                <c:pt idx="215">
                  <c:v>0.38810391780443476</c:v>
                </c:pt>
                <c:pt idx="216">
                  <c:v>0.38695398109775792</c:v>
                </c:pt>
                <c:pt idx="217">
                  <c:v>0.3856553850148004</c:v>
                </c:pt>
                <c:pt idx="218">
                  <c:v>0.38420985420225723</c:v>
                </c:pt>
                <c:pt idx="219">
                  <c:v>0.38261930171608377</c:v>
                </c:pt>
                <c:pt idx="220">
                  <c:v>0.38088582432212958</c:v>
                </c:pt>
                <c:pt idx="221">
                  <c:v>0.37901169736956436</c:v>
                </c:pt>
                <c:pt idx="222">
                  <c:v>0.37699936925640687</c:v>
                </c:pt>
                <c:pt idx="223">
                  <c:v>0.37485145550787263</c:v>
                </c:pt>
                <c:pt idx="224">
                  <c:v>0.3725707324895613</c:v>
                </c:pt>
                <c:pt idx="225">
                  <c:v>0.37016013077868848</c:v>
                </c:pt>
                <c:pt idx="226">
                  <c:v>0.36762272821763314</c:v>
                </c:pt>
                <c:pt idx="227">
                  <c:v>0.36496174267501752</c:v>
                </c:pt>
                <c:pt idx="228">
                  <c:v>0.36218052454034927</c:v>
                </c:pt>
                <c:pt idx="229">
                  <c:v>0.35928254897894057</c:v>
                </c:pt>
                <c:pt idx="230">
                  <c:v>0.3562714079743749</c:v>
                </c:pt>
                <c:pt idx="231">
                  <c:v>0.3531508021862097</c:v>
                </c:pt>
                <c:pt idx="232">
                  <c:v>0.3499245326508939</c:v>
                </c:pt>
                <c:pt idx="233">
                  <c:v>0.34659649235403084</c:v>
                </c:pt>
                <c:pt idx="234">
                  <c:v>0.34317065770214694</c:v>
                </c:pt>
                <c:pt idx="235">
                  <c:v>0.3396510799220176</c:v>
                </c:pt>
                <c:pt idx="236">
                  <c:v>0.33604187641537769</c:v>
                </c:pt>
                <c:pt idx="237">
                  <c:v>0.33234722209649042</c:v>
                </c:pt>
                <c:pt idx="238">
                  <c:v>0.32857134073958288</c:v>
                </c:pt>
                <c:pt idx="239">
                  <c:v>0.32471849636257594</c:v>
                </c:pt>
                <c:pt idx="240">
                  <c:v>0.32079298467285156</c:v>
                </c:pt>
                <c:pt idx="241">
                  <c:v>0.31679912460001453</c:v>
                </c:pt>
                <c:pt idx="242">
                  <c:v>0.3127412499397233</c:v>
                </c:pt>
                <c:pt idx="243">
                  <c:v>0.30862370113170373</c:v>
                </c:pt>
                <c:pt idx="244">
                  <c:v>0.30445081719400752</c:v>
                </c:pt>
                <c:pt idx="245">
                  <c:v>0.30022692783446497</c:v>
                </c:pt>
                <c:pt idx="246">
                  <c:v>0.29595634575909718</c:v>
                </c:pt>
                <c:pt idx="247">
                  <c:v>0.29164335919601747</c:v>
                </c:pt>
                <c:pt idx="248">
                  <c:v>0.28729222465206522</c:v>
                </c:pt>
                <c:pt idx="249">
                  <c:v>0.28290715991809262</c:v>
                </c:pt>
                <c:pt idx="250">
                  <c:v>0.2784923373374662</c:v>
                </c:pt>
                <c:pt idx="251">
                  <c:v>0.27405187735096709</c:v>
                </c:pt>
                <c:pt idx="252">
                  <c:v>0.26958984232987598</c:v>
                </c:pt>
                <c:pt idx="253">
                  <c:v>0.26511023070762824</c:v>
                </c:pt>
                <c:pt idx="254">
                  <c:v>0.26061697141901707</c:v>
                </c:pt>
                <c:pt idx="255">
                  <c:v>0.25611391865452632</c:v>
                </c:pt>
                <c:pt idx="256">
                  <c:v>0.25160484693599239</c:v>
                </c:pt>
                <c:pt idx="257">
                  <c:v>0.24709344651842763</c:v>
                </c:pt>
                <c:pt idx="258">
                  <c:v>0.24258331912150244</c:v>
                </c:pt>
                <c:pt idx="259">
                  <c:v>0.23807797399287803</c:v>
                </c:pt>
                <c:pt idx="260">
                  <c:v>0.23358082430431318</c:v>
                </c:pt>
                <c:pt idx="261">
                  <c:v>0.22909518388024408</c:v>
                </c:pt>
                <c:pt idx="262">
                  <c:v>0.22462426425735726</c:v>
                </c:pt>
                <c:pt idx="263">
                  <c:v>0.22017117207255113</c:v>
                </c:pt>
                <c:pt idx="264">
                  <c:v>0.21573890677560434</c:v>
                </c:pt>
                <c:pt idx="265">
                  <c:v>0.21133035866186167</c:v>
                </c:pt>
                <c:pt idx="266">
                  <c:v>0.20694830721928573</c:v>
                </c:pt>
                <c:pt idx="267">
                  <c:v>0.20259541978333784</c:v>
                </c:pt>
                <c:pt idx="268">
                  <c:v>0.19827425049231864</c:v>
                </c:pt>
                <c:pt idx="269">
                  <c:v>0.19398723953504121</c:v>
                </c:pt>
                <c:pt idx="270">
                  <c:v>0.18973671268200959</c:v>
                </c:pt>
                <c:pt idx="271">
                  <c:v>0.1855248810906478</c:v>
                </c:pt>
                <c:pt idx="272">
                  <c:v>0.18135384137456362</c:v>
                </c:pt>
                <c:pt idx="273">
                  <c:v>0.1772255759263334</c:v>
                </c:pt>
                <c:pt idx="274">
                  <c:v>0.17314195348286107</c:v>
                </c:pt>
                <c:pt idx="275">
                  <c:v>0.16910472992200526</c:v>
                </c:pt>
                <c:pt idx="276">
                  <c:v>0.16511554927885749</c:v>
                </c:pt>
                <c:pt idx="277">
                  <c:v>0.16117594496981921</c:v>
                </c:pt>
                <c:pt idx="278">
                  <c:v>0.1572873412124397</c:v>
                </c:pt>
                <c:pt idx="279">
                  <c:v>0.15345105462885592</c:v>
                </c:pt>
                <c:pt idx="280">
                  <c:v>0.14966829602060225</c:v>
                </c:pt>
                <c:pt idx="281">
                  <c:v>0.14594017230254586</c:v>
                </c:pt>
                <c:pt idx="282">
                  <c:v>0.14226768858373484</c:v>
                </c:pt>
                <c:pt idx="283">
                  <c:v>0.13865175038302649</c:v>
                </c:pt>
                <c:pt idx="284">
                  <c:v>0.13509316596748994</c:v>
                </c:pt>
                <c:pt idx="285">
                  <c:v>0.13159264880174301</c:v>
                </c:pt>
                <c:pt idx="286">
                  <c:v>0.12815082009658846</c:v>
                </c:pt>
                <c:pt idx="287">
                  <c:v>0.12476821144555343</c:v>
                </c:pt>
                <c:pt idx="288">
                  <c:v>0.12144526753821105</c:v>
                </c:pt>
                <c:pt idx="289">
                  <c:v>0.11818234893946251</c:v>
                </c:pt>
                <c:pt idx="290">
                  <c:v>0.1149797349242863</c:v>
                </c:pt>
                <c:pt idx="291">
                  <c:v>0.11183762635781266</c:v>
                </c:pt>
                <c:pt idx="292">
                  <c:v>0.10875614861095217</c:v>
                </c:pt>
                <c:pt idx="293">
                  <c:v>0.1057353545021955</c:v>
                </c:pt>
                <c:pt idx="294">
                  <c:v>0.10277522725660534</c:v>
                </c:pt>
                <c:pt idx="295">
                  <c:v>9.9875683473436574E-2</c:v>
                </c:pt>
                <c:pt idx="296">
                  <c:v>9.7036576094243848E-2</c:v>
                </c:pt>
                <c:pt idx="297">
                  <c:v>9.4257697363769252E-2</c:v>
                </c:pt>
                <c:pt idx="298">
                  <c:v>9.1538781776336661E-2</c:v>
                </c:pt>
                <c:pt idx="299">
                  <c:v>8.887950900092037E-2</c:v>
                </c:pt>
                <c:pt idx="300">
                  <c:v>8.6279506778490195E-2</c:v>
                </c:pt>
                <c:pt idx="301">
                  <c:v>8.3738353785676525E-2</c:v>
                </c:pt>
                <c:pt idx="302">
                  <c:v>8.1255582459229717E-2</c:v>
                </c:pt>
                <c:pt idx="303">
                  <c:v>7.8830681776176789E-2</c:v>
                </c:pt>
                <c:pt idx="304">
                  <c:v>7.6463099985001573E-2</c:v>
                </c:pt>
                <c:pt idx="305">
                  <c:v>7.4152247283586256E-2</c:v>
                </c:pt>
                <c:pt idx="306">
                  <c:v>7.1897498440057314E-2</c:v>
                </c:pt>
                <c:pt idx="307">
                  <c:v>6.9698195353073589E-2</c:v>
                </c:pt>
                <c:pt idx="308">
                  <c:v>6.7553649548474551E-2</c:v>
                </c:pt>
                <c:pt idx="309">
                  <c:v>6.5463144609578972E-2</c:v>
                </c:pt>
                <c:pt idx="310">
                  <c:v>6.3425938538779425E-2</c:v>
                </c:pt>
                <c:pt idx="311">
                  <c:v>6.1441266048421879E-2</c:v>
                </c:pt>
                <c:pt idx="312">
                  <c:v>5.9508340779289043E-2</c:v>
                </c:pt>
                <c:pt idx="313">
                  <c:v>5.7626357445318646E-2</c:v>
                </c:pt>
                <c:pt idx="314">
                  <c:v>5.5794493903489013E-2</c:v>
                </c:pt>
                <c:pt idx="315">
                  <c:v>5.401191314808642E-2</c:v>
                </c:pt>
                <c:pt idx="316">
                  <c:v>5.2277765228838077E-2</c:v>
                </c:pt>
                <c:pt idx="317">
                  <c:v>5.0591189092647877E-2</c:v>
                </c:pt>
                <c:pt idx="318">
                  <c:v>4.8951314348908266E-2</c:v>
                </c:pt>
                <c:pt idx="319">
                  <c:v>4.7357262958585999E-2</c:v>
                </c:pt>
                <c:pt idx="320">
                  <c:v>4.5808150847484824E-2</c:v>
                </c:pt>
                <c:pt idx="321">
                  <c:v>4.4303089444281178E-2</c:v>
                </c:pt>
                <c:pt idx="322">
                  <c:v>4.284118714410616E-2</c:v>
                </c:pt>
                <c:pt idx="323">
                  <c:v>4.1421550698610775E-2</c:v>
                </c:pt>
                <c:pt idx="324">
                  <c:v>4.0043286533599565E-2</c:v>
                </c:pt>
                <c:pt idx="325">
                  <c:v>3.8705501995454174E-2</c:v>
                </c:pt>
                <c:pt idx="326">
                  <c:v>3.7407306527690386E-2</c:v>
                </c:pt>
                <c:pt idx="327">
                  <c:v>3.6147812779101854E-2</c:v>
                </c:pt>
                <c:pt idx="328">
                  <c:v>3.4926137645041239E-2</c:v>
                </c:pt>
                <c:pt idx="329">
                  <c:v>3.3741403243474855E-2</c:v>
                </c:pt>
                <c:pt idx="330">
                  <c:v>3.259273782752245E-2</c:v>
                </c:pt>
                <c:pt idx="331">
                  <c:v>3.1479276636255701E-2</c:v>
                </c:pt>
                <c:pt idx="332">
                  <c:v>3.0400162685584743E-2</c:v>
                </c:pt>
                <c:pt idx="333">
                  <c:v>2.9354547501104708E-2</c:v>
                </c:pt>
                <c:pt idx="334">
                  <c:v>2.8341591794809454E-2</c:v>
                </c:pt>
                <c:pt idx="335">
                  <c:v>2.7360466087606481E-2</c:v>
                </c:pt>
                <c:pt idx="336">
                  <c:v>2.6410351279585027E-2</c:v>
                </c:pt>
                <c:pt idx="337">
                  <c:v>2.5490439170000205E-2</c:v>
                </c:pt>
                <c:pt idx="338">
                  <c:v>2.4599932928940509E-2</c:v>
                </c:pt>
                <c:pt idx="339">
                  <c:v>2.373804752264265E-2</c:v>
                </c:pt>
                <c:pt idx="340">
                  <c:v>2.2904010094409757E-2</c:v>
                </c:pt>
                <c:pt idx="341">
                  <c:v>2.2097060303074841E-2</c:v>
                </c:pt>
                <c:pt idx="342">
                  <c:v>2.1316450620932154E-2</c:v>
                </c:pt>
                <c:pt idx="343">
                  <c:v>2.0561446593035569E-2</c:v>
                </c:pt>
                <c:pt idx="344">
                  <c:v>1.983132705973532E-2</c:v>
                </c:pt>
                <c:pt idx="345">
                  <c:v>1.9125384344292739E-2</c:v>
                </c:pt>
                <c:pt idx="346">
                  <c:v>1.8442924407378103E-2</c:v>
                </c:pt>
                <c:pt idx="347">
                  <c:v>1.7783266970218325E-2</c:v>
                </c:pt>
                <c:pt idx="348">
                  <c:v>1.7145745608121075E-2</c:v>
                </c:pt>
                <c:pt idx="349">
                  <c:v>1.6529707816059461E-2</c:v>
                </c:pt>
                <c:pt idx="350">
                  <c:v>1.5934515047955934E-2</c:v>
                </c:pt>
                <c:pt idx="351">
                  <c:v>1.5359542731258649E-2</c:v>
                </c:pt>
                <c:pt idx="352">
                  <c:v>1.4804180258355736E-2</c:v>
                </c:pt>
                <c:pt idx="353">
                  <c:v>1.4267830956323184E-2</c:v>
                </c:pt>
                <c:pt idx="354">
                  <c:v>1.3749912036454336E-2</c:v>
                </c:pt>
                <c:pt idx="355">
                  <c:v>1.3249854524967151E-2</c:v>
                </c:pt>
                <c:pt idx="356">
                  <c:v>1.2767103176235858E-2</c:v>
                </c:pt>
                <c:pt idx="357">
                  <c:v>1.2301116369842631E-2</c:v>
                </c:pt>
                <c:pt idx="358">
                  <c:v>1.1851365992694211E-2</c:v>
                </c:pt>
                <c:pt idx="359">
                  <c:v>1.1417337307398074E-2</c:v>
                </c:pt>
                <c:pt idx="360">
                  <c:v>1.0998528808042418E-2</c:v>
                </c:pt>
                <c:pt idx="361">
                  <c:v>1.0594452064474636E-2</c:v>
                </c:pt>
                <c:pt idx="362">
                  <c:v>1.0204631556123821E-2</c:v>
                </c:pt>
                <c:pt idx="363">
                  <c:v>9.8286044963644403E-3</c:v>
                </c:pt>
                <c:pt idx="364">
                  <c:v>9.4659206483710557E-3</c:v>
                </c:pt>
                <c:pt idx="365">
                  <c:v>9.1161421333667506E-3</c:v>
                </c:pt>
                <c:pt idx="366">
                  <c:v>8.7788432321229629E-3</c:v>
                </c:pt>
                <c:pt idx="367">
                  <c:v>8.4536101805231471E-3</c:v>
                </c:pt>
                <c:pt idx="368">
                  <c:v>8.140040959959698E-3</c:v>
                </c:pt>
                <c:pt idx="369">
                  <c:v>7.8377450832912646E-3</c:v>
                </c:pt>
                <c:pt idx="370">
                  <c:v>7.5463433770457276E-3</c:v>
                </c:pt>
                <c:pt idx="371">
                  <c:v>7.2654677605155042E-3</c:v>
                </c:pt>
                <c:pt idx="372">
                  <c:v>6.9947610223520243E-3</c:v>
                </c:pt>
                <c:pt idx="373">
                  <c:v>6.7338765952296943E-3</c:v>
                </c:pt>
                <c:pt idx="374">
                  <c:v>6.4824783291132625E-3</c:v>
                </c:pt>
                <c:pt idx="375">
                  <c:v>6.2402402636281429E-3</c:v>
                </c:pt>
                <c:pt idx="376">
                  <c:v>6.00684639999926E-3</c:v>
                </c:pt>
                <c:pt idx="377">
                  <c:v>5.7819904729927169E-3</c:v>
                </c:pt>
                <c:pt idx="378">
                  <c:v>5.5653757232630094E-3</c:v>
                </c:pt>
                <c:pt idx="379">
                  <c:v>5.3567146704796209E-3</c:v>
                </c:pt>
                <c:pt idx="380">
                  <c:v>5.1557288875781924E-3</c:v>
                </c:pt>
                <c:pt idx="381">
                  <c:v>4.9621487764547698E-3</c:v>
                </c:pt>
                <c:pt idx="382">
                  <c:v>4.7757133453957493E-3</c:v>
                </c:pt>
                <c:pt idx="383">
                  <c:v>4.5961699885117141E-3</c:v>
                </c:pt>
                <c:pt idx="384">
                  <c:v>4.4232742674199643E-3</c:v>
                </c:pt>
                <c:pt idx="385">
                  <c:v>4.2567896953984901E-3</c:v>
                </c:pt>
                <c:pt idx="386">
                  <c:v>4.0964875242129016E-3</c:v>
                </c:pt>
                <c:pt idx="387">
                  <c:v>3.9421465337981729E-3</c:v>
                </c:pt>
                <c:pt idx="388">
                  <c:v>3.7935528249579283E-3</c:v>
                </c:pt>
                <c:pt idx="389">
                  <c:v>3.6504996152264099E-3</c:v>
                </c:pt>
                <c:pt idx="390">
                  <c:v>3.5127870380211703E-3</c:v>
                </c:pt>
                <c:pt idx="391">
                  <c:v>3.380221945199133E-3</c:v>
                </c:pt>
                <c:pt idx="392">
                  <c:v>3.252617713113188E-3</c:v>
                </c:pt>
                <c:pt idx="393">
                  <c:v>3.1297940522529524E-3</c:v>
                </c:pt>
                <c:pt idx="394">
                  <c:v>3.0115768205400541E-3</c:v>
                </c:pt>
                <c:pt idx="395">
                  <c:v>2.8977978403357803E-3</c:v>
                </c:pt>
                <c:pt idx="396">
                  <c:v>2.788294719207858E-3</c:v>
                </c:pt>
                <c:pt idx="397">
                  <c:v>2.6829106744920314E-3</c:v>
                </c:pt>
                <c:pt idx="398">
                  <c:v>2.5814943616742961E-3</c:v>
                </c:pt>
                <c:pt idx="399">
                  <c:v>2.4838997066103929E-3</c:v>
                </c:pt>
                <c:pt idx="400">
                  <c:v>2.3899857415903788E-3</c:v>
                </c:pt>
                <c:pt idx="401">
                  <c:v>2.2996164452483707E-3</c:v>
                </c:pt>
                <c:pt idx="402">
                  <c:v>2.2126605863099281E-3</c:v>
                </c:pt>
                <c:pt idx="403">
                  <c:v>2.1289915711630203E-3</c:v>
                </c:pt>
                <c:pt idx="404">
                  <c:v>2.0484872952320522E-3</c:v>
                </c:pt>
                <c:pt idx="405">
                  <c:v>1.9710299981289332E-3</c:v>
                </c:pt>
                <c:pt idx="406">
                  <c:v>1.8965061225497894E-3</c:v>
                </c:pt>
                <c:pt idx="407">
                  <c:v>1.8248061768812807E-3</c:v>
                </c:pt>
                <c:pt idx="408">
                  <c:v>1.7558246014761727E-3</c:v>
                </c:pt>
                <c:pt idx="409">
                  <c:v>1.689459638553874E-3</c:v>
                </c:pt>
                <c:pt idx="410">
                  <c:v>1.6256132056782487E-3</c:v>
                </c:pt>
                <c:pt idx="411">
                  <c:v>1.5641907727618144E-3</c:v>
                </c:pt>
                <c:pt idx="412">
                  <c:v>1.5051012425427736E-3</c:v>
                </c:pt>
                <c:pt idx="413">
                  <c:v>1.4482568344787638E-3</c:v>
                </c:pt>
                <c:pt idx="414">
                  <c:v>1.393572971999185E-3</c:v>
                </c:pt>
                <c:pt idx="415">
                  <c:v>1.340968173056065E-3</c:v>
                </c:pt>
                <c:pt idx="416">
                  <c:v>1.2903639439119025E-3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5-4B9E-9D36-8E765FD53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883136"/>
        <c:axId val="1906886880"/>
      </c:areaChart>
      <c:areaChart>
        <c:grouping val="standard"/>
        <c:varyColors val="0"/>
        <c:ser>
          <c:idx val="1"/>
          <c:order val="1"/>
          <c:tx>
            <c:strRef>
              <c:f>'z t'!$R$8</c:f>
              <c:strCache>
                <c:ptCount val="1"/>
                <c:pt idx="0">
                  <c:v>P(Lower&lt;=Xbar&lt;=Upper)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'z t'!$P$9:$P$425</c:f>
              <c:numCache>
                <c:formatCode>General</c:formatCode>
                <c:ptCount val="417"/>
                <c:pt idx="0">
                  <c:v>-4</c:v>
                </c:pt>
                <c:pt idx="1">
                  <c:v>-3.9807692307692308</c:v>
                </c:pt>
                <c:pt idx="2">
                  <c:v>-3.9615384615384617</c:v>
                </c:pt>
                <c:pt idx="3">
                  <c:v>-3.9423076923076925</c:v>
                </c:pt>
                <c:pt idx="4">
                  <c:v>-3.9230769230769229</c:v>
                </c:pt>
                <c:pt idx="5">
                  <c:v>-3.9038461538461537</c:v>
                </c:pt>
                <c:pt idx="6">
                  <c:v>-3.8846153846153846</c:v>
                </c:pt>
                <c:pt idx="7">
                  <c:v>-3.8653846153846154</c:v>
                </c:pt>
                <c:pt idx="8">
                  <c:v>-3.8461538461538463</c:v>
                </c:pt>
                <c:pt idx="9">
                  <c:v>-3.8269230769230771</c:v>
                </c:pt>
                <c:pt idx="10">
                  <c:v>-3.8076923076923075</c:v>
                </c:pt>
                <c:pt idx="11">
                  <c:v>-3.7884615384615383</c:v>
                </c:pt>
                <c:pt idx="12">
                  <c:v>-3.7692307692307692</c:v>
                </c:pt>
                <c:pt idx="13">
                  <c:v>-3.75</c:v>
                </c:pt>
                <c:pt idx="14">
                  <c:v>-3.7307692307692308</c:v>
                </c:pt>
                <c:pt idx="15">
                  <c:v>-3.7115384615384617</c:v>
                </c:pt>
                <c:pt idx="16">
                  <c:v>-3.6923076923076925</c:v>
                </c:pt>
                <c:pt idx="17">
                  <c:v>-3.6730769230769229</c:v>
                </c:pt>
                <c:pt idx="18">
                  <c:v>-3.6538461538461537</c:v>
                </c:pt>
                <c:pt idx="19">
                  <c:v>-3.6346153846153846</c:v>
                </c:pt>
                <c:pt idx="20">
                  <c:v>-3.6153846153846154</c:v>
                </c:pt>
                <c:pt idx="21">
                  <c:v>-3.5961538461538463</c:v>
                </c:pt>
                <c:pt idx="22">
                  <c:v>-3.5769230769230771</c:v>
                </c:pt>
                <c:pt idx="23">
                  <c:v>-3.5576923076923075</c:v>
                </c:pt>
                <c:pt idx="24">
                  <c:v>-3.5384615384615383</c:v>
                </c:pt>
                <c:pt idx="25">
                  <c:v>-3.5192307692307692</c:v>
                </c:pt>
                <c:pt idx="26">
                  <c:v>-3.5</c:v>
                </c:pt>
                <c:pt idx="27">
                  <c:v>-3.4807692307692308</c:v>
                </c:pt>
                <c:pt idx="28">
                  <c:v>-3.4615384615384617</c:v>
                </c:pt>
                <c:pt idx="29">
                  <c:v>-3.4423076923076925</c:v>
                </c:pt>
                <c:pt idx="30">
                  <c:v>-3.4230769230769229</c:v>
                </c:pt>
                <c:pt idx="31">
                  <c:v>-3.4038461538461537</c:v>
                </c:pt>
                <c:pt idx="32">
                  <c:v>-3.3846153846153846</c:v>
                </c:pt>
                <c:pt idx="33">
                  <c:v>-3.3653846153846154</c:v>
                </c:pt>
                <c:pt idx="34">
                  <c:v>-3.3461538461538463</c:v>
                </c:pt>
                <c:pt idx="35">
                  <c:v>-3.3269230769230771</c:v>
                </c:pt>
                <c:pt idx="36">
                  <c:v>-3.3076923076923075</c:v>
                </c:pt>
                <c:pt idx="37">
                  <c:v>-3.2884615384615383</c:v>
                </c:pt>
                <c:pt idx="38">
                  <c:v>-3.2692307692307692</c:v>
                </c:pt>
                <c:pt idx="39">
                  <c:v>-3.25</c:v>
                </c:pt>
                <c:pt idx="40">
                  <c:v>-3.2307692307692308</c:v>
                </c:pt>
                <c:pt idx="41">
                  <c:v>-3.2115384615384617</c:v>
                </c:pt>
                <c:pt idx="42">
                  <c:v>-3.1923076923076925</c:v>
                </c:pt>
                <c:pt idx="43">
                  <c:v>-3.1730769230769229</c:v>
                </c:pt>
                <c:pt idx="44">
                  <c:v>-3.1538461538461537</c:v>
                </c:pt>
                <c:pt idx="45">
                  <c:v>-3.1346153846153846</c:v>
                </c:pt>
                <c:pt idx="46">
                  <c:v>-3.1153846153846154</c:v>
                </c:pt>
                <c:pt idx="47">
                  <c:v>-3.0961538461538463</c:v>
                </c:pt>
                <c:pt idx="48">
                  <c:v>-3.0769230769230771</c:v>
                </c:pt>
                <c:pt idx="49">
                  <c:v>-3.0576923076923075</c:v>
                </c:pt>
                <c:pt idx="50">
                  <c:v>-3.0384615384615383</c:v>
                </c:pt>
                <c:pt idx="51">
                  <c:v>-3.0192307692307692</c:v>
                </c:pt>
                <c:pt idx="52">
                  <c:v>-3</c:v>
                </c:pt>
                <c:pt idx="53">
                  <c:v>-2.9807692307692308</c:v>
                </c:pt>
                <c:pt idx="54">
                  <c:v>-2.9615384615384617</c:v>
                </c:pt>
                <c:pt idx="55">
                  <c:v>-2.9423076923076925</c:v>
                </c:pt>
                <c:pt idx="56">
                  <c:v>-2.9230769230769229</c:v>
                </c:pt>
                <c:pt idx="57">
                  <c:v>-2.9038461538461537</c:v>
                </c:pt>
                <c:pt idx="58">
                  <c:v>-2.8846153846153846</c:v>
                </c:pt>
                <c:pt idx="59">
                  <c:v>-2.8653846153846154</c:v>
                </c:pt>
                <c:pt idx="60">
                  <c:v>-2.8461538461538463</c:v>
                </c:pt>
                <c:pt idx="61">
                  <c:v>-2.8269230769230771</c:v>
                </c:pt>
                <c:pt idx="62">
                  <c:v>-2.8076923076923075</c:v>
                </c:pt>
                <c:pt idx="63">
                  <c:v>-2.7884615384615383</c:v>
                </c:pt>
                <c:pt idx="64">
                  <c:v>-2.7692307692307692</c:v>
                </c:pt>
                <c:pt idx="65">
                  <c:v>-2.75</c:v>
                </c:pt>
                <c:pt idx="66">
                  <c:v>-2.7307692307692308</c:v>
                </c:pt>
                <c:pt idx="67">
                  <c:v>-2.7115384615384617</c:v>
                </c:pt>
                <c:pt idx="68">
                  <c:v>-2.6923076923076925</c:v>
                </c:pt>
                <c:pt idx="69">
                  <c:v>-2.6730769230769229</c:v>
                </c:pt>
                <c:pt idx="70">
                  <c:v>-2.6538461538461537</c:v>
                </c:pt>
                <c:pt idx="71">
                  <c:v>-2.6346153846153846</c:v>
                </c:pt>
                <c:pt idx="72">
                  <c:v>-2.6153846153846154</c:v>
                </c:pt>
                <c:pt idx="73">
                  <c:v>-2.5961538461538463</c:v>
                </c:pt>
                <c:pt idx="74">
                  <c:v>-2.5769230769230771</c:v>
                </c:pt>
                <c:pt idx="75">
                  <c:v>-2.5576923076923075</c:v>
                </c:pt>
                <c:pt idx="76">
                  <c:v>-2.5384615384615383</c:v>
                </c:pt>
                <c:pt idx="77">
                  <c:v>-2.5192307692307692</c:v>
                </c:pt>
                <c:pt idx="78">
                  <c:v>-2.5</c:v>
                </c:pt>
                <c:pt idx="79">
                  <c:v>-2.4807692307692308</c:v>
                </c:pt>
                <c:pt idx="80">
                  <c:v>-2.4615384615384617</c:v>
                </c:pt>
                <c:pt idx="81">
                  <c:v>-2.4423076923076925</c:v>
                </c:pt>
                <c:pt idx="82">
                  <c:v>-2.4230769230769229</c:v>
                </c:pt>
                <c:pt idx="83">
                  <c:v>-2.4038461538461537</c:v>
                </c:pt>
                <c:pt idx="84">
                  <c:v>-2.3846153846153846</c:v>
                </c:pt>
                <c:pt idx="85">
                  <c:v>-2.3653846153846154</c:v>
                </c:pt>
                <c:pt idx="86">
                  <c:v>-2.3461538461538463</c:v>
                </c:pt>
                <c:pt idx="87">
                  <c:v>-2.3269230769230771</c:v>
                </c:pt>
                <c:pt idx="88">
                  <c:v>-2.3076923076923075</c:v>
                </c:pt>
                <c:pt idx="89">
                  <c:v>-2.2884615384615383</c:v>
                </c:pt>
                <c:pt idx="90">
                  <c:v>-2.2692307692307692</c:v>
                </c:pt>
                <c:pt idx="91">
                  <c:v>-2.25</c:v>
                </c:pt>
                <c:pt idx="92">
                  <c:v>-2.2307692307692308</c:v>
                </c:pt>
                <c:pt idx="93">
                  <c:v>-2.2115384615384617</c:v>
                </c:pt>
                <c:pt idx="94">
                  <c:v>-2.1923076923076925</c:v>
                </c:pt>
                <c:pt idx="95">
                  <c:v>-2.1730769230769229</c:v>
                </c:pt>
                <c:pt idx="96">
                  <c:v>-2.1538461538461537</c:v>
                </c:pt>
                <c:pt idx="97">
                  <c:v>-2.1346153846153846</c:v>
                </c:pt>
                <c:pt idx="98">
                  <c:v>-2.1153846153846154</c:v>
                </c:pt>
                <c:pt idx="99">
                  <c:v>-2.0961538461538463</c:v>
                </c:pt>
                <c:pt idx="100">
                  <c:v>-2.0769230769230771</c:v>
                </c:pt>
                <c:pt idx="101">
                  <c:v>-2.0576923076923075</c:v>
                </c:pt>
                <c:pt idx="102">
                  <c:v>-2.0384615384615383</c:v>
                </c:pt>
                <c:pt idx="103">
                  <c:v>-2.0192307692307692</c:v>
                </c:pt>
                <c:pt idx="104">
                  <c:v>-2</c:v>
                </c:pt>
                <c:pt idx="105">
                  <c:v>-1.9807692307692308</c:v>
                </c:pt>
                <c:pt idx="106">
                  <c:v>-1.9615384615384615</c:v>
                </c:pt>
                <c:pt idx="107">
                  <c:v>-1.9423076923076923</c:v>
                </c:pt>
                <c:pt idx="108">
                  <c:v>-1.9230769230769231</c:v>
                </c:pt>
                <c:pt idx="109">
                  <c:v>-1.9038461538461537</c:v>
                </c:pt>
                <c:pt idx="110">
                  <c:v>-1.8846153846153846</c:v>
                </c:pt>
                <c:pt idx="111">
                  <c:v>-1.8653846153846154</c:v>
                </c:pt>
                <c:pt idx="112">
                  <c:v>-1.8461538461538463</c:v>
                </c:pt>
                <c:pt idx="113">
                  <c:v>-1.8269230769230769</c:v>
                </c:pt>
                <c:pt idx="114">
                  <c:v>-1.8076923076923077</c:v>
                </c:pt>
                <c:pt idx="115">
                  <c:v>-1.7884615384615385</c:v>
                </c:pt>
                <c:pt idx="116">
                  <c:v>-1.7692307692307692</c:v>
                </c:pt>
                <c:pt idx="117">
                  <c:v>-1.75</c:v>
                </c:pt>
                <c:pt idx="118">
                  <c:v>-1.7307692307692308</c:v>
                </c:pt>
                <c:pt idx="119">
                  <c:v>-1.7115384615384615</c:v>
                </c:pt>
                <c:pt idx="120">
                  <c:v>-1.6923076923076923</c:v>
                </c:pt>
                <c:pt idx="121">
                  <c:v>-1.6730769230769231</c:v>
                </c:pt>
                <c:pt idx="122">
                  <c:v>-1.6538461538461537</c:v>
                </c:pt>
                <c:pt idx="123">
                  <c:v>-1.6346153846153846</c:v>
                </c:pt>
                <c:pt idx="124">
                  <c:v>-1.6153846153846154</c:v>
                </c:pt>
                <c:pt idx="125">
                  <c:v>-1.5961538461538463</c:v>
                </c:pt>
                <c:pt idx="126">
                  <c:v>-1.5769230769230769</c:v>
                </c:pt>
                <c:pt idx="127">
                  <c:v>-1.5576923076923077</c:v>
                </c:pt>
                <c:pt idx="128">
                  <c:v>-1.5384615384615385</c:v>
                </c:pt>
                <c:pt idx="129">
                  <c:v>-1.5192307692307692</c:v>
                </c:pt>
                <c:pt idx="130">
                  <c:v>-1.5</c:v>
                </c:pt>
                <c:pt idx="131">
                  <c:v>-1.4807692307692308</c:v>
                </c:pt>
                <c:pt idx="132">
                  <c:v>-1.4615384615384615</c:v>
                </c:pt>
                <c:pt idx="133">
                  <c:v>-1.4423076923076923</c:v>
                </c:pt>
                <c:pt idx="134">
                  <c:v>-1.4230769230769231</c:v>
                </c:pt>
                <c:pt idx="135">
                  <c:v>-1.4038461538461537</c:v>
                </c:pt>
                <c:pt idx="136">
                  <c:v>-1.3846153846153846</c:v>
                </c:pt>
                <c:pt idx="137">
                  <c:v>-1.3653846153846154</c:v>
                </c:pt>
                <c:pt idx="138">
                  <c:v>-1.3461538461538463</c:v>
                </c:pt>
                <c:pt idx="139">
                  <c:v>-1.3269230769230769</c:v>
                </c:pt>
                <c:pt idx="140">
                  <c:v>-1.3076923076923077</c:v>
                </c:pt>
                <c:pt idx="141">
                  <c:v>-1.2884615384615385</c:v>
                </c:pt>
                <c:pt idx="142">
                  <c:v>-1.2692307692307692</c:v>
                </c:pt>
                <c:pt idx="143">
                  <c:v>-1.25</c:v>
                </c:pt>
                <c:pt idx="144">
                  <c:v>-1.2307692307692308</c:v>
                </c:pt>
                <c:pt idx="145">
                  <c:v>-1.2115384615384615</c:v>
                </c:pt>
                <c:pt idx="146">
                  <c:v>-1.1923076923076923</c:v>
                </c:pt>
                <c:pt idx="147">
                  <c:v>-1.1730769230769231</c:v>
                </c:pt>
                <c:pt idx="148">
                  <c:v>-1.1538461538461537</c:v>
                </c:pt>
                <c:pt idx="149">
                  <c:v>-1.1346153846153846</c:v>
                </c:pt>
                <c:pt idx="150">
                  <c:v>-1.1153846153846154</c:v>
                </c:pt>
                <c:pt idx="151">
                  <c:v>-1.0961538461538463</c:v>
                </c:pt>
                <c:pt idx="152">
                  <c:v>-1.0769230769230769</c:v>
                </c:pt>
                <c:pt idx="153">
                  <c:v>-1.0576923076923077</c:v>
                </c:pt>
                <c:pt idx="154">
                  <c:v>-1.0384615384615385</c:v>
                </c:pt>
                <c:pt idx="155">
                  <c:v>-1.0192307692307692</c:v>
                </c:pt>
                <c:pt idx="156">
                  <c:v>-1</c:v>
                </c:pt>
                <c:pt idx="157">
                  <c:v>-0.98076923076923073</c:v>
                </c:pt>
                <c:pt idx="158">
                  <c:v>-0.96153846153846156</c:v>
                </c:pt>
                <c:pt idx="159">
                  <c:v>-0.94230769230769229</c:v>
                </c:pt>
                <c:pt idx="160">
                  <c:v>-0.92307692307692313</c:v>
                </c:pt>
                <c:pt idx="161">
                  <c:v>-0.90384615384615385</c:v>
                </c:pt>
                <c:pt idx="162">
                  <c:v>-0.88461538461538458</c:v>
                </c:pt>
                <c:pt idx="163">
                  <c:v>-0.86538461538461542</c:v>
                </c:pt>
                <c:pt idx="164">
                  <c:v>-0.84615384615384615</c:v>
                </c:pt>
                <c:pt idx="165">
                  <c:v>-0.82692307692307687</c:v>
                </c:pt>
                <c:pt idx="166">
                  <c:v>-0.80769230769230771</c:v>
                </c:pt>
                <c:pt idx="167">
                  <c:v>-0.78846153846153844</c:v>
                </c:pt>
                <c:pt idx="168">
                  <c:v>-0.76923076923076927</c:v>
                </c:pt>
                <c:pt idx="169">
                  <c:v>-0.75</c:v>
                </c:pt>
                <c:pt idx="170">
                  <c:v>-0.73076923076923073</c:v>
                </c:pt>
                <c:pt idx="171">
                  <c:v>-0.71153846153846156</c:v>
                </c:pt>
                <c:pt idx="172">
                  <c:v>-0.69230769230769229</c:v>
                </c:pt>
                <c:pt idx="173">
                  <c:v>-0.67307692307692313</c:v>
                </c:pt>
                <c:pt idx="174">
                  <c:v>-0.65384615384615385</c:v>
                </c:pt>
                <c:pt idx="175">
                  <c:v>-0.63461538461538458</c:v>
                </c:pt>
                <c:pt idx="176">
                  <c:v>-0.61538461538461542</c:v>
                </c:pt>
                <c:pt idx="177">
                  <c:v>-0.59615384615384615</c:v>
                </c:pt>
                <c:pt idx="178">
                  <c:v>-0.57692307692307687</c:v>
                </c:pt>
                <c:pt idx="179">
                  <c:v>-0.55769230769230771</c:v>
                </c:pt>
                <c:pt idx="180">
                  <c:v>-0.53846153846153844</c:v>
                </c:pt>
                <c:pt idx="181">
                  <c:v>-0.51923076923076927</c:v>
                </c:pt>
                <c:pt idx="182">
                  <c:v>-0.5</c:v>
                </c:pt>
                <c:pt idx="183">
                  <c:v>-0.48076923076923078</c:v>
                </c:pt>
                <c:pt idx="184">
                  <c:v>-0.46153846153846156</c:v>
                </c:pt>
                <c:pt idx="185">
                  <c:v>-0.44230769230769229</c:v>
                </c:pt>
                <c:pt idx="186">
                  <c:v>-0.42307692307692307</c:v>
                </c:pt>
                <c:pt idx="187">
                  <c:v>-0.40384615384615385</c:v>
                </c:pt>
                <c:pt idx="188">
                  <c:v>-0.38461538461538464</c:v>
                </c:pt>
                <c:pt idx="189">
                  <c:v>-0.36538461538461536</c:v>
                </c:pt>
                <c:pt idx="190">
                  <c:v>-0.34615384615384615</c:v>
                </c:pt>
                <c:pt idx="191">
                  <c:v>-0.32692307692307693</c:v>
                </c:pt>
                <c:pt idx="192">
                  <c:v>-0.30769230769230771</c:v>
                </c:pt>
                <c:pt idx="193">
                  <c:v>-0.28846153846153844</c:v>
                </c:pt>
                <c:pt idx="194">
                  <c:v>-0.26923076923076922</c:v>
                </c:pt>
                <c:pt idx="195">
                  <c:v>-0.25</c:v>
                </c:pt>
                <c:pt idx="196">
                  <c:v>-0.23076923076923078</c:v>
                </c:pt>
                <c:pt idx="197">
                  <c:v>-0.21153846153846154</c:v>
                </c:pt>
                <c:pt idx="198">
                  <c:v>-0.19230769230769232</c:v>
                </c:pt>
                <c:pt idx="199">
                  <c:v>-0.17307692307692307</c:v>
                </c:pt>
                <c:pt idx="200">
                  <c:v>-0.15384615384615385</c:v>
                </c:pt>
                <c:pt idx="201">
                  <c:v>-0.13461538461538461</c:v>
                </c:pt>
                <c:pt idx="202">
                  <c:v>-0.11538461538461539</c:v>
                </c:pt>
                <c:pt idx="203">
                  <c:v>-9.6153846153846159E-2</c:v>
                </c:pt>
                <c:pt idx="204">
                  <c:v>-7.6923076923076927E-2</c:v>
                </c:pt>
                <c:pt idx="205">
                  <c:v>-5.7692307692307696E-2</c:v>
                </c:pt>
                <c:pt idx="206">
                  <c:v>-3.8461538461538464E-2</c:v>
                </c:pt>
                <c:pt idx="207">
                  <c:v>-1.9230769230769232E-2</c:v>
                </c:pt>
                <c:pt idx="208">
                  <c:v>0</c:v>
                </c:pt>
                <c:pt idx="209">
                  <c:v>1.9230769230769232E-2</c:v>
                </c:pt>
                <c:pt idx="210">
                  <c:v>3.8461538461538464E-2</c:v>
                </c:pt>
                <c:pt idx="211">
                  <c:v>5.7692307692307696E-2</c:v>
                </c:pt>
                <c:pt idx="212">
                  <c:v>7.6923076923076927E-2</c:v>
                </c:pt>
                <c:pt idx="213">
                  <c:v>9.6153846153846159E-2</c:v>
                </c:pt>
                <c:pt idx="214">
                  <c:v>0.11538461538461539</c:v>
                </c:pt>
                <c:pt idx="215">
                  <c:v>0.13461538461538461</c:v>
                </c:pt>
                <c:pt idx="216">
                  <c:v>0.15384615384615385</c:v>
                </c:pt>
                <c:pt idx="217">
                  <c:v>0.17307692307692307</c:v>
                </c:pt>
                <c:pt idx="218">
                  <c:v>0.19230769230769232</c:v>
                </c:pt>
                <c:pt idx="219">
                  <c:v>0.21153846153846154</c:v>
                </c:pt>
                <c:pt idx="220">
                  <c:v>0.23076923076923078</c:v>
                </c:pt>
                <c:pt idx="221">
                  <c:v>0.25</c:v>
                </c:pt>
                <c:pt idx="222">
                  <c:v>0.26923076923076922</c:v>
                </c:pt>
                <c:pt idx="223">
                  <c:v>0.28846153846153844</c:v>
                </c:pt>
                <c:pt idx="224">
                  <c:v>0.30769230769230771</c:v>
                </c:pt>
                <c:pt idx="225">
                  <c:v>0.32692307692307693</c:v>
                </c:pt>
                <c:pt idx="226">
                  <c:v>0.34615384615384615</c:v>
                </c:pt>
                <c:pt idx="227">
                  <c:v>0.36538461538461536</c:v>
                </c:pt>
                <c:pt idx="228">
                  <c:v>0.38461538461538464</c:v>
                </c:pt>
                <c:pt idx="229">
                  <c:v>0.40384615384615385</c:v>
                </c:pt>
                <c:pt idx="230">
                  <c:v>0.42307692307692307</c:v>
                </c:pt>
                <c:pt idx="231">
                  <c:v>0.44230769230769229</c:v>
                </c:pt>
                <c:pt idx="232">
                  <c:v>0.46153846153846156</c:v>
                </c:pt>
                <c:pt idx="233">
                  <c:v>0.48076923076923078</c:v>
                </c:pt>
                <c:pt idx="234">
                  <c:v>0.5</c:v>
                </c:pt>
                <c:pt idx="235">
                  <c:v>0.51923076923076927</c:v>
                </c:pt>
                <c:pt idx="236">
                  <c:v>0.53846153846153844</c:v>
                </c:pt>
                <c:pt idx="237">
                  <c:v>0.55769230769230771</c:v>
                </c:pt>
                <c:pt idx="238">
                  <c:v>0.57692307692307687</c:v>
                </c:pt>
                <c:pt idx="239">
                  <c:v>0.59615384615384615</c:v>
                </c:pt>
                <c:pt idx="240">
                  <c:v>0.61538461538461542</c:v>
                </c:pt>
                <c:pt idx="241">
                  <c:v>0.63461538461538458</c:v>
                </c:pt>
                <c:pt idx="242">
                  <c:v>0.65384615384615385</c:v>
                </c:pt>
                <c:pt idx="243">
                  <c:v>0.67307692307692313</c:v>
                </c:pt>
                <c:pt idx="244">
                  <c:v>0.69230769230769229</c:v>
                </c:pt>
                <c:pt idx="245">
                  <c:v>0.71153846153846156</c:v>
                </c:pt>
                <c:pt idx="246">
                  <c:v>0.73076923076923073</c:v>
                </c:pt>
                <c:pt idx="247">
                  <c:v>0.75</c:v>
                </c:pt>
                <c:pt idx="248">
                  <c:v>0.76923076923076927</c:v>
                </c:pt>
                <c:pt idx="249">
                  <c:v>0.78846153846153844</c:v>
                </c:pt>
                <c:pt idx="250">
                  <c:v>0.80769230769230771</c:v>
                </c:pt>
                <c:pt idx="251">
                  <c:v>0.82692307692307687</c:v>
                </c:pt>
                <c:pt idx="252">
                  <c:v>0.84615384615384615</c:v>
                </c:pt>
                <c:pt idx="253">
                  <c:v>0.86538461538461542</c:v>
                </c:pt>
                <c:pt idx="254">
                  <c:v>0.88461538461538458</c:v>
                </c:pt>
                <c:pt idx="255">
                  <c:v>0.90384615384615385</c:v>
                </c:pt>
                <c:pt idx="256">
                  <c:v>0.92307692307692313</c:v>
                </c:pt>
                <c:pt idx="257">
                  <c:v>0.94230769230769229</c:v>
                </c:pt>
                <c:pt idx="258">
                  <c:v>0.96153846153846156</c:v>
                </c:pt>
                <c:pt idx="259">
                  <c:v>0.98076923076923073</c:v>
                </c:pt>
                <c:pt idx="260">
                  <c:v>1</c:v>
                </c:pt>
                <c:pt idx="261">
                  <c:v>1.0192307692307692</c:v>
                </c:pt>
                <c:pt idx="262">
                  <c:v>1.0384615384615385</c:v>
                </c:pt>
                <c:pt idx="263">
                  <c:v>1.0576923076923077</c:v>
                </c:pt>
                <c:pt idx="264">
                  <c:v>1.0769230769230769</c:v>
                </c:pt>
                <c:pt idx="265">
                  <c:v>1.0961538461538463</c:v>
                </c:pt>
                <c:pt idx="266">
                  <c:v>1.1153846153846154</c:v>
                </c:pt>
                <c:pt idx="267">
                  <c:v>1.1346153846153846</c:v>
                </c:pt>
                <c:pt idx="268">
                  <c:v>1.1538461538461537</c:v>
                </c:pt>
                <c:pt idx="269">
                  <c:v>1.1730769230769231</c:v>
                </c:pt>
                <c:pt idx="270">
                  <c:v>1.1923076923076923</c:v>
                </c:pt>
                <c:pt idx="271">
                  <c:v>1.2115384615384615</c:v>
                </c:pt>
                <c:pt idx="272">
                  <c:v>1.2307692307692308</c:v>
                </c:pt>
                <c:pt idx="273">
                  <c:v>1.25</c:v>
                </c:pt>
                <c:pt idx="274">
                  <c:v>1.2692307692307692</c:v>
                </c:pt>
                <c:pt idx="275">
                  <c:v>1.2884615384615385</c:v>
                </c:pt>
                <c:pt idx="276">
                  <c:v>1.3076923076923077</c:v>
                </c:pt>
                <c:pt idx="277">
                  <c:v>1.3269230769230769</c:v>
                </c:pt>
                <c:pt idx="278">
                  <c:v>1.3461538461538463</c:v>
                </c:pt>
                <c:pt idx="279">
                  <c:v>1.3653846153846154</c:v>
                </c:pt>
                <c:pt idx="280">
                  <c:v>1.3846153846153846</c:v>
                </c:pt>
                <c:pt idx="281">
                  <c:v>1.4038461538461537</c:v>
                </c:pt>
                <c:pt idx="282">
                  <c:v>1.4230769230769231</c:v>
                </c:pt>
                <c:pt idx="283">
                  <c:v>1.4423076923076923</c:v>
                </c:pt>
                <c:pt idx="284">
                  <c:v>1.4615384615384615</c:v>
                </c:pt>
                <c:pt idx="285">
                  <c:v>1.4807692307692308</c:v>
                </c:pt>
                <c:pt idx="286">
                  <c:v>1.5</c:v>
                </c:pt>
                <c:pt idx="287">
                  <c:v>1.5192307692307692</c:v>
                </c:pt>
                <c:pt idx="288">
                  <c:v>1.5384615384615385</c:v>
                </c:pt>
                <c:pt idx="289">
                  <c:v>1.5576923076923077</c:v>
                </c:pt>
                <c:pt idx="290">
                  <c:v>1.5769230769230769</c:v>
                </c:pt>
                <c:pt idx="291">
                  <c:v>1.5961538461538463</c:v>
                </c:pt>
                <c:pt idx="292">
                  <c:v>1.6153846153846154</c:v>
                </c:pt>
                <c:pt idx="293">
                  <c:v>1.6346153846153846</c:v>
                </c:pt>
                <c:pt idx="294">
                  <c:v>1.6538461538461537</c:v>
                </c:pt>
                <c:pt idx="295">
                  <c:v>1.6730769230769231</c:v>
                </c:pt>
                <c:pt idx="296">
                  <c:v>1.6923076923076923</c:v>
                </c:pt>
                <c:pt idx="297">
                  <c:v>1.7115384615384615</c:v>
                </c:pt>
                <c:pt idx="298">
                  <c:v>1.7307692307692308</c:v>
                </c:pt>
                <c:pt idx="299">
                  <c:v>1.75</c:v>
                </c:pt>
                <c:pt idx="300">
                  <c:v>1.7692307692307692</c:v>
                </c:pt>
                <c:pt idx="301">
                  <c:v>1.7884615384615385</c:v>
                </c:pt>
                <c:pt idx="302">
                  <c:v>1.8076923076923077</c:v>
                </c:pt>
                <c:pt idx="303">
                  <c:v>1.8269230769230769</c:v>
                </c:pt>
                <c:pt idx="304">
                  <c:v>1.8461538461538463</c:v>
                </c:pt>
                <c:pt idx="305">
                  <c:v>1.8653846153846154</c:v>
                </c:pt>
                <c:pt idx="306">
                  <c:v>1.8846153846153846</c:v>
                </c:pt>
                <c:pt idx="307">
                  <c:v>1.9038461538461537</c:v>
                </c:pt>
                <c:pt idx="308">
                  <c:v>1.9230769230769231</c:v>
                </c:pt>
                <c:pt idx="309">
                  <c:v>1.9423076923076923</c:v>
                </c:pt>
                <c:pt idx="310">
                  <c:v>1.9615384615384615</c:v>
                </c:pt>
                <c:pt idx="311">
                  <c:v>1.9807692307692308</c:v>
                </c:pt>
                <c:pt idx="312">
                  <c:v>2</c:v>
                </c:pt>
                <c:pt idx="313">
                  <c:v>2.0192307692307692</c:v>
                </c:pt>
                <c:pt idx="314">
                  <c:v>2.0384615384615383</c:v>
                </c:pt>
                <c:pt idx="315">
                  <c:v>2.0576923076923075</c:v>
                </c:pt>
                <c:pt idx="316">
                  <c:v>2.0769230769230771</c:v>
                </c:pt>
                <c:pt idx="317">
                  <c:v>2.0961538461538463</c:v>
                </c:pt>
                <c:pt idx="318">
                  <c:v>2.1153846153846154</c:v>
                </c:pt>
                <c:pt idx="319">
                  <c:v>2.1346153846153846</c:v>
                </c:pt>
                <c:pt idx="320">
                  <c:v>2.1538461538461537</c:v>
                </c:pt>
                <c:pt idx="321">
                  <c:v>2.1730769230769229</c:v>
                </c:pt>
                <c:pt idx="322">
                  <c:v>2.1923076923076925</c:v>
                </c:pt>
                <c:pt idx="323">
                  <c:v>2.2115384615384617</c:v>
                </c:pt>
                <c:pt idx="324">
                  <c:v>2.2307692307692308</c:v>
                </c:pt>
                <c:pt idx="325">
                  <c:v>2.25</c:v>
                </c:pt>
                <c:pt idx="326">
                  <c:v>2.2692307692307692</c:v>
                </c:pt>
                <c:pt idx="327">
                  <c:v>2.2884615384615383</c:v>
                </c:pt>
                <c:pt idx="328">
                  <c:v>2.3076923076923075</c:v>
                </c:pt>
                <c:pt idx="329">
                  <c:v>2.3269230769230771</c:v>
                </c:pt>
                <c:pt idx="330">
                  <c:v>2.3461538461538463</c:v>
                </c:pt>
                <c:pt idx="331">
                  <c:v>2.3653846153846154</c:v>
                </c:pt>
                <c:pt idx="332">
                  <c:v>2.3846153846153846</c:v>
                </c:pt>
                <c:pt idx="333">
                  <c:v>2.4038461538461537</c:v>
                </c:pt>
                <c:pt idx="334">
                  <c:v>2.4230769230769229</c:v>
                </c:pt>
                <c:pt idx="335">
                  <c:v>2.4423076923076925</c:v>
                </c:pt>
                <c:pt idx="336">
                  <c:v>2.4615384615384617</c:v>
                </c:pt>
                <c:pt idx="337">
                  <c:v>2.4807692307692308</c:v>
                </c:pt>
                <c:pt idx="338">
                  <c:v>2.5</c:v>
                </c:pt>
                <c:pt idx="339">
                  <c:v>2.5192307692307692</c:v>
                </c:pt>
                <c:pt idx="340">
                  <c:v>2.5384615384615383</c:v>
                </c:pt>
                <c:pt idx="341">
                  <c:v>2.5576923076923075</c:v>
                </c:pt>
                <c:pt idx="342">
                  <c:v>2.5769230769230771</c:v>
                </c:pt>
                <c:pt idx="343">
                  <c:v>2.5961538461538463</c:v>
                </c:pt>
                <c:pt idx="344">
                  <c:v>2.6153846153846154</c:v>
                </c:pt>
                <c:pt idx="345">
                  <c:v>2.6346153846153846</c:v>
                </c:pt>
                <c:pt idx="346">
                  <c:v>2.6538461538461537</c:v>
                </c:pt>
                <c:pt idx="347">
                  <c:v>2.6730769230769229</c:v>
                </c:pt>
                <c:pt idx="348">
                  <c:v>2.6923076923076925</c:v>
                </c:pt>
                <c:pt idx="349">
                  <c:v>2.7115384615384617</c:v>
                </c:pt>
                <c:pt idx="350">
                  <c:v>2.7307692307692308</c:v>
                </c:pt>
                <c:pt idx="351">
                  <c:v>2.75</c:v>
                </c:pt>
                <c:pt idx="352">
                  <c:v>2.7692307692307692</c:v>
                </c:pt>
                <c:pt idx="353">
                  <c:v>2.7884615384615383</c:v>
                </c:pt>
                <c:pt idx="354">
                  <c:v>2.8076923076923075</c:v>
                </c:pt>
                <c:pt idx="355">
                  <c:v>2.8269230769230771</c:v>
                </c:pt>
                <c:pt idx="356">
                  <c:v>2.8461538461538463</c:v>
                </c:pt>
                <c:pt idx="357">
                  <c:v>2.8653846153846154</c:v>
                </c:pt>
                <c:pt idx="358">
                  <c:v>2.8846153846153846</c:v>
                </c:pt>
                <c:pt idx="359">
                  <c:v>2.9038461538461537</c:v>
                </c:pt>
                <c:pt idx="360">
                  <c:v>2.9230769230769229</c:v>
                </c:pt>
                <c:pt idx="361">
                  <c:v>2.9423076923076925</c:v>
                </c:pt>
                <c:pt idx="362">
                  <c:v>2.9615384615384617</c:v>
                </c:pt>
                <c:pt idx="363">
                  <c:v>2.9807692307692308</c:v>
                </c:pt>
                <c:pt idx="364">
                  <c:v>3</c:v>
                </c:pt>
                <c:pt idx="365">
                  <c:v>3.0192307692307692</c:v>
                </c:pt>
                <c:pt idx="366">
                  <c:v>3.0384615384615383</c:v>
                </c:pt>
                <c:pt idx="367">
                  <c:v>3.0576923076923075</c:v>
                </c:pt>
                <c:pt idx="368">
                  <c:v>3.0769230769230771</c:v>
                </c:pt>
                <c:pt idx="369">
                  <c:v>3.0961538461538463</c:v>
                </c:pt>
                <c:pt idx="370">
                  <c:v>3.1153846153846154</c:v>
                </c:pt>
                <c:pt idx="371">
                  <c:v>3.1346153846153846</c:v>
                </c:pt>
                <c:pt idx="372">
                  <c:v>3.1538461538461537</c:v>
                </c:pt>
                <c:pt idx="373">
                  <c:v>3.1730769230769229</c:v>
                </c:pt>
                <c:pt idx="374">
                  <c:v>3.1923076923076925</c:v>
                </c:pt>
                <c:pt idx="375">
                  <c:v>3.2115384615384617</c:v>
                </c:pt>
                <c:pt idx="376">
                  <c:v>3.2307692307692308</c:v>
                </c:pt>
                <c:pt idx="377">
                  <c:v>3.25</c:v>
                </c:pt>
                <c:pt idx="378">
                  <c:v>3.2692307692307692</c:v>
                </c:pt>
                <c:pt idx="379">
                  <c:v>3.2884615384615383</c:v>
                </c:pt>
                <c:pt idx="380">
                  <c:v>3.3076923076923075</c:v>
                </c:pt>
                <c:pt idx="381">
                  <c:v>3.3269230769230771</c:v>
                </c:pt>
                <c:pt idx="382">
                  <c:v>3.3461538461538463</c:v>
                </c:pt>
                <c:pt idx="383">
                  <c:v>3.3653846153846154</c:v>
                </c:pt>
                <c:pt idx="384">
                  <c:v>3.3846153846153846</c:v>
                </c:pt>
                <c:pt idx="385">
                  <c:v>3.4038461538461537</c:v>
                </c:pt>
                <c:pt idx="386">
                  <c:v>3.4230769230769229</c:v>
                </c:pt>
                <c:pt idx="387">
                  <c:v>3.4423076923076925</c:v>
                </c:pt>
                <c:pt idx="388">
                  <c:v>3.4615384615384617</c:v>
                </c:pt>
                <c:pt idx="389">
                  <c:v>3.4807692307692308</c:v>
                </c:pt>
                <c:pt idx="390">
                  <c:v>3.5</c:v>
                </c:pt>
                <c:pt idx="391">
                  <c:v>3.5192307692307692</c:v>
                </c:pt>
                <c:pt idx="392">
                  <c:v>3.5384615384615383</c:v>
                </c:pt>
                <c:pt idx="393">
                  <c:v>3.5576923076923075</c:v>
                </c:pt>
                <c:pt idx="394">
                  <c:v>3.5769230769230771</c:v>
                </c:pt>
                <c:pt idx="395">
                  <c:v>3.5961538461538463</c:v>
                </c:pt>
                <c:pt idx="396">
                  <c:v>3.6153846153846154</c:v>
                </c:pt>
                <c:pt idx="397">
                  <c:v>3.6346153846153846</c:v>
                </c:pt>
                <c:pt idx="398">
                  <c:v>3.6538461538461537</c:v>
                </c:pt>
                <c:pt idx="399">
                  <c:v>3.6730769230769229</c:v>
                </c:pt>
                <c:pt idx="400">
                  <c:v>3.6923076923076925</c:v>
                </c:pt>
                <c:pt idx="401">
                  <c:v>3.7115384615384617</c:v>
                </c:pt>
                <c:pt idx="402">
                  <c:v>3.7307692307692308</c:v>
                </c:pt>
                <c:pt idx="403">
                  <c:v>3.75</c:v>
                </c:pt>
                <c:pt idx="404">
                  <c:v>3.7692307692307692</c:v>
                </c:pt>
                <c:pt idx="405">
                  <c:v>3.7884615384615383</c:v>
                </c:pt>
                <c:pt idx="406">
                  <c:v>3.8076923076923075</c:v>
                </c:pt>
                <c:pt idx="407">
                  <c:v>3.8269230769230771</c:v>
                </c:pt>
                <c:pt idx="408">
                  <c:v>3.8461538461538463</c:v>
                </c:pt>
                <c:pt idx="409">
                  <c:v>3.8653846153846154</c:v>
                </c:pt>
                <c:pt idx="410">
                  <c:v>3.8846153846153846</c:v>
                </c:pt>
                <c:pt idx="411">
                  <c:v>3.9038461538461537</c:v>
                </c:pt>
                <c:pt idx="412">
                  <c:v>3.9230769230769229</c:v>
                </c:pt>
                <c:pt idx="413">
                  <c:v>3.9423076923076925</c:v>
                </c:pt>
                <c:pt idx="414">
                  <c:v>3.9615384615384617</c:v>
                </c:pt>
                <c:pt idx="415">
                  <c:v>3.9807692307692308</c:v>
                </c:pt>
                <c:pt idx="416">
                  <c:v>4</c:v>
                </c:pt>
              </c:numCache>
            </c:numRef>
          </c:cat>
          <c:val>
            <c:numRef>
              <c:f>'z t'!$R$9:$R$425</c:f>
              <c:numCache>
                <c:formatCode>General</c:formatCode>
                <c:ptCount val="4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4.7357262958585999E-2</c:v>
                </c:pt>
                <c:pt idx="98">
                  <c:v>4.8951314348908266E-2</c:v>
                </c:pt>
                <c:pt idx="99">
                  <c:v>5.0591189092647877E-2</c:v>
                </c:pt>
                <c:pt idx="100">
                  <c:v>5.2277765228838077E-2</c:v>
                </c:pt>
                <c:pt idx="101">
                  <c:v>5.401191314808642E-2</c:v>
                </c:pt>
                <c:pt idx="102">
                  <c:v>5.5794493903489013E-2</c:v>
                </c:pt>
                <c:pt idx="103">
                  <c:v>5.7626357445318646E-2</c:v>
                </c:pt>
                <c:pt idx="104">
                  <c:v>5.9508340779289043E-2</c:v>
                </c:pt>
                <c:pt idx="105">
                  <c:v>6.1441266048421879E-2</c:v>
                </c:pt>
                <c:pt idx="106">
                  <c:v>6.3425938538779425E-2</c:v>
                </c:pt>
                <c:pt idx="107">
                  <c:v>6.5463144609578972E-2</c:v>
                </c:pt>
                <c:pt idx="108">
                  <c:v>6.7553649548474551E-2</c:v>
                </c:pt>
                <c:pt idx="109">
                  <c:v>6.9698195353073589E-2</c:v>
                </c:pt>
                <c:pt idx="110">
                  <c:v>7.1897498440057314E-2</c:v>
                </c:pt>
                <c:pt idx="111">
                  <c:v>7.4152247283586256E-2</c:v>
                </c:pt>
                <c:pt idx="112">
                  <c:v>7.6463099985001573E-2</c:v>
                </c:pt>
                <c:pt idx="113">
                  <c:v>7.8830681776176789E-2</c:v>
                </c:pt>
                <c:pt idx="114">
                  <c:v>8.1255582459229717E-2</c:v>
                </c:pt>
                <c:pt idx="115">
                  <c:v>8.3738353785676525E-2</c:v>
                </c:pt>
                <c:pt idx="116">
                  <c:v>8.6279506778490195E-2</c:v>
                </c:pt>
                <c:pt idx="117">
                  <c:v>8.887950900092037E-2</c:v>
                </c:pt>
                <c:pt idx="118">
                  <c:v>9.1538781776336661E-2</c:v>
                </c:pt>
                <c:pt idx="119">
                  <c:v>9.4257697363769252E-2</c:v>
                </c:pt>
                <c:pt idx="120">
                  <c:v>9.7036576094243848E-2</c:v>
                </c:pt>
                <c:pt idx="121">
                  <c:v>9.9875683473436574E-2</c:v>
                </c:pt>
                <c:pt idx="122">
                  <c:v>0.10277522725660534</c:v>
                </c:pt>
                <c:pt idx="123">
                  <c:v>0.1057353545021955</c:v>
                </c:pt>
                <c:pt idx="124">
                  <c:v>0.10875614861095217</c:v>
                </c:pt>
                <c:pt idx="125">
                  <c:v>0.11183762635781266</c:v>
                </c:pt>
                <c:pt idx="126">
                  <c:v>0.1149797349242863</c:v>
                </c:pt>
                <c:pt idx="127">
                  <c:v>0.11818234893946251</c:v>
                </c:pt>
                <c:pt idx="128">
                  <c:v>0.12144526753821105</c:v>
                </c:pt>
                <c:pt idx="129">
                  <c:v>0.12476821144555343</c:v>
                </c:pt>
                <c:pt idx="130">
                  <c:v>0.12815082009658846</c:v>
                </c:pt>
                <c:pt idx="131">
                  <c:v>0.13159264880174301</c:v>
                </c:pt>
                <c:pt idx="132">
                  <c:v>0.13509316596748994</c:v>
                </c:pt>
                <c:pt idx="133">
                  <c:v>0.13865175038302649</c:v>
                </c:pt>
                <c:pt idx="134">
                  <c:v>0.14226768858373484</c:v>
                </c:pt>
                <c:pt idx="135">
                  <c:v>0.14594017230254586</c:v>
                </c:pt>
                <c:pt idx="136">
                  <c:v>0.14966829602060225</c:v>
                </c:pt>
                <c:pt idx="137">
                  <c:v>0.15345105462885592</c:v>
                </c:pt>
                <c:pt idx="138">
                  <c:v>0.1572873412124397</c:v>
                </c:pt>
                <c:pt idx="139">
                  <c:v>0.16117594496981921</c:v>
                </c:pt>
                <c:pt idx="140">
                  <c:v>0.16511554927885749</c:v>
                </c:pt>
                <c:pt idx="141">
                  <c:v>0.16910472992200526</c:v>
                </c:pt>
                <c:pt idx="142">
                  <c:v>0.17314195348286107</c:v>
                </c:pt>
                <c:pt idx="143">
                  <c:v>0.1772255759263334</c:v>
                </c:pt>
                <c:pt idx="144">
                  <c:v>0.18135384137456362</c:v>
                </c:pt>
                <c:pt idx="145">
                  <c:v>0.1855248810906478</c:v>
                </c:pt>
                <c:pt idx="146">
                  <c:v>0.18973671268200959</c:v>
                </c:pt>
                <c:pt idx="147">
                  <c:v>0.19398723953504121</c:v>
                </c:pt>
                <c:pt idx="148">
                  <c:v>0.19827425049231864</c:v>
                </c:pt>
                <c:pt idx="149">
                  <c:v>0.20259541978333784</c:v>
                </c:pt>
                <c:pt idx="150">
                  <c:v>0.20694830721928573</c:v>
                </c:pt>
                <c:pt idx="151">
                  <c:v>0.21133035866186167</c:v>
                </c:pt>
                <c:pt idx="152">
                  <c:v>0.21573890677560434</c:v>
                </c:pt>
                <c:pt idx="153">
                  <c:v>0.22017117207255113</c:v>
                </c:pt>
                <c:pt idx="154">
                  <c:v>0.22462426425735726</c:v>
                </c:pt>
                <c:pt idx="155">
                  <c:v>0.22909518388024408</c:v>
                </c:pt>
                <c:pt idx="156">
                  <c:v>0.23358082430431318</c:v>
                </c:pt>
                <c:pt idx="157">
                  <c:v>0.23807797399287803</c:v>
                </c:pt>
                <c:pt idx="158">
                  <c:v>0.24258331912150244</c:v>
                </c:pt>
                <c:pt idx="159">
                  <c:v>0.24709344651842763</c:v>
                </c:pt>
                <c:pt idx="160">
                  <c:v>0.25160484693599239</c:v>
                </c:pt>
                <c:pt idx="161">
                  <c:v>0.25611391865452632</c:v>
                </c:pt>
                <c:pt idx="162">
                  <c:v>0.26061697141901707</c:v>
                </c:pt>
                <c:pt idx="163">
                  <c:v>0.26511023070762824</c:v>
                </c:pt>
                <c:pt idx="164">
                  <c:v>0.26958984232987598</c:v>
                </c:pt>
                <c:pt idx="165">
                  <c:v>0.27405187735096709</c:v>
                </c:pt>
                <c:pt idx="166">
                  <c:v>0.2784923373374662</c:v>
                </c:pt>
                <c:pt idx="167">
                  <c:v>0.28290715991809262</c:v>
                </c:pt>
                <c:pt idx="168">
                  <c:v>0.28729222465206522</c:v>
                </c:pt>
                <c:pt idx="169">
                  <c:v>0.29164335919601747</c:v>
                </c:pt>
                <c:pt idx="170">
                  <c:v>0.29595634575909718</c:v>
                </c:pt>
                <c:pt idx="171">
                  <c:v>0.30022692783446497</c:v>
                </c:pt>
                <c:pt idx="172">
                  <c:v>0.30445081719400752</c:v>
                </c:pt>
                <c:pt idx="173">
                  <c:v>0.30862370113170373</c:v>
                </c:pt>
                <c:pt idx="174">
                  <c:v>0.3127412499397233</c:v>
                </c:pt>
                <c:pt idx="175">
                  <c:v>0.31679912460001453</c:v>
                </c:pt>
                <c:pt idx="176">
                  <c:v>0.32079298467285156</c:v>
                </c:pt>
                <c:pt idx="177">
                  <c:v>0.32471849636257594</c:v>
                </c:pt>
                <c:pt idx="178">
                  <c:v>0.32857134073958288</c:v>
                </c:pt>
                <c:pt idx="179">
                  <c:v>0.33234722209649042</c:v>
                </c:pt>
                <c:pt idx="180">
                  <c:v>0.33604187641537769</c:v>
                </c:pt>
                <c:pt idx="181">
                  <c:v>0.3396510799220176</c:v>
                </c:pt>
                <c:pt idx="182">
                  <c:v>0.34317065770214694</c:v>
                </c:pt>
                <c:pt idx="183">
                  <c:v>0.34659649235403084</c:v>
                </c:pt>
                <c:pt idx="184">
                  <c:v>0.3499245326508939</c:v>
                </c:pt>
                <c:pt idx="185">
                  <c:v>0.3531508021862097</c:v>
                </c:pt>
                <c:pt idx="186">
                  <c:v>0.3562714079743749</c:v>
                </c:pt>
                <c:pt idx="187">
                  <c:v>0.35928254897894057</c:v>
                </c:pt>
                <c:pt idx="188">
                  <c:v>0.36218052454034927</c:v>
                </c:pt>
                <c:pt idx="189">
                  <c:v>0.36496174267501752</c:v>
                </c:pt>
                <c:pt idx="190">
                  <c:v>0.36762272821763314</c:v>
                </c:pt>
                <c:pt idx="191">
                  <c:v>0.37016013077868848</c:v>
                </c:pt>
                <c:pt idx="192">
                  <c:v>0.3725707324895613</c:v>
                </c:pt>
                <c:pt idx="193">
                  <c:v>0.37485145550787263</c:v>
                </c:pt>
                <c:pt idx="194">
                  <c:v>0.37699936925640687</c:v>
                </c:pt>
                <c:pt idx="195">
                  <c:v>0.37901169736956436</c:v>
                </c:pt>
                <c:pt idx="196">
                  <c:v>0.38088582432212958</c:v>
                </c:pt>
                <c:pt idx="197">
                  <c:v>0.38261930171608377</c:v>
                </c:pt>
                <c:pt idx="198">
                  <c:v>0.38420985420225723</c:v>
                </c:pt>
                <c:pt idx="199">
                  <c:v>0.3856553850148004</c:v>
                </c:pt>
                <c:pt idx="200">
                  <c:v>0.38695398109775792</c:v>
                </c:pt>
                <c:pt idx="201">
                  <c:v>0.38810391780443476</c:v>
                </c:pt>
                <c:pt idx="202">
                  <c:v>0.38910366315175932</c:v>
                </c:pt>
                <c:pt idx="203">
                  <c:v>0.38995188161345118</c:v>
                </c:pt>
                <c:pt idx="204">
                  <c:v>0.3906474374374958</c:v>
                </c:pt>
                <c:pt idx="205">
                  <c:v>0.39118939747519721</c:v>
                </c:pt>
                <c:pt idx="206">
                  <c:v>0.39157703351091999</c:v>
                </c:pt>
                <c:pt idx="207">
                  <c:v>0.3918098240835296</c:v>
                </c:pt>
                <c:pt idx="208">
                  <c:v>0.39188745579248563</c:v>
                </c:pt>
                <c:pt idx="209">
                  <c:v>0.3918098240835296</c:v>
                </c:pt>
                <c:pt idx="210">
                  <c:v>0.39157703351091999</c:v>
                </c:pt>
                <c:pt idx="211">
                  <c:v>0.39118939747519721</c:v>
                </c:pt>
                <c:pt idx="212">
                  <c:v>0.3906474374374958</c:v>
                </c:pt>
                <c:pt idx="213">
                  <c:v>0.38995188161345118</c:v>
                </c:pt>
                <c:pt idx="214">
                  <c:v>0.38910366315175932</c:v>
                </c:pt>
                <c:pt idx="215">
                  <c:v>0.38810391780443476</c:v>
                </c:pt>
                <c:pt idx="216">
                  <c:v>0.38695398109775792</c:v>
                </c:pt>
                <c:pt idx="217">
                  <c:v>0.3856553850148004</c:v>
                </c:pt>
                <c:pt idx="218">
                  <c:v>0.38420985420225723</c:v>
                </c:pt>
                <c:pt idx="219">
                  <c:v>0.38261930171608377</c:v>
                </c:pt>
                <c:pt idx="220">
                  <c:v>0.38088582432212958</c:v>
                </c:pt>
                <c:pt idx="221">
                  <c:v>0.37901169736956436</c:v>
                </c:pt>
                <c:pt idx="222">
                  <c:v>0.37699936925640687</c:v>
                </c:pt>
                <c:pt idx="223">
                  <c:v>0.37485145550787263</c:v>
                </c:pt>
                <c:pt idx="224">
                  <c:v>0.3725707324895613</c:v>
                </c:pt>
                <c:pt idx="225">
                  <c:v>0.37016013077868848</c:v>
                </c:pt>
                <c:pt idx="226">
                  <c:v>0.36762272821763314</c:v>
                </c:pt>
                <c:pt idx="227">
                  <c:v>0.36496174267501752</c:v>
                </c:pt>
                <c:pt idx="228">
                  <c:v>0.36218052454034927</c:v>
                </c:pt>
                <c:pt idx="229">
                  <c:v>0.35928254897894057</c:v>
                </c:pt>
                <c:pt idx="230">
                  <c:v>0.3562714079743749</c:v>
                </c:pt>
                <c:pt idx="231">
                  <c:v>0.3531508021862097</c:v>
                </c:pt>
                <c:pt idx="232">
                  <c:v>0.3499245326508939</c:v>
                </c:pt>
                <c:pt idx="233">
                  <c:v>0.34659649235403084</c:v>
                </c:pt>
                <c:pt idx="234">
                  <c:v>0.34317065770214694</c:v>
                </c:pt>
                <c:pt idx="235">
                  <c:v>0.3396510799220176</c:v>
                </c:pt>
                <c:pt idx="236">
                  <c:v>0.33604187641537769</c:v>
                </c:pt>
                <c:pt idx="237">
                  <c:v>0.33234722209649042</c:v>
                </c:pt>
                <c:pt idx="238">
                  <c:v>0.32857134073958288</c:v>
                </c:pt>
                <c:pt idx="239">
                  <c:v>0.32471849636257594</c:v>
                </c:pt>
                <c:pt idx="240">
                  <c:v>0.32079298467285156</c:v>
                </c:pt>
                <c:pt idx="241">
                  <c:v>0.31679912460001453</c:v>
                </c:pt>
                <c:pt idx="242">
                  <c:v>0.3127412499397233</c:v>
                </c:pt>
                <c:pt idx="243">
                  <c:v>0.30862370113170373</c:v>
                </c:pt>
                <c:pt idx="244">
                  <c:v>0.30445081719400752</c:v>
                </c:pt>
                <c:pt idx="245">
                  <c:v>0.30022692783446497</c:v>
                </c:pt>
                <c:pt idx="246">
                  <c:v>0.29595634575909718</c:v>
                </c:pt>
                <c:pt idx="247">
                  <c:v>0.29164335919601747</c:v>
                </c:pt>
                <c:pt idx="248">
                  <c:v>0.28729222465206522</c:v>
                </c:pt>
                <c:pt idx="249">
                  <c:v>0.28290715991809262</c:v>
                </c:pt>
                <c:pt idx="250">
                  <c:v>0.2784923373374662</c:v>
                </c:pt>
                <c:pt idx="251">
                  <c:v>0.27405187735096709</c:v>
                </c:pt>
                <c:pt idx="252">
                  <c:v>0.26958984232987598</c:v>
                </c:pt>
                <c:pt idx="253">
                  <c:v>0.26511023070762824</c:v>
                </c:pt>
                <c:pt idx="254">
                  <c:v>0.26061697141901707</c:v>
                </c:pt>
                <c:pt idx="255">
                  <c:v>0.25611391865452632</c:v>
                </c:pt>
                <c:pt idx="256">
                  <c:v>0.25160484693599239</c:v>
                </c:pt>
                <c:pt idx="257">
                  <c:v>0.24709344651842763</c:v>
                </c:pt>
                <c:pt idx="258">
                  <c:v>0.24258331912150244</c:v>
                </c:pt>
                <c:pt idx="259">
                  <c:v>0.23807797399287803</c:v>
                </c:pt>
                <c:pt idx="260">
                  <c:v>0.23358082430431318</c:v>
                </c:pt>
                <c:pt idx="261">
                  <c:v>0.22909518388024408</c:v>
                </c:pt>
                <c:pt idx="262">
                  <c:v>0.22462426425735726</c:v>
                </c:pt>
                <c:pt idx="263">
                  <c:v>0.22017117207255113</c:v>
                </c:pt>
                <c:pt idx="264">
                  <c:v>0.21573890677560434</c:v>
                </c:pt>
                <c:pt idx="265">
                  <c:v>0.21133035866186167</c:v>
                </c:pt>
                <c:pt idx="266">
                  <c:v>0.20694830721928573</c:v>
                </c:pt>
                <c:pt idx="267">
                  <c:v>0.20259541978333784</c:v>
                </c:pt>
                <c:pt idx="268">
                  <c:v>0.19827425049231864</c:v>
                </c:pt>
                <c:pt idx="269">
                  <c:v>0.19398723953504121</c:v>
                </c:pt>
                <c:pt idx="270">
                  <c:v>0.18973671268200959</c:v>
                </c:pt>
                <c:pt idx="271">
                  <c:v>0.1855248810906478</c:v>
                </c:pt>
                <c:pt idx="272">
                  <c:v>0.18135384137456362</c:v>
                </c:pt>
                <c:pt idx="273">
                  <c:v>0.1772255759263334</c:v>
                </c:pt>
                <c:pt idx="274">
                  <c:v>0.17314195348286107</c:v>
                </c:pt>
                <c:pt idx="275">
                  <c:v>0.16910472992200526</c:v>
                </c:pt>
                <c:pt idx="276">
                  <c:v>0.16511554927885749</c:v>
                </c:pt>
                <c:pt idx="277">
                  <c:v>0.16117594496981921</c:v>
                </c:pt>
                <c:pt idx="278">
                  <c:v>0.1572873412124397</c:v>
                </c:pt>
                <c:pt idx="279">
                  <c:v>0.15345105462885592</c:v>
                </c:pt>
                <c:pt idx="280">
                  <c:v>0.14966829602060225</c:v>
                </c:pt>
                <c:pt idx="281">
                  <c:v>0.14594017230254586</c:v>
                </c:pt>
                <c:pt idx="282">
                  <c:v>0.14226768858373484</c:v>
                </c:pt>
                <c:pt idx="283">
                  <c:v>0.13865175038302649</c:v>
                </c:pt>
                <c:pt idx="284">
                  <c:v>0.13509316596748994</c:v>
                </c:pt>
                <c:pt idx="285">
                  <c:v>0.13159264880174301</c:v>
                </c:pt>
                <c:pt idx="286">
                  <c:v>0.12815082009658846</c:v>
                </c:pt>
                <c:pt idx="287">
                  <c:v>0.12476821144555343</c:v>
                </c:pt>
                <c:pt idx="288">
                  <c:v>0.12144526753821105</c:v>
                </c:pt>
                <c:pt idx="289">
                  <c:v>0.11818234893946251</c:v>
                </c:pt>
                <c:pt idx="290">
                  <c:v>0.1149797349242863</c:v>
                </c:pt>
                <c:pt idx="291">
                  <c:v>0.11183762635781266</c:v>
                </c:pt>
                <c:pt idx="292">
                  <c:v>0.10875614861095217</c:v>
                </c:pt>
                <c:pt idx="293">
                  <c:v>0.1057353545021955</c:v>
                </c:pt>
                <c:pt idx="294">
                  <c:v>0.10277522725660534</c:v>
                </c:pt>
                <c:pt idx="295">
                  <c:v>9.9875683473436574E-2</c:v>
                </c:pt>
                <c:pt idx="296">
                  <c:v>9.7036576094243848E-2</c:v>
                </c:pt>
                <c:pt idx="297">
                  <c:v>9.4257697363769252E-2</c:v>
                </c:pt>
                <c:pt idx="298">
                  <c:v>9.1538781776336661E-2</c:v>
                </c:pt>
                <c:pt idx="299">
                  <c:v>8.887950900092037E-2</c:v>
                </c:pt>
                <c:pt idx="300">
                  <c:v>8.6279506778490195E-2</c:v>
                </c:pt>
                <c:pt idx="301">
                  <c:v>8.3738353785676525E-2</c:v>
                </c:pt>
                <c:pt idx="302">
                  <c:v>8.1255582459229717E-2</c:v>
                </c:pt>
                <c:pt idx="303">
                  <c:v>7.8830681776176789E-2</c:v>
                </c:pt>
                <c:pt idx="304">
                  <c:v>7.6463099985001573E-2</c:v>
                </c:pt>
                <c:pt idx="305">
                  <c:v>7.4152247283586256E-2</c:v>
                </c:pt>
                <c:pt idx="306">
                  <c:v>7.1897498440057314E-2</c:v>
                </c:pt>
                <c:pt idx="307">
                  <c:v>6.9698195353073589E-2</c:v>
                </c:pt>
                <c:pt idx="308">
                  <c:v>6.7553649548474551E-2</c:v>
                </c:pt>
                <c:pt idx="309">
                  <c:v>6.5463144609578972E-2</c:v>
                </c:pt>
                <c:pt idx="310">
                  <c:v>6.3425938538779425E-2</c:v>
                </c:pt>
                <c:pt idx="311">
                  <c:v>6.1441266048421879E-2</c:v>
                </c:pt>
                <c:pt idx="312">
                  <c:v>5.9508340779289043E-2</c:v>
                </c:pt>
                <c:pt idx="313">
                  <c:v>5.7626357445318646E-2</c:v>
                </c:pt>
                <c:pt idx="314">
                  <c:v>5.5794493903489013E-2</c:v>
                </c:pt>
                <c:pt idx="315">
                  <c:v>5.401191314808642E-2</c:v>
                </c:pt>
                <c:pt idx="316">
                  <c:v>5.2277765228838077E-2</c:v>
                </c:pt>
                <c:pt idx="317">
                  <c:v>5.0591189092647877E-2</c:v>
                </c:pt>
                <c:pt idx="318">
                  <c:v>4.8951314348908266E-2</c:v>
                </c:pt>
                <c:pt idx="319">
                  <c:v>4.7357262958585999E-2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65-4B9E-9D36-8E765FD53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883968"/>
        <c:axId val="1906880640"/>
      </c:areaChart>
      <c:catAx>
        <c:axId val="190688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886880"/>
        <c:crosses val="autoZero"/>
        <c:auto val="1"/>
        <c:lblAlgn val="ctr"/>
        <c:lblOffset val="100"/>
        <c:noMultiLvlLbl val="0"/>
      </c:catAx>
      <c:valAx>
        <c:axId val="1906886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06883136"/>
        <c:crosses val="autoZero"/>
        <c:crossBetween val="midCat"/>
      </c:valAx>
      <c:valAx>
        <c:axId val="19068806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906883968"/>
        <c:crosses val="max"/>
        <c:crossBetween val="midCat"/>
      </c:valAx>
      <c:catAx>
        <c:axId val="190688396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880640"/>
        <c:crosses val="max"/>
        <c:auto val="1"/>
        <c:lblAlgn val="ctr"/>
        <c:lblOffset val="100"/>
        <c:tickLblSkip val="52"/>
        <c:noMultiLvlLbl val="0"/>
      </c:cat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Pbar2!$M$2</c:f>
          <c:strCache>
            <c:ptCount val="1"/>
            <c:pt idx="0">
              <c:v>Sampling Distribution of Pbar 
Standard Error for Sampling Distribution of Pbar = 0.025
Expected (Pbar) = 0.75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1"/>
          <c:order val="0"/>
          <c:tx>
            <c:strRef>
              <c:f>Pbar2!$H$44</c:f>
              <c:strCache>
                <c:ptCount val="1"/>
                <c:pt idx="0">
                  <c:v>P(Pbar)</c:v>
                </c:pt>
              </c:strCache>
            </c:strRef>
          </c:tx>
          <c:cat>
            <c:numRef>
              <c:f>Pbar2!$G$45:$G$85</c:f>
              <c:numCache>
                <c:formatCode>General</c:formatCode>
                <c:ptCount val="41"/>
                <c:pt idx="0">
                  <c:v>0.65</c:v>
                </c:pt>
                <c:pt idx="1">
                  <c:v>0.65500000000000003</c:v>
                </c:pt>
                <c:pt idx="2">
                  <c:v>0.66</c:v>
                </c:pt>
                <c:pt idx="3">
                  <c:v>0.66500000000000004</c:v>
                </c:pt>
                <c:pt idx="4">
                  <c:v>0.67</c:v>
                </c:pt>
                <c:pt idx="5">
                  <c:v>0.67500000000000004</c:v>
                </c:pt>
                <c:pt idx="6">
                  <c:v>0.68</c:v>
                </c:pt>
                <c:pt idx="7">
                  <c:v>0.68500000000000005</c:v>
                </c:pt>
                <c:pt idx="8">
                  <c:v>0.69</c:v>
                </c:pt>
                <c:pt idx="9">
                  <c:v>0.69499999999999995</c:v>
                </c:pt>
                <c:pt idx="10">
                  <c:v>0.7</c:v>
                </c:pt>
                <c:pt idx="11">
                  <c:v>0.70499999999999996</c:v>
                </c:pt>
                <c:pt idx="12">
                  <c:v>0.71</c:v>
                </c:pt>
                <c:pt idx="13">
                  <c:v>0.71499999999999997</c:v>
                </c:pt>
                <c:pt idx="14">
                  <c:v>0.72</c:v>
                </c:pt>
                <c:pt idx="15">
                  <c:v>0.72499999999999998</c:v>
                </c:pt>
                <c:pt idx="16">
                  <c:v>0.73</c:v>
                </c:pt>
                <c:pt idx="17">
                  <c:v>0.73499999999999999</c:v>
                </c:pt>
                <c:pt idx="18">
                  <c:v>0.74</c:v>
                </c:pt>
                <c:pt idx="19">
                  <c:v>0.745</c:v>
                </c:pt>
                <c:pt idx="20">
                  <c:v>0.75</c:v>
                </c:pt>
                <c:pt idx="21">
                  <c:v>0.755</c:v>
                </c:pt>
                <c:pt idx="22">
                  <c:v>0.76</c:v>
                </c:pt>
                <c:pt idx="23">
                  <c:v>0.76500000000000001</c:v>
                </c:pt>
                <c:pt idx="24">
                  <c:v>0.77</c:v>
                </c:pt>
                <c:pt idx="25">
                  <c:v>0.77500000000000002</c:v>
                </c:pt>
                <c:pt idx="26">
                  <c:v>0.78</c:v>
                </c:pt>
                <c:pt idx="27">
                  <c:v>0.78500000000000003</c:v>
                </c:pt>
                <c:pt idx="28">
                  <c:v>0.79</c:v>
                </c:pt>
                <c:pt idx="29">
                  <c:v>0.79500000000000004</c:v>
                </c:pt>
                <c:pt idx="30">
                  <c:v>0.8</c:v>
                </c:pt>
                <c:pt idx="31">
                  <c:v>0.80500000000000005</c:v>
                </c:pt>
                <c:pt idx="32">
                  <c:v>0.81</c:v>
                </c:pt>
                <c:pt idx="33">
                  <c:v>0.81499999999999995</c:v>
                </c:pt>
                <c:pt idx="34">
                  <c:v>0.82</c:v>
                </c:pt>
                <c:pt idx="35">
                  <c:v>0.82499999999999996</c:v>
                </c:pt>
                <c:pt idx="36">
                  <c:v>0.83</c:v>
                </c:pt>
                <c:pt idx="37">
                  <c:v>0.83499999999999996</c:v>
                </c:pt>
                <c:pt idx="38">
                  <c:v>0.84</c:v>
                </c:pt>
                <c:pt idx="39">
                  <c:v>0.84499999999999997</c:v>
                </c:pt>
                <c:pt idx="40">
                  <c:v>0.85</c:v>
                </c:pt>
              </c:numCache>
            </c:numRef>
          </c:cat>
          <c:val>
            <c:numRef>
              <c:f>Pbar2!$H$45:$H$85</c:f>
              <c:numCache>
                <c:formatCode>General</c:formatCode>
                <c:ptCount val="41"/>
                <c:pt idx="0">
                  <c:v>5.3532090305954336E-3</c:v>
                </c:pt>
                <c:pt idx="1">
                  <c:v>1.1677877031658452E-2</c:v>
                </c:pt>
                <c:pt idx="2">
                  <c:v>2.4476077204551007E-2</c:v>
                </c:pt>
                <c:pt idx="3">
                  <c:v>4.9288766738921012E-2</c:v>
                </c:pt>
                <c:pt idx="4">
                  <c:v>9.5363528058594202E-2</c:v>
                </c:pt>
                <c:pt idx="5">
                  <c:v>0.17727393647752124</c:v>
                </c:pt>
                <c:pt idx="6">
                  <c:v>0.31661806331920028</c:v>
                </c:pt>
                <c:pt idx="7">
                  <c:v>0.54331876934742762</c:v>
                </c:pt>
                <c:pt idx="8">
                  <c:v>0.89578121179371117</c:v>
                </c:pt>
                <c:pt idx="9">
                  <c:v>1.4189837138492511</c:v>
                </c:pt>
                <c:pt idx="10">
                  <c:v>2.1596386605275142</c:v>
                </c:pt>
                <c:pt idx="11">
                  <c:v>3.1580063320357574</c:v>
                </c:pt>
                <c:pt idx="12">
                  <c:v>4.4368333871782131</c:v>
                </c:pt>
                <c:pt idx="13">
                  <c:v>5.9890986254297838</c:v>
                </c:pt>
                <c:pt idx="14">
                  <c:v>7.7674421993285074</c:v>
                </c:pt>
                <c:pt idx="15">
                  <c:v>9.6788289807657257</c:v>
                </c:pt>
                <c:pt idx="16">
                  <c:v>11.587662110459302</c:v>
                </c:pt>
                <c:pt idx="17">
                  <c:v>13.328984115671981</c:v>
                </c:pt>
                <c:pt idx="18">
                  <c:v>14.730805612132929</c:v>
                </c:pt>
                <c:pt idx="19">
                  <c:v>15.641707759018235</c:v>
                </c:pt>
                <c:pt idx="20">
                  <c:v>15.957691216057308</c:v>
                </c:pt>
                <c:pt idx="21">
                  <c:v>15.641707759018235</c:v>
                </c:pt>
                <c:pt idx="22">
                  <c:v>14.730805612132929</c:v>
                </c:pt>
                <c:pt idx="23">
                  <c:v>13.328984115671981</c:v>
                </c:pt>
                <c:pt idx="24">
                  <c:v>11.587662110459302</c:v>
                </c:pt>
                <c:pt idx="25">
                  <c:v>9.6788289807657257</c:v>
                </c:pt>
                <c:pt idx="26">
                  <c:v>7.7674421993285074</c:v>
                </c:pt>
                <c:pt idx="27">
                  <c:v>5.9890986254297838</c:v>
                </c:pt>
                <c:pt idx="28">
                  <c:v>4.4368333871782131</c:v>
                </c:pt>
                <c:pt idx="29">
                  <c:v>3.1580063320357574</c:v>
                </c:pt>
                <c:pt idx="30">
                  <c:v>2.1596386605275142</c:v>
                </c:pt>
                <c:pt idx="31">
                  <c:v>1.4189837138492511</c:v>
                </c:pt>
                <c:pt idx="32">
                  <c:v>0.89578121179371117</c:v>
                </c:pt>
                <c:pt idx="33">
                  <c:v>0.54331876934742762</c:v>
                </c:pt>
                <c:pt idx="34">
                  <c:v>0.31661806331920028</c:v>
                </c:pt>
                <c:pt idx="35">
                  <c:v>0.17727393647752124</c:v>
                </c:pt>
                <c:pt idx="36">
                  <c:v>9.5363528058594202E-2</c:v>
                </c:pt>
                <c:pt idx="37">
                  <c:v>4.9288766738921012E-2</c:v>
                </c:pt>
                <c:pt idx="38">
                  <c:v>2.4476077204551007E-2</c:v>
                </c:pt>
                <c:pt idx="39">
                  <c:v>1.1677877031658452E-2</c:v>
                </c:pt>
                <c:pt idx="40">
                  <c:v>5.3532090305954336E-3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3-4CF7-A13A-1AE2B4F40C82}"/>
            </c:ext>
          </c:extLst>
        </c:ser>
        <c:ser>
          <c:idx val="0"/>
          <c:order val="1"/>
          <c:tx>
            <c:strRef>
              <c:f>Pbar2!$I$44</c:f>
              <c:strCache>
                <c:ptCount val="1"/>
                <c:pt idx="0">
                  <c:v>P(0.7 &lt;= Pbar &lt;= 0.8) = 0.9545</c:v>
                </c:pt>
              </c:strCache>
            </c:strRef>
          </c:tx>
          <c:spPr>
            <a:ln w="25400">
              <a:noFill/>
            </a:ln>
          </c:spPr>
          <c:cat>
            <c:numRef>
              <c:f>Pbar2!$G$45:$G$85</c:f>
              <c:numCache>
                <c:formatCode>General</c:formatCode>
                <c:ptCount val="41"/>
                <c:pt idx="0">
                  <c:v>0.65</c:v>
                </c:pt>
                <c:pt idx="1">
                  <c:v>0.65500000000000003</c:v>
                </c:pt>
                <c:pt idx="2">
                  <c:v>0.66</c:v>
                </c:pt>
                <c:pt idx="3">
                  <c:v>0.66500000000000004</c:v>
                </c:pt>
                <c:pt idx="4">
                  <c:v>0.67</c:v>
                </c:pt>
                <c:pt idx="5">
                  <c:v>0.67500000000000004</c:v>
                </c:pt>
                <c:pt idx="6">
                  <c:v>0.68</c:v>
                </c:pt>
                <c:pt idx="7">
                  <c:v>0.68500000000000005</c:v>
                </c:pt>
                <c:pt idx="8">
                  <c:v>0.69</c:v>
                </c:pt>
                <c:pt idx="9">
                  <c:v>0.69499999999999995</c:v>
                </c:pt>
                <c:pt idx="10">
                  <c:v>0.7</c:v>
                </c:pt>
                <c:pt idx="11">
                  <c:v>0.70499999999999996</c:v>
                </c:pt>
                <c:pt idx="12">
                  <c:v>0.71</c:v>
                </c:pt>
                <c:pt idx="13">
                  <c:v>0.71499999999999997</c:v>
                </c:pt>
                <c:pt idx="14">
                  <c:v>0.72</c:v>
                </c:pt>
                <c:pt idx="15">
                  <c:v>0.72499999999999998</c:v>
                </c:pt>
                <c:pt idx="16">
                  <c:v>0.73</c:v>
                </c:pt>
                <c:pt idx="17">
                  <c:v>0.73499999999999999</c:v>
                </c:pt>
                <c:pt idx="18">
                  <c:v>0.74</c:v>
                </c:pt>
                <c:pt idx="19">
                  <c:v>0.745</c:v>
                </c:pt>
                <c:pt idx="20">
                  <c:v>0.75</c:v>
                </c:pt>
                <c:pt idx="21">
                  <c:v>0.755</c:v>
                </c:pt>
                <c:pt idx="22">
                  <c:v>0.76</c:v>
                </c:pt>
                <c:pt idx="23">
                  <c:v>0.76500000000000001</c:v>
                </c:pt>
                <c:pt idx="24">
                  <c:v>0.77</c:v>
                </c:pt>
                <c:pt idx="25">
                  <c:v>0.77500000000000002</c:v>
                </c:pt>
                <c:pt idx="26">
                  <c:v>0.78</c:v>
                </c:pt>
                <c:pt idx="27">
                  <c:v>0.78500000000000003</c:v>
                </c:pt>
                <c:pt idx="28">
                  <c:v>0.79</c:v>
                </c:pt>
                <c:pt idx="29">
                  <c:v>0.79500000000000004</c:v>
                </c:pt>
                <c:pt idx="30">
                  <c:v>0.8</c:v>
                </c:pt>
                <c:pt idx="31">
                  <c:v>0.80500000000000005</c:v>
                </c:pt>
                <c:pt idx="32">
                  <c:v>0.81</c:v>
                </c:pt>
                <c:pt idx="33">
                  <c:v>0.81499999999999995</c:v>
                </c:pt>
                <c:pt idx="34">
                  <c:v>0.82</c:v>
                </c:pt>
                <c:pt idx="35">
                  <c:v>0.82499999999999996</c:v>
                </c:pt>
                <c:pt idx="36">
                  <c:v>0.83</c:v>
                </c:pt>
                <c:pt idx="37">
                  <c:v>0.83499999999999996</c:v>
                </c:pt>
                <c:pt idx="38">
                  <c:v>0.84</c:v>
                </c:pt>
                <c:pt idx="39">
                  <c:v>0.84499999999999997</c:v>
                </c:pt>
                <c:pt idx="40">
                  <c:v>0.85</c:v>
                </c:pt>
              </c:numCache>
            </c:numRef>
          </c:cat>
          <c:val>
            <c:numRef>
              <c:f>Pbar2!$I$45:$I$85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2.1596386605275142</c:v>
                </c:pt>
                <c:pt idx="11">
                  <c:v>3.1580063320357574</c:v>
                </c:pt>
                <c:pt idx="12">
                  <c:v>4.4368333871782131</c:v>
                </c:pt>
                <c:pt idx="13">
                  <c:v>5.9890986254297838</c:v>
                </c:pt>
                <c:pt idx="14">
                  <c:v>7.7674421993285074</c:v>
                </c:pt>
                <c:pt idx="15">
                  <c:v>9.6788289807657257</c:v>
                </c:pt>
                <c:pt idx="16">
                  <c:v>11.587662110459302</c:v>
                </c:pt>
                <c:pt idx="17">
                  <c:v>13.328984115671981</c:v>
                </c:pt>
                <c:pt idx="18">
                  <c:v>14.730805612132929</c:v>
                </c:pt>
                <c:pt idx="19">
                  <c:v>15.641707759018235</c:v>
                </c:pt>
                <c:pt idx="20">
                  <c:v>15.957691216057308</c:v>
                </c:pt>
                <c:pt idx="21">
                  <c:v>15.641707759018235</c:v>
                </c:pt>
                <c:pt idx="22">
                  <c:v>14.730805612132929</c:v>
                </c:pt>
                <c:pt idx="23">
                  <c:v>13.328984115671981</c:v>
                </c:pt>
                <c:pt idx="24">
                  <c:v>11.587662110459302</c:v>
                </c:pt>
                <c:pt idx="25">
                  <c:v>9.6788289807657257</c:v>
                </c:pt>
                <c:pt idx="26">
                  <c:v>7.7674421993285074</c:v>
                </c:pt>
                <c:pt idx="27">
                  <c:v>5.9890986254297838</c:v>
                </c:pt>
                <c:pt idx="28">
                  <c:v>4.4368333871782131</c:v>
                </c:pt>
                <c:pt idx="29">
                  <c:v>3.1580063320357574</c:v>
                </c:pt>
                <c:pt idx="30">
                  <c:v>2.1596386605275142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3-4CF7-A13A-1AE2B4F40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496560"/>
        <c:axId val="965497120"/>
      </c:areaChart>
      <c:catAx>
        <c:axId val="96549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Pbar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65497120"/>
        <c:crosses val="autoZero"/>
        <c:auto val="1"/>
        <c:lblAlgn val="ctr"/>
        <c:lblOffset val="100"/>
        <c:noMultiLvlLbl val="0"/>
      </c:catAx>
      <c:valAx>
        <c:axId val="965497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6549656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'Pbar2 (an)'!$M$2</c:f>
          <c:strCache>
            <c:ptCount val="1"/>
            <c:pt idx="0">
              <c:v>Sampling Distribution of Pbar 
Standard Error for Sampling Distribution of Pbar = 0.025
Expected (Pbar) = 0.75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1"/>
          <c:order val="0"/>
          <c:tx>
            <c:strRef>
              <c:f>'Pbar2 (an)'!$H$44</c:f>
              <c:strCache>
                <c:ptCount val="1"/>
                <c:pt idx="0">
                  <c:v>P(Pbar)</c:v>
                </c:pt>
              </c:strCache>
            </c:strRef>
          </c:tx>
          <c:cat>
            <c:numRef>
              <c:f>'Pbar2 (an)'!$G$45:$G$85</c:f>
              <c:numCache>
                <c:formatCode>General</c:formatCode>
                <c:ptCount val="41"/>
                <c:pt idx="0">
                  <c:v>0.65</c:v>
                </c:pt>
                <c:pt idx="1">
                  <c:v>0.65500000000000003</c:v>
                </c:pt>
                <c:pt idx="2">
                  <c:v>0.66</c:v>
                </c:pt>
                <c:pt idx="3">
                  <c:v>0.66500000000000004</c:v>
                </c:pt>
                <c:pt idx="4">
                  <c:v>0.67</c:v>
                </c:pt>
                <c:pt idx="5">
                  <c:v>0.67500000000000004</c:v>
                </c:pt>
                <c:pt idx="6">
                  <c:v>0.68</c:v>
                </c:pt>
                <c:pt idx="7">
                  <c:v>0.68500000000000005</c:v>
                </c:pt>
                <c:pt idx="8">
                  <c:v>0.69</c:v>
                </c:pt>
                <c:pt idx="9">
                  <c:v>0.69499999999999995</c:v>
                </c:pt>
                <c:pt idx="10">
                  <c:v>0.7</c:v>
                </c:pt>
                <c:pt idx="11">
                  <c:v>0.70499999999999996</c:v>
                </c:pt>
                <c:pt idx="12">
                  <c:v>0.71</c:v>
                </c:pt>
                <c:pt idx="13">
                  <c:v>0.71499999999999997</c:v>
                </c:pt>
                <c:pt idx="14">
                  <c:v>0.72</c:v>
                </c:pt>
                <c:pt idx="15">
                  <c:v>0.72499999999999998</c:v>
                </c:pt>
                <c:pt idx="16">
                  <c:v>0.73</c:v>
                </c:pt>
                <c:pt idx="17">
                  <c:v>0.73499999999999999</c:v>
                </c:pt>
                <c:pt idx="18">
                  <c:v>0.74</c:v>
                </c:pt>
                <c:pt idx="19">
                  <c:v>0.745</c:v>
                </c:pt>
                <c:pt idx="20">
                  <c:v>0.75</c:v>
                </c:pt>
                <c:pt idx="21">
                  <c:v>0.755</c:v>
                </c:pt>
                <c:pt idx="22">
                  <c:v>0.76</c:v>
                </c:pt>
                <c:pt idx="23">
                  <c:v>0.76500000000000001</c:v>
                </c:pt>
                <c:pt idx="24">
                  <c:v>0.77</c:v>
                </c:pt>
                <c:pt idx="25">
                  <c:v>0.77500000000000002</c:v>
                </c:pt>
                <c:pt idx="26">
                  <c:v>0.78</c:v>
                </c:pt>
                <c:pt idx="27">
                  <c:v>0.78500000000000003</c:v>
                </c:pt>
                <c:pt idx="28">
                  <c:v>0.79</c:v>
                </c:pt>
                <c:pt idx="29">
                  <c:v>0.79500000000000004</c:v>
                </c:pt>
                <c:pt idx="30">
                  <c:v>0.8</c:v>
                </c:pt>
                <c:pt idx="31">
                  <c:v>0.80500000000000005</c:v>
                </c:pt>
                <c:pt idx="32">
                  <c:v>0.81</c:v>
                </c:pt>
                <c:pt idx="33">
                  <c:v>0.81499999999999995</c:v>
                </c:pt>
                <c:pt idx="34">
                  <c:v>0.82</c:v>
                </c:pt>
                <c:pt idx="35">
                  <c:v>0.82499999999999996</c:v>
                </c:pt>
                <c:pt idx="36">
                  <c:v>0.83</c:v>
                </c:pt>
                <c:pt idx="37">
                  <c:v>0.83499999999999996</c:v>
                </c:pt>
                <c:pt idx="38">
                  <c:v>0.84</c:v>
                </c:pt>
                <c:pt idx="39">
                  <c:v>0.84499999999999997</c:v>
                </c:pt>
                <c:pt idx="40">
                  <c:v>0.85</c:v>
                </c:pt>
              </c:numCache>
            </c:numRef>
          </c:cat>
          <c:val>
            <c:numRef>
              <c:f>'Pbar2 (an)'!$H$45:$H$85</c:f>
              <c:numCache>
                <c:formatCode>General</c:formatCode>
                <c:ptCount val="41"/>
                <c:pt idx="0">
                  <c:v>5.3532090305954336E-3</c:v>
                </c:pt>
                <c:pt idx="1">
                  <c:v>1.1677877031658452E-2</c:v>
                </c:pt>
                <c:pt idx="2">
                  <c:v>2.4476077204551007E-2</c:v>
                </c:pt>
                <c:pt idx="3">
                  <c:v>4.9288766738921012E-2</c:v>
                </c:pt>
                <c:pt idx="4">
                  <c:v>9.5363528058594202E-2</c:v>
                </c:pt>
                <c:pt idx="5">
                  <c:v>0.17727393647752124</c:v>
                </c:pt>
                <c:pt idx="6">
                  <c:v>0.31661806331920028</c:v>
                </c:pt>
                <c:pt idx="7">
                  <c:v>0.54331876934742762</c:v>
                </c:pt>
                <c:pt idx="8">
                  <c:v>0.89578121179371117</c:v>
                </c:pt>
                <c:pt idx="9">
                  <c:v>1.4189837138492511</c:v>
                </c:pt>
                <c:pt idx="10">
                  <c:v>2.1596386605275142</c:v>
                </c:pt>
                <c:pt idx="11">
                  <c:v>3.1580063320357574</c:v>
                </c:pt>
                <c:pt idx="12">
                  <c:v>4.4368333871782131</c:v>
                </c:pt>
                <c:pt idx="13">
                  <c:v>5.9890986254297838</c:v>
                </c:pt>
                <c:pt idx="14">
                  <c:v>7.7674421993285074</c:v>
                </c:pt>
                <c:pt idx="15">
                  <c:v>9.6788289807657257</c:v>
                </c:pt>
                <c:pt idx="16">
                  <c:v>11.587662110459302</c:v>
                </c:pt>
                <c:pt idx="17">
                  <c:v>13.328984115671981</c:v>
                </c:pt>
                <c:pt idx="18">
                  <c:v>14.730805612132929</c:v>
                </c:pt>
                <c:pt idx="19">
                  <c:v>15.641707759018235</c:v>
                </c:pt>
                <c:pt idx="20">
                  <c:v>15.957691216057308</c:v>
                </c:pt>
                <c:pt idx="21">
                  <c:v>15.641707759018235</c:v>
                </c:pt>
                <c:pt idx="22">
                  <c:v>14.730805612132929</c:v>
                </c:pt>
                <c:pt idx="23">
                  <c:v>13.328984115671981</c:v>
                </c:pt>
                <c:pt idx="24">
                  <c:v>11.587662110459302</c:v>
                </c:pt>
                <c:pt idx="25">
                  <c:v>9.6788289807657257</c:v>
                </c:pt>
                <c:pt idx="26">
                  <c:v>7.7674421993285074</c:v>
                </c:pt>
                <c:pt idx="27">
                  <c:v>5.9890986254297838</c:v>
                </c:pt>
                <c:pt idx="28">
                  <c:v>4.4368333871782131</c:v>
                </c:pt>
                <c:pt idx="29">
                  <c:v>3.1580063320357574</c:v>
                </c:pt>
                <c:pt idx="30">
                  <c:v>2.1596386605275142</c:v>
                </c:pt>
                <c:pt idx="31">
                  <c:v>1.4189837138492511</c:v>
                </c:pt>
                <c:pt idx="32">
                  <c:v>0.89578121179371117</c:v>
                </c:pt>
                <c:pt idx="33">
                  <c:v>0.54331876934742762</c:v>
                </c:pt>
                <c:pt idx="34">
                  <c:v>0.31661806331920028</c:v>
                </c:pt>
                <c:pt idx="35">
                  <c:v>0.17727393647752124</c:v>
                </c:pt>
                <c:pt idx="36">
                  <c:v>9.5363528058594202E-2</c:v>
                </c:pt>
                <c:pt idx="37">
                  <c:v>4.9288766738921012E-2</c:v>
                </c:pt>
                <c:pt idx="38">
                  <c:v>2.4476077204551007E-2</c:v>
                </c:pt>
                <c:pt idx="39">
                  <c:v>1.1677877031658452E-2</c:v>
                </c:pt>
                <c:pt idx="40">
                  <c:v>5.3532090305954336E-3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D-4A99-A257-2936AA8BD17E}"/>
            </c:ext>
          </c:extLst>
        </c:ser>
        <c:ser>
          <c:idx val="0"/>
          <c:order val="1"/>
          <c:tx>
            <c:strRef>
              <c:f>'Pbar2 (an)'!$I$44</c:f>
              <c:strCache>
                <c:ptCount val="1"/>
                <c:pt idx="0">
                  <c:v>P(0.7 &lt;= Pbar &lt;= 0.8) = 0.9545</c:v>
                </c:pt>
              </c:strCache>
            </c:strRef>
          </c:tx>
          <c:spPr>
            <a:ln w="25400">
              <a:noFill/>
            </a:ln>
          </c:spPr>
          <c:cat>
            <c:numRef>
              <c:f>'Pbar2 (an)'!$G$45:$G$85</c:f>
              <c:numCache>
                <c:formatCode>General</c:formatCode>
                <c:ptCount val="41"/>
                <c:pt idx="0">
                  <c:v>0.65</c:v>
                </c:pt>
                <c:pt idx="1">
                  <c:v>0.65500000000000003</c:v>
                </c:pt>
                <c:pt idx="2">
                  <c:v>0.66</c:v>
                </c:pt>
                <c:pt idx="3">
                  <c:v>0.66500000000000004</c:v>
                </c:pt>
                <c:pt idx="4">
                  <c:v>0.67</c:v>
                </c:pt>
                <c:pt idx="5">
                  <c:v>0.67500000000000004</c:v>
                </c:pt>
                <c:pt idx="6">
                  <c:v>0.68</c:v>
                </c:pt>
                <c:pt idx="7">
                  <c:v>0.68500000000000005</c:v>
                </c:pt>
                <c:pt idx="8">
                  <c:v>0.69</c:v>
                </c:pt>
                <c:pt idx="9">
                  <c:v>0.69499999999999995</c:v>
                </c:pt>
                <c:pt idx="10">
                  <c:v>0.7</c:v>
                </c:pt>
                <c:pt idx="11">
                  <c:v>0.70499999999999996</c:v>
                </c:pt>
                <c:pt idx="12">
                  <c:v>0.71</c:v>
                </c:pt>
                <c:pt idx="13">
                  <c:v>0.71499999999999997</c:v>
                </c:pt>
                <c:pt idx="14">
                  <c:v>0.72</c:v>
                </c:pt>
                <c:pt idx="15">
                  <c:v>0.72499999999999998</c:v>
                </c:pt>
                <c:pt idx="16">
                  <c:v>0.73</c:v>
                </c:pt>
                <c:pt idx="17">
                  <c:v>0.73499999999999999</c:v>
                </c:pt>
                <c:pt idx="18">
                  <c:v>0.74</c:v>
                </c:pt>
                <c:pt idx="19">
                  <c:v>0.745</c:v>
                </c:pt>
                <c:pt idx="20">
                  <c:v>0.75</c:v>
                </c:pt>
                <c:pt idx="21">
                  <c:v>0.755</c:v>
                </c:pt>
                <c:pt idx="22">
                  <c:v>0.76</c:v>
                </c:pt>
                <c:pt idx="23">
                  <c:v>0.76500000000000001</c:v>
                </c:pt>
                <c:pt idx="24">
                  <c:v>0.77</c:v>
                </c:pt>
                <c:pt idx="25">
                  <c:v>0.77500000000000002</c:v>
                </c:pt>
                <c:pt idx="26">
                  <c:v>0.78</c:v>
                </c:pt>
                <c:pt idx="27">
                  <c:v>0.78500000000000003</c:v>
                </c:pt>
                <c:pt idx="28">
                  <c:v>0.79</c:v>
                </c:pt>
                <c:pt idx="29">
                  <c:v>0.79500000000000004</c:v>
                </c:pt>
                <c:pt idx="30">
                  <c:v>0.8</c:v>
                </c:pt>
                <c:pt idx="31">
                  <c:v>0.80500000000000005</c:v>
                </c:pt>
                <c:pt idx="32">
                  <c:v>0.81</c:v>
                </c:pt>
                <c:pt idx="33">
                  <c:v>0.81499999999999995</c:v>
                </c:pt>
                <c:pt idx="34">
                  <c:v>0.82</c:v>
                </c:pt>
                <c:pt idx="35">
                  <c:v>0.82499999999999996</c:v>
                </c:pt>
                <c:pt idx="36">
                  <c:v>0.83</c:v>
                </c:pt>
                <c:pt idx="37">
                  <c:v>0.83499999999999996</c:v>
                </c:pt>
                <c:pt idx="38">
                  <c:v>0.84</c:v>
                </c:pt>
                <c:pt idx="39">
                  <c:v>0.84499999999999997</c:v>
                </c:pt>
                <c:pt idx="40">
                  <c:v>0.85</c:v>
                </c:pt>
              </c:numCache>
            </c:numRef>
          </c:cat>
          <c:val>
            <c:numRef>
              <c:f>'Pbar2 (an)'!$I$45:$I$85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2.1596386605275142</c:v>
                </c:pt>
                <c:pt idx="11">
                  <c:v>3.1580063320357574</c:v>
                </c:pt>
                <c:pt idx="12">
                  <c:v>4.4368333871782131</c:v>
                </c:pt>
                <c:pt idx="13">
                  <c:v>5.9890986254297838</c:v>
                </c:pt>
                <c:pt idx="14">
                  <c:v>7.7674421993285074</c:v>
                </c:pt>
                <c:pt idx="15">
                  <c:v>9.6788289807657257</c:v>
                </c:pt>
                <c:pt idx="16">
                  <c:v>11.587662110459302</c:v>
                </c:pt>
                <c:pt idx="17">
                  <c:v>13.328984115671981</c:v>
                </c:pt>
                <c:pt idx="18">
                  <c:v>14.730805612132929</c:v>
                </c:pt>
                <c:pt idx="19">
                  <c:v>15.641707759018235</c:v>
                </c:pt>
                <c:pt idx="20">
                  <c:v>15.957691216057308</c:v>
                </c:pt>
                <c:pt idx="21">
                  <c:v>15.641707759018235</c:v>
                </c:pt>
                <c:pt idx="22">
                  <c:v>14.730805612132929</c:v>
                </c:pt>
                <c:pt idx="23">
                  <c:v>13.328984115671981</c:v>
                </c:pt>
                <c:pt idx="24">
                  <c:v>11.587662110459302</c:v>
                </c:pt>
                <c:pt idx="25">
                  <c:v>9.6788289807657257</c:v>
                </c:pt>
                <c:pt idx="26">
                  <c:v>7.7674421993285074</c:v>
                </c:pt>
                <c:pt idx="27">
                  <c:v>5.9890986254297838</c:v>
                </c:pt>
                <c:pt idx="28">
                  <c:v>4.4368333871782131</c:v>
                </c:pt>
                <c:pt idx="29">
                  <c:v>3.1580063320357574</c:v>
                </c:pt>
                <c:pt idx="30">
                  <c:v>2.1596386605275142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8D-4A99-A257-2936AA8BD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496560"/>
        <c:axId val="965497120"/>
      </c:areaChart>
      <c:catAx>
        <c:axId val="96549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Pbar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65497120"/>
        <c:crosses val="autoZero"/>
        <c:auto val="1"/>
        <c:lblAlgn val="ctr"/>
        <c:lblOffset val="100"/>
        <c:noMultiLvlLbl val="0"/>
      </c:catAx>
      <c:valAx>
        <c:axId val="965497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6549656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'Pbar2 (an)OLD'!$M$2</c:f>
          <c:strCache>
            <c:ptCount val="1"/>
            <c:pt idx="0">
              <c:v>Sampling Distribution of Pbar 
Standard Error for Sampling Distribution of Pbar = 0.025
Expected (Pbar) = 0.75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1"/>
          <c:order val="0"/>
          <c:tx>
            <c:strRef>
              <c:f>'Pbar2 (an)OLD'!$H$2</c:f>
              <c:strCache>
                <c:ptCount val="1"/>
                <c:pt idx="0">
                  <c:v>P(Pbar)</c:v>
                </c:pt>
              </c:strCache>
            </c:strRef>
          </c:tx>
          <c:cat>
            <c:numRef>
              <c:f>'Pbar2 (an)OLD'!$G$3:$G$43</c:f>
              <c:numCache>
                <c:formatCode>General</c:formatCode>
                <c:ptCount val="41"/>
                <c:pt idx="0">
                  <c:v>0.65</c:v>
                </c:pt>
                <c:pt idx="1">
                  <c:v>0.65500000000000003</c:v>
                </c:pt>
                <c:pt idx="2">
                  <c:v>0.66</c:v>
                </c:pt>
                <c:pt idx="3">
                  <c:v>0.66500000000000004</c:v>
                </c:pt>
                <c:pt idx="4">
                  <c:v>0.67</c:v>
                </c:pt>
                <c:pt idx="5">
                  <c:v>0.67500000000000004</c:v>
                </c:pt>
                <c:pt idx="6">
                  <c:v>0.68</c:v>
                </c:pt>
                <c:pt idx="7">
                  <c:v>0.68500000000000005</c:v>
                </c:pt>
                <c:pt idx="8">
                  <c:v>0.69</c:v>
                </c:pt>
                <c:pt idx="9">
                  <c:v>0.69499999999999995</c:v>
                </c:pt>
                <c:pt idx="10">
                  <c:v>0.7</c:v>
                </c:pt>
                <c:pt idx="11">
                  <c:v>0.70499999999999996</c:v>
                </c:pt>
                <c:pt idx="12">
                  <c:v>0.71</c:v>
                </c:pt>
                <c:pt idx="13">
                  <c:v>0.71499999999999997</c:v>
                </c:pt>
                <c:pt idx="14">
                  <c:v>0.72</c:v>
                </c:pt>
                <c:pt idx="15">
                  <c:v>0.72499999999999998</c:v>
                </c:pt>
                <c:pt idx="16">
                  <c:v>0.73</c:v>
                </c:pt>
                <c:pt idx="17">
                  <c:v>0.73499999999999999</c:v>
                </c:pt>
                <c:pt idx="18">
                  <c:v>0.74</c:v>
                </c:pt>
                <c:pt idx="19">
                  <c:v>0.745</c:v>
                </c:pt>
                <c:pt idx="20">
                  <c:v>0.75</c:v>
                </c:pt>
                <c:pt idx="21">
                  <c:v>0.755</c:v>
                </c:pt>
                <c:pt idx="22">
                  <c:v>0.76</c:v>
                </c:pt>
                <c:pt idx="23">
                  <c:v>0.76500000000000001</c:v>
                </c:pt>
                <c:pt idx="24">
                  <c:v>0.77</c:v>
                </c:pt>
                <c:pt idx="25">
                  <c:v>0.77500000000000002</c:v>
                </c:pt>
                <c:pt idx="26">
                  <c:v>0.78</c:v>
                </c:pt>
                <c:pt idx="27">
                  <c:v>0.78500000000000003</c:v>
                </c:pt>
                <c:pt idx="28">
                  <c:v>0.79</c:v>
                </c:pt>
                <c:pt idx="29">
                  <c:v>0.79500000000000004</c:v>
                </c:pt>
                <c:pt idx="30">
                  <c:v>0.8</c:v>
                </c:pt>
                <c:pt idx="31">
                  <c:v>0.80500000000000005</c:v>
                </c:pt>
                <c:pt idx="32">
                  <c:v>0.81</c:v>
                </c:pt>
                <c:pt idx="33">
                  <c:v>0.81499999999999995</c:v>
                </c:pt>
                <c:pt idx="34">
                  <c:v>0.82</c:v>
                </c:pt>
                <c:pt idx="35">
                  <c:v>0.82499999999999996</c:v>
                </c:pt>
                <c:pt idx="36">
                  <c:v>0.83</c:v>
                </c:pt>
                <c:pt idx="37">
                  <c:v>0.83499999999999996</c:v>
                </c:pt>
                <c:pt idx="38">
                  <c:v>0.84</c:v>
                </c:pt>
                <c:pt idx="39">
                  <c:v>0.84499999999999997</c:v>
                </c:pt>
                <c:pt idx="40">
                  <c:v>0.85</c:v>
                </c:pt>
              </c:numCache>
            </c:numRef>
          </c:cat>
          <c:val>
            <c:numRef>
              <c:f>'Pbar2 (an)OLD'!$H$3:$H$43</c:f>
              <c:numCache>
                <c:formatCode>General</c:formatCode>
                <c:ptCount val="41"/>
                <c:pt idx="0">
                  <c:v>5.3532090305954336E-3</c:v>
                </c:pt>
                <c:pt idx="1">
                  <c:v>1.1677877031658452E-2</c:v>
                </c:pt>
                <c:pt idx="2">
                  <c:v>2.4476077204551007E-2</c:v>
                </c:pt>
                <c:pt idx="3">
                  <c:v>4.9288766738921012E-2</c:v>
                </c:pt>
                <c:pt idx="4">
                  <c:v>9.5363528058594202E-2</c:v>
                </c:pt>
                <c:pt idx="5">
                  <c:v>0.17727393647752124</c:v>
                </c:pt>
                <c:pt idx="6">
                  <c:v>0.31661806331920028</c:v>
                </c:pt>
                <c:pt idx="7">
                  <c:v>0.54331876934742762</c:v>
                </c:pt>
                <c:pt idx="8">
                  <c:v>0.89578121179371117</c:v>
                </c:pt>
                <c:pt idx="9">
                  <c:v>1.4189837138492511</c:v>
                </c:pt>
                <c:pt idx="10">
                  <c:v>2.1596386605275142</c:v>
                </c:pt>
                <c:pt idx="11">
                  <c:v>3.1580063320357574</c:v>
                </c:pt>
                <c:pt idx="12">
                  <c:v>4.4368333871782131</c:v>
                </c:pt>
                <c:pt idx="13">
                  <c:v>5.9890986254297838</c:v>
                </c:pt>
                <c:pt idx="14">
                  <c:v>7.7674421993285074</c:v>
                </c:pt>
                <c:pt idx="15">
                  <c:v>9.6788289807657257</c:v>
                </c:pt>
                <c:pt idx="16">
                  <c:v>11.587662110459302</c:v>
                </c:pt>
                <c:pt idx="17">
                  <c:v>13.328984115671981</c:v>
                </c:pt>
                <c:pt idx="18">
                  <c:v>14.730805612132929</c:v>
                </c:pt>
                <c:pt idx="19">
                  <c:v>15.641707759018235</c:v>
                </c:pt>
                <c:pt idx="20">
                  <c:v>15.957691216057308</c:v>
                </c:pt>
                <c:pt idx="21">
                  <c:v>15.641707759018235</c:v>
                </c:pt>
                <c:pt idx="22">
                  <c:v>14.730805612132929</c:v>
                </c:pt>
                <c:pt idx="23">
                  <c:v>13.328984115671981</c:v>
                </c:pt>
                <c:pt idx="24">
                  <c:v>11.587662110459302</c:v>
                </c:pt>
                <c:pt idx="25">
                  <c:v>9.6788289807657257</c:v>
                </c:pt>
                <c:pt idx="26">
                  <c:v>7.7674421993285074</c:v>
                </c:pt>
                <c:pt idx="27">
                  <c:v>5.9890986254297838</c:v>
                </c:pt>
                <c:pt idx="28">
                  <c:v>4.4368333871782131</c:v>
                </c:pt>
                <c:pt idx="29">
                  <c:v>3.1580063320357574</c:v>
                </c:pt>
                <c:pt idx="30">
                  <c:v>2.1596386605275142</c:v>
                </c:pt>
                <c:pt idx="31">
                  <c:v>1.4189837138492511</c:v>
                </c:pt>
                <c:pt idx="32">
                  <c:v>0.89578121179371117</c:v>
                </c:pt>
                <c:pt idx="33">
                  <c:v>0.54331876934742762</c:v>
                </c:pt>
                <c:pt idx="34">
                  <c:v>0.31661806331920028</c:v>
                </c:pt>
                <c:pt idx="35">
                  <c:v>0.17727393647752124</c:v>
                </c:pt>
                <c:pt idx="36">
                  <c:v>9.5363528058594202E-2</c:v>
                </c:pt>
                <c:pt idx="37">
                  <c:v>4.9288766738921012E-2</c:v>
                </c:pt>
                <c:pt idx="38">
                  <c:v>2.4476077204551007E-2</c:v>
                </c:pt>
                <c:pt idx="39">
                  <c:v>1.1677877031658452E-2</c:v>
                </c:pt>
                <c:pt idx="40">
                  <c:v>5.3532090305954336E-3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548-ACC5-5B1202D6C832}"/>
            </c:ext>
          </c:extLst>
        </c:ser>
        <c:ser>
          <c:idx val="0"/>
          <c:order val="1"/>
          <c:tx>
            <c:strRef>
              <c:f>'Pbar2 (an)OLD'!$I$2</c:f>
              <c:strCache>
                <c:ptCount val="1"/>
                <c:pt idx="0">
                  <c:v>P(0.71 &lt;= Pbar &lt;= 0.79) = 0.8904</c:v>
                </c:pt>
              </c:strCache>
            </c:strRef>
          </c:tx>
          <c:spPr>
            <a:ln w="25400">
              <a:noFill/>
            </a:ln>
          </c:spPr>
          <c:cat>
            <c:numRef>
              <c:f>'Pbar2 (an)OLD'!$G$3:$G$43</c:f>
              <c:numCache>
                <c:formatCode>General</c:formatCode>
                <c:ptCount val="41"/>
                <c:pt idx="0">
                  <c:v>0.65</c:v>
                </c:pt>
                <c:pt idx="1">
                  <c:v>0.65500000000000003</c:v>
                </c:pt>
                <c:pt idx="2">
                  <c:v>0.66</c:v>
                </c:pt>
                <c:pt idx="3">
                  <c:v>0.66500000000000004</c:v>
                </c:pt>
                <c:pt idx="4">
                  <c:v>0.67</c:v>
                </c:pt>
                <c:pt idx="5">
                  <c:v>0.67500000000000004</c:v>
                </c:pt>
                <c:pt idx="6">
                  <c:v>0.68</c:v>
                </c:pt>
                <c:pt idx="7">
                  <c:v>0.68500000000000005</c:v>
                </c:pt>
                <c:pt idx="8">
                  <c:v>0.69</c:v>
                </c:pt>
                <c:pt idx="9">
                  <c:v>0.69499999999999995</c:v>
                </c:pt>
                <c:pt idx="10">
                  <c:v>0.7</c:v>
                </c:pt>
                <c:pt idx="11">
                  <c:v>0.70499999999999996</c:v>
                </c:pt>
                <c:pt idx="12">
                  <c:v>0.71</c:v>
                </c:pt>
                <c:pt idx="13">
                  <c:v>0.71499999999999997</c:v>
                </c:pt>
                <c:pt idx="14">
                  <c:v>0.72</c:v>
                </c:pt>
                <c:pt idx="15">
                  <c:v>0.72499999999999998</c:v>
                </c:pt>
                <c:pt idx="16">
                  <c:v>0.73</c:v>
                </c:pt>
                <c:pt idx="17">
                  <c:v>0.73499999999999999</c:v>
                </c:pt>
                <c:pt idx="18">
                  <c:v>0.74</c:v>
                </c:pt>
                <c:pt idx="19">
                  <c:v>0.745</c:v>
                </c:pt>
                <c:pt idx="20">
                  <c:v>0.75</c:v>
                </c:pt>
                <c:pt idx="21">
                  <c:v>0.755</c:v>
                </c:pt>
                <c:pt idx="22">
                  <c:v>0.76</c:v>
                </c:pt>
                <c:pt idx="23">
                  <c:v>0.76500000000000001</c:v>
                </c:pt>
                <c:pt idx="24">
                  <c:v>0.77</c:v>
                </c:pt>
                <c:pt idx="25">
                  <c:v>0.77500000000000002</c:v>
                </c:pt>
                <c:pt idx="26">
                  <c:v>0.78</c:v>
                </c:pt>
                <c:pt idx="27">
                  <c:v>0.78500000000000003</c:v>
                </c:pt>
                <c:pt idx="28">
                  <c:v>0.79</c:v>
                </c:pt>
                <c:pt idx="29">
                  <c:v>0.79500000000000004</c:v>
                </c:pt>
                <c:pt idx="30">
                  <c:v>0.8</c:v>
                </c:pt>
                <c:pt idx="31">
                  <c:v>0.80500000000000005</c:v>
                </c:pt>
                <c:pt idx="32">
                  <c:v>0.81</c:v>
                </c:pt>
                <c:pt idx="33">
                  <c:v>0.81499999999999995</c:v>
                </c:pt>
                <c:pt idx="34">
                  <c:v>0.82</c:v>
                </c:pt>
                <c:pt idx="35">
                  <c:v>0.82499999999999996</c:v>
                </c:pt>
                <c:pt idx="36">
                  <c:v>0.83</c:v>
                </c:pt>
                <c:pt idx="37">
                  <c:v>0.83499999999999996</c:v>
                </c:pt>
                <c:pt idx="38">
                  <c:v>0.84</c:v>
                </c:pt>
                <c:pt idx="39">
                  <c:v>0.84499999999999997</c:v>
                </c:pt>
                <c:pt idx="40">
                  <c:v>0.85</c:v>
                </c:pt>
              </c:numCache>
            </c:numRef>
          </c:cat>
          <c:val>
            <c:numRef>
              <c:f>'Pbar2 (an)OLD'!$I$3:$I$43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4.4368333871782131</c:v>
                </c:pt>
                <c:pt idx="13">
                  <c:v>5.9890986254297838</c:v>
                </c:pt>
                <c:pt idx="14">
                  <c:v>7.7674421993285074</c:v>
                </c:pt>
                <c:pt idx="15">
                  <c:v>9.6788289807657257</c:v>
                </c:pt>
                <c:pt idx="16">
                  <c:v>11.587662110459302</c:v>
                </c:pt>
                <c:pt idx="17">
                  <c:v>13.328984115671981</c:v>
                </c:pt>
                <c:pt idx="18">
                  <c:v>14.730805612132929</c:v>
                </c:pt>
                <c:pt idx="19">
                  <c:v>15.641707759018235</c:v>
                </c:pt>
                <c:pt idx="20">
                  <c:v>15.957691216057308</c:v>
                </c:pt>
                <c:pt idx="21">
                  <c:v>15.641707759018235</c:v>
                </c:pt>
                <c:pt idx="22">
                  <c:v>14.730805612132929</c:v>
                </c:pt>
                <c:pt idx="23">
                  <c:v>13.328984115671981</c:v>
                </c:pt>
                <c:pt idx="24">
                  <c:v>11.587662110459302</c:v>
                </c:pt>
                <c:pt idx="25">
                  <c:v>9.6788289807657257</c:v>
                </c:pt>
                <c:pt idx="26">
                  <c:v>7.7674421993285074</c:v>
                </c:pt>
                <c:pt idx="27">
                  <c:v>5.9890986254297838</c:v>
                </c:pt>
                <c:pt idx="28">
                  <c:v>4.4368333871782131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4-4548-ACC5-5B1202D6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496560"/>
        <c:axId val="965497120"/>
      </c:areaChart>
      <c:catAx>
        <c:axId val="96549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Pbar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65497120"/>
        <c:crosses val="autoZero"/>
        <c:auto val="1"/>
        <c:lblAlgn val="ctr"/>
        <c:lblOffset val="100"/>
        <c:noMultiLvlLbl val="0"/>
      </c:catAx>
      <c:valAx>
        <c:axId val="965497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65496560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SDofXbar!$S$6</c:f>
              <c:strCache>
                <c:ptCount val="1"/>
                <c:pt idx="0">
                  <c:v>Frequency Sampling Distribution of Xbar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SDofXbar!$Q$7:$Q$16</c:f>
              <c:numCache>
                <c:formatCode>General</c:formatCode>
                <c:ptCount val="10"/>
              </c:numCache>
            </c:numRef>
          </c:cat>
          <c:val>
            <c:numRef>
              <c:f>SDofXbar!$S$7:$S$16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B5B8-4869-8729-32D247FA70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849175904"/>
        <c:axId val="849168624"/>
      </c:barChart>
      <c:catAx>
        <c:axId val="849175904"/>
        <c:scaling>
          <c:orientation val="minMax"/>
        </c:scaling>
        <c:delete val="0"/>
        <c:axPos val="b"/>
        <c:title>
          <c:tx>
            <c:strRef>
              <c:f>SDofXbar!$L$6</c:f>
              <c:strCache>
                <c:ptCount val="1"/>
                <c:pt idx="0">
                  <c:v>Sample Mean Xbar (Random Variable Xbar)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168624"/>
        <c:crosses val="autoZero"/>
        <c:auto val="1"/>
        <c:lblAlgn val="ctr"/>
        <c:lblOffset val="100"/>
        <c:noMultiLvlLbl val="0"/>
      </c:catAx>
      <c:valAx>
        <c:axId val="849168624"/>
        <c:scaling>
          <c:orientation val="minMax"/>
        </c:scaling>
        <c:delete val="1"/>
        <c:axPos val="l"/>
        <c:title>
          <c:tx>
            <c:strRef>
              <c:f>SDofXbar!$S$5</c:f>
              <c:strCache>
                <c:ptCount val="1"/>
                <c:pt idx="0">
                  <c:v>Frequency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84917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'SDofXbar(1 an)'!$R$6</c:f>
              <c:strCache>
                <c:ptCount val="1"/>
                <c:pt idx="0">
                  <c:v>Frequency Population Distibution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'SDofXbar(1 an)'!$Q$7:$Q$16</c:f>
              <c:strCache>
                <c:ptCount val="10"/>
                <c:pt idx="0">
                  <c:v>175 up to 200</c:v>
                </c:pt>
                <c:pt idx="1">
                  <c:v>200 up to 225</c:v>
                </c:pt>
                <c:pt idx="2">
                  <c:v>225 up to 250</c:v>
                </c:pt>
                <c:pt idx="3">
                  <c:v>250 up to 275</c:v>
                </c:pt>
                <c:pt idx="4">
                  <c:v>275 up to 300</c:v>
                </c:pt>
                <c:pt idx="5">
                  <c:v>300 up to 325</c:v>
                </c:pt>
                <c:pt idx="6">
                  <c:v>325 up to 350</c:v>
                </c:pt>
                <c:pt idx="7">
                  <c:v>350 up to 375</c:v>
                </c:pt>
                <c:pt idx="8">
                  <c:v>375 up to 400</c:v>
                </c:pt>
                <c:pt idx="9">
                  <c:v>400 up to 425</c:v>
                </c:pt>
              </c:strCache>
            </c:strRef>
          </c:cat>
          <c:val>
            <c:numRef>
              <c:f>'SDofXbar(1 an)'!$R$7:$R$16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9-4BCF-945A-D1162999F9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825060464"/>
        <c:axId val="825066064"/>
      </c:barChart>
      <c:catAx>
        <c:axId val="825060464"/>
        <c:scaling>
          <c:orientation val="minMax"/>
        </c:scaling>
        <c:delete val="0"/>
        <c:axPos val="b"/>
        <c:title>
          <c:tx>
            <c:strRef>
              <c:f>'SDofXbar(1 an)'!$C$6</c:f>
              <c:strCache>
                <c:ptCount val="1"/>
                <c:pt idx="0">
                  <c:v>Sales = x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066064"/>
        <c:crosses val="autoZero"/>
        <c:auto val="1"/>
        <c:lblAlgn val="ctr"/>
        <c:lblOffset val="100"/>
        <c:noMultiLvlLbl val="0"/>
      </c:catAx>
      <c:valAx>
        <c:axId val="825066064"/>
        <c:scaling>
          <c:orientation val="minMax"/>
        </c:scaling>
        <c:delete val="1"/>
        <c:axPos val="l"/>
        <c:title>
          <c:tx>
            <c:strRef>
              <c:f>'SDofXbar(1 an)'!$R$5</c:f>
              <c:strCache>
                <c:ptCount val="1"/>
                <c:pt idx="0">
                  <c:v>Frequency</c:v>
                </c:pt>
              </c:strCache>
            </c:strRef>
          </c:tx>
          <c:layout>
            <c:manualLayout>
              <c:xMode val="edge"/>
              <c:yMode val="edge"/>
              <c:x val="1.9542327053702929E-2"/>
              <c:y val="0.36378936627299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82506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'SDofXbar(1 an)'!$S$6</c:f>
              <c:strCache>
                <c:ptCount val="1"/>
                <c:pt idx="0">
                  <c:v>Frequency Sampling Distribution of Xbar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'SDofXbar(1 an)'!$Q$7:$Q$16</c:f>
              <c:strCache>
                <c:ptCount val="10"/>
                <c:pt idx="0">
                  <c:v>175 up to 200</c:v>
                </c:pt>
                <c:pt idx="1">
                  <c:v>200 up to 225</c:v>
                </c:pt>
                <c:pt idx="2">
                  <c:v>225 up to 250</c:v>
                </c:pt>
                <c:pt idx="3">
                  <c:v>250 up to 275</c:v>
                </c:pt>
                <c:pt idx="4">
                  <c:v>275 up to 300</c:v>
                </c:pt>
                <c:pt idx="5">
                  <c:v>300 up to 325</c:v>
                </c:pt>
                <c:pt idx="6">
                  <c:v>325 up to 350</c:v>
                </c:pt>
                <c:pt idx="7">
                  <c:v>350 up to 375</c:v>
                </c:pt>
                <c:pt idx="8">
                  <c:v>375 up to 400</c:v>
                </c:pt>
                <c:pt idx="9">
                  <c:v>400 up to 425</c:v>
                </c:pt>
              </c:strCache>
            </c:strRef>
          </c:cat>
          <c:val>
            <c:numRef>
              <c:f>'SDofXbar(1 an)'!$S$7:$S$16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7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F-469B-9086-DD34E097D4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849175904"/>
        <c:axId val="849168624"/>
      </c:barChart>
      <c:catAx>
        <c:axId val="849175904"/>
        <c:scaling>
          <c:orientation val="minMax"/>
        </c:scaling>
        <c:delete val="0"/>
        <c:axPos val="b"/>
        <c:title>
          <c:tx>
            <c:strRef>
              <c:f>'SDofXbar(1 an)'!$L$6</c:f>
              <c:strCache>
                <c:ptCount val="1"/>
                <c:pt idx="0">
                  <c:v>Sample Mean Xbar (Random Variable Xbar)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168624"/>
        <c:crosses val="autoZero"/>
        <c:auto val="1"/>
        <c:lblAlgn val="ctr"/>
        <c:lblOffset val="100"/>
        <c:noMultiLvlLbl val="0"/>
      </c:catAx>
      <c:valAx>
        <c:axId val="849168624"/>
        <c:scaling>
          <c:orientation val="minMax"/>
        </c:scaling>
        <c:delete val="1"/>
        <c:axPos val="l"/>
        <c:title>
          <c:tx>
            <c:strRef>
              <c:f>'SDofXbar(1 an)'!$S$5</c:f>
              <c:strCache>
                <c:ptCount val="1"/>
                <c:pt idx="0">
                  <c:v>Frequency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84917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0"/>
          <c:tx>
            <c:strRef>
              <c:f>'n and Prob'!$C$39</c:f>
              <c:strCache>
                <c:ptCount val="1"/>
                <c:pt idx="0">
                  <c:v>Plot @ N = 100</c:v>
                </c:pt>
              </c:strCache>
            </c:strRef>
          </c:tx>
          <c:cat>
            <c:numRef>
              <c:f>'n and Prob'!$B$40:$B$201</c:f>
              <c:numCache>
                <c:formatCode>General</c:formatCode>
                <c:ptCount val="162"/>
                <c:pt idx="0">
                  <c:v>741</c:v>
                </c:pt>
                <c:pt idx="1">
                  <c:v>742</c:v>
                </c:pt>
                <c:pt idx="2">
                  <c:v>743</c:v>
                </c:pt>
                <c:pt idx="3">
                  <c:v>744</c:v>
                </c:pt>
                <c:pt idx="4">
                  <c:v>745</c:v>
                </c:pt>
                <c:pt idx="5">
                  <c:v>746</c:v>
                </c:pt>
                <c:pt idx="6">
                  <c:v>747</c:v>
                </c:pt>
                <c:pt idx="7">
                  <c:v>748</c:v>
                </c:pt>
                <c:pt idx="8">
                  <c:v>749</c:v>
                </c:pt>
                <c:pt idx="9">
                  <c:v>750</c:v>
                </c:pt>
                <c:pt idx="10">
                  <c:v>751</c:v>
                </c:pt>
                <c:pt idx="11">
                  <c:v>752</c:v>
                </c:pt>
                <c:pt idx="12">
                  <c:v>753</c:v>
                </c:pt>
                <c:pt idx="13">
                  <c:v>754</c:v>
                </c:pt>
                <c:pt idx="14">
                  <c:v>755</c:v>
                </c:pt>
                <c:pt idx="15">
                  <c:v>756</c:v>
                </c:pt>
                <c:pt idx="16">
                  <c:v>757</c:v>
                </c:pt>
                <c:pt idx="17">
                  <c:v>758</c:v>
                </c:pt>
                <c:pt idx="18">
                  <c:v>759</c:v>
                </c:pt>
                <c:pt idx="19">
                  <c:v>760</c:v>
                </c:pt>
                <c:pt idx="20">
                  <c:v>761</c:v>
                </c:pt>
                <c:pt idx="21">
                  <c:v>762</c:v>
                </c:pt>
                <c:pt idx="22">
                  <c:v>763</c:v>
                </c:pt>
                <c:pt idx="23">
                  <c:v>764</c:v>
                </c:pt>
                <c:pt idx="24">
                  <c:v>765</c:v>
                </c:pt>
                <c:pt idx="25">
                  <c:v>766</c:v>
                </c:pt>
                <c:pt idx="26">
                  <c:v>767</c:v>
                </c:pt>
                <c:pt idx="27">
                  <c:v>768</c:v>
                </c:pt>
                <c:pt idx="28">
                  <c:v>769</c:v>
                </c:pt>
                <c:pt idx="29">
                  <c:v>770</c:v>
                </c:pt>
                <c:pt idx="30">
                  <c:v>771</c:v>
                </c:pt>
                <c:pt idx="31">
                  <c:v>772</c:v>
                </c:pt>
                <c:pt idx="32">
                  <c:v>773</c:v>
                </c:pt>
                <c:pt idx="33">
                  <c:v>774</c:v>
                </c:pt>
                <c:pt idx="34">
                  <c:v>775</c:v>
                </c:pt>
                <c:pt idx="35">
                  <c:v>776</c:v>
                </c:pt>
                <c:pt idx="36">
                  <c:v>777</c:v>
                </c:pt>
                <c:pt idx="37">
                  <c:v>778</c:v>
                </c:pt>
                <c:pt idx="38">
                  <c:v>779</c:v>
                </c:pt>
                <c:pt idx="39">
                  <c:v>780</c:v>
                </c:pt>
                <c:pt idx="40">
                  <c:v>781</c:v>
                </c:pt>
                <c:pt idx="41">
                  <c:v>782</c:v>
                </c:pt>
                <c:pt idx="42">
                  <c:v>783</c:v>
                </c:pt>
                <c:pt idx="43">
                  <c:v>784</c:v>
                </c:pt>
                <c:pt idx="44">
                  <c:v>785</c:v>
                </c:pt>
                <c:pt idx="45">
                  <c:v>786</c:v>
                </c:pt>
                <c:pt idx="46">
                  <c:v>787</c:v>
                </c:pt>
                <c:pt idx="47">
                  <c:v>788</c:v>
                </c:pt>
                <c:pt idx="48">
                  <c:v>789</c:v>
                </c:pt>
                <c:pt idx="49">
                  <c:v>790</c:v>
                </c:pt>
                <c:pt idx="50">
                  <c:v>791</c:v>
                </c:pt>
                <c:pt idx="51">
                  <c:v>792</c:v>
                </c:pt>
                <c:pt idx="52">
                  <c:v>793</c:v>
                </c:pt>
                <c:pt idx="53">
                  <c:v>794</c:v>
                </c:pt>
                <c:pt idx="54">
                  <c:v>795</c:v>
                </c:pt>
                <c:pt idx="55">
                  <c:v>796</c:v>
                </c:pt>
                <c:pt idx="56">
                  <c:v>797</c:v>
                </c:pt>
                <c:pt idx="57">
                  <c:v>798</c:v>
                </c:pt>
                <c:pt idx="58">
                  <c:v>799</c:v>
                </c:pt>
                <c:pt idx="59">
                  <c:v>800</c:v>
                </c:pt>
                <c:pt idx="60">
                  <c:v>801</c:v>
                </c:pt>
                <c:pt idx="61">
                  <c:v>802</c:v>
                </c:pt>
                <c:pt idx="62">
                  <c:v>803</c:v>
                </c:pt>
                <c:pt idx="63">
                  <c:v>804</c:v>
                </c:pt>
                <c:pt idx="64">
                  <c:v>805</c:v>
                </c:pt>
                <c:pt idx="65">
                  <c:v>806</c:v>
                </c:pt>
                <c:pt idx="66">
                  <c:v>807</c:v>
                </c:pt>
                <c:pt idx="67">
                  <c:v>808</c:v>
                </c:pt>
                <c:pt idx="68">
                  <c:v>809</c:v>
                </c:pt>
                <c:pt idx="69">
                  <c:v>810</c:v>
                </c:pt>
                <c:pt idx="70">
                  <c:v>811</c:v>
                </c:pt>
                <c:pt idx="71">
                  <c:v>812</c:v>
                </c:pt>
                <c:pt idx="72">
                  <c:v>813</c:v>
                </c:pt>
                <c:pt idx="73">
                  <c:v>814</c:v>
                </c:pt>
                <c:pt idx="74">
                  <c:v>815</c:v>
                </c:pt>
                <c:pt idx="75">
                  <c:v>816</c:v>
                </c:pt>
                <c:pt idx="76">
                  <c:v>817</c:v>
                </c:pt>
                <c:pt idx="77">
                  <c:v>818</c:v>
                </c:pt>
                <c:pt idx="78">
                  <c:v>819</c:v>
                </c:pt>
                <c:pt idx="79">
                  <c:v>820</c:v>
                </c:pt>
                <c:pt idx="80">
                  <c:v>821</c:v>
                </c:pt>
                <c:pt idx="81">
                  <c:v>822</c:v>
                </c:pt>
                <c:pt idx="82">
                  <c:v>823</c:v>
                </c:pt>
                <c:pt idx="83">
                  <c:v>824</c:v>
                </c:pt>
                <c:pt idx="84">
                  <c:v>825</c:v>
                </c:pt>
                <c:pt idx="85">
                  <c:v>826</c:v>
                </c:pt>
                <c:pt idx="86">
                  <c:v>827</c:v>
                </c:pt>
                <c:pt idx="87">
                  <c:v>828</c:v>
                </c:pt>
                <c:pt idx="88">
                  <c:v>829</c:v>
                </c:pt>
                <c:pt idx="89">
                  <c:v>830</c:v>
                </c:pt>
                <c:pt idx="90">
                  <c:v>831</c:v>
                </c:pt>
                <c:pt idx="91">
                  <c:v>832</c:v>
                </c:pt>
                <c:pt idx="92">
                  <c:v>833</c:v>
                </c:pt>
                <c:pt idx="93">
                  <c:v>834</c:v>
                </c:pt>
                <c:pt idx="94">
                  <c:v>835</c:v>
                </c:pt>
                <c:pt idx="95">
                  <c:v>836</c:v>
                </c:pt>
                <c:pt idx="96">
                  <c:v>837</c:v>
                </c:pt>
                <c:pt idx="97">
                  <c:v>838</c:v>
                </c:pt>
                <c:pt idx="98">
                  <c:v>839</c:v>
                </c:pt>
                <c:pt idx="99">
                  <c:v>840</c:v>
                </c:pt>
                <c:pt idx="100">
                  <c:v>841</c:v>
                </c:pt>
                <c:pt idx="101">
                  <c:v>842</c:v>
                </c:pt>
                <c:pt idx="102">
                  <c:v>843</c:v>
                </c:pt>
                <c:pt idx="103">
                  <c:v>844</c:v>
                </c:pt>
                <c:pt idx="104">
                  <c:v>845</c:v>
                </c:pt>
                <c:pt idx="105">
                  <c:v>846</c:v>
                </c:pt>
                <c:pt idx="106">
                  <c:v>847</c:v>
                </c:pt>
                <c:pt idx="107">
                  <c:v>848</c:v>
                </c:pt>
                <c:pt idx="108">
                  <c:v>849</c:v>
                </c:pt>
                <c:pt idx="109">
                  <c:v>850</c:v>
                </c:pt>
                <c:pt idx="110">
                  <c:v>851</c:v>
                </c:pt>
                <c:pt idx="111">
                  <c:v>852</c:v>
                </c:pt>
                <c:pt idx="112">
                  <c:v>853</c:v>
                </c:pt>
                <c:pt idx="113">
                  <c:v>854</c:v>
                </c:pt>
                <c:pt idx="114">
                  <c:v>855</c:v>
                </c:pt>
                <c:pt idx="115">
                  <c:v>856</c:v>
                </c:pt>
                <c:pt idx="116">
                  <c:v>857</c:v>
                </c:pt>
                <c:pt idx="117">
                  <c:v>858</c:v>
                </c:pt>
                <c:pt idx="118">
                  <c:v>859</c:v>
                </c:pt>
                <c:pt idx="119">
                  <c:v>860</c:v>
                </c:pt>
                <c:pt idx="120">
                  <c:v>861</c:v>
                </c:pt>
                <c:pt idx="121">
                  <c:v>862</c:v>
                </c:pt>
                <c:pt idx="122">
                  <c:v>863</c:v>
                </c:pt>
                <c:pt idx="123">
                  <c:v>864</c:v>
                </c:pt>
                <c:pt idx="124">
                  <c:v>865</c:v>
                </c:pt>
                <c:pt idx="125">
                  <c:v>866</c:v>
                </c:pt>
                <c:pt idx="126">
                  <c:v>867</c:v>
                </c:pt>
                <c:pt idx="127">
                  <c:v>868</c:v>
                </c:pt>
                <c:pt idx="128">
                  <c:v>869</c:v>
                </c:pt>
                <c:pt idx="129">
                  <c:v>870</c:v>
                </c:pt>
                <c:pt idx="130">
                  <c:v>871</c:v>
                </c:pt>
                <c:pt idx="131">
                  <c:v>872</c:v>
                </c:pt>
                <c:pt idx="132">
                  <c:v>873</c:v>
                </c:pt>
                <c:pt idx="133">
                  <c:v>874</c:v>
                </c:pt>
                <c:pt idx="134">
                  <c:v>875</c:v>
                </c:pt>
                <c:pt idx="135">
                  <c:v>876</c:v>
                </c:pt>
                <c:pt idx="136">
                  <c:v>877</c:v>
                </c:pt>
                <c:pt idx="137">
                  <c:v>878</c:v>
                </c:pt>
                <c:pt idx="138">
                  <c:v>879</c:v>
                </c:pt>
                <c:pt idx="139">
                  <c:v>880</c:v>
                </c:pt>
                <c:pt idx="140">
                  <c:v>881</c:v>
                </c:pt>
                <c:pt idx="141">
                  <c:v>882</c:v>
                </c:pt>
                <c:pt idx="142">
                  <c:v>883</c:v>
                </c:pt>
                <c:pt idx="143">
                  <c:v>884</c:v>
                </c:pt>
                <c:pt idx="144">
                  <c:v>885</c:v>
                </c:pt>
                <c:pt idx="145">
                  <c:v>886</c:v>
                </c:pt>
                <c:pt idx="146">
                  <c:v>887</c:v>
                </c:pt>
                <c:pt idx="147">
                  <c:v>888</c:v>
                </c:pt>
                <c:pt idx="148">
                  <c:v>889</c:v>
                </c:pt>
                <c:pt idx="149">
                  <c:v>890</c:v>
                </c:pt>
                <c:pt idx="150">
                  <c:v>891</c:v>
                </c:pt>
                <c:pt idx="151">
                  <c:v>892</c:v>
                </c:pt>
                <c:pt idx="152">
                  <c:v>893</c:v>
                </c:pt>
                <c:pt idx="153">
                  <c:v>894</c:v>
                </c:pt>
                <c:pt idx="154">
                  <c:v>895</c:v>
                </c:pt>
                <c:pt idx="155">
                  <c:v>896</c:v>
                </c:pt>
                <c:pt idx="156">
                  <c:v>897</c:v>
                </c:pt>
                <c:pt idx="157">
                  <c:v>898</c:v>
                </c:pt>
                <c:pt idx="158">
                  <c:v>899</c:v>
                </c:pt>
                <c:pt idx="159">
                  <c:v>900</c:v>
                </c:pt>
                <c:pt idx="160">
                  <c:v>901</c:v>
                </c:pt>
                <c:pt idx="161">
                  <c:v>902</c:v>
                </c:pt>
              </c:numCache>
            </c:numRef>
          </c:cat>
          <c:val>
            <c:numRef>
              <c:f>'n and Prob'!$C$40:$C$201</c:f>
              <c:numCache>
                <c:formatCode>General</c:formatCode>
                <c:ptCount val="162"/>
                <c:pt idx="0">
                  <c:v>6.367687954069977E-6</c:v>
                </c:pt>
                <c:pt idx="1">
                  <c:v>7.7564210669597738E-6</c:v>
                </c:pt>
                <c:pt idx="2">
                  <c:v>9.4248975657229076E-6</c:v>
                </c:pt>
                <c:pt idx="3">
                  <c:v>1.1424246292848886E-5</c:v>
                </c:pt>
                <c:pt idx="4">
                  <c:v>1.381383082814207E-5</c:v>
                </c:pt>
                <c:pt idx="5">
                  <c:v>1.6662354339221892E-5</c:v>
                </c:pt>
                <c:pt idx="6">
                  <c:v>2.0049071089128146E-5</c:v>
                </c:pt>
                <c:pt idx="7">
                  <c:v>2.4065107315868629E-5</c:v>
                </c:pt>
                <c:pt idx="8">
                  <c:v>2.8814892703281514E-5</c:v>
                </c:pt>
                <c:pt idx="9">
                  <c:v>3.4417701833093811E-5</c:v>
                </c:pt>
                <c:pt idx="10">
                  <c:v>4.1009302820470068E-5</c:v>
                </c:pt>
                <c:pt idx="11">
                  <c:v>4.874370777030412E-5</c:v>
                </c:pt>
                <c:pt idx="12">
                  <c:v>5.7795016735889785E-5</c:v>
                </c:pt>
                <c:pt idx="13">
                  <c:v>6.8359343510151477E-5</c:v>
                </c:pt>
                <c:pt idx="14">
                  <c:v>8.0656807836602159E-5</c:v>
                </c:pt>
                <c:pt idx="15">
                  <c:v>9.4933574508169913E-5</c:v>
                </c:pt>
                <c:pt idx="16">
                  <c:v>1.1146391535547993E-4</c:v>
                </c:pt>
                <c:pt idx="17">
                  <c:v>1.3055226535509153E-4</c:v>
                </c:pt>
                <c:pt idx="18">
                  <c:v>1.5253523907151828E-4</c:v>
                </c:pt>
                <c:pt idx="19">
                  <c:v>1.7778356846062397E-4</c:v>
                </c:pt>
                <c:pt idx="20">
                  <c:v>2.0670391780015166E-4</c:v>
                </c:pt>
                <c:pt idx="21">
                  <c:v>2.3974052628797748E-4</c:v>
                </c:pt>
                <c:pt idx="22">
                  <c:v>2.7737662379068335E-4</c:v>
                </c:pt>
                <c:pt idx="23">
                  <c:v>3.2013556048222198E-4</c:v>
                </c:pt>
                <c:pt idx="24">
                  <c:v>3.6858158684893391E-4</c:v>
                </c:pt>
                <c:pt idx="25">
                  <c:v>4.2332021693114647E-4</c:v>
                </c:pt>
                <c:pt idx="26">
                  <c:v>4.8499810491229629E-4</c:v>
                </c:pt>
                <c:pt idx="27">
                  <c:v>5.5430236345069489E-4</c:v>
                </c:pt>
                <c:pt idx="28">
                  <c:v>6.3195925167622183E-4</c:v>
                </c:pt>
                <c:pt idx="29">
                  <c:v>7.18732161741558E-4</c:v>
                </c:pt>
                <c:pt idx="30">
                  <c:v>8.1541883541370104E-4</c:v>
                </c:pt>
                <c:pt idx="31">
                  <c:v>9.2284774658994186E-4</c:v>
                </c:pt>
                <c:pt idx="32">
                  <c:v>1.0418735919744677E-3</c:v>
                </c:pt>
                <c:pt idx="33">
                  <c:v>1.1733718405786647E-3</c:v>
                </c:pt>
                <c:pt idx="34">
                  <c:v>1.3182323032940729E-3</c:v>
                </c:pt>
                <c:pt idx="35">
                  <c:v>1.4773516965709739E-3</c:v>
                </c:pt>
                <c:pt idx="36">
                  <c:v>1.6516251892048734E-3</c:v>
                </c:pt>
                <c:pt idx="37">
                  <c:v>1.8419369383167342E-3</c:v>
                </c:pt>
                <c:pt idx="38">
                  <c:v>2.049149639675632E-3</c:v>
                </c:pt>
                <c:pt idx="39">
                  <c:v>2.2740931383520438E-3</c:v>
                </c:pt>
                <c:pt idx="40">
                  <c:v>2.5175521680331006E-3</c:v>
                </c:pt>
                <c:pt idx="41">
                  <c:v>2.7802533108339067E-3</c:v>
                </c:pt>
                <c:pt idx="42">
                  <c:v>3.0628512936880215E-3</c:v>
                </c:pt>
                <c:pt idx="43">
                  <c:v>3.3659147619163922E-3</c:v>
                </c:pt>
                <c:pt idx="44">
                  <c:v>3.6899116948189482E-3</c:v>
                </c:pt>
                <c:pt idx="45">
                  <c:v>4.0351946515179661E-3</c:v>
                </c:pt>
                <c:pt idx="46">
                  <c:v>4.4019860571787306E-3</c:v>
                </c:pt>
                <c:pt idx="47">
                  <c:v>4.7903637594874718E-3</c:v>
                </c:pt>
                <c:pt idx="48">
                  <c:v>5.2002471022152327E-3</c:v>
                </c:pt>
                <c:pt idx="49">
                  <c:v>5.6313837761839507E-3</c:v>
                </c:pt>
                <c:pt idx="50">
                  <c:v>6.0833377173490051E-3</c:v>
                </c:pt>
                <c:pt idx="51">
                  <c:v>6.5554783264397051E-3</c:v>
                </c:pt>
                <c:pt idx="52">
                  <c:v>7.0469712841423286E-3</c:v>
                </c:pt>
                <c:pt idx="53">
                  <c:v>7.5567712297438944E-3</c:v>
                </c:pt>
                <c:pt idx="54">
                  <c:v>8.0836165591607525E-3</c:v>
                </c:pt>
                <c:pt idx="55">
                  <c:v>8.6260265801611728E-3</c:v>
                </c:pt>
                <c:pt idx="56">
                  <c:v>9.1823012383022203E-3</c:v>
                </c:pt>
                <c:pt idx="57">
                  <c:v>9.7505235967374274E-3</c:v>
                </c:pt>
                <c:pt idx="58">
                  <c:v>1.0328565216873073E-2</c:v>
                </c:pt>
                <c:pt idx="59">
                  <c:v>1.0914094545281871E-2</c:v>
                </c:pt>
                <c:pt idx="60">
                  <c:v>1.1504588365912508E-2</c:v>
                </c:pt>
                <c:pt idx="61">
                  <c:v>1.209734632620986E-2</c:v>
                </c:pt>
                <c:pt idx="62">
                  <c:v>1.2689508492179296E-2</c:v>
                </c:pt>
                <c:pt idx="63">
                  <c:v>1.3278075831718155E-2</c:v>
                </c:pt>
                <c:pt idx="64">
                  <c:v>1.3859933468837411E-2</c:v>
                </c:pt>
                <c:pt idx="65">
                  <c:v>1.4431876494933585E-2</c:v>
                </c:pt>
                <c:pt idx="66">
                  <c:v>1.4990638068327644E-2</c:v>
                </c:pt>
                <c:pt idx="67">
                  <c:v>1.5532919481172783E-2</c:v>
                </c:pt>
                <c:pt idx="68">
                  <c:v>1.6055421824843756E-2</c:v>
                </c:pt>
                <c:pt idx="69">
                  <c:v>1.6554878842309155E-2</c:v>
                </c:pt>
                <c:pt idx="70">
                  <c:v>1.7028090519923929E-2</c:v>
                </c:pt>
                <c:pt idx="71">
                  <c:v>1.747195694261441E-2</c:v>
                </c:pt>
                <c:pt idx="72">
                  <c:v>1.7883511916463035E-2</c:v>
                </c:pt>
                <c:pt idx="73">
                  <c:v>1.8259955851955337E-2</c:v>
                </c:pt>
                <c:pt idx="74">
                  <c:v>1.8598687400141738E-2</c:v>
                </c:pt>
                <c:pt idx="75">
                  <c:v>1.8897333342979376E-2</c:v>
                </c:pt>
                <c:pt idx="76">
                  <c:v>1.9153776258202061E-2</c:v>
                </c:pt>
                <c:pt idx="77">
                  <c:v>1.9366179508020245E-2</c:v>
                </c:pt>
                <c:pt idx="78">
                  <c:v>1.9533009139329597E-2</c:v>
                </c:pt>
                <c:pt idx="79">
                  <c:v>1.9653052330219325E-2</c:v>
                </c:pt>
                <c:pt idx="80">
                  <c:v>1.9725432072505773E-2</c:v>
                </c:pt>
                <c:pt idx="81">
                  <c:v>1.9749617841655086E-2</c:v>
                </c:pt>
                <c:pt idx="82">
                  <c:v>1.9725432072505773E-2</c:v>
                </c:pt>
                <c:pt idx="83">
                  <c:v>1.9653052330219325E-2</c:v>
                </c:pt>
                <c:pt idx="84">
                  <c:v>1.9533009139329597E-2</c:v>
                </c:pt>
                <c:pt idx="85">
                  <c:v>1.9366179508020245E-2</c:v>
                </c:pt>
                <c:pt idx="86">
                  <c:v>1.9153776258202061E-2</c:v>
                </c:pt>
                <c:pt idx="87">
                  <c:v>1.8897333342979376E-2</c:v>
                </c:pt>
                <c:pt idx="88">
                  <c:v>1.8598687400141738E-2</c:v>
                </c:pt>
                <c:pt idx="89">
                  <c:v>1.8259955851955337E-2</c:v>
                </c:pt>
                <c:pt idx="90">
                  <c:v>1.7883511916463035E-2</c:v>
                </c:pt>
                <c:pt idx="91">
                  <c:v>1.747195694261441E-2</c:v>
                </c:pt>
                <c:pt idx="92">
                  <c:v>1.7028090519923929E-2</c:v>
                </c:pt>
                <c:pt idx="93">
                  <c:v>1.6554878842309155E-2</c:v>
                </c:pt>
                <c:pt idx="94">
                  <c:v>1.6055421824843756E-2</c:v>
                </c:pt>
                <c:pt idx="95">
                  <c:v>1.5532919481172783E-2</c:v>
                </c:pt>
                <c:pt idx="96">
                  <c:v>1.4990638068327644E-2</c:v>
                </c:pt>
                <c:pt idx="97">
                  <c:v>1.4431876494933585E-2</c:v>
                </c:pt>
                <c:pt idx="98">
                  <c:v>1.3859933468837411E-2</c:v>
                </c:pt>
                <c:pt idx="99">
                  <c:v>1.3278075831718155E-2</c:v>
                </c:pt>
                <c:pt idx="100">
                  <c:v>1.2689508492179296E-2</c:v>
                </c:pt>
                <c:pt idx="101">
                  <c:v>1.209734632620986E-2</c:v>
                </c:pt>
                <c:pt idx="102">
                  <c:v>1.1504588365912508E-2</c:v>
                </c:pt>
                <c:pt idx="103">
                  <c:v>1.0914094545281871E-2</c:v>
                </c:pt>
                <c:pt idx="104">
                  <c:v>1.0328565216873073E-2</c:v>
                </c:pt>
                <c:pt idx="105">
                  <c:v>9.7505235967374274E-3</c:v>
                </c:pt>
                <c:pt idx="106">
                  <c:v>9.1823012383022203E-3</c:v>
                </c:pt>
                <c:pt idx="107">
                  <c:v>8.6260265801611728E-3</c:v>
                </c:pt>
                <c:pt idx="108">
                  <c:v>8.0836165591607525E-3</c:v>
                </c:pt>
                <c:pt idx="109">
                  <c:v>7.5567712297438944E-3</c:v>
                </c:pt>
                <c:pt idx="110">
                  <c:v>7.0469712841423286E-3</c:v>
                </c:pt>
                <c:pt idx="111">
                  <c:v>6.5554783264397051E-3</c:v>
                </c:pt>
                <c:pt idx="112">
                  <c:v>6.0833377173490051E-3</c:v>
                </c:pt>
                <c:pt idx="113">
                  <c:v>5.6313837761839507E-3</c:v>
                </c:pt>
                <c:pt idx="114">
                  <c:v>5.2002471022152327E-3</c:v>
                </c:pt>
                <c:pt idx="115">
                  <c:v>4.7903637594874718E-3</c:v>
                </c:pt>
                <c:pt idx="116">
                  <c:v>4.4019860571787306E-3</c:v>
                </c:pt>
                <c:pt idx="117">
                  <c:v>4.0351946515179661E-3</c:v>
                </c:pt>
                <c:pt idx="118">
                  <c:v>3.6899116948189482E-3</c:v>
                </c:pt>
                <c:pt idx="119">
                  <c:v>3.3659147619163922E-3</c:v>
                </c:pt>
                <c:pt idx="120">
                  <c:v>3.0628512936880215E-3</c:v>
                </c:pt>
                <c:pt idx="121">
                  <c:v>2.7802533108339067E-3</c:v>
                </c:pt>
                <c:pt idx="122">
                  <c:v>2.5175521680331006E-3</c:v>
                </c:pt>
                <c:pt idx="123">
                  <c:v>2.2740931383520438E-3</c:v>
                </c:pt>
                <c:pt idx="124">
                  <c:v>2.049149639675632E-3</c:v>
                </c:pt>
                <c:pt idx="125">
                  <c:v>1.8419369383167342E-3</c:v>
                </c:pt>
                <c:pt idx="126">
                  <c:v>1.6516251892048734E-3</c:v>
                </c:pt>
                <c:pt idx="127">
                  <c:v>1.4773516965709739E-3</c:v>
                </c:pt>
                <c:pt idx="128">
                  <c:v>1.3182323032940729E-3</c:v>
                </c:pt>
                <c:pt idx="129">
                  <c:v>1.1733718405786647E-3</c:v>
                </c:pt>
                <c:pt idx="130">
                  <c:v>1.0418735919744677E-3</c:v>
                </c:pt>
                <c:pt idx="131">
                  <c:v>9.2284774658994186E-4</c:v>
                </c:pt>
                <c:pt idx="132">
                  <c:v>8.1541883541370104E-4</c:v>
                </c:pt>
                <c:pt idx="133">
                  <c:v>7.18732161741558E-4</c:v>
                </c:pt>
                <c:pt idx="134">
                  <c:v>6.3195925167622183E-4</c:v>
                </c:pt>
                <c:pt idx="135">
                  <c:v>5.5430236345069489E-4</c:v>
                </c:pt>
                <c:pt idx="136">
                  <c:v>4.8499810491229629E-4</c:v>
                </c:pt>
                <c:pt idx="137">
                  <c:v>4.2332021693114647E-4</c:v>
                </c:pt>
                <c:pt idx="138">
                  <c:v>3.6858158684893391E-4</c:v>
                </c:pt>
                <c:pt idx="139">
                  <c:v>3.2013556048222198E-4</c:v>
                </c:pt>
                <c:pt idx="140">
                  <c:v>2.7737662379068335E-4</c:v>
                </c:pt>
                <c:pt idx="141">
                  <c:v>2.3974052628797748E-4</c:v>
                </c:pt>
                <c:pt idx="142">
                  <c:v>2.0670391780015166E-4</c:v>
                </c:pt>
                <c:pt idx="143">
                  <c:v>1.7778356846062397E-4</c:v>
                </c:pt>
                <c:pt idx="144">
                  <c:v>1.5253523907151828E-4</c:v>
                </c:pt>
                <c:pt idx="145">
                  <c:v>1.3055226535509153E-4</c:v>
                </c:pt>
                <c:pt idx="146">
                  <c:v>1.1146391535547993E-4</c:v>
                </c:pt>
                <c:pt idx="147">
                  <c:v>9.4933574508169913E-5</c:v>
                </c:pt>
                <c:pt idx="148">
                  <c:v>8.0656807836602159E-5</c:v>
                </c:pt>
                <c:pt idx="149">
                  <c:v>6.8359343510151477E-5</c:v>
                </c:pt>
                <c:pt idx="150">
                  <c:v>5.7795016735889785E-5</c:v>
                </c:pt>
                <c:pt idx="151">
                  <c:v>4.874370777030412E-5</c:v>
                </c:pt>
                <c:pt idx="152">
                  <c:v>4.1009302820470068E-5</c:v>
                </c:pt>
                <c:pt idx="153">
                  <c:v>3.4417701833093811E-5</c:v>
                </c:pt>
                <c:pt idx="154">
                  <c:v>2.8814892703281514E-5</c:v>
                </c:pt>
                <c:pt idx="155">
                  <c:v>2.4065107315868629E-5</c:v>
                </c:pt>
                <c:pt idx="156">
                  <c:v>2.0049071089128146E-5</c:v>
                </c:pt>
                <c:pt idx="157">
                  <c:v>1.6662354339221892E-5</c:v>
                </c:pt>
                <c:pt idx="158">
                  <c:v>1.381383082814207E-5</c:v>
                </c:pt>
                <c:pt idx="159">
                  <c:v>1.1424246292848886E-5</c:v>
                </c:pt>
                <c:pt idx="160">
                  <c:v>9.4248975657229076E-6</c:v>
                </c:pt>
                <c:pt idx="161">
                  <c:v>7.7564210669597738E-6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9-4A79-9877-51B973BCB0DA}"/>
            </c:ext>
          </c:extLst>
        </c:ser>
        <c:ser>
          <c:idx val="0"/>
          <c:order val="1"/>
          <c:tx>
            <c:strRef>
              <c:f>'n and Prob'!$D$39</c:f>
              <c:strCache>
                <c:ptCount val="1"/>
                <c:pt idx="0">
                  <c:v>Plot @ N = 500</c:v>
                </c:pt>
              </c:strCache>
            </c:strRef>
          </c:tx>
          <c:spPr>
            <a:solidFill>
              <a:schemeClr val="accent1">
                <a:alpha val="39000"/>
              </a:schemeClr>
            </a:solidFill>
            <a:ln w="25400">
              <a:noFill/>
            </a:ln>
          </c:spPr>
          <c:cat>
            <c:numRef>
              <c:f>'n and Prob'!$B$40:$B$201</c:f>
              <c:numCache>
                <c:formatCode>General</c:formatCode>
                <c:ptCount val="162"/>
                <c:pt idx="0">
                  <c:v>741</c:v>
                </c:pt>
                <c:pt idx="1">
                  <c:v>742</c:v>
                </c:pt>
                <c:pt idx="2">
                  <c:v>743</c:v>
                </c:pt>
                <c:pt idx="3">
                  <c:v>744</c:v>
                </c:pt>
                <c:pt idx="4">
                  <c:v>745</c:v>
                </c:pt>
                <c:pt idx="5">
                  <c:v>746</c:v>
                </c:pt>
                <c:pt idx="6">
                  <c:v>747</c:v>
                </c:pt>
                <c:pt idx="7">
                  <c:v>748</c:v>
                </c:pt>
                <c:pt idx="8">
                  <c:v>749</c:v>
                </c:pt>
                <c:pt idx="9">
                  <c:v>750</c:v>
                </c:pt>
                <c:pt idx="10">
                  <c:v>751</c:v>
                </c:pt>
                <c:pt idx="11">
                  <c:v>752</c:v>
                </c:pt>
                <c:pt idx="12">
                  <c:v>753</c:v>
                </c:pt>
                <c:pt idx="13">
                  <c:v>754</c:v>
                </c:pt>
                <c:pt idx="14">
                  <c:v>755</c:v>
                </c:pt>
                <c:pt idx="15">
                  <c:v>756</c:v>
                </c:pt>
                <c:pt idx="16">
                  <c:v>757</c:v>
                </c:pt>
                <c:pt idx="17">
                  <c:v>758</c:v>
                </c:pt>
                <c:pt idx="18">
                  <c:v>759</c:v>
                </c:pt>
                <c:pt idx="19">
                  <c:v>760</c:v>
                </c:pt>
                <c:pt idx="20">
                  <c:v>761</c:v>
                </c:pt>
                <c:pt idx="21">
                  <c:v>762</c:v>
                </c:pt>
                <c:pt idx="22">
                  <c:v>763</c:v>
                </c:pt>
                <c:pt idx="23">
                  <c:v>764</c:v>
                </c:pt>
                <c:pt idx="24">
                  <c:v>765</c:v>
                </c:pt>
                <c:pt idx="25">
                  <c:v>766</c:v>
                </c:pt>
                <c:pt idx="26">
                  <c:v>767</c:v>
                </c:pt>
                <c:pt idx="27">
                  <c:v>768</c:v>
                </c:pt>
                <c:pt idx="28">
                  <c:v>769</c:v>
                </c:pt>
                <c:pt idx="29">
                  <c:v>770</c:v>
                </c:pt>
                <c:pt idx="30">
                  <c:v>771</c:v>
                </c:pt>
                <c:pt idx="31">
                  <c:v>772</c:v>
                </c:pt>
                <c:pt idx="32">
                  <c:v>773</c:v>
                </c:pt>
                <c:pt idx="33">
                  <c:v>774</c:v>
                </c:pt>
                <c:pt idx="34">
                  <c:v>775</c:v>
                </c:pt>
                <c:pt idx="35">
                  <c:v>776</c:v>
                </c:pt>
                <c:pt idx="36">
                  <c:v>777</c:v>
                </c:pt>
                <c:pt idx="37">
                  <c:v>778</c:v>
                </c:pt>
                <c:pt idx="38">
                  <c:v>779</c:v>
                </c:pt>
                <c:pt idx="39">
                  <c:v>780</c:v>
                </c:pt>
                <c:pt idx="40">
                  <c:v>781</c:v>
                </c:pt>
                <c:pt idx="41">
                  <c:v>782</c:v>
                </c:pt>
                <c:pt idx="42">
                  <c:v>783</c:v>
                </c:pt>
                <c:pt idx="43">
                  <c:v>784</c:v>
                </c:pt>
                <c:pt idx="44">
                  <c:v>785</c:v>
                </c:pt>
                <c:pt idx="45">
                  <c:v>786</c:v>
                </c:pt>
                <c:pt idx="46">
                  <c:v>787</c:v>
                </c:pt>
                <c:pt idx="47">
                  <c:v>788</c:v>
                </c:pt>
                <c:pt idx="48">
                  <c:v>789</c:v>
                </c:pt>
                <c:pt idx="49">
                  <c:v>790</c:v>
                </c:pt>
                <c:pt idx="50">
                  <c:v>791</c:v>
                </c:pt>
                <c:pt idx="51">
                  <c:v>792</c:v>
                </c:pt>
                <c:pt idx="52">
                  <c:v>793</c:v>
                </c:pt>
                <c:pt idx="53">
                  <c:v>794</c:v>
                </c:pt>
                <c:pt idx="54">
                  <c:v>795</c:v>
                </c:pt>
                <c:pt idx="55">
                  <c:v>796</c:v>
                </c:pt>
                <c:pt idx="56">
                  <c:v>797</c:v>
                </c:pt>
                <c:pt idx="57">
                  <c:v>798</c:v>
                </c:pt>
                <c:pt idx="58">
                  <c:v>799</c:v>
                </c:pt>
                <c:pt idx="59">
                  <c:v>800</c:v>
                </c:pt>
                <c:pt idx="60">
                  <c:v>801</c:v>
                </c:pt>
                <c:pt idx="61">
                  <c:v>802</c:v>
                </c:pt>
                <c:pt idx="62">
                  <c:v>803</c:v>
                </c:pt>
                <c:pt idx="63">
                  <c:v>804</c:v>
                </c:pt>
                <c:pt idx="64">
                  <c:v>805</c:v>
                </c:pt>
                <c:pt idx="65">
                  <c:v>806</c:v>
                </c:pt>
                <c:pt idx="66">
                  <c:v>807</c:v>
                </c:pt>
                <c:pt idx="67">
                  <c:v>808</c:v>
                </c:pt>
                <c:pt idx="68">
                  <c:v>809</c:v>
                </c:pt>
                <c:pt idx="69">
                  <c:v>810</c:v>
                </c:pt>
                <c:pt idx="70">
                  <c:v>811</c:v>
                </c:pt>
                <c:pt idx="71">
                  <c:v>812</c:v>
                </c:pt>
                <c:pt idx="72">
                  <c:v>813</c:v>
                </c:pt>
                <c:pt idx="73">
                  <c:v>814</c:v>
                </c:pt>
                <c:pt idx="74">
                  <c:v>815</c:v>
                </c:pt>
                <c:pt idx="75">
                  <c:v>816</c:v>
                </c:pt>
                <c:pt idx="76">
                  <c:v>817</c:v>
                </c:pt>
                <c:pt idx="77">
                  <c:v>818</c:v>
                </c:pt>
                <c:pt idx="78">
                  <c:v>819</c:v>
                </c:pt>
                <c:pt idx="79">
                  <c:v>820</c:v>
                </c:pt>
                <c:pt idx="80">
                  <c:v>821</c:v>
                </c:pt>
                <c:pt idx="81">
                  <c:v>822</c:v>
                </c:pt>
                <c:pt idx="82">
                  <c:v>823</c:v>
                </c:pt>
                <c:pt idx="83">
                  <c:v>824</c:v>
                </c:pt>
                <c:pt idx="84">
                  <c:v>825</c:v>
                </c:pt>
                <c:pt idx="85">
                  <c:v>826</c:v>
                </c:pt>
                <c:pt idx="86">
                  <c:v>827</c:v>
                </c:pt>
                <c:pt idx="87">
                  <c:v>828</c:v>
                </c:pt>
                <c:pt idx="88">
                  <c:v>829</c:v>
                </c:pt>
                <c:pt idx="89">
                  <c:v>830</c:v>
                </c:pt>
                <c:pt idx="90">
                  <c:v>831</c:v>
                </c:pt>
                <c:pt idx="91">
                  <c:v>832</c:v>
                </c:pt>
                <c:pt idx="92">
                  <c:v>833</c:v>
                </c:pt>
                <c:pt idx="93">
                  <c:v>834</c:v>
                </c:pt>
                <c:pt idx="94">
                  <c:v>835</c:v>
                </c:pt>
                <c:pt idx="95">
                  <c:v>836</c:v>
                </c:pt>
                <c:pt idx="96">
                  <c:v>837</c:v>
                </c:pt>
                <c:pt idx="97">
                  <c:v>838</c:v>
                </c:pt>
                <c:pt idx="98">
                  <c:v>839</c:v>
                </c:pt>
                <c:pt idx="99">
                  <c:v>840</c:v>
                </c:pt>
                <c:pt idx="100">
                  <c:v>841</c:v>
                </c:pt>
                <c:pt idx="101">
                  <c:v>842</c:v>
                </c:pt>
                <c:pt idx="102">
                  <c:v>843</c:v>
                </c:pt>
                <c:pt idx="103">
                  <c:v>844</c:v>
                </c:pt>
                <c:pt idx="104">
                  <c:v>845</c:v>
                </c:pt>
                <c:pt idx="105">
                  <c:v>846</c:v>
                </c:pt>
                <c:pt idx="106">
                  <c:v>847</c:v>
                </c:pt>
                <c:pt idx="107">
                  <c:v>848</c:v>
                </c:pt>
                <c:pt idx="108">
                  <c:v>849</c:v>
                </c:pt>
                <c:pt idx="109">
                  <c:v>850</c:v>
                </c:pt>
                <c:pt idx="110">
                  <c:v>851</c:v>
                </c:pt>
                <c:pt idx="111">
                  <c:v>852</c:v>
                </c:pt>
                <c:pt idx="112">
                  <c:v>853</c:v>
                </c:pt>
                <c:pt idx="113">
                  <c:v>854</c:v>
                </c:pt>
                <c:pt idx="114">
                  <c:v>855</c:v>
                </c:pt>
                <c:pt idx="115">
                  <c:v>856</c:v>
                </c:pt>
                <c:pt idx="116">
                  <c:v>857</c:v>
                </c:pt>
                <c:pt idx="117">
                  <c:v>858</c:v>
                </c:pt>
                <c:pt idx="118">
                  <c:v>859</c:v>
                </c:pt>
                <c:pt idx="119">
                  <c:v>860</c:v>
                </c:pt>
                <c:pt idx="120">
                  <c:v>861</c:v>
                </c:pt>
                <c:pt idx="121">
                  <c:v>862</c:v>
                </c:pt>
                <c:pt idx="122">
                  <c:v>863</c:v>
                </c:pt>
                <c:pt idx="123">
                  <c:v>864</c:v>
                </c:pt>
                <c:pt idx="124">
                  <c:v>865</c:v>
                </c:pt>
                <c:pt idx="125">
                  <c:v>866</c:v>
                </c:pt>
                <c:pt idx="126">
                  <c:v>867</c:v>
                </c:pt>
                <c:pt idx="127">
                  <c:v>868</c:v>
                </c:pt>
                <c:pt idx="128">
                  <c:v>869</c:v>
                </c:pt>
                <c:pt idx="129">
                  <c:v>870</c:v>
                </c:pt>
                <c:pt idx="130">
                  <c:v>871</c:v>
                </c:pt>
                <c:pt idx="131">
                  <c:v>872</c:v>
                </c:pt>
                <c:pt idx="132">
                  <c:v>873</c:v>
                </c:pt>
                <c:pt idx="133">
                  <c:v>874</c:v>
                </c:pt>
                <c:pt idx="134">
                  <c:v>875</c:v>
                </c:pt>
                <c:pt idx="135">
                  <c:v>876</c:v>
                </c:pt>
                <c:pt idx="136">
                  <c:v>877</c:v>
                </c:pt>
                <c:pt idx="137">
                  <c:v>878</c:v>
                </c:pt>
                <c:pt idx="138">
                  <c:v>879</c:v>
                </c:pt>
                <c:pt idx="139">
                  <c:v>880</c:v>
                </c:pt>
                <c:pt idx="140">
                  <c:v>881</c:v>
                </c:pt>
                <c:pt idx="141">
                  <c:v>882</c:v>
                </c:pt>
                <c:pt idx="142">
                  <c:v>883</c:v>
                </c:pt>
                <c:pt idx="143">
                  <c:v>884</c:v>
                </c:pt>
                <c:pt idx="144">
                  <c:v>885</c:v>
                </c:pt>
                <c:pt idx="145">
                  <c:v>886</c:v>
                </c:pt>
                <c:pt idx="146">
                  <c:v>887</c:v>
                </c:pt>
                <c:pt idx="147">
                  <c:v>888</c:v>
                </c:pt>
                <c:pt idx="148">
                  <c:v>889</c:v>
                </c:pt>
                <c:pt idx="149">
                  <c:v>890</c:v>
                </c:pt>
                <c:pt idx="150">
                  <c:v>891</c:v>
                </c:pt>
                <c:pt idx="151">
                  <c:v>892</c:v>
                </c:pt>
                <c:pt idx="152">
                  <c:v>893</c:v>
                </c:pt>
                <c:pt idx="153">
                  <c:v>894</c:v>
                </c:pt>
                <c:pt idx="154">
                  <c:v>895</c:v>
                </c:pt>
                <c:pt idx="155">
                  <c:v>896</c:v>
                </c:pt>
                <c:pt idx="156">
                  <c:v>897</c:v>
                </c:pt>
                <c:pt idx="157">
                  <c:v>898</c:v>
                </c:pt>
                <c:pt idx="158">
                  <c:v>899</c:v>
                </c:pt>
                <c:pt idx="159">
                  <c:v>900</c:v>
                </c:pt>
                <c:pt idx="160">
                  <c:v>901</c:v>
                </c:pt>
                <c:pt idx="161">
                  <c:v>902</c:v>
                </c:pt>
              </c:numCache>
            </c:numRef>
          </c:cat>
          <c:val>
            <c:numRef>
              <c:f>'n and Prob'!$D$40:$D$201</c:f>
              <c:numCache>
                <c:formatCode>General</c:formatCode>
                <c:ptCount val="162"/>
                <c:pt idx="0">
                  <c:v>1.538718165104425E-19</c:v>
                </c:pt>
                <c:pt idx="1">
                  <c:v>4.1262648752817254E-19</c:v>
                </c:pt>
                <c:pt idx="2">
                  <c:v>1.0930333437031322E-18</c:v>
                </c:pt>
                <c:pt idx="3">
                  <c:v>2.8601446881085665E-18</c:v>
                </c:pt>
                <c:pt idx="4">
                  <c:v>7.3930029948151847E-18</c:v>
                </c:pt>
                <c:pt idx="5">
                  <c:v>1.8876959586681515E-17</c:v>
                </c:pt>
                <c:pt idx="6">
                  <c:v>4.7612555884311775E-17</c:v>
                </c:pt>
                <c:pt idx="7">
                  <c:v>1.1862855223326671E-16</c:v>
                </c:pt>
                <c:pt idx="8">
                  <c:v>2.9196799699766714E-16</c:v>
                </c:pt>
                <c:pt idx="9">
                  <c:v>7.0983850876026632E-16</c:v>
                </c:pt>
                <c:pt idx="10">
                  <c:v>1.7047556844480124E-15</c:v>
                </c:pt>
                <c:pt idx="11">
                  <c:v>4.0442968375444997E-15</c:v>
                </c:pt>
                <c:pt idx="12">
                  <c:v>9.47768315391562E-15</c:v>
                </c:pt>
                <c:pt idx="13">
                  <c:v>2.1940152062472082E-14</c:v>
                </c:pt>
                <c:pt idx="14">
                  <c:v>5.0171301368822477E-14</c:v>
                </c:pt>
                <c:pt idx="15">
                  <c:v>1.1333117316056369E-13</c:v>
                </c:pt>
                <c:pt idx="16">
                  <c:v>2.5288419555601803E-13</c:v>
                </c:pt>
                <c:pt idx="17">
                  <c:v>5.5740681907871072E-13</c:v>
                </c:pt>
                <c:pt idx="18">
                  <c:v>1.2136714951376218E-12</c:v>
                </c:pt>
                <c:pt idx="19">
                  <c:v>2.6104075211880276E-12</c:v>
                </c:pt>
                <c:pt idx="20">
                  <c:v>5.5461774100628491E-12</c:v>
                </c:pt>
                <c:pt idx="21">
                  <c:v>1.1640120830517197E-11</c:v>
                </c:pt>
                <c:pt idx="22">
                  <c:v>2.4132343860426107E-11</c:v>
                </c:pt>
                <c:pt idx="23">
                  <c:v>4.942194200658289E-11</c:v>
                </c:pt>
                <c:pt idx="24">
                  <c:v>9.9981211292936936E-11</c:v>
                </c:pt>
                <c:pt idx="25">
                  <c:v>1.997999000887679E-10</c:v>
                </c:pt>
                <c:pt idx="26">
                  <c:v>3.9441227695819752E-10</c:v>
                </c:pt>
                <c:pt idx="27">
                  <c:v>7.6910187201445985E-10</c:v>
                </c:pt>
                <c:pt idx="28">
                  <c:v>1.4814793333967647E-9</c:v>
                </c:pt>
                <c:pt idx="29">
                  <c:v>2.8189385702692562E-9</c:v>
                </c:pt>
                <c:pt idx="30">
                  <c:v>5.2985118726145438E-9</c:v>
                </c:pt>
                <c:pt idx="31">
                  <c:v>9.8378568108737714E-9</c:v>
                </c:pt>
                <c:pt idx="32">
                  <c:v>1.8043690450489003E-8</c:v>
                </c:pt>
                <c:pt idx="33">
                  <c:v>3.2691023976539648E-8</c:v>
                </c:pt>
                <c:pt idx="34">
                  <c:v>5.8507287751491877E-8</c:v>
                </c:pt>
                <c:pt idx="35">
                  <c:v>1.0343551780208644E-7</c:v>
                </c:pt>
                <c:pt idx="36">
                  <c:v>1.8063741322552982E-7</c:v>
                </c:pt>
                <c:pt idx="37">
                  <c:v>3.1161905296914872E-7</c:v>
                </c:pt>
                <c:pt idx="38">
                  <c:v>5.3102942530462925E-7</c:v>
                </c:pt>
                <c:pt idx="39">
                  <c:v>8.939051835145401E-7</c:v>
                </c:pt>
                <c:pt idx="40">
                  <c:v>1.4864236613138289E-6</c:v>
                </c:pt>
                <c:pt idx="41">
                  <c:v>2.4415861327091687E-6</c:v>
                </c:pt>
                <c:pt idx="42">
                  <c:v>3.9616834829905133E-6</c:v>
                </c:pt>
                <c:pt idx="43">
                  <c:v>6.3498839088843782E-6</c:v>
                </c:pt>
                <c:pt idx="44">
                  <c:v>1.0053796293557407E-5</c:v>
                </c:pt>
                <c:pt idx="45">
                  <c:v>1.5724348586292339E-5</c:v>
                </c:pt>
                <c:pt idx="46">
                  <c:v>2.4293692488972211E-5</c:v>
                </c:pt>
                <c:pt idx="47">
                  <c:v>3.7075983671395884E-5</c:v>
                </c:pt>
                <c:pt idx="48">
                  <c:v>5.5894634423935977E-5</c:v>
                </c:pt>
                <c:pt idx="49">
                  <c:v>8.3238806250381906E-5</c:v>
                </c:pt>
                <c:pt idx="50">
                  <c:v>1.2245029956461749E-4</c:v>
                </c:pt>
                <c:pt idx="51">
                  <c:v>1.7793940992327925E-4</c:v>
                </c:pt>
                <c:pt idx="52">
                  <c:v>2.5542460214953176E-4</c:v>
                </c:pt>
                <c:pt idx="53">
                  <c:v>3.6218594293809935E-4</c:v>
                </c:pt>
                <c:pt idx="54">
                  <c:v>5.0731621198759486E-4</c:v>
                </c:pt>
                <c:pt idx="55">
                  <c:v>7.0194676500580171E-4</c:v>
                </c:pt>
                <c:pt idx="56">
                  <c:v>9.5941807958915967E-4</c:v>
                </c:pt>
                <c:pt idx="57">
                  <c:v>1.2953582783713803E-3</c:v>
                </c:pt>
                <c:pt idx="58">
                  <c:v>1.7276278528185792E-3</c:v>
                </c:pt>
                <c:pt idx="59">
                  <c:v>2.2760865621761031E-3</c:v>
                </c:pt>
                <c:pt idx="60">
                  <c:v>2.9621403889872181E-3</c:v>
                </c:pt>
                <c:pt idx="61">
                  <c:v>3.8080337281420421E-3</c:v>
                </c:pt>
                <c:pt idx="62">
                  <c:v>4.8358655773193624E-3</c:v>
                </c:pt>
                <c:pt idx="63">
                  <c:v>6.0663287149638244E-3</c:v>
                </c:pt>
                <c:pt idx="64">
                  <c:v>7.5171972197324915E-3</c:v>
                </c:pt>
                <c:pt idx="65">
                  <c:v>9.2016187396197265E-3</c:v>
                </c:pt>
                <c:pt idx="66">
                  <c:v>1.1126301145462361E-2</c:v>
                </c:pt>
                <c:pt idx="67">
                  <c:v>1.3289715123114903E-2</c:v>
                </c:pt>
                <c:pt idx="68">
                  <c:v>1.5680460692678894E-2</c:v>
                </c:pt>
                <c:pt idx="69">
                  <c:v>1.827596215812095E-2</c:v>
                </c:pt>
                <c:pt idx="70">
                  <c:v>2.1041658487687357E-2</c:v>
                </c:pt>
                <c:pt idx="71">
                  <c:v>2.3930841508166448E-2</c:v>
                </c:pt>
                <c:pt idx="72">
                  <c:v>2.6885261116815405E-2</c:v>
                </c:pt>
                <c:pt idx="73">
                  <c:v>2.9836565687916747E-2</c:v>
                </c:pt>
                <c:pt idx="74">
                  <c:v>3.2708580119359676E-2</c:v>
                </c:pt>
                <c:pt idx="75">
                  <c:v>3.5420349034512355E-2</c:v>
                </c:pt>
                <c:pt idx="76">
                  <c:v>3.7889795956723892E-2</c:v>
                </c:pt>
                <c:pt idx="77">
                  <c:v>4.0037779371094338E-2</c:v>
                </c:pt>
                <c:pt idx="78">
                  <c:v>4.179227211504432E-2</c:v>
                </c:pt>
                <c:pt idx="79">
                  <c:v>4.3092359014747166E-2</c:v>
                </c:pt>
                <c:pt idx="80">
                  <c:v>4.389174438032057E-2</c:v>
                </c:pt>
                <c:pt idx="81">
                  <c:v>4.4161488023583446E-2</c:v>
                </c:pt>
                <c:pt idx="82">
                  <c:v>4.389174438032057E-2</c:v>
                </c:pt>
                <c:pt idx="83">
                  <c:v>4.3092359014747166E-2</c:v>
                </c:pt>
                <c:pt idx="84">
                  <c:v>4.179227211504432E-2</c:v>
                </c:pt>
                <c:pt idx="85">
                  <c:v>4.0037779371094338E-2</c:v>
                </c:pt>
                <c:pt idx="86">
                  <c:v>3.7889795956723892E-2</c:v>
                </c:pt>
                <c:pt idx="87">
                  <c:v>3.5420349034512355E-2</c:v>
                </c:pt>
                <c:pt idx="88">
                  <c:v>3.2708580119359676E-2</c:v>
                </c:pt>
                <c:pt idx="89">
                  <c:v>2.9836565687916747E-2</c:v>
                </c:pt>
                <c:pt idx="90">
                  <c:v>2.6885261116815405E-2</c:v>
                </c:pt>
                <c:pt idx="91">
                  <c:v>2.3930841508166448E-2</c:v>
                </c:pt>
                <c:pt idx="92">
                  <c:v>2.1041658487687357E-2</c:v>
                </c:pt>
                <c:pt idx="93">
                  <c:v>1.827596215812095E-2</c:v>
                </c:pt>
                <c:pt idx="94">
                  <c:v>1.5680460692678894E-2</c:v>
                </c:pt>
                <c:pt idx="95">
                  <c:v>1.3289715123114903E-2</c:v>
                </c:pt>
                <c:pt idx="96">
                  <c:v>1.1126301145462361E-2</c:v>
                </c:pt>
                <c:pt idx="97">
                  <c:v>9.2016187396197265E-3</c:v>
                </c:pt>
                <c:pt idx="98">
                  <c:v>7.5171972197324915E-3</c:v>
                </c:pt>
                <c:pt idx="99">
                  <c:v>6.0663287149638244E-3</c:v>
                </c:pt>
                <c:pt idx="100">
                  <c:v>4.8358655773193624E-3</c:v>
                </c:pt>
                <c:pt idx="101">
                  <c:v>3.8080337281420421E-3</c:v>
                </c:pt>
                <c:pt idx="102">
                  <c:v>2.9621403889872181E-3</c:v>
                </c:pt>
                <c:pt idx="103">
                  <c:v>2.2760865621761031E-3</c:v>
                </c:pt>
                <c:pt idx="104">
                  <c:v>1.7276278528185792E-3</c:v>
                </c:pt>
                <c:pt idx="105">
                  <c:v>1.2953582783713803E-3</c:v>
                </c:pt>
                <c:pt idx="106">
                  <c:v>9.5941807958915967E-4</c:v>
                </c:pt>
                <c:pt idx="107">
                  <c:v>7.0194676500580171E-4</c:v>
                </c:pt>
                <c:pt idx="108">
                  <c:v>5.0731621198759486E-4</c:v>
                </c:pt>
                <c:pt idx="109">
                  <c:v>3.6218594293809935E-4</c:v>
                </c:pt>
                <c:pt idx="110">
                  <c:v>2.5542460214953176E-4</c:v>
                </c:pt>
                <c:pt idx="111">
                  <c:v>1.7793940992327925E-4</c:v>
                </c:pt>
                <c:pt idx="112">
                  <c:v>1.2245029956461749E-4</c:v>
                </c:pt>
                <c:pt idx="113">
                  <c:v>8.3238806250381906E-5</c:v>
                </c:pt>
                <c:pt idx="114">
                  <c:v>5.5894634423935977E-5</c:v>
                </c:pt>
                <c:pt idx="115">
                  <c:v>3.7075983671395884E-5</c:v>
                </c:pt>
                <c:pt idx="116">
                  <c:v>2.4293692488972211E-5</c:v>
                </c:pt>
                <c:pt idx="117">
                  <c:v>1.5724348586292339E-5</c:v>
                </c:pt>
                <c:pt idx="118">
                  <c:v>1.0053796293557407E-5</c:v>
                </c:pt>
                <c:pt idx="119">
                  <c:v>6.3498839088843782E-6</c:v>
                </c:pt>
                <c:pt idx="120">
                  <c:v>3.9616834829905133E-6</c:v>
                </c:pt>
                <c:pt idx="121">
                  <c:v>2.4415861327091687E-6</c:v>
                </c:pt>
                <c:pt idx="122">
                  <c:v>1.4864236613138289E-6</c:v>
                </c:pt>
                <c:pt idx="123">
                  <c:v>8.939051835145401E-7</c:v>
                </c:pt>
                <c:pt idx="124">
                  <c:v>5.3102942530462925E-7</c:v>
                </c:pt>
                <c:pt idx="125">
                  <c:v>3.1161905296914872E-7</c:v>
                </c:pt>
                <c:pt idx="126">
                  <c:v>1.8063741322552982E-7</c:v>
                </c:pt>
                <c:pt idx="127">
                  <c:v>1.0343551780208644E-7</c:v>
                </c:pt>
                <c:pt idx="128">
                  <c:v>5.8507287751491877E-8</c:v>
                </c:pt>
                <c:pt idx="129">
                  <c:v>3.2691023976539648E-8</c:v>
                </c:pt>
                <c:pt idx="130">
                  <c:v>1.8043690450489003E-8</c:v>
                </c:pt>
                <c:pt idx="131">
                  <c:v>9.8378568108737714E-9</c:v>
                </c:pt>
                <c:pt idx="132">
                  <c:v>5.2985118726145438E-9</c:v>
                </c:pt>
                <c:pt idx="133">
                  <c:v>2.8189385702692562E-9</c:v>
                </c:pt>
                <c:pt idx="134">
                  <c:v>1.4814793333967647E-9</c:v>
                </c:pt>
                <c:pt idx="135">
                  <c:v>7.6910187201445985E-10</c:v>
                </c:pt>
                <c:pt idx="136">
                  <c:v>3.9441227695819752E-10</c:v>
                </c:pt>
                <c:pt idx="137">
                  <c:v>1.997999000887679E-10</c:v>
                </c:pt>
                <c:pt idx="138">
                  <c:v>9.9981211292936936E-11</c:v>
                </c:pt>
                <c:pt idx="139">
                  <c:v>4.942194200658289E-11</c:v>
                </c:pt>
                <c:pt idx="140">
                  <c:v>2.4132343860426107E-11</c:v>
                </c:pt>
                <c:pt idx="141">
                  <c:v>1.1640120830517197E-11</c:v>
                </c:pt>
                <c:pt idx="142">
                  <c:v>5.5461774100628491E-12</c:v>
                </c:pt>
                <c:pt idx="143">
                  <c:v>2.6104075211880276E-12</c:v>
                </c:pt>
                <c:pt idx="144">
                  <c:v>1.2136714951376218E-12</c:v>
                </c:pt>
                <c:pt idx="145">
                  <c:v>5.5740681907871072E-13</c:v>
                </c:pt>
                <c:pt idx="146">
                  <c:v>2.5288419555601803E-13</c:v>
                </c:pt>
                <c:pt idx="147">
                  <c:v>1.1333117316056369E-13</c:v>
                </c:pt>
                <c:pt idx="148">
                  <c:v>5.0171301368822477E-14</c:v>
                </c:pt>
                <c:pt idx="149">
                  <c:v>2.1940152062472082E-14</c:v>
                </c:pt>
                <c:pt idx="150">
                  <c:v>9.47768315391562E-15</c:v>
                </c:pt>
                <c:pt idx="151">
                  <c:v>4.0442968375444997E-15</c:v>
                </c:pt>
                <c:pt idx="152">
                  <c:v>1.7047556844480124E-15</c:v>
                </c:pt>
                <c:pt idx="153">
                  <c:v>7.0983850876026632E-16</c:v>
                </c:pt>
                <c:pt idx="154">
                  <c:v>2.9196799699766714E-16</c:v>
                </c:pt>
                <c:pt idx="155">
                  <c:v>1.1862855223326671E-16</c:v>
                </c:pt>
                <c:pt idx="156">
                  <c:v>4.7612555884311775E-17</c:v>
                </c:pt>
                <c:pt idx="157">
                  <c:v>1.8876959586681515E-17</c:v>
                </c:pt>
                <c:pt idx="158">
                  <c:v>7.3930029948151847E-18</c:v>
                </c:pt>
                <c:pt idx="159">
                  <c:v>2.8601446881085665E-18</c:v>
                </c:pt>
                <c:pt idx="160">
                  <c:v>1.0930333437031322E-18</c:v>
                </c:pt>
                <c:pt idx="161">
                  <c:v>4.1262648752817254E-19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9-4A79-9877-51B973BCB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681696"/>
        <c:axId val="836682256"/>
      </c:areaChart>
      <c:catAx>
        <c:axId val="8366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Xbar for Annual Auto Insurance Cost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6682256"/>
        <c:crosses val="autoZero"/>
        <c:auto val="1"/>
        <c:lblAlgn val="ctr"/>
        <c:lblOffset val="100"/>
        <c:noMultiLvlLbl val="0"/>
      </c:catAx>
      <c:valAx>
        <c:axId val="83668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36681696"/>
        <c:crosses val="autoZero"/>
        <c:crossBetween val="midCat"/>
      </c:valAx>
    </c:plotArea>
    <c:legend>
      <c:legendPos val="t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0"/>
          <c:tx>
            <c:strRef>
              <c:f>'n and Prob (an)'!$C$39</c:f>
              <c:strCache>
                <c:ptCount val="1"/>
                <c:pt idx="0">
                  <c:v>Plot @ N = 100</c:v>
                </c:pt>
              </c:strCache>
            </c:strRef>
          </c:tx>
          <c:cat>
            <c:numRef>
              <c:f>'n and Prob (an)'!$B$40:$B$201</c:f>
              <c:numCache>
                <c:formatCode>General</c:formatCode>
                <c:ptCount val="162"/>
                <c:pt idx="0">
                  <c:v>741</c:v>
                </c:pt>
                <c:pt idx="1">
                  <c:v>742</c:v>
                </c:pt>
                <c:pt idx="2">
                  <c:v>743</c:v>
                </c:pt>
                <c:pt idx="3">
                  <c:v>744</c:v>
                </c:pt>
                <c:pt idx="4">
                  <c:v>745</c:v>
                </c:pt>
                <c:pt idx="5">
                  <c:v>746</c:v>
                </c:pt>
                <c:pt idx="6">
                  <c:v>747</c:v>
                </c:pt>
                <c:pt idx="7">
                  <c:v>748</c:v>
                </c:pt>
                <c:pt idx="8">
                  <c:v>749</c:v>
                </c:pt>
                <c:pt idx="9">
                  <c:v>750</c:v>
                </c:pt>
                <c:pt idx="10">
                  <c:v>751</c:v>
                </c:pt>
                <c:pt idx="11">
                  <c:v>752</c:v>
                </c:pt>
                <c:pt idx="12">
                  <c:v>753</c:v>
                </c:pt>
                <c:pt idx="13">
                  <c:v>754</c:v>
                </c:pt>
                <c:pt idx="14">
                  <c:v>755</c:v>
                </c:pt>
                <c:pt idx="15">
                  <c:v>756</c:v>
                </c:pt>
                <c:pt idx="16">
                  <c:v>757</c:v>
                </c:pt>
                <c:pt idx="17">
                  <c:v>758</c:v>
                </c:pt>
                <c:pt idx="18">
                  <c:v>759</c:v>
                </c:pt>
                <c:pt idx="19">
                  <c:v>760</c:v>
                </c:pt>
                <c:pt idx="20">
                  <c:v>761</c:v>
                </c:pt>
                <c:pt idx="21">
                  <c:v>762</c:v>
                </c:pt>
                <c:pt idx="22">
                  <c:v>763</c:v>
                </c:pt>
                <c:pt idx="23">
                  <c:v>764</c:v>
                </c:pt>
                <c:pt idx="24">
                  <c:v>765</c:v>
                </c:pt>
                <c:pt idx="25">
                  <c:v>766</c:v>
                </c:pt>
                <c:pt idx="26">
                  <c:v>767</c:v>
                </c:pt>
                <c:pt idx="27">
                  <c:v>768</c:v>
                </c:pt>
                <c:pt idx="28">
                  <c:v>769</c:v>
                </c:pt>
                <c:pt idx="29">
                  <c:v>770</c:v>
                </c:pt>
                <c:pt idx="30">
                  <c:v>771</c:v>
                </c:pt>
                <c:pt idx="31">
                  <c:v>772</c:v>
                </c:pt>
                <c:pt idx="32">
                  <c:v>773</c:v>
                </c:pt>
                <c:pt idx="33">
                  <c:v>774</c:v>
                </c:pt>
                <c:pt idx="34">
                  <c:v>775</c:v>
                </c:pt>
                <c:pt idx="35">
                  <c:v>776</c:v>
                </c:pt>
                <c:pt idx="36">
                  <c:v>777</c:v>
                </c:pt>
                <c:pt idx="37">
                  <c:v>778</c:v>
                </c:pt>
                <c:pt idx="38">
                  <c:v>779</c:v>
                </c:pt>
                <c:pt idx="39">
                  <c:v>780</c:v>
                </c:pt>
                <c:pt idx="40">
                  <c:v>781</c:v>
                </c:pt>
                <c:pt idx="41">
                  <c:v>782</c:v>
                </c:pt>
                <c:pt idx="42">
                  <c:v>783</c:v>
                </c:pt>
                <c:pt idx="43">
                  <c:v>784</c:v>
                </c:pt>
                <c:pt idx="44">
                  <c:v>785</c:v>
                </c:pt>
                <c:pt idx="45">
                  <c:v>786</c:v>
                </c:pt>
                <c:pt idx="46">
                  <c:v>787</c:v>
                </c:pt>
                <c:pt idx="47">
                  <c:v>788</c:v>
                </c:pt>
                <c:pt idx="48">
                  <c:v>789</c:v>
                </c:pt>
                <c:pt idx="49">
                  <c:v>790</c:v>
                </c:pt>
                <c:pt idx="50">
                  <c:v>791</c:v>
                </c:pt>
                <c:pt idx="51">
                  <c:v>792</c:v>
                </c:pt>
                <c:pt idx="52">
                  <c:v>793</c:v>
                </c:pt>
                <c:pt idx="53">
                  <c:v>794</c:v>
                </c:pt>
                <c:pt idx="54">
                  <c:v>795</c:v>
                </c:pt>
                <c:pt idx="55">
                  <c:v>796</c:v>
                </c:pt>
                <c:pt idx="56">
                  <c:v>797</c:v>
                </c:pt>
                <c:pt idx="57">
                  <c:v>798</c:v>
                </c:pt>
                <c:pt idx="58">
                  <c:v>799</c:v>
                </c:pt>
                <c:pt idx="59">
                  <c:v>800</c:v>
                </c:pt>
                <c:pt idx="60">
                  <c:v>801</c:v>
                </c:pt>
                <c:pt idx="61">
                  <c:v>802</c:v>
                </c:pt>
                <c:pt idx="62">
                  <c:v>803</c:v>
                </c:pt>
                <c:pt idx="63">
                  <c:v>804</c:v>
                </c:pt>
                <c:pt idx="64">
                  <c:v>805</c:v>
                </c:pt>
                <c:pt idx="65">
                  <c:v>806</c:v>
                </c:pt>
                <c:pt idx="66">
                  <c:v>807</c:v>
                </c:pt>
                <c:pt idx="67">
                  <c:v>808</c:v>
                </c:pt>
                <c:pt idx="68">
                  <c:v>809</c:v>
                </c:pt>
                <c:pt idx="69">
                  <c:v>810</c:v>
                </c:pt>
                <c:pt idx="70">
                  <c:v>811</c:v>
                </c:pt>
                <c:pt idx="71">
                  <c:v>812</c:v>
                </c:pt>
                <c:pt idx="72">
                  <c:v>813</c:v>
                </c:pt>
                <c:pt idx="73">
                  <c:v>814</c:v>
                </c:pt>
                <c:pt idx="74">
                  <c:v>815</c:v>
                </c:pt>
                <c:pt idx="75">
                  <c:v>816</c:v>
                </c:pt>
                <c:pt idx="76">
                  <c:v>817</c:v>
                </c:pt>
                <c:pt idx="77">
                  <c:v>818</c:v>
                </c:pt>
                <c:pt idx="78">
                  <c:v>819</c:v>
                </c:pt>
                <c:pt idx="79">
                  <c:v>820</c:v>
                </c:pt>
                <c:pt idx="80">
                  <c:v>821</c:v>
                </c:pt>
                <c:pt idx="81">
                  <c:v>822</c:v>
                </c:pt>
                <c:pt idx="82">
                  <c:v>823</c:v>
                </c:pt>
                <c:pt idx="83">
                  <c:v>824</c:v>
                </c:pt>
                <c:pt idx="84">
                  <c:v>825</c:v>
                </c:pt>
                <c:pt idx="85">
                  <c:v>826</c:v>
                </c:pt>
                <c:pt idx="86">
                  <c:v>827</c:v>
                </c:pt>
                <c:pt idx="87">
                  <c:v>828</c:v>
                </c:pt>
                <c:pt idx="88">
                  <c:v>829</c:v>
                </c:pt>
                <c:pt idx="89">
                  <c:v>830</c:v>
                </c:pt>
                <c:pt idx="90">
                  <c:v>831</c:v>
                </c:pt>
                <c:pt idx="91">
                  <c:v>832</c:v>
                </c:pt>
                <c:pt idx="92">
                  <c:v>833</c:v>
                </c:pt>
                <c:pt idx="93">
                  <c:v>834</c:v>
                </c:pt>
                <c:pt idx="94">
                  <c:v>835</c:v>
                </c:pt>
                <c:pt idx="95">
                  <c:v>836</c:v>
                </c:pt>
                <c:pt idx="96">
                  <c:v>837</c:v>
                </c:pt>
                <c:pt idx="97">
                  <c:v>838</c:v>
                </c:pt>
                <c:pt idx="98">
                  <c:v>839</c:v>
                </c:pt>
                <c:pt idx="99">
                  <c:v>840</c:v>
                </c:pt>
                <c:pt idx="100">
                  <c:v>841</c:v>
                </c:pt>
                <c:pt idx="101">
                  <c:v>842</c:v>
                </c:pt>
                <c:pt idx="102">
                  <c:v>843</c:v>
                </c:pt>
                <c:pt idx="103">
                  <c:v>844</c:v>
                </c:pt>
                <c:pt idx="104">
                  <c:v>845</c:v>
                </c:pt>
                <c:pt idx="105">
                  <c:v>846</c:v>
                </c:pt>
                <c:pt idx="106">
                  <c:v>847</c:v>
                </c:pt>
                <c:pt idx="107">
                  <c:v>848</c:v>
                </c:pt>
                <c:pt idx="108">
                  <c:v>849</c:v>
                </c:pt>
                <c:pt idx="109">
                  <c:v>850</c:v>
                </c:pt>
                <c:pt idx="110">
                  <c:v>851</c:v>
                </c:pt>
                <c:pt idx="111">
                  <c:v>852</c:v>
                </c:pt>
                <c:pt idx="112">
                  <c:v>853</c:v>
                </c:pt>
                <c:pt idx="113">
                  <c:v>854</c:v>
                </c:pt>
                <c:pt idx="114">
                  <c:v>855</c:v>
                </c:pt>
                <c:pt idx="115">
                  <c:v>856</c:v>
                </c:pt>
                <c:pt idx="116">
                  <c:v>857</c:v>
                </c:pt>
                <c:pt idx="117">
                  <c:v>858</c:v>
                </c:pt>
                <c:pt idx="118">
                  <c:v>859</c:v>
                </c:pt>
                <c:pt idx="119">
                  <c:v>860</c:v>
                </c:pt>
                <c:pt idx="120">
                  <c:v>861</c:v>
                </c:pt>
                <c:pt idx="121">
                  <c:v>862</c:v>
                </c:pt>
                <c:pt idx="122">
                  <c:v>863</c:v>
                </c:pt>
                <c:pt idx="123">
                  <c:v>864</c:v>
                </c:pt>
                <c:pt idx="124">
                  <c:v>865</c:v>
                </c:pt>
                <c:pt idx="125">
                  <c:v>866</c:v>
                </c:pt>
                <c:pt idx="126">
                  <c:v>867</c:v>
                </c:pt>
                <c:pt idx="127">
                  <c:v>868</c:v>
                </c:pt>
                <c:pt idx="128">
                  <c:v>869</c:v>
                </c:pt>
                <c:pt idx="129">
                  <c:v>870</c:v>
                </c:pt>
                <c:pt idx="130">
                  <c:v>871</c:v>
                </c:pt>
                <c:pt idx="131">
                  <c:v>872</c:v>
                </c:pt>
                <c:pt idx="132">
                  <c:v>873</c:v>
                </c:pt>
                <c:pt idx="133">
                  <c:v>874</c:v>
                </c:pt>
                <c:pt idx="134">
                  <c:v>875</c:v>
                </c:pt>
                <c:pt idx="135">
                  <c:v>876</c:v>
                </c:pt>
                <c:pt idx="136">
                  <c:v>877</c:v>
                </c:pt>
                <c:pt idx="137">
                  <c:v>878</c:v>
                </c:pt>
                <c:pt idx="138">
                  <c:v>879</c:v>
                </c:pt>
                <c:pt idx="139">
                  <c:v>880</c:v>
                </c:pt>
                <c:pt idx="140">
                  <c:v>881</c:v>
                </c:pt>
                <c:pt idx="141">
                  <c:v>882</c:v>
                </c:pt>
                <c:pt idx="142">
                  <c:v>883</c:v>
                </c:pt>
                <c:pt idx="143">
                  <c:v>884</c:v>
                </c:pt>
                <c:pt idx="144">
                  <c:v>885</c:v>
                </c:pt>
                <c:pt idx="145">
                  <c:v>886</c:v>
                </c:pt>
                <c:pt idx="146">
                  <c:v>887</c:v>
                </c:pt>
                <c:pt idx="147">
                  <c:v>888</c:v>
                </c:pt>
                <c:pt idx="148">
                  <c:v>889</c:v>
                </c:pt>
                <c:pt idx="149">
                  <c:v>890</c:v>
                </c:pt>
                <c:pt idx="150">
                  <c:v>891</c:v>
                </c:pt>
                <c:pt idx="151">
                  <c:v>892</c:v>
                </c:pt>
                <c:pt idx="152">
                  <c:v>893</c:v>
                </c:pt>
                <c:pt idx="153">
                  <c:v>894</c:v>
                </c:pt>
                <c:pt idx="154">
                  <c:v>895</c:v>
                </c:pt>
                <c:pt idx="155">
                  <c:v>896</c:v>
                </c:pt>
                <c:pt idx="156">
                  <c:v>897</c:v>
                </c:pt>
                <c:pt idx="157">
                  <c:v>898</c:v>
                </c:pt>
                <c:pt idx="158">
                  <c:v>899</c:v>
                </c:pt>
                <c:pt idx="159">
                  <c:v>900</c:v>
                </c:pt>
                <c:pt idx="160">
                  <c:v>901</c:v>
                </c:pt>
                <c:pt idx="161">
                  <c:v>902</c:v>
                </c:pt>
              </c:numCache>
            </c:numRef>
          </c:cat>
          <c:val>
            <c:numRef>
              <c:f>'n and Prob (an)'!$C$40:$C$201</c:f>
              <c:numCache>
                <c:formatCode>General</c:formatCode>
                <c:ptCount val="162"/>
                <c:pt idx="0">
                  <c:v>6.367687954069977E-6</c:v>
                </c:pt>
                <c:pt idx="1">
                  <c:v>7.7564210669597738E-6</c:v>
                </c:pt>
                <c:pt idx="2">
                  <c:v>9.4248975657229076E-6</c:v>
                </c:pt>
                <c:pt idx="3">
                  <c:v>1.1424246292848886E-5</c:v>
                </c:pt>
                <c:pt idx="4">
                  <c:v>1.381383082814207E-5</c:v>
                </c:pt>
                <c:pt idx="5">
                  <c:v>1.6662354339221892E-5</c:v>
                </c:pt>
                <c:pt idx="6">
                  <c:v>2.0049071089128146E-5</c:v>
                </c:pt>
                <c:pt idx="7">
                  <c:v>2.4065107315868629E-5</c:v>
                </c:pt>
                <c:pt idx="8">
                  <c:v>2.8814892703281514E-5</c:v>
                </c:pt>
                <c:pt idx="9">
                  <c:v>3.4417701833093811E-5</c:v>
                </c:pt>
                <c:pt idx="10">
                  <c:v>4.1009302820470068E-5</c:v>
                </c:pt>
                <c:pt idx="11">
                  <c:v>4.874370777030412E-5</c:v>
                </c:pt>
                <c:pt idx="12">
                  <c:v>5.7795016735889785E-5</c:v>
                </c:pt>
                <c:pt idx="13">
                  <c:v>6.8359343510151477E-5</c:v>
                </c:pt>
                <c:pt idx="14">
                  <c:v>8.0656807836602159E-5</c:v>
                </c:pt>
                <c:pt idx="15">
                  <c:v>9.4933574508169913E-5</c:v>
                </c:pt>
                <c:pt idx="16">
                  <c:v>1.1146391535547993E-4</c:v>
                </c:pt>
                <c:pt idx="17">
                  <c:v>1.3055226535509153E-4</c:v>
                </c:pt>
                <c:pt idx="18">
                  <c:v>1.5253523907151828E-4</c:v>
                </c:pt>
                <c:pt idx="19">
                  <c:v>1.7778356846062397E-4</c:v>
                </c:pt>
                <c:pt idx="20">
                  <c:v>2.0670391780015166E-4</c:v>
                </c:pt>
                <c:pt idx="21">
                  <c:v>2.3974052628797748E-4</c:v>
                </c:pt>
                <c:pt idx="22">
                  <c:v>2.7737662379068335E-4</c:v>
                </c:pt>
                <c:pt idx="23">
                  <c:v>3.2013556048222198E-4</c:v>
                </c:pt>
                <c:pt idx="24">
                  <c:v>3.6858158684893391E-4</c:v>
                </c:pt>
                <c:pt idx="25">
                  <c:v>4.2332021693114647E-4</c:v>
                </c:pt>
                <c:pt idx="26">
                  <c:v>4.8499810491229629E-4</c:v>
                </c:pt>
                <c:pt idx="27">
                  <c:v>5.5430236345069489E-4</c:v>
                </c:pt>
                <c:pt idx="28">
                  <c:v>6.3195925167622183E-4</c:v>
                </c:pt>
                <c:pt idx="29">
                  <c:v>7.18732161741558E-4</c:v>
                </c:pt>
                <c:pt idx="30">
                  <c:v>8.1541883541370104E-4</c:v>
                </c:pt>
                <c:pt idx="31">
                  <c:v>9.2284774658994186E-4</c:v>
                </c:pt>
                <c:pt idx="32">
                  <c:v>1.0418735919744677E-3</c:v>
                </c:pt>
                <c:pt idx="33">
                  <c:v>1.1733718405786647E-3</c:v>
                </c:pt>
                <c:pt idx="34">
                  <c:v>1.3182323032940729E-3</c:v>
                </c:pt>
                <c:pt idx="35">
                  <c:v>1.4773516965709739E-3</c:v>
                </c:pt>
                <c:pt idx="36">
                  <c:v>1.6516251892048734E-3</c:v>
                </c:pt>
                <c:pt idx="37">
                  <c:v>1.8419369383167342E-3</c:v>
                </c:pt>
                <c:pt idx="38">
                  <c:v>2.049149639675632E-3</c:v>
                </c:pt>
                <c:pt idx="39">
                  <c:v>2.2740931383520438E-3</c:v>
                </c:pt>
                <c:pt idx="40">
                  <c:v>2.5175521680331006E-3</c:v>
                </c:pt>
                <c:pt idx="41">
                  <c:v>2.7802533108339067E-3</c:v>
                </c:pt>
                <c:pt idx="42">
                  <c:v>3.0628512936880215E-3</c:v>
                </c:pt>
                <c:pt idx="43">
                  <c:v>3.3659147619163922E-3</c:v>
                </c:pt>
                <c:pt idx="44">
                  <c:v>3.6899116948189482E-3</c:v>
                </c:pt>
                <c:pt idx="45">
                  <c:v>4.0351946515179661E-3</c:v>
                </c:pt>
                <c:pt idx="46">
                  <c:v>4.4019860571787306E-3</c:v>
                </c:pt>
                <c:pt idx="47">
                  <c:v>4.7903637594874718E-3</c:v>
                </c:pt>
                <c:pt idx="48">
                  <c:v>5.2002471022152327E-3</c:v>
                </c:pt>
                <c:pt idx="49">
                  <c:v>5.6313837761839507E-3</c:v>
                </c:pt>
                <c:pt idx="50">
                  <c:v>6.0833377173490051E-3</c:v>
                </c:pt>
                <c:pt idx="51">
                  <c:v>6.5554783264397051E-3</c:v>
                </c:pt>
                <c:pt idx="52">
                  <c:v>7.0469712841423286E-3</c:v>
                </c:pt>
                <c:pt idx="53">
                  <c:v>7.5567712297438944E-3</c:v>
                </c:pt>
                <c:pt idx="54">
                  <c:v>8.0836165591607525E-3</c:v>
                </c:pt>
                <c:pt idx="55">
                  <c:v>8.6260265801611728E-3</c:v>
                </c:pt>
                <c:pt idx="56">
                  <c:v>9.1823012383022203E-3</c:v>
                </c:pt>
                <c:pt idx="57">
                  <c:v>9.7505235967374274E-3</c:v>
                </c:pt>
                <c:pt idx="58">
                  <c:v>1.0328565216873073E-2</c:v>
                </c:pt>
                <c:pt idx="59">
                  <c:v>1.0914094545281871E-2</c:v>
                </c:pt>
                <c:pt idx="60">
                  <c:v>1.1504588365912508E-2</c:v>
                </c:pt>
                <c:pt idx="61">
                  <c:v>1.209734632620986E-2</c:v>
                </c:pt>
                <c:pt idx="62">
                  <c:v>1.2689508492179296E-2</c:v>
                </c:pt>
                <c:pt idx="63">
                  <c:v>1.3278075831718155E-2</c:v>
                </c:pt>
                <c:pt idx="64">
                  <c:v>1.3859933468837411E-2</c:v>
                </c:pt>
                <c:pt idx="65">
                  <c:v>1.4431876494933585E-2</c:v>
                </c:pt>
                <c:pt idx="66">
                  <c:v>1.4990638068327644E-2</c:v>
                </c:pt>
                <c:pt idx="67">
                  <c:v>1.5532919481172783E-2</c:v>
                </c:pt>
                <c:pt idx="68">
                  <c:v>1.6055421824843756E-2</c:v>
                </c:pt>
                <c:pt idx="69">
                  <c:v>1.6554878842309155E-2</c:v>
                </c:pt>
                <c:pt idx="70">
                  <c:v>1.7028090519923929E-2</c:v>
                </c:pt>
                <c:pt idx="71">
                  <c:v>1.747195694261441E-2</c:v>
                </c:pt>
                <c:pt idx="72">
                  <c:v>1.7883511916463035E-2</c:v>
                </c:pt>
                <c:pt idx="73">
                  <c:v>1.8259955851955337E-2</c:v>
                </c:pt>
                <c:pt idx="74">
                  <c:v>1.8598687400141738E-2</c:v>
                </c:pt>
                <c:pt idx="75">
                  <c:v>1.8897333342979376E-2</c:v>
                </c:pt>
                <c:pt idx="76">
                  <c:v>1.9153776258202061E-2</c:v>
                </c:pt>
                <c:pt idx="77">
                  <c:v>1.9366179508020245E-2</c:v>
                </c:pt>
                <c:pt idx="78">
                  <c:v>1.9533009139329597E-2</c:v>
                </c:pt>
                <c:pt idx="79">
                  <c:v>1.9653052330219325E-2</c:v>
                </c:pt>
                <c:pt idx="80">
                  <c:v>1.9725432072505773E-2</c:v>
                </c:pt>
                <c:pt idx="81">
                  <c:v>1.9749617841655086E-2</c:v>
                </c:pt>
                <c:pt idx="82">
                  <c:v>1.9725432072505773E-2</c:v>
                </c:pt>
                <c:pt idx="83">
                  <c:v>1.9653052330219325E-2</c:v>
                </c:pt>
                <c:pt idx="84">
                  <c:v>1.9533009139329597E-2</c:v>
                </c:pt>
                <c:pt idx="85">
                  <c:v>1.9366179508020245E-2</c:v>
                </c:pt>
                <c:pt idx="86">
                  <c:v>1.9153776258202061E-2</c:v>
                </c:pt>
                <c:pt idx="87">
                  <c:v>1.8897333342979376E-2</c:v>
                </c:pt>
                <c:pt idx="88">
                  <c:v>1.8598687400141738E-2</c:v>
                </c:pt>
                <c:pt idx="89">
                  <c:v>1.8259955851955337E-2</c:v>
                </c:pt>
                <c:pt idx="90">
                  <c:v>1.7883511916463035E-2</c:v>
                </c:pt>
                <c:pt idx="91">
                  <c:v>1.747195694261441E-2</c:v>
                </c:pt>
                <c:pt idx="92">
                  <c:v>1.7028090519923929E-2</c:v>
                </c:pt>
                <c:pt idx="93">
                  <c:v>1.6554878842309155E-2</c:v>
                </c:pt>
                <c:pt idx="94">
                  <c:v>1.6055421824843756E-2</c:v>
                </c:pt>
                <c:pt idx="95">
                  <c:v>1.5532919481172783E-2</c:v>
                </c:pt>
                <c:pt idx="96">
                  <c:v>1.4990638068327644E-2</c:v>
                </c:pt>
                <c:pt idx="97">
                  <c:v>1.4431876494933585E-2</c:v>
                </c:pt>
                <c:pt idx="98">
                  <c:v>1.3859933468837411E-2</c:v>
                </c:pt>
                <c:pt idx="99">
                  <c:v>1.3278075831718155E-2</c:v>
                </c:pt>
                <c:pt idx="100">
                  <c:v>1.2689508492179296E-2</c:v>
                </c:pt>
                <c:pt idx="101">
                  <c:v>1.209734632620986E-2</c:v>
                </c:pt>
                <c:pt idx="102">
                  <c:v>1.1504588365912508E-2</c:v>
                </c:pt>
                <c:pt idx="103">
                  <c:v>1.0914094545281871E-2</c:v>
                </c:pt>
                <c:pt idx="104">
                  <c:v>1.0328565216873073E-2</c:v>
                </c:pt>
                <c:pt idx="105">
                  <c:v>9.7505235967374274E-3</c:v>
                </c:pt>
                <c:pt idx="106">
                  <c:v>9.1823012383022203E-3</c:v>
                </c:pt>
                <c:pt idx="107">
                  <c:v>8.6260265801611728E-3</c:v>
                </c:pt>
                <c:pt idx="108">
                  <c:v>8.0836165591607525E-3</c:v>
                </c:pt>
                <c:pt idx="109">
                  <c:v>7.5567712297438944E-3</c:v>
                </c:pt>
                <c:pt idx="110">
                  <c:v>7.0469712841423286E-3</c:v>
                </c:pt>
                <c:pt idx="111">
                  <c:v>6.5554783264397051E-3</c:v>
                </c:pt>
                <c:pt idx="112">
                  <c:v>6.0833377173490051E-3</c:v>
                </c:pt>
                <c:pt idx="113">
                  <c:v>5.6313837761839507E-3</c:v>
                </c:pt>
                <c:pt idx="114">
                  <c:v>5.2002471022152327E-3</c:v>
                </c:pt>
                <c:pt idx="115">
                  <c:v>4.7903637594874718E-3</c:v>
                </c:pt>
                <c:pt idx="116">
                  <c:v>4.4019860571787306E-3</c:v>
                </c:pt>
                <c:pt idx="117">
                  <c:v>4.0351946515179661E-3</c:v>
                </c:pt>
                <c:pt idx="118">
                  <c:v>3.6899116948189482E-3</c:v>
                </c:pt>
                <c:pt idx="119">
                  <c:v>3.3659147619163922E-3</c:v>
                </c:pt>
                <c:pt idx="120">
                  <c:v>3.0628512936880215E-3</c:v>
                </c:pt>
                <c:pt idx="121">
                  <c:v>2.7802533108339067E-3</c:v>
                </c:pt>
                <c:pt idx="122">
                  <c:v>2.5175521680331006E-3</c:v>
                </c:pt>
                <c:pt idx="123">
                  <c:v>2.2740931383520438E-3</c:v>
                </c:pt>
                <c:pt idx="124">
                  <c:v>2.049149639675632E-3</c:v>
                </c:pt>
                <c:pt idx="125">
                  <c:v>1.8419369383167342E-3</c:v>
                </c:pt>
                <c:pt idx="126">
                  <c:v>1.6516251892048734E-3</c:v>
                </c:pt>
                <c:pt idx="127">
                  <c:v>1.4773516965709739E-3</c:v>
                </c:pt>
                <c:pt idx="128">
                  <c:v>1.3182323032940729E-3</c:v>
                </c:pt>
                <c:pt idx="129">
                  <c:v>1.1733718405786647E-3</c:v>
                </c:pt>
                <c:pt idx="130">
                  <c:v>1.0418735919744677E-3</c:v>
                </c:pt>
                <c:pt idx="131">
                  <c:v>9.2284774658994186E-4</c:v>
                </c:pt>
                <c:pt idx="132">
                  <c:v>8.1541883541370104E-4</c:v>
                </c:pt>
                <c:pt idx="133">
                  <c:v>7.18732161741558E-4</c:v>
                </c:pt>
                <c:pt idx="134">
                  <c:v>6.3195925167622183E-4</c:v>
                </c:pt>
                <c:pt idx="135">
                  <c:v>5.5430236345069489E-4</c:v>
                </c:pt>
                <c:pt idx="136">
                  <c:v>4.8499810491229629E-4</c:v>
                </c:pt>
                <c:pt idx="137">
                  <c:v>4.2332021693114647E-4</c:v>
                </c:pt>
                <c:pt idx="138">
                  <c:v>3.6858158684893391E-4</c:v>
                </c:pt>
                <c:pt idx="139">
                  <c:v>3.2013556048222198E-4</c:v>
                </c:pt>
                <c:pt idx="140">
                  <c:v>2.7737662379068335E-4</c:v>
                </c:pt>
                <c:pt idx="141">
                  <c:v>2.3974052628797748E-4</c:v>
                </c:pt>
                <c:pt idx="142">
                  <c:v>2.0670391780015166E-4</c:v>
                </c:pt>
                <c:pt idx="143">
                  <c:v>1.7778356846062397E-4</c:v>
                </c:pt>
                <c:pt idx="144">
                  <c:v>1.5253523907151828E-4</c:v>
                </c:pt>
                <c:pt idx="145">
                  <c:v>1.3055226535509153E-4</c:v>
                </c:pt>
                <c:pt idx="146">
                  <c:v>1.1146391535547993E-4</c:v>
                </c:pt>
                <c:pt idx="147">
                  <c:v>9.4933574508169913E-5</c:v>
                </c:pt>
                <c:pt idx="148">
                  <c:v>8.0656807836602159E-5</c:v>
                </c:pt>
                <c:pt idx="149">
                  <c:v>6.8359343510151477E-5</c:v>
                </c:pt>
                <c:pt idx="150">
                  <c:v>5.7795016735889785E-5</c:v>
                </c:pt>
                <c:pt idx="151">
                  <c:v>4.874370777030412E-5</c:v>
                </c:pt>
                <c:pt idx="152">
                  <c:v>4.1009302820470068E-5</c:v>
                </c:pt>
                <c:pt idx="153">
                  <c:v>3.4417701833093811E-5</c:v>
                </c:pt>
                <c:pt idx="154">
                  <c:v>2.8814892703281514E-5</c:v>
                </c:pt>
                <c:pt idx="155">
                  <c:v>2.4065107315868629E-5</c:v>
                </c:pt>
                <c:pt idx="156">
                  <c:v>2.0049071089128146E-5</c:v>
                </c:pt>
                <c:pt idx="157">
                  <c:v>1.6662354339221892E-5</c:v>
                </c:pt>
                <c:pt idx="158">
                  <c:v>1.381383082814207E-5</c:v>
                </c:pt>
                <c:pt idx="159">
                  <c:v>1.1424246292848886E-5</c:v>
                </c:pt>
                <c:pt idx="160">
                  <c:v>9.4248975657229076E-6</c:v>
                </c:pt>
                <c:pt idx="161">
                  <c:v>7.7564210669597738E-6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F-4924-B45E-EE17C50D0FFB}"/>
            </c:ext>
          </c:extLst>
        </c:ser>
        <c:ser>
          <c:idx val="0"/>
          <c:order val="1"/>
          <c:tx>
            <c:strRef>
              <c:f>'n and Prob (an)'!$D$39</c:f>
              <c:strCache>
                <c:ptCount val="1"/>
                <c:pt idx="0">
                  <c:v>Plot @ N = 500</c:v>
                </c:pt>
              </c:strCache>
            </c:strRef>
          </c:tx>
          <c:spPr>
            <a:solidFill>
              <a:schemeClr val="accent1">
                <a:alpha val="39000"/>
              </a:schemeClr>
            </a:solidFill>
            <a:ln w="25400">
              <a:noFill/>
            </a:ln>
          </c:spPr>
          <c:cat>
            <c:numRef>
              <c:f>'n and Prob (an)'!$B$40:$B$201</c:f>
              <c:numCache>
                <c:formatCode>General</c:formatCode>
                <c:ptCount val="162"/>
                <c:pt idx="0">
                  <c:v>741</c:v>
                </c:pt>
                <c:pt idx="1">
                  <c:v>742</c:v>
                </c:pt>
                <c:pt idx="2">
                  <c:v>743</c:v>
                </c:pt>
                <c:pt idx="3">
                  <c:v>744</c:v>
                </c:pt>
                <c:pt idx="4">
                  <c:v>745</c:v>
                </c:pt>
                <c:pt idx="5">
                  <c:v>746</c:v>
                </c:pt>
                <c:pt idx="6">
                  <c:v>747</c:v>
                </c:pt>
                <c:pt idx="7">
                  <c:v>748</c:v>
                </c:pt>
                <c:pt idx="8">
                  <c:v>749</c:v>
                </c:pt>
                <c:pt idx="9">
                  <c:v>750</c:v>
                </c:pt>
                <c:pt idx="10">
                  <c:v>751</c:v>
                </c:pt>
                <c:pt idx="11">
                  <c:v>752</c:v>
                </c:pt>
                <c:pt idx="12">
                  <c:v>753</c:v>
                </c:pt>
                <c:pt idx="13">
                  <c:v>754</c:v>
                </c:pt>
                <c:pt idx="14">
                  <c:v>755</c:v>
                </c:pt>
                <c:pt idx="15">
                  <c:v>756</c:v>
                </c:pt>
                <c:pt idx="16">
                  <c:v>757</c:v>
                </c:pt>
                <c:pt idx="17">
                  <c:v>758</c:v>
                </c:pt>
                <c:pt idx="18">
                  <c:v>759</c:v>
                </c:pt>
                <c:pt idx="19">
                  <c:v>760</c:v>
                </c:pt>
                <c:pt idx="20">
                  <c:v>761</c:v>
                </c:pt>
                <c:pt idx="21">
                  <c:v>762</c:v>
                </c:pt>
                <c:pt idx="22">
                  <c:v>763</c:v>
                </c:pt>
                <c:pt idx="23">
                  <c:v>764</c:v>
                </c:pt>
                <c:pt idx="24">
                  <c:v>765</c:v>
                </c:pt>
                <c:pt idx="25">
                  <c:v>766</c:v>
                </c:pt>
                <c:pt idx="26">
                  <c:v>767</c:v>
                </c:pt>
                <c:pt idx="27">
                  <c:v>768</c:v>
                </c:pt>
                <c:pt idx="28">
                  <c:v>769</c:v>
                </c:pt>
                <c:pt idx="29">
                  <c:v>770</c:v>
                </c:pt>
                <c:pt idx="30">
                  <c:v>771</c:v>
                </c:pt>
                <c:pt idx="31">
                  <c:v>772</c:v>
                </c:pt>
                <c:pt idx="32">
                  <c:v>773</c:v>
                </c:pt>
                <c:pt idx="33">
                  <c:v>774</c:v>
                </c:pt>
                <c:pt idx="34">
                  <c:v>775</c:v>
                </c:pt>
                <c:pt idx="35">
                  <c:v>776</c:v>
                </c:pt>
                <c:pt idx="36">
                  <c:v>777</c:v>
                </c:pt>
                <c:pt idx="37">
                  <c:v>778</c:v>
                </c:pt>
                <c:pt idx="38">
                  <c:v>779</c:v>
                </c:pt>
                <c:pt idx="39">
                  <c:v>780</c:v>
                </c:pt>
                <c:pt idx="40">
                  <c:v>781</c:v>
                </c:pt>
                <c:pt idx="41">
                  <c:v>782</c:v>
                </c:pt>
                <c:pt idx="42">
                  <c:v>783</c:v>
                </c:pt>
                <c:pt idx="43">
                  <c:v>784</c:v>
                </c:pt>
                <c:pt idx="44">
                  <c:v>785</c:v>
                </c:pt>
                <c:pt idx="45">
                  <c:v>786</c:v>
                </c:pt>
                <c:pt idx="46">
                  <c:v>787</c:v>
                </c:pt>
                <c:pt idx="47">
                  <c:v>788</c:v>
                </c:pt>
                <c:pt idx="48">
                  <c:v>789</c:v>
                </c:pt>
                <c:pt idx="49">
                  <c:v>790</c:v>
                </c:pt>
                <c:pt idx="50">
                  <c:v>791</c:v>
                </c:pt>
                <c:pt idx="51">
                  <c:v>792</c:v>
                </c:pt>
                <c:pt idx="52">
                  <c:v>793</c:v>
                </c:pt>
                <c:pt idx="53">
                  <c:v>794</c:v>
                </c:pt>
                <c:pt idx="54">
                  <c:v>795</c:v>
                </c:pt>
                <c:pt idx="55">
                  <c:v>796</c:v>
                </c:pt>
                <c:pt idx="56">
                  <c:v>797</c:v>
                </c:pt>
                <c:pt idx="57">
                  <c:v>798</c:v>
                </c:pt>
                <c:pt idx="58">
                  <c:v>799</c:v>
                </c:pt>
                <c:pt idx="59">
                  <c:v>800</c:v>
                </c:pt>
                <c:pt idx="60">
                  <c:v>801</c:v>
                </c:pt>
                <c:pt idx="61">
                  <c:v>802</c:v>
                </c:pt>
                <c:pt idx="62">
                  <c:v>803</c:v>
                </c:pt>
                <c:pt idx="63">
                  <c:v>804</c:v>
                </c:pt>
                <c:pt idx="64">
                  <c:v>805</c:v>
                </c:pt>
                <c:pt idx="65">
                  <c:v>806</c:v>
                </c:pt>
                <c:pt idx="66">
                  <c:v>807</c:v>
                </c:pt>
                <c:pt idx="67">
                  <c:v>808</c:v>
                </c:pt>
                <c:pt idx="68">
                  <c:v>809</c:v>
                </c:pt>
                <c:pt idx="69">
                  <c:v>810</c:v>
                </c:pt>
                <c:pt idx="70">
                  <c:v>811</c:v>
                </c:pt>
                <c:pt idx="71">
                  <c:v>812</c:v>
                </c:pt>
                <c:pt idx="72">
                  <c:v>813</c:v>
                </c:pt>
                <c:pt idx="73">
                  <c:v>814</c:v>
                </c:pt>
                <c:pt idx="74">
                  <c:v>815</c:v>
                </c:pt>
                <c:pt idx="75">
                  <c:v>816</c:v>
                </c:pt>
                <c:pt idx="76">
                  <c:v>817</c:v>
                </c:pt>
                <c:pt idx="77">
                  <c:v>818</c:v>
                </c:pt>
                <c:pt idx="78">
                  <c:v>819</c:v>
                </c:pt>
                <c:pt idx="79">
                  <c:v>820</c:v>
                </c:pt>
                <c:pt idx="80">
                  <c:v>821</c:v>
                </c:pt>
                <c:pt idx="81">
                  <c:v>822</c:v>
                </c:pt>
                <c:pt idx="82">
                  <c:v>823</c:v>
                </c:pt>
                <c:pt idx="83">
                  <c:v>824</c:v>
                </c:pt>
                <c:pt idx="84">
                  <c:v>825</c:v>
                </c:pt>
                <c:pt idx="85">
                  <c:v>826</c:v>
                </c:pt>
                <c:pt idx="86">
                  <c:v>827</c:v>
                </c:pt>
                <c:pt idx="87">
                  <c:v>828</c:v>
                </c:pt>
                <c:pt idx="88">
                  <c:v>829</c:v>
                </c:pt>
                <c:pt idx="89">
                  <c:v>830</c:v>
                </c:pt>
                <c:pt idx="90">
                  <c:v>831</c:v>
                </c:pt>
                <c:pt idx="91">
                  <c:v>832</c:v>
                </c:pt>
                <c:pt idx="92">
                  <c:v>833</c:v>
                </c:pt>
                <c:pt idx="93">
                  <c:v>834</c:v>
                </c:pt>
                <c:pt idx="94">
                  <c:v>835</c:v>
                </c:pt>
                <c:pt idx="95">
                  <c:v>836</c:v>
                </c:pt>
                <c:pt idx="96">
                  <c:v>837</c:v>
                </c:pt>
                <c:pt idx="97">
                  <c:v>838</c:v>
                </c:pt>
                <c:pt idx="98">
                  <c:v>839</c:v>
                </c:pt>
                <c:pt idx="99">
                  <c:v>840</c:v>
                </c:pt>
                <c:pt idx="100">
                  <c:v>841</c:v>
                </c:pt>
                <c:pt idx="101">
                  <c:v>842</c:v>
                </c:pt>
                <c:pt idx="102">
                  <c:v>843</c:v>
                </c:pt>
                <c:pt idx="103">
                  <c:v>844</c:v>
                </c:pt>
                <c:pt idx="104">
                  <c:v>845</c:v>
                </c:pt>
                <c:pt idx="105">
                  <c:v>846</c:v>
                </c:pt>
                <c:pt idx="106">
                  <c:v>847</c:v>
                </c:pt>
                <c:pt idx="107">
                  <c:v>848</c:v>
                </c:pt>
                <c:pt idx="108">
                  <c:v>849</c:v>
                </c:pt>
                <c:pt idx="109">
                  <c:v>850</c:v>
                </c:pt>
                <c:pt idx="110">
                  <c:v>851</c:v>
                </c:pt>
                <c:pt idx="111">
                  <c:v>852</c:v>
                </c:pt>
                <c:pt idx="112">
                  <c:v>853</c:v>
                </c:pt>
                <c:pt idx="113">
                  <c:v>854</c:v>
                </c:pt>
                <c:pt idx="114">
                  <c:v>855</c:v>
                </c:pt>
                <c:pt idx="115">
                  <c:v>856</c:v>
                </c:pt>
                <c:pt idx="116">
                  <c:v>857</c:v>
                </c:pt>
                <c:pt idx="117">
                  <c:v>858</c:v>
                </c:pt>
                <c:pt idx="118">
                  <c:v>859</c:v>
                </c:pt>
                <c:pt idx="119">
                  <c:v>860</c:v>
                </c:pt>
                <c:pt idx="120">
                  <c:v>861</c:v>
                </c:pt>
                <c:pt idx="121">
                  <c:v>862</c:v>
                </c:pt>
                <c:pt idx="122">
                  <c:v>863</c:v>
                </c:pt>
                <c:pt idx="123">
                  <c:v>864</c:v>
                </c:pt>
                <c:pt idx="124">
                  <c:v>865</c:v>
                </c:pt>
                <c:pt idx="125">
                  <c:v>866</c:v>
                </c:pt>
                <c:pt idx="126">
                  <c:v>867</c:v>
                </c:pt>
                <c:pt idx="127">
                  <c:v>868</c:v>
                </c:pt>
                <c:pt idx="128">
                  <c:v>869</c:v>
                </c:pt>
                <c:pt idx="129">
                  <c:v>870</c:v>
                </c:pt>
                <c:pt idx="130">
                  <c:v>871</c:v>
                </c:pt>
                <c:pt idx="131">
                  <c:v>872</c:v>
                </c:pt>
                <c:pt idx="132">
                  <c:v>873</c:v>
                </c:pt>
                <c:pt idx="133">
                  <c:v>874</c:v>
                </c:pt>
                <c:pt idx="134">
                  <c:v>875</c:v>
                </c:pt>
                <c:pt idx="135">
                  <c:v>876</c:v>
                </c:pt>
                <c:pt idx="136">
                  <c:v>877</c:v>
                </c:pt>
                <c:pt idx="137">
                  <c:v>878</c:v>
                </c:pt>
                <c:pt idx="138">
                  <c:v>879</c:v>
                </c:pt>
                <c:pt idx="139">
                  <c:v>880</c:v>
                </c:pt>
                <c:pt idx="140">
                  <c:v>881</c:v>
                </c:pt>
                <c:pt idx="141">
                  <c:v>882</c:v>
                </c:pt>
                <c:pt idx="142">
                  <c:v>883</c:v>
                </c:pt>
                <c:pt idx="143">
                  <c:v>884</c:v>
                </c:pt>
                <c:pt idx="144">
                  <c:v>885</c:v>
                </c:pt>
                <c:pt idx="145">
                  <c:v>886</c:v>
                </c:pt>
                <c:pt idx="146">
                  <c:v>887</c:v>
                </c:pt>
                <c:pt idx="147">
                  <c:v>888</c:v>
                </c:pt>
                <c:pt idx="148">
                  <c:v>889</c:v>
                </c:pt>
                <c:pt idx="149">
                  <c:v>890</c:v>
                </c:pt>
                <c:pt idx="150">
                  <c:v>891</c:v>
                </c:pt>
                <c:pt idx="151">
                  <c:v>892</c:v>
                </c:pt>
                <c:pt idx="152">
                  <c:v>893</c:v>
                </c:pt>
                <c:pt idx="153">
                  <c:v>894</c:v>
                </c:pt>
                <c:pt idx="154">
                  <c:v>895</c:v>
                </c:pt>
                <c:pt idx="155">
                  <c:v>896</c:v>
                </c:pt>
                <c:pt idx="156">
                  <c:v>897</c:v>
                </c:pt>
                <c:pt idx="157">
                  <c:v>898</c:v>
                </c:pt>
                <c:pt idx="158">
                  <c:v>899</c:v>
                </c:pt>
                <c:pt idx="159">
                  <c:v>900</c:v>
                </c:pt>
                <c:pt idx="160">
                  <c:v>901</c:v>
                </c:pt>
                <c:pt idx="161">
                  <c:v>902</c:v>
                </c:pt>
              </c:numCache>
            </c:numRef>
          </c:cat>
          <c:val>
            <c:numRef>
              <c:f>'n and Prob (an)'!$D$40:$D$201</c:f>
              <c:numCache>
                <c:formatCode>General</c:formatCode>
                <c:ptCount val="162"/>
                <c:pt idx="0">
                  <c:v>1.538718165104425E-19</c:v>
                </c:pt>
                <c:pt idx="1">
                  <c:v>4.1262648752817254E-19</c:v>
                </c:pt>
                <c:pt idx="2">
                  <c:v>1.0930333437031322E-18</c:v>
                </c:pt>
                <c:pt idx="3">
                  <c:v>2.8601446881085665E-18</c:v>
                </c:pt>
                <c:pt idx="4">
                  <c:v>7.3930029948151847E-18</c:v>
                </c:pt>
                <c:pt idx="5">
                  <c:v>1.8876959586681515E-17</c:v>
                </c:pt>
                <c:pt idx="6">
                  <c:v>4.7612555884311775E-17</c:v>
                </c:pt>
                <c:pt idx="7">
                  <c:v>1.1862855223326671E-16</c:v>
                </c:pt>
                <c:pt idx="8">
                  <c:v>2.9196799699766714E-16</c:v>
                </c:pt>
                <c:pt idx="9">
                  <c:v>7.0983850876026632E-16</c:v>
                </c:pt>
                <c:pt idx="10">
                  <c:v>1.7047556844480124E-15</c:v>
                </c:pt>
                <c:pt idx="11">
                  <c:v>4.0442968375444997E-15</c:v>
                </c:pt>
                <c:pt idx="12">
                  <c:v>9.47768315391562E-15</c:v>
                </c:pt>
                <c:pt idx="13">
                  <c:v>2.1940152062472082E-14</c:v>
                </c:pt>
                <c:pt idx="14">
                  <c:v>5.0171301368822477E-14</c:v>
                </c:pt>
                <c:pt idx="15">
                  <c:v>1.1333117316056369E-13</c:v>
                </c:pt>
                <c:pt idx="16">
                  <c:v>2.5288419555601803E-13</c:v>
                </c:pt>
                <c:pt idx="17">
                  <c:v>5.5740681907871072E-13</c:v>
                </c:pt>
                <c:pt idx="18">
                  <c:v>1.2136714951376218E-12</c:v>
                </c:pt>
                <c:pt idx="19">
                  <c:v>2.6104075211880276E-12</c:v>
                </c:pt>
                <c:pt idx="20">
                  <c:v>5.5461774100628491E-12</c:v>
                </c:pt>
                <c:pt idx="21">
                  <c:v>1.1640120830517197E-11</c:v>
                </c:pt>
                <c:pt idx="22">
                  <c:v>2.4132343860426107E-11</c:v>
                </c:pt>
                <c:pt idx="23">
                  <c:v>4.942194200658289E-11</c:v>
                </c:pt>
                <c:pt idx="24">
                  <c:v>9.9981211292936936E-11</c:v>
                </c:pt>
                <c:pt idx="25">
                  <c:v>1.997999000887679E-10</c:v>
                </c:pt>
                <c:pt idx="26">
                  <c:v>3.9441227695819752E-10</c:v>
                </c:pt>
                <c:pt idx="27">
                  <c:v>7.6910187201445985E-10</c:v>
                </c:pt>
                <c:pt idx="28">
                  <c:v>1.4814793333967647E-9</c:v>
                </c:pt>
                <c:pt idx="29">
                  <c:v>2.8189385702692562E-9</c:v>
                </c:pt>
                <c:pt idx="30">
                  <c:v>5.2985118726145438E-9</c:v>
                </c:pt>
                <c:pt idx="31">
                  <c:v>9.8378568108737714E-9</c:v>
                </c:pt>
                <c:pt idx="32">
                  <c:v>1.8043690450489003E-8</c:v>
                </c:pt>
                <c:pt idx="33">
                  <c:v>3.2691023976539648E-8</c:v>
                </c:pt>
                <c:pt idx="34">
                  <c:v>5.8507287751491877E-8</c:v>
                </c:pt>
                <c:pt idx="35">
                  <c:v>1.0343551780208644E-7</c:v>
                </c:pt>
                <c:pt idx="36">
                  <c:v>1.8063741322552982E-7</c:v>
                </c:pt>
                <c:pt idx="37">
                  <c:v>3.1161905296914872E-7</c:v>
                </c:pt>
                <c:pt idx="38">
                  <c:v>5.3102942530462925E-7</c:v>
                </c:pt>
                <c:pt idx="39">
                  <c:v>8.939051835145401E-7</c:v>
                </c:pt>
                <c:pt idx="40">
                  <c:v>1.4864236613138289E-6</c:v>
                </c:pt>
                <c:pt idx="41">
                  <c:v>2.4415861327091687E-6</c:v>
                </c:pt>
                <c:pt idx="42">
                  <c:v>3.9616834829905133E-6</c:v>
                </c:pt>
                <c:pt idx="43">
                  <c:v>6.3498839088843782E-6</c:v>
                </c:pt>
                <c:pt idx="44">
                  <c:v>1.0053796293557407E-5</c:v>
                </c:pt>
                <c:pt idx="45">
                  <c:v>1.5724348586292339E-5</c:v>
                </c:pt>
                <c:pt idx="46">
                  <c:v>2.4293692488972211E-5</c:v>
                </c:pt>
                <c:pt idx="47">
                  <c:v>3.7075983671395884E-5</c:v>
                </c:pt>
                <c:pt idx="48">
                  <c:v>5.5894634423935977E-5</c:v>
                </c:pt>
                <c:pt idx="49">
                  <c:v>8.3238806250381906E-5</c:v>
                </c:pt>
                <c:pt idx="50">
                  <c:v>1.2245029956461749E-4</c:v>
                </c:pt>
                <c:pt idx="51">
                  <c:v>1.7793940992327925E-4</c:v>
                </c:pt>
                <c:pt idx="52">
                  <c:v>2.5542460214953176E-4</c:v>
                </c:pt>
                <c:pt idx="53">
                  <c:v>3.6218594293809935E-4</c:v>
                </c:pt>
                <c:pt idx="54">
                  <c:v>5.0731621198759486E-4</c:v>
                </c:pt>
                <c:pt idx="55">
                  <c:v>7.0194676500580171E-4</c:v>
                </c:pt>
                <c:pt idx="56">
                  <c:v>9.5941807958915967E-4</c:v>
                </c:pt>
                <c:pt idx="57">
                  <c:v>1.2953582783713803E-3</c:v>
                </c:pt>
                <c:pt idx="58">
                  <c:v>1.7276278528185792E-3</c:v>
                </c:pt>
                <c:pt idx="59">
                  <c:v>2.2760865621761031E-3</c:v>
                </c:pt>
                <c:pt idx="60">
                  <c:v>2.9621403889872181E-3</c:v>
                </c:pt>
                <c:pt idx="61">
                  <c:v>3.8080337281420421E-3</c:v>
                </c:pt>
                <c:pt idx="62">
                  <c:v>4.8358655773193624E-3</c:v>
                </c:pt>
                <c:pt idx="63">
                  <c:v>6.0663287149638244E-3</c:v>
                </c:pt>
                <c:pt idx="64">
                  <c:v>7.5171972197324915E-3</c:v>
                </c:pt>
                <c:pt idx="65">
                  <c:v>9.2016187396197265E-3</c:v>
                </c:pt>
                <c:pt idx="66">
                  <c:v>1.1126301145462361E-2</c:v>
                </c:pt>
                <c:pt idx="67">
                  <c:v>1.3289715123114903E-2</c:v>
                </c:pt>
                <c:pt idx="68">
                  <c:v>1.5680460692678894E-2</c:v>
                </c:pt>
                <c:pt idx="69">
                  <c:v>1.827596215812095E-2</c:v>
                </c:pt>
                <c:pt idx="70">
                  <c:v>2.1041658487687357E-2</c:v>
                </c:pt>
                <c:pt idx="71">
                  <c:v>2.3930841508166448E-2</c:v>
                </c:pt>
                <c:pt idx="72">
                  <c:v>2.6885261116815405E-2</c:v>
                </c:pt>
                <c:pt idx="73">
                  <c:v>2.9836565687916747E-2</c:v>
                </c:pt>
                <c:pt idx="74">
                  <c:v>3.2708580119359676E-2</c:v>
                </c:pt>
                <c:pt idx="75">
                  <c:v>3.5420349034512355E-2</c:v>
                </c:pt>
                <c:pt idx="76">
                  <c:v>3.7889795956723892E-2</c:v>
                </c:pt>
                <c:pt idx="77">
                  <c:v>4.0037779371094338E-2</c:v>
                </c:pt>
                <c:pt idx="78">
                  <c:v>4.179227211504432E-2</c:v>
                </c:pt>
                <c:pt idx="79">
                  <c:v>4.3092359014747166E-2</c:v>
                </c:pt>
                <c:pt idx="80">
                  <c:v>4.389174438032057E-2</c:v>
                </c:pt>
                <c:pt idx="81">
                  <c:v>4.4161488023583446E-2</c:v>
                </c:pt>
                <c:pt idx="82">
                  <c:v>4.389174438032057E-2</c:v>
                </c:pt>
                <c:pt idx="83">
                  <c:v>4.3092359014747166E-2</c:v>
                </c:pt>
                <c:pt idx="84">
                  <c:v>4.179227211504432E-2</c:v>
                </c:pt>
                <c:pt idx="85">
                  <c:v>4.0037779371094338E-2</c:v>
                </c:pt>
                <c:pt idx="86">
                  <c:v>3.7889795956723892E-2</c:v>
                </c:pt>
                <c:pt idx="87">
                  <c:v>3.5420349034512355E-2</c:v>
                </c:pt>
                <c:pt idx="88">
                  <c:v>3.2708580119359676E-2</c:v>
                </c:pt>
                <c:pt idx="89">
                  <c:v>2.9836565687916747E-2</c:v>
                </c:pt>
                <c:pt idx="90">
                  <c:v>2.6885261116815405E-2</c:v>
                </c:pt>
                <c:pt idx="91">
                  <c:v>2.3930841508166448E-2</c:v>
                </c:pt>
                <c:pt idx="92">
                  <c:v>2.1041658487687357E-2</c:v>
                </c:pt>
                <c:pt idx="93">
                  <c:v>1.827596215812095E-2</c:v>
                </c:pt>
                <c:pt idx="94">
                  <c:v>1.5680460692678894E-2</c:v>
                </c:pt>
                <c:pt idx="95">
                  <c:v>1.3289715123114903E-2</c:v>
                </c:pt>
                <c:pt idx="96">
                  <c:v>1.1126301145462361E-2</c:v>
                </c:pt>
                <c:pt idx="97">
                  <c:v>9.2016187396197265E-3</c:v>
                </c:pt>
                <c:pt idx="98">
                  <c:v>7.5171972197324915E-3</c:v>
                </c:pt>
                <c:pt idx="99">
                  <c:v>6.0663287149638244E-3</c:v>
                </c:pt>
                <c:pt idx="100">
                  <c:v>4.8358655773193624E-3</c:v>
                </c:pt>
                <c:pt idx="101">
                  <c:v>3.8080337281420421E-3</c:v>
                </c:pt>
                <c:pt idx="102">
                  <c:v>2.9621403889872181E-3</c:v>
                </c:pt>
                <c:pt idx="103">
                  <c:v>2.2760865621761031E-3</c:v>
                </c:pt>
                <c:pt idx="104">
                  <c:v>1.7276278528185792E-3</c:v>
                </c:pt>
                <c:pt idx="105">
                  <c:v>1.2953582783713803E-3</c:v>
                </c:pt>
                <c:pt idx="106">
                  <c:v>9.5941807958915967E-4</c:v>
                </c:pt>
                <c:pt idx="107">
                  <c:v>7.0194676500580171E-4</c:v>
                </c:pt>
                <c:pt idx="108">
                  <c:v>5.0731621198759486E-4</c:v>
                </c:pt>
                <c:pt idx="109">
                  <c:v>3.6218594293809935E-4</c:v>
                </c:pt>
                <c:pt idx="110">
                  <c:v>2.5542460214953176E-4</c:v>
                </c:pt>
                <c:pt idx="111">
                  <c:v>1.7793940992327925E-4</c:v>
                </c:pt>
                <c:pt idx="112">
                  <c:v>1.2245029956461749E-4</c:v>
                </c:pt>
                <c:pt idx="113">
                  <c:v>8.3238806250381906E-5</c:v>
                </c:pt>
                <c:pt idx="114">
                  <c:v>5.5894634423935977E-5</c:v>
                </c:pt>
                <c:pt idx="115">
                  <c:v>3.7075983671395884E-5</c:v>
                </c:pt>
                <c:pt idx="116">
                  <c:v>2.4293692488972211E-5</c:v>
                </c:pt>
                <c:pt idx="117">
                  <c:v>1.5724348586292339E-5</c:v>
                </c:pt>
                <c:pt idx="118">
                  <c:v>1.0053796293557407E-5</c:v>
                </c:pt>
                <c:pt idx="119">
                  <c:v>6.3498839088843782E-6</c:v>
                </c:pt>
                <c:pt idx="120">
                  <c:v>3.9616834829905133E-6</c:v>
                </c:pt>
                <c:pt idx="121">
                  <c:v>2.4415861327091687E-6</c:v>
                </c:pt>
                <c:pt idx="122">
                  <c:v>1.4864236613138289E-6</c:v>
                </c:pt>
                <c:pt idx="123">
                  <c:v>8.939051835145401E-7</c:v>
                </c:pt>
                <c:pt idx="124">
                  <c:v>5.3102942530462925E-7</c:v>
                </c:pt>
                <c:pt idx="125">
                  <c:v>3.1161905296914872E-7</c:v>
                </c:pt>
                <c:pt idx="126">
                  <c:v>1.8063741322552982E-7</c:v>
                </c:pt>
                <c:pt idx="127">
                  <c:v>1.0343551780208644E-7</c:v>
                </c:pt>
                <c:pt idx="128">
                  <c:v>5.8507287751491877E-8</c:v>
                </c:pt>
                <c:pt idx="129">
                  <c:v>3.2691023976539648E-8</c:v>
                </c:pt>
                <c:pt idx="130">
                  <c:v>1.8043690450489003E-8</c:v>
                </c:pt>
                <c:pt idx="131">
                  <c:v>9.8378568108737714E-9</c:v>
                </c:pt>
                <c:pt idx="132">
                  <c:v>5.2985118726145438E-9</c:v>
                </c:pt>
                <c:pt idx="133">
                  <c:v>2.8189385702692562E-9</c:v>
                </c:pt>
                <c:pt idx="134">
                  <c:v>1.4814793333967647E-9</c:v>
                </c:pt>
                <c:pt idx="135">
                  <c:v>7.6910187201445985E-10</c:v>
                </c:pt>
                <c:pt idx="136">
                  <c:v>3.9441227695819752E-10</c:v>
                </c:pt>
                <c:pt idx="137">
                  <c:v>1.997999000887679E-10</c:v>
                </c:pt>
                <c:pt idx="138">
                  <c:v>9.9981211292936936E-11</c:v>
                </c:pt>
                <c:pt idx="139">
                  <c:v>4.942194200658289E-11</c:v>
                </c:pt>
                <c:pt idx="140">
                  <c:v>2.4132343860426107E-11</c:v>
                </c:pt>
                <c:pt idx="141">
                  <c:v>1.1640120830517197E-11</c:v>
                </c:pt>
                <c:pt idx="142">
                  <c:v>5.5461774100628491E-12</c:v>
                </c:pt>
                <c:pt idx="143">
                  <c:v>2.6104075211880276E-12</c:v>
                </c:pt>
                <c:pt idx="144">
                  <c:v>1.2136714951376218E-12</c:v>
                </c:pt>
                <c:pt idx="145">
                  <c:v>5.5740681907871072E-13</c:v>
                </c:pt>
                <c:pt idx="146">
                  <c:v>2.5288419555601803E-13</c:v>
                </c:pt>
                <c:pt idx="147">
                  <c:v>1.1333117316056369E-13</c:v>
                </c:pt>
                <c:pt idx="148">
                  <c:v>5.0171301368822477E-14</c:v>
                </c:pt>
                <c:pt idx="149">
                  <c:v>2.1940152062472082E-14</c:v>
                </c:pt>
                <c:pt idx="150">
                  <c:v>9.47768315391562E-15</c:v>
                </c:pt>
                <c:pt idx="151">
                  <c:v>4.0442968375444997E-15</c:v>
                </c:pt>
                <c:pt idx="152">
                  <c:v>1.7047556844480124E-15</c:v>
                </c:pt>
                <c:pt idx="153">
                  <c:v>7.0983850876026632E-16</c:v>
                </c:pt>
                <c:pt idx="154">
                  <c:v>2.9196799699766714E-16</c:v>
                </c:pt>
                <c:pt idx="155">
                  <c:v>1.1862855223326671E-16</c:v>
                </c:pt>
                <c:pt idx="156">
                  <c:v>4.7612555884311775E-17</c:v>
                </c:pt>
                <c:pt idx="157">
                  <c:v>1.8876959586681515E-17</c:v>
                </c:pt>
                <c:pt idx="158">
                  <c:v>7.3930029948151847E-18</c:v>
                </c:pt>
                <c:pt idx="159">
                  <c:v>2.8601446881085665E-18</c:v>
                </c:pt>
                <c:pt idx="160">
                  <c:v>1.0930333437031322E-18</c:v>
                </c:pt>
                <c:pt idx="161">
                  <c:v>4.1262648752817254E-19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1F-4924-B45E-EE17C50D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681696"/>
        <c:axId val="836682256"/>
      </c:areaChart>
      <c:catAx>
        <c:axId val="8366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Xbar for Annual Auto Insurance Cost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6682256"/>
        <c:crosses val="autoZero"/>
        <c:auto val="1"/>
        <c:lblAlgn val="ctr"/>
        <c:lblOffset val="100"/>
        <c:noMultiLvlLbl val="0"/>
      </c:catAx>
      <c:valAx>
        <c:axId val="83668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36681696"/>
        <c:crosses val="autoZero"/>
        <c:crossBetween val="midCat"/>
      </c:valAx>
    </c:plotArea>
    <c:legend>
      <c:legendPos val="t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'SDofXbar(2)'!$N$2</c:f>
              <c:strCache>
                <c:ptCount val="1"/>
                <c:pt idx="0">
                  <c:v>Frequency Population Distibution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'SDofXbar(2)'!$M$3:$M$9</c:f>
              <c:strCache>
                <c:ptCount val="7"/>
                <c:pt idx="0">
                  <c:v>0&lt;= 
Value &lt;1</c:v>
                </c:pt>
                <c:pt idx="1">
                  <c:v>1&lt;= 
Value &lt;2</c:v>
                </c:pt>
                <c:pt idx="2">
                  <c:v>2&lt;= 
Value &lt;3</c:v>
                </c:pt>
                <c:pt idx="3">
                  <c:v>3&lt;= 
Value &lt;4</c:v>
                </c:pt>
                <c:pt idx="4">
                  <c:v>4&lt;= 
Value &lt;5</c:v>
                </c:pt>
                <c:pt idx="5">
                  <c:v>5&lt;= 
Value &lt;6</c:v>
                </c:pt>
                <c:pt idx="6">
                  <c:v>6&lt;= 
Value &lt;7</c:v>
                </c:pt>
              </c:strCache>
            </c:strRef>
          </c:cat>
          <c:val>
            <c:numRef>
              <c:f>'SDofXbar(2)'!$N$3:$N$9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4-40AF-BE86-6F793010C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619635088"/>
        <c:axId val="1619611792"/>
      </c:barChart>
      <c:catAx>
        <c:axId val="161963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9611792"/>
        <c:crosses val="autoZero"/>
        <c:auto val="1"/>
        <c:lblAlgn val="ctr"/>
        <c:lblOffset val="100"/>
        <c:noMultiLvlLbl val="0"/>
      </c:catAx>
      <c:valAx>
        <c:axId val="1619611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1963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'SDofXbar(2)'!$O$2</c:f>
              <c:strCache>
                <c:ptCount val="1"/>
                <c:pt idx="0">
                  <c:v>Frequency Sampling Distribution of Xbar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'SDofXbar(2)'!$M$3:$M$9</c:f>
              <c:strCache>
                <c:ptCount val="7"/>
                <c:pt idx="0">
                  <c:v>0&lt;= 
Value &lt;1</c:v>
                </c:pt>
                <c:pt idx="1">
                  <c:v>1&lt;= 
Value &lt;2</c:v>
                </c:pt>
                <c:pt idx="2">
                  <c:v>2&lt;= 
Value &lt;3</c:v>
                </c:pt>
                <c:pt idx="3">
                  <c:v>3&lt;= 
Value &lt;4</c:v>
                </c:pt>
                <c:pt idx="4">
                  <c:v>4&lt;= 
Value &lt;5</c:v>
                </c:pt>
                <c:pt idx="5">
                  <c:v>5&lt;= 
Value &lt;6</c:v>
                </c:pt>
                <c:pt idx="6">
                  <c:v>6&lt;= 
Value &lt;7</c:v>
                </c:pt>
              </c:strCache>
            </c:strRef>
          </c:cat>
          <c:val>
            <c:numRef>
              <c:f>'SDofXbar(2)'!$O$3:$O$9</c:f>
              <c:numCache>
                <c:formatCode>General</c:formatCode>
                <c:ptCount val="7"/>
                <c:pt idx="0">
                  <c:v>0</c:v>
                </c:pt>
                <c:pt idx="1">
                  <c:v>371</c:v>
                </c:pt>
                <c:pt idx="2">
                  <c:v>1118</c:v>
                </c:pt>
                <c:pt idx="3">
                  <c:v>1138</c:v>
                </c:pt>
                <c:pt idx="4">
                  <c:v>533</c:v>
                </c:pt>
                <c:pt idx="5">
                  <c:v>109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D-4073-AFFC-2B2791C37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619635088"/>
        <c:axId val="1619611792"/>
      </c:barChart>
      <c:catAx>
        <c:axId val="161963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9611792"/>
        <c:crosses val="autoZero"/>
        <c:auto val="1"/>
        <c:lblAlgn val="ctr"/>
        <c:lblOffset val="100"/>
        <c:noMultiLvlLbl val="0"/>
      </c:catAx>
      <c:valAx>
        <c:axId val="1619611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1963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'SDofXbar(3)'!$Y$2</c:f>
              <c:strCache>
                <c:ptCount val="1"/>
                <c:pt idx="0">
                  <c:v>Frequency Population Distibution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'SDofXbar(3)'!$X$3:$X$13</c:f>
              <c:strCache>
                <c:ptCount val="11"/>
                <c:pt idx="0">
                  <c:v>10000&lt;= Value &lt;20000</c:v>
                </c:pt>
                <c:pt idx="1">
                  <c:v>20000&lt;= Value &lt;30000</c:v>
                </c:pt>
                <c:pt idx="2">
                  <c:v>30000&lt;= Value &lt;40000</c:v>
                </c:pt>
                <c:pt idx="3">
                  <c:v>40000&lt;= Value &lt;50000</c:v>
                </c:pt>
                <c:pt idx="4">
                  <c:v>50000&lt;= Value &lt;60000</c:v>
                </c:pt>
                <c:pt idx="5">
                  <c:v>60000&lt;= Value &lt;70000</c:v>
                </c:pt>
                <c:pt idx="6">
                  <c:v>70000&lt;= Value &lt;80000</c:v>
                </c:pt>
                <c:pt idx="7">
                  <c:v>80000&lt;= Value &lt;90000</c:v>
                </c:pt>
                <c:pt idx="8">
                  <c:v>90000&lt;= Value &lt;100000</c:v>
                </c:pt>
                <c:pt idx="9">
                  <c:v>100000&lt;= Value &lt;110000</c:v>
                </c:pt>
                <c:pt idx="10">
                  <c:v>110000&lt;= Value &lt;120000</c:v>
                </c:pt>
              </c:strCache>
            </c:strRef>
          </c:cat>
          <c:val>
            <c:numRef>
              <c:f>'SDofXbar(3)'!$Y$3:$Y$13</c:f>
              <c:numCache>
                <c:formatCode>#,##0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1-4EF1-96D5-42D3C037F5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1615639055"/>
        <c:axId val="1615632815"/>
      </c:barChart>
      <c:catAx>
        <c:axId val="1615639055"/>
        <c:scaling>
          <c:orientation val="minMax"/>
        </c:scaling>
        <c:delete val="0"/>
        <c:axPos val="b"/>
        <c:title>
          <c:tx>
            <c:strRef>
              <c:f>'SDofXbar(3)'!$C$2</c:f>
              <c:strCache>
                <c:ptCount val="1"/>
                <c:pt idx="0">
                  <c:v>Sales = x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632815"/>
        <c:crosses val="autoZero"/>
        <c:auto val="1"/>
        <c:lblAlgn val="ctr"/>
        <c:lblOffset val="100"/>
        <c:noMultiLvlLbl val="0"/>
      </c:catAx>
      <c:valAx>
        <c:axId val="1615632815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1615639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5013</xdr:colOff>
      <xdr:row>1</xdr:row>
      <xdr:rowOff>10026</xdr:rowOff>
    </xdr:from>
    <xdr:to>
      <xdr:col>10</xdr:col>
      <xdr:colOff>5013</xdr:colOff>
      <xdr:row>15</xdr:row>
      <xdr:rowOff>340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14613" y="200526"/>
          <a:ext cx="6200775" cy="3476464"/>
        </a:xfrm>
        <a:prstGeom prst="rect">
          <a:avLst/>
        </a:prstGeom>
        <a:noFill/>
        <a:ln w="603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440440</xdr:colOff>
      <xdr:row>2</xdr:row>
      <xdr:rowOff>303656</xdr:rowOff>
    </xdr:from>
    <xdr:ext cx="1688967" cy="15641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0415" y="617981"/>
          <a:ext cx="1688967" cy="1564165"/>
        </a:xfrm>
        <a:prstGeom prst="rect">
          <a:avLst/>
        </a:prstGeom>
      </xdr:spPr>
    </xdr:pic>
    <xdr:clientData/>
  </xdr:oneCellAnchor>
  <xdr:twoCellAnchor>
    <xdr:from>
      <xdr:col>11</xdr:col>
      <xdr:colOff>114300</xdr:colOff>
      <xdr:row>11</xdr:row>
      <xdr:rowOff>125185</xdr:rowOff>
    </xdr:from>
    <xdr:to>
      <xdr:col>11</xdr:col>
      <xdr:colOff>1774371</xdr:colOff>
      <xdr:row>11</xdr:row>
      <xdr:rowOff>136071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7534275" y="3316060"/>
          <a:ext cx="1660071" cy="1361"/>
        </a:xfrm>
        <a:prstGeom prst="straightConnector1">
          <a:avLst/>
        </a:prstGeom>
        <a:ln w="184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70183</xdr:colOff>
      <xdr:row>1</xdr:row>
      <xdr:rowOff>15865</xdr:rowOff>
    </xdr:from>
    <xdr:ext cx="1810115" cy="1198532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608" y="206365"/>
          <a:ext cx="1810115" cy="119853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103094</xdr:colOff>
      <xdr:row>11</xdr:row>
      <xdr:rowOff>28855</xdr:rowOff>
    </xdr:from>
    <xdr:to>
      <xdr:col>16</xdr:col>
      <xdr:colOff>10085</xdr:colOff>
      <xdr:row>25</xdr:row>
      <xdr:rowOff>105055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112058</xdr:colOff>
      <xdr:row>10</xdr:row>
      <xdr:rowOff>179295</xdr:rowOff>
    </xdr:from>
    <xdr:to>
      <xdr:col>20</xdr:col>
      <xdr:colOff>545726</xdr:colOff>
      <xdr:row>25</xdr:row>
      <xdr:rowOff>64995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1143000</xdr:colOff>
      <xdr:row>1</xdr:row>
      <xdr:rowOff>403412</xdr:rowOff>
    </xdr:from>
    <xdr:to>
      <xdr:col>25</xdr:col>
      <xdr:colOff>540684</xdr:colOff>
      <xdr:row>9</xdr:row>
      <xdr:rowOff>28750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93353" y="593912"/>
          <a:ext cx="3095625" cy="15975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1143000</xdr:colOff>
      <xdr:row>1</xdr:row>
      <xdr:rowOff>403412</xdr:rowOff>
    </xdr:from>
    <xdr:to>
      <xdr:col>37</xdr:col>
      <xdr:colOff>64435</xdr:colOff>
      <xdr:row>9</xdr:row>
      <xdr:rowOff>104950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97275" y="593912"/>
          <a:ext cx="3112434" cy="1606538"/>
        </a:xfrm>
        <a:prstGeom prst="rect">
          <a:avLst/>
        </a:prstGeom>
      </xdr:spPr>
    </xdr:pic>
    <xdr:clientData/>
  </xdr:twoCellAnchor>
  <xdr:twoCellAnchor>
    <xdr:from>
      <xdr:col>18</xdr:col>
      <xdr:colOff>621925</xdr:colOff>
      <xdr:row>15</xdr:row>
      <xdr:rowOff>12325</xdr:rowOff>
    </xdr:from>
    <xdr:to>
      <xdr:col>25</xdr:col>
      <xdr:colOff>1098176</xdr:colOff>
      <xdr:row>31</xdr:row>
      <xdr:rowOff>179294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627530</xdr:colOff>
      <xdr:row>33</xdr:row>
      <xdr:rowOff>0</xdr:rowOff>
    </xdr:from>
    <xdr:to>
      <xdr:col>25</xdr:col>
      <xdr:colOff>1103781</xdr:colOff>
      <xdr:row>49</xdr:row>
      <xdr:rowOff>166969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142875</xdr:colOff>
      <xdr:row>39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38875" cy="7591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1575073</xdr:colOff>
      <xdr:row>52</xdr:row>
      <xdr:rowOff>36072</xdr:rowOff>
    </xdr:from>
    <xdr:to>
      <xdr:col>16</xdr:col>
      <xdr:colOff>211947</xdr:colOff>
      <xdr:row>84</xdr:row>
      <xdr:rowOff>178081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2573" y="9898572"/>
          <a:ext cx="4779374" cy="61420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604882</xdr:colOff>
      <xdr:row>18</xdr:row>
      <xdr:rowOff>52765</xdr:rowOff>
    </xdr:from>
    <xdr:to>
      <xdr:col>13</xdr:col>
      <xdr:colOff>531971</xdr:colOff>
      <xdr:row>51</xdr:row>
      <xdr:rowOff>51988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500" y="3582618"/>
          <a:ext cx="4846471" cy="62857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1575073</xdr:colOff>
      <xdr:row>52</xdr:row>
      <xdr:rowOff>36072</xdr:rowOff>
    </xdr:from>
    <xdr:to>
      <xdr:col>16</xdr:col>
      <xdr:colOff>211947</xdr:colOff>
      <xdr:row>84</xdr:row>
      <xdr:rowOff>178081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773" y="10056372"/>
          <a:ext cx="4790024" cy="62380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571265</xdr:colOff>
      <xdr:row>18</xdr:row>
      <xdr:rowOff>86382</xdr:rowOff>
    </xdr:from>
    <xdr:to>
      <xdr:col>13</xdr:col>
      <xdr:colOff>498354</xdr:colOff>
      <xdr:row>51</xdr:row>
      <xdr:rowOff>85605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1883" y="3616235"/>
          <a:ext cx="4846471" cy="62857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1030740</xdr:colOff>
      <xdr:row>13</xdr:row>
      <xdr:rowOff>72797</xdr:rowOff>
    </xdr:from>
    <xdr:to>
      <xdr:col>24</xdr:col>
      <xdr:colOff>555240</xdr:colOff>
      <xdr:row>28</xdr:row>
      <xdr:rowOff>3497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1030740</xdr:colOff>
      <xdr:row>27</xdr:row>
      <xdr:rowOff>147587</xdr:rowOff>
    </xdr:from>
    <xdr:to>
      <xdr:col>24</xdr:col>
      <xdr:colOff>555240</xdr:colOff>
      <xdr:row>42</xdr:row>
      <xdr:rowOff>78287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982500</xdr:colOff>
      <xdr:row>23</xdr:row>
      <xdr:rowOff>142500</xdr:rowOff>
    </xdr:from>
    <xdr:to>
      <xdr:col>18</xdr:col>
      <xdr:colOff>285000</xdr:colOff>
      <xdr:row>27</xdr:row>
      <xdr:rowOff>150000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14355000" y="4455000"/>
          <a:ext cx="705000" cy="757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Xbar</a:t>
          </a:r>
        </a:p>
        <a:p>
          <a:pPr algn="ctr"/>
          <a:r>
            <a:rPr lang="en-US" sz="1400" b="1">
              <a:solidFill>
                <a:schemeClr val="tx1"/>
              </a:solidFill>
            </a:rPr>
            <a:t>z</a:t>
          </a:r>
        </a:p>
      </xdr:txBody>
    </xdr:sp>
    <xdr:clientData/>
  </xdr:twoCellAnchor>
  <xdr:twoCellAnchor>
    <xdr:from>
      <xdr:col>17</xdr:col>
      <xdr:colOff>975000</xdr:colOff>
      <xdr:row>38</xdr:row>
      <xdr:rowOff>37500</xdr:rowOff>
    </xdr:from>
    <xdr:to>
      <xdr:col>18</xdr:col>
      <xdr:colOff>277500</xdr:colOff>
      <xdr:row>42</xdr:row>
      <xdr:rowOff>45000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14347500" y="7162500"/>
          <a:ext cx="705000" cy="757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Xbar</a:t>
          </a:r>
        </a:p>
        <a:p>
          <a:pPr algn="ctr"/>
          <a:r>
            <a:rPr lang="en-US" sz="1400" b="1">
              <a:solidFill>
                <a:schemeClr val="tx1"/>
              </a:solidFill>
            </a:rPr>
            <a:t>t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104878</xdr:colOff>
      <xdr:row>1</xdr:row>
      <xdr:rowOff>33130</xdr:rowOff>
    </xdr:from>
    <xdr:to>
      <xdr:col>2</xdr:col>
      <xdr:colOff>443238</xdr:colOff>
      <xdr:row>17</xdr:row>
      <xdr:rowOff>20516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pSpPr/>
      </xdr:nvGrpSpPr>
      <xdr:grpSpPr>
        <a:xfrm>
          <a:off x="277156" y="198782"/>
          <a:ext cx="3942952" cy="2637821"/>
          <a:chOff x="4537119" y="813110"/>
          <a:chExt cx="3439085" cy="2589338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GrpSpPr/>
        </xdr:nvGrpSpPr>
        <xdr:grpSpPr>
          <a:xfrm>
            <a:off x="4537119" y="813110"/>
            <a:ext cx="3439085" cy="2589338"/>
            <a:chOff x="4537119" y="813110"/>
            <a:chExt cx="3439085" cy="2589338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1700-000002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37119" y="813110"/>
              <a:ext cx="3439085" cy="258933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1700-000005000000}"/>
                </a:ext>
              </a:extLst>
            </xdr:cNvPr>
            <xdr:cNvSpPr/>
          </xdr:nvSpPr>
          <xdr:spPr>
            <a:xfrm>
              <a:off x="5648012" y="2375001"/>
              <a:ext cx="120926" cy="17661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aseline="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SpPr/>
        </xdr:nvSpPr>
        <xdr:spPr>
          <a:xfrm>
            <a:off x="5575105" y="2316505"/>
            <a:ext cx="314739" cy="3034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50" b="1" baseline="0">
                <a:solidFill>
                  <a:schemeClr val="tx1"/>
                </a:solidFill>
              </a:rPr>
              <a:t>7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104878</xdr:colOff>
      <xdr:row>1</xdr:row>
      <xdr:rowOff>33130</xdr:rowOff>
    </xdr:from>
    <xdr:to>
      <xdr:col>2</xdr:col>
      <xdr:colOff>443238</xdr:colOff>
      <xdr:row>17</xdr:row>
      <xdr:rowOff>20516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pSpPr/>
      </xdr:nvGrpSpPr>
      <xdr:grpSpPr>
        <a:xfrm>
          <a:off x="277156" y="198782"/>
          <a:ext cx="3942952" cy="2637821"/>
          <a:chOff x="4537119" y="813110"/>
          <a:chExt cx="3439085" cy="258933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1800-000003000000}"/>
              </a:ext>
            </a:extLst>
          </xdr:cNvPr>
          <xdr:cNvGrpSpPr/>
        </xdr:nvGrpSpPr>
        <xdr:grpSpPr>
          <a:xfrm>
            <a:off x="4537119" y="813110"/>
            <a:ext cx="3439085" cy="2589338"/>
            <a:chOff x="4537119" y="813110"/>
            <a:chExt cx="3439085" cy="2589338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00000000-0008-0000-18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37119" y="813110"/>
              <a:ext cx="3439085" cy="258933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1800-000006000000}"/>
                </a:ext>
              </a:extLst>
            </xdr:cNvPr>
            <xdr:cNvSpPr/>
          </xdr:nvSpPr>
          <xdr:spPr>
            <a:xfrm>
              <a:off x="5648012" y="2375001"/>
              <a:ext cx="120926" cy="17661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aseline="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SpPr/>
        </xdr:nvSpPr>
        <xdr:spPr>
          <a:xfrm>
            <a:off x="5575105" y="2316505"/>
            <a:ext cx="314739" cy="3034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50" b="1" baseline="0">
                <a:solidFill>
                  <a:schemeClr val="tx1"/>
                </a:solidFill>
              </a:rPr>
              <a:t>7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460649</xdr:colOff>
      <xdr:row>0</xdr:row>
      <xdr:rowOff>98534</xdr:rowOff>
    </xdr:from>
    <xdr:to>
      <xdr:col>11</xdr:col>
      <xdr:colOff>552088</xdr:colOff>
      <xdr:row>15</xdr:row>
      <xdr:rowOff>98534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373380</xdr:colOff>
          <xdr:row>17</xdr:row>
          <xdr:rowOff>160020</xdr:rowOff>
        </xdr:from>
        <xdr:to>
          <xdr:col>11</xdr:col>
          <xdr:colOff>137160</xdr:colOff>
          <xdr:row>22</xdr:row>
          <xdr:rowOff>137160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C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ffectLst>
              <a:outerShdw dist="17961" dir="2700000" algn="ctr" rotWithShape="0">
                <a:srgbClr val="000000"/>
              </a:outerShdw>
            </a:effectLst>
            <a:extLst>
              <a:ext uri="{91240B29-F687-4F45-9708-019B960494DF}">
                <a14:hiddenLine w="12700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460649</xdr:colOff>
      <xdr:row>0</xdr:row>
      <xdr:rowOff>98534</xdr:rowOff>
    </xdr:from>
    <xdr:to>
      <xdr:col>11</xdr:col>
      <xdr:colOff>552088</xdr:colOff>
      <xdr:row>15</xdr:row>
      <xdr:rowOff>98534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373380</xdr:colOff>
          <xdr:row>17</xdr:row>
          <xdr:rowOff>160020</xdr:rowOff>
        </xdr:from>
        <xdr:to>
          <xdr:col>11</xdr:col>
          <xdr:colOff>137160</xdr:colOff>
          <xdr:row>22</xdr:row>
          <xdr:rowOff>137160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1D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ffectLst>
              <a:outerShdw dist="17961" dir="2700000" algn="ctr" rotWithShape="0">
                <a:srgbClr val="000000"/>
              </a:outerShdw>
            </a:effectLst>
            <a:extLst>
              <a:ext uri="{91240B29-F687-4F45-9708-019B960494DF}">
                <a14:hiddenLine w="12700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5013</xdr:colOff>
      <xdr:row>1</xdr:row>
      <xdr:rowOff>10026</xdr:rowOff>
    </xdr:from>
    <xdr:to>
      <xdr:col>10</xdr:col>
      <xdr:colOff>5013</xdr:colOff>
      <xdr:row>15</xdr:row>
      <xdr:rowOff>340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14613" y="200526"/>
          <a:ext cx="6200775" cy="3476464"/>
        </a:xfrm>
        <a:prstGeom prst="rect">
          <a:avLst/>
        </a:prstGeom>
        <a:noFill/>
        <a:ln w="603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440440</xdr:colOff>
      <xdr:row>2</xdr:row>
      <xdr:rowOff>303656</xdr:rowOff>
    </xdr:from>
    <xdr:ext cx="1688967" cy="15641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0415" y="617981"/>
          <a:ext cx="1688967" cy="1564165"/>
        </a:xfrm>
        <a:prstGeom prst="rect">
          <a:avLst/>
        </a:prstGeom>
      </xdr:spPr>
    </xdr:pic>
    <xdr:clientData/>
  </xdr:oneCellAnchor>
  <xdr:twoCellAnchor>
    <xdr:from>
      <xdr:col>11</xdr:col>
      <xdr:colOff>114300</xdr:colOff>
      <xdr:row>11</xdr:row>
      <xdr:rowOff>125185</xdr:rowOff>
    </xdr:from>
    <xdr:to>
      <xdr:col>11</xdr:col>
      <xdr:colOff>1774371</xdr:colOff>
      <xdr:row>11</xdr:row>
      <xdr:rowOff>136071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V="1">
          <a:off x="7534275" y="3316060"/>
          <a:ext cx="1660071" cy="1361"/>
        </a:xfrm>
        <a:prstGeom prst="straightConnector1">
          <a:avLst/>
        </a:prstGeom>
        <a:ln w="184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274813</xdr:colOff>
      <xdr:row>7</xdr:row>
      <xdr:rowOff>170736</xdr:rowOff>
    </xdr:from>
    <xdr:to>
      <xdr:col>4</xdr:col>
      <xdr:colOff>774005</xdr:colOff>
      <xdr:row>10</xdr:row>
      <xdr:rowOff>344907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 rot="19374631">
          <a:off x="884413" y="1803593"/>
          <a:ext cx="1995978" cy="1088571"/>
        </a:xfrm>
        <a:prstGeom prst="rect">
          <a:avLst/>
        </a:prstGeom>
        <a:solidFill>
          <a:srgbClr val="FF00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500" b="1">
              <a:solidFill>
                <a:schemeClr val="bg1"/>
              </a:solidFill>
            </a:rPr>
            <a:t>Central Limit Theorem</a:t>
          </a:r>
        </a:p>
      </xdr:txBody>
    </xdr:sp>
    <xdr:clientData/>
  </xdr:twoCellAnchor>
  <xdr:oneCellAnchor>
    <xdr:from>
      <xdr:col>8</xdr:col>
      <xdr:colOff>805525</xdr:colOff>
      <xdr:row>1</xdr:row>
      <xdr:rowOff>43079</xdr:rowOff>
    </xdr:from>
    <xdr:ext cx="1069329" cy="708035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311" y="233579"/>
          <a:ext cx="1069329" cy="708035"/>
        </a:xfrm>
        <a:prstGeom prst="rect">
          <a:avLst/>
        </a:prstGeom>
      </xdr:spPr>
    </xdr:pic>
    <xdr:clientData/>
  </xdr:oneCellAnchor>
  <xdr:twoCellAnchor editAs="oneCell">
    <xdr:from>
      <xdr:col>5</xdr:col>
      <xdr:colOff>582386</xdr:colOff>
      <xdr:row>0</xdr:row>
      <xdr:rowOff>136071</xdr:rowOff>
    </xdr:from>
    <xdr:to>
      <xdr:col>9</xdr:col>
      <xdr:colOff>829540</xdr:colOff>
      <xdr:row>6</xdr:row>
      <xdr:rowOff>51719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0386" y="136071"/>
          <a:ext cx="3066554" cy="1396105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17</xdr:row>
      <xdr:rowOff>56030</xdr:rowOff>
    </xdr:from>
    <xdr:to>
      <xdr:col>6</xdr:col>
      <xdr:colOff>359212</xdr:colOff>
      <xdr:row>23</xdr:row>
      <xdr:rowOff>141046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1794" y="4123765"/>
          <a:ext cx="3059830" cy="139610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440940</xdr:colOff>
      <xdr:row>1</xdr:row>
      <xdr:rowOff>0</xdr:rowOff>
    </xdr:from>
    <xdr:to>
      <xdr:col>10</xdr:col>
      <xdr:colOff>532380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533400</xdr:colOff>
          <xdr:row>16</xdr:row>
          <xdr:rowOff>38100</xdr:rowOff>
        </xdr:from>
        <xdr:to>
          <xdr:col>10</xdr:col>
          <xdr:colOff>152400</xdr:colOff>
          <xdr:row>22</xdr:row>
          <xdr:rowOff>45720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1E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ffectLst>
              <a:outerShdw dist="17961" dir="2700000" algn="ctr" rotWithShape="0">
                <a:srgbClr val="000000"/>
              </a:outerShdw>
            </a:effectLst>
            <a:extLst>
              <a:ext uri="{91240B29-F687-4F45-9708-019B960494DF}">
                <a14:hiddenLine w="12700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5013</xdr:colOff>
      <xdr:row>1</xdr:row>
      <xdr:rowOff>10026</xdr:rowOff>
    </xdr:from>
    <xdr:to>
      <xdr:col>10</xdr:col>
      <xdr:colOff>5013</xdr:colOff>
      <xdr:row>15</xdr:row>
      <xdr:rowOff>340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614613" y="200526"/>
          <a:ext cx="6200775" cy="3476464"/>
        </a:xfrm>
        <a:prstGeom prst="rect">
          <a:avLst/>
        </a:prstGeom>
        <a:noFill/>
        <a:ln w="603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440440</xdr:colOff>
      <xdr:row>2</xdr:row>
      <xdr:rowOff>303656</xdr:rowOff>
    </xdr:from>
    <xdr:ext cx="1688967" cy="15641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0415" y="617981"/>
          <a:ext cx="1688967" cy="1564165"/>
        </a:xfrm>
        <a:prstGeom prst="rect">
          <a:avLst/>
        </a:prstGeom>
      </xdr:spPr>
    </xdr:pic>
    <xdr:clientData/>
  </xdr:oneCellAnchor>
  <xdr:twoCellAnchor>
    <xdr:from>
      <xdr:col>11</xdr:col>
      <xdr:colOff>114300</xdr:colOff>
      <xdr:row>11</xdr:row>
      <xdr:rowOff>125185</xdr:rowOff>
    </xdr:from>
    <xdr:to>
      <xdr:col>11</xdr:col>
      <xdr:colOff>1774371</xdr:colOff>
      <xdr:row>11</xdr:row>
      <xdr:rowOff>136071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 flipV="1">
          <a:off x="7534275" y="3316060"/>
          <a:ext cx="1660071" cy="1361"/>
        </a:xfrm>
        <a:prstGeom prst="straightConnector1">
          <a:avLst/>
        </a:prstGeom>
        <a:ln w="184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70183</xdr:colOff>
      <xdr:row>1</xdr:row>
      <xdr:rowOff>15865</xdr:rowOff>
    </xdr:from>
    <xdr:ext cx="1810115" cy="1198532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608" y="206365"/>
          <a:ext cx="1810115" cy="119853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12424</xdr:colOff>
      <xdr:row>18</xdr:row>
      <xdr:rowOff>36444</xdr:rowOff>
    </xdr:from>
    <xdr:to>
      <xdr:col>18</xdr:col>
      <xdr:colOff>807554</xdr:colOff>
      <xdr:row>32</xdr:row>
      <xdr:rowOff>71231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956641</xdr:colOff>
      <xdr:row>18</xdr:row>
      <xdr:rowOff>11596</xdr:rowOff>
    </xdr:from>
    <xdr:to>
      <xdr:col>25</xdr:col>
      <xdr:colOff>360293</xdr:colOff>
      <xdr:row>32</xdr:row>
      <xdr:rowOff>46383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0</xdr:colOff>
      <xdr:row>36</xdr:row>
      <xdr:rowOff>0</xdr:rowOff>
    </xdr:from>
    <xdr:to>
      <xdr:col>21</xdr:col>
      <xdr:colOff>219075</xdr:colOff>
      <xdr:row>66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7839075"/>
          <a:ext cx="6696075" cy="6610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31</xdr:row>
      <xdr:rowOff>123825</xdr:rowOff>
    </xdr:from>
    <xdr:to>
      <xdr:col>3</xdr:col>
      <xdr:colOff>628650</xdr:colOff>
      <xdr:row>37</xdr:row>
      <xdr:rowOff>54523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50" y="6486525"/>
          <a:ext cx="3095625" cy="15975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12424</xdr:colOff>
      <xdr:row>18</xdr:row>
      <xdr:rowOff>36444</xdr:rowOff>
    </xdr:from>
    <xdr:to>
      <xdr:col>18</xdr:col>
      <xdr:colOff>807554</xdr:colOff>
      <xdr:row>32</xdr:row>
      <xdr:rowOff>71231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956641</xdr:colOff>
      <xdr:row>18</xdr:row>
      <xdr:rowOff>11596</xdr:rowOff>
    </xdr:from>
    <xdr:to>
      <xdr:col>25</xdr:col>
      <xdr:colOff>360293</xdr:colOff>
      <xdr:row>32</xdr:row>
      <xdr:rowOff>46383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0</xdr:colOff>
      <xdr:row>36</xdr:row>
      <xdr:rowOff>0</xdr:rowOff>
    </xdr:from>
    <xdr:to>
      <xdr:col>21</xdr:col>
      <xdr:colOff>219075</xdr:colOff>
      <xdr:row>66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676" y="7799294"/>
          <a:ext cx="6684870" cy="6610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31</xdr:row>
      <xdr:rowOff>123825</xdr:rowOff>
    </xdr:from>
    <xdr:to>
      <xdr:col>3</xdr:col>
      <xdr:colOff>628650</xdr:colOff>
      <xdr:row>37</xdr:row>
      <xdr:rowOff>54523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50" y="6067425"/>
          <a:ext cx="3095625" cy="15975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130878</xdr:colOff>
      <xdr:row>18</xdr:row>
      <xdr:rowOff>94524</xdr:rowOff>
    </xdr:from>
    <xdr:to>
      <xdr:col>4</xdr:col>
      <xdr:colOff>541798</xdr:colOff>
      <xdr:row>28</xdr:row>
      <xdr:rowOff>52469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293748" y="3282127"/>
          <a:ext cx="3691592" cy="1761151"/>
          <a:chOff x="344945" y="9794069"/>
          <a:chExt cx="3591243" cy="1848403"/>
        </a:xfrm>
      </xdr:grpSpPr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4" name="TextBox 3">
                <a:extLst>
                  <a:ext uri="{FF2B5EF4-FFF2-40B4-BE49-F238E27FC236}">
                    <a16:creationId xmlns:a16="http://schemas.microsoft.com/office/drawing/2014/main" id="{00000000-0008-0000-0D00-000004000000}"/>
                  </a:ext>
                </a:extLst>
              </xdr:cNvPr>
              <xdr:cNvSpPr txBox="1"/>
            </xdr:nvSpPr>
            <xdr:spPr>
              <a:xfrm>
                <a:off x="350086" y="9794069"/>
                <a:ext cx="3586102" cy="1103251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 algn="ctr"/>
                <a:r>
                  <a:rPr lang="en-US" sz="1200"/>
                  <a:t> Standard Deviation of Sampling Distribution of Xbar =</a:t>
                </a:r>
              </a:p>
              <a:p>
                <a:pPr algn="ctr"/>
                <a:r>
                  <a:rPr lang="en-US" sz="1200"/>
                  <a:t>"Standard Error" = </a:t>
                </a:r>
              </a:p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60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𝜎</m:t>
                          </m:r>
                        </m:e>
                        <m:sub>
                          <m:r>
                            <a:rPr lang="en-US" sz="1600" b="0" i="1">
                              <a:latin typeface="Cambria Math" panose="02040503050406030204" pitchFamily="18" charset="0"/>
                            </a:rPr>
                            <m:t>𝑋𝑏𝑎𝑟</m:t>
                          </m:r>
                        </m:sub>
                      </m:sSub>
                      <m:r>
                        <a:rPr lang="en-US" sz="1600" i="1">
                          <a:latin typeface="Cambria Math" panose="02040503050406030204" pitchFamily="18" charset="0"/>
                        </a:rPr>
                        <m:t>=</m:t>
                      </m:r>
                      <m:d>
                        <m:dPr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n-US" sz="16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US" sz="160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𝜎</m:t>
                              </m:r>
                            </m:num>
                            <m:den>
                              <m:rad>
                                <m:radPr>
                                  <m:degHide m:val="on"/>
                                  <m:ctrlPr>
                                    <a:rPr lang="en-US" sz="1600" i="1">
                                      <a:latin typeface="Cambria Math" panose="02040503050406030204" pitchFamily="18" charset="0"/>
                                    </a:rPr>
                                  </m:ctrlPr>
                                </m:radPr>
                                <m:deg/>
                                <m:e>
                                  <m:r>
                                    <a:rPr lang="en-US" sz="1600" b="0" i="1">
                                      <a:latin typeface="Cambria Math" panose="02040503050406030204" pitchFamily="18" charset="0"/>
                                    </a:rPr>
                                    <m:t>𝑛</m:t>
                                  </m:r>
                                </m:e>
                              </m:rad>
                            </m:den>
                          </m:f>
                        </m:e>
                      </m:d>
                      <m:rad>
                        <m:radPr>
                          <m:degHide m:val="on"/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f>
                            <m:fPr>
                              <m:ctrlPr>
                                <a:rPr lang="en-US" sz="16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𝑁</m:t>
                              </m:r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−</m:t>
                              </m:r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𝑛</m:t>
                              </m:r>
                            </m:num>
                            <m:den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𝑁</m:t>
                              </m:r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−1</m:t>
                              </m:r>
                            </m:den>
                          </m:f>
                        </m:e>
                      </m:rad>
                    </m:oMath>
                  </m:oMathPara>
                </a14:m>
                <a:endParaRPr lang="en-US" sz="1600"/>
              </a:p>
            </xdr:txBody>
          </xdr:sp>
        </mc:Choice>
        <mc:Fallback xmlns="">
          <xdr:sp macro="" textlink="">
            <xdr:nvSpPr>
              <xdr:cNvPr id="4" name="TextBox 3">
                <a:extLst>
                  <a:ext uri="{FF2B5EF4-FFF2-40B4-BE49-F238E27FC236}">
                    <a16:creationId xmlns:a16="http://schemas.microsoft.com/office/drawing/2014/main" id="{00000000-0008-0000-0E00-000004000000}"/>
                  </a:ext>
                </a:extLst>
              </xdr:cNvPr>
              <xdr:cNvSpPr txBox="1"/>
            </xdr:nvSpPr>
            <xdr:spPr>
              <a:xfrm>
                <a:off x="350086" y="9794069"/>
                <a:ext cx="3586102" cy="1103251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 algn="ctr"/>
                <a:r>
                  <a:rPr lang="en-US" sz="1200"/>
                  <a:t> Standard Deviation of Sampling Distribution of Xbar =</a:t>
                </a:r>
              </a:p>
              <a:p>
                <a:pPr algn="ctr"/>
                <a:r>
                  <a:rPr lang="en-US" sz="1200"/>
                  <a:t>"Standard Error" = </a:t>
                </a:r>
              </a:p>
              <a:p>
                <a:pPr/>
                <a:r>
                  <a:rPr lang="en-US" sz="160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𝜎_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𝑋𝑏𝑎𝑟</a:t>
                </a:r>
                <a:r>
                  <a:rPr lang="en-US" sz="1600" i="0">
                    <a:latin typeface="Cambria Math" panose="02040503050406030204" pitchFamily="18" charset="0"/>
                  </a:rPr>
                  <a:t>=(</a:t>
                </a:r>
                <a:r>
                  <a:rPr lang="en-US" sz="160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𝜎/√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𝑛) </a:t>
                </a:r>
                <a:r>
                  <a:rPr lang="en-US" sz="1600" i="0">
                    <a:latin typeface="Cambria Math" panose="02040503050406030204" pitchFamily="18" charset="0"/>
                  </a:rPr>
                  <a:t>√((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𝑁−𝑛)/(𝑁−1))</a:t>
                </a:r>
                <a:endParaRPr lang="en-US" sz="1600"/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5" name="TextBox 4">
                <a:extLst>
                  <a:ext uri="{FF2B5EF4-FFF2-40B4-BE49-F238E27FC236}">
                    <a16:creationId xmlns:a16="http://schemas.microsoft.com/office/drawing/2014/main" id="{00000000-0008-0000-0D00-000005000000}"/>
                  </a:ext>
                </a:extLst>
              </xdr:cNvPr>
              <xdr:cNvSpPr txBox="1"/>
            </xdr:nvSpPr>
            <xdr:spPr>
              <a:xfrm>
                <a:off x="344945" y="10901372"/>
                <a:ext cx="3586102" cy="741100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 algn="ctr"/>
                <a:r>
                  <a:rPr lang="en-US" sz="1200"/>
                  <a:t>If n/N &lt;= 0.05</a:t>
                </a:r>
              </a:p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60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𝜎</m:t>
                          </m:r>
                        </m:e>
                        <m:sub>
                          <m:r>
                            <a:rPr lang="en-US" sz="1600" b="0" i="1">
                              <a:latin typeface="Cambria Math" panose="02040503050406030204" pitchFamily="18" charset="0"/>
                            </a:rPr>
                            <m:t>𝑋𝑏𝑎𝑟</m:t>
                          </m:r>
                        </m:sub>
                      </m:sSub>
                      <m:r>
                        <a:rPr lang="en-US" sz="1600" i="1">
                          <a:latin typeface="Cambria Math" panose="02040503050406030204" pitchFamily="18" charset="0"/>
                        </a:rPr>
                        <m:t>=</m:t>
                      </m:r>
                      <m:d>
                        <m:dPr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n-US" sz="16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US" sz="160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𝜎</m:t>
                              </m:r>
                            </m:num>
                            <m:den>
                              <m:rad>
                                <m:radPr>
                                  <m:degHide m:val="on"/>
                                  <m:ctrlPr>
                                    <a:rPr lang="en-US" sz="1600" i="1">
                                      <a:latin typeface="Cambria Math" panose="02040503050406030204" pitchFamily="18" charset="0"/>
                                    </a:rPr>
                                  </m:ctrlPr>
                                </m:radPr>
                                <m:deg/>
                                <m:e>
                                  <m:r>
                                    <a:rPr lang="en-US" sz="1600" b="0" i="1">
                                      <a:latin typeface="Cambria Math" panose="02040503050406030204" pitchFamily="18" charset="0"/>
                                    </a:rPr>
                                    <m:t>𝑛</m:t>
                                  </m:r>
                                </m:e>
                              </m:rad>
                            </m:den>
                          </m:f>
                        </m:e>
                      </m:d>
                    </m:oMath>
                  </m:oMathPara>
                </a14:m>
                <a:endParaRPr lang="en-US" sz="1600"/>
              </a:p>
            </xdr:txBody>
          </xdr:sp>
        </mc:Choice>
        <mc:Fallback xmlns="">
          <xdr:sp macro="" textlink="">
            <xdr:nvSpPr>
              <xdr:cNvPr id="5" name="TextBox 4">
                <a:extLst>
                  <a:ext uri="{FF2B5EF4-FFF2-40B4-BE49-F238E27FC236}">
                    <a16:creationId xmlns:a16="http://schemas.microsoft.com/office/drawing/2014/main" id="{00000000-0008-0000-0E00-000005000000}"/>
                  </a:ext>
                </a:extLst>
              </xdr:cNvPr>
              <xdr:cNvSpPr txBox="1"/>
            </xdr:nvSpPr>
            <xdr:spPr>
              <a:xfrm>
                <a:off x="344945" y="10901372"/>
                <a:ext cx="3586102" cy="741100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 algn="ctr"/>
                <a:r>
                  <a:rPr lang="en-US" sz="1200"/>
                  <a:t>If n/N &lt;= 0.05</a:t>
                </a:r>
              </a:p>
              <a:p>
                <a:pPr/>
                <a:r>
                  <a:rPr lang="en-US" sz="160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𝜎_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𝑋𝑏𝑎𝑟</a:t>
                </a:r>
                <a:r>
                  <a:rPr lang="en-US" sz="1600" i="0">
                    <a:latin typeface="Cambria Math" panose="02040503050406030204" pitchFamily="18" charset="0"/>
                  </a:rPr>
                  <a:t>=(</a:t>
                </a:r>
                <a:r>
                  <a:rPr lang="en-US" sz="160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𝜎/√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𝑛)</a:t>
                </a:r>
                <a:endParaRPr lang="en-US" sz="1600"/>
              </a:p>
            </xdr:txBody>
          </xdr:sp>
        </mc:Fallback>
      </mc:AlternateContent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130878</xdr:colOff>
      <xdr:row>18</xdr:row>
      <xdr:rowOff>94524</xdr:rowOff>
    </xdr:from>
    <xdr:to>
      <xdr:col>4</xdr:col>
      <xdr:colOff>541798</xdr:colOff>
      <xdr:row>28</xdr:row>
      <xdr:rowOff>52469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293748" y="3282127"/>
          <a:ext cx="3691592" cy="1761151"/>
          <a:chOff x="344945" y="9794069"/>
          <a:chExt cx="3591243" cy="1848403"/>
        </a:xfrm>
      </xdr:grpSpPr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" name="TextBox 2">
                <a:extLst>
                  <a:ext uri="{FF2B5EF4-FFF2-40B4-BE49-F238E27FC236}">
                    <a16:creationId xmlns:a16="http://schemas.microsoft.com/office/drawing/2014/main" id="{00000000-0008-0000-0E00-000003000000}"/>
                  </a:ext>
                </a:extLst>
              </xdr:cNvPr>
              <xdr:cNvSpPr txBox="1"/>
            </xdr:nvSpPr>
            <xdr:spPr>
              <a:xfrm>
                <a:off x="350086" y="9794069"/>
                <a:ext cx="3586102" cy="1103251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 algn="ctr"/>
                <a:r>
                  <a:rPr lang="en-US" sz="1200"/>
                  <a:t> Standard Deviation of Sampling Distribution of Xbar =</a:t>
                </a:r>
              </a:p>
              <a:p>
                <a:pPr algn="ctr"/>
                <a:r>
                  <a:rPr lang="en-US" sz="1200"/>
                  <a:t>"Standard Error" = </a:t>
                </a:r>
              </a:p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60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𝜎</m:t>
                          </m:r>
                        </m:e>
                        <m:sub>
                          <m:r>
                            <a:rPr lang="en-US" sz="1600" b="0" i="1">
                              <a:latin typeface="Cambria Math" panose="02040503050406030204" pitchFamily="18" charset="0"/>
                            </a:rPr>
                            <m:t>𝑋𝑏𝑎𝑟</m:t>
                          </m:r>
                        </m:sub>
                      </m:sSub>
                      <m:r>
                        <a:rPr lang="en-US" sz="1600" i="1">
                          <a:latin typeface="Cambria Math" panose="02040503050406030204" pitchFamily="18" charset="0"/>
                        </a:rPr>
                        <m:t>=</m:t>
                      </m:r>
                      <m:d>
                        <m:dPr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n-US" sz="16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US" sz="160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𝜎</m:t>
                              </m:r>
                            </m:num>
                            <m:den>
                              <m:rad>
                                <m:radPr>
                                  <m:degHide m:val="on"/>
                                  <m:ctrlPr>
                                    <a:rPr lang="en-US" sz="1600" i="1">
                                      <a:latin typeface="Cambria Math" panose="02040503050406030204" pitchFamily="18" charset="0"/>
                                    </a:rPr>
                                  </m:ctrlPr>
                                </m:radPr>
                                <m:deg/>
                                <m:e>
                                  <m:r>
                                    <a:rPr lang="en-US" sz="1600" b="0" i="1">
                                      <a:latin typeface="Cambria Math" panose="02040503050406030204" pitchFamily="18" charset="0"/>
                                    </a:rPr>
                                    <m:t>𝑛</m:t>
                                  </m:r>
                                </m:e>
                              </m:rad>
                            </m:den>
                          </m:f>
                        </m:e>
                      </m:d>
                      <m:rad>
                        <m:radPr>
                          <m:degHide m:val="on"/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f>
                            <m:fPr>
                              <m:ctrlPr>
                                <a:rPr lang="en-US" sz="16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𝑁</m:t>
                              </m:r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−</m:t>
                              </m:r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𝑛</m:t>
                              </m:r>
                            </m:num>
                            <m:den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𝑁</m:t>
                              </m:r>
                              <m:r>
                                <a:rPr lang="en-US" sz="1600" b="0" i="1">
                                  <a:latin typeface="Cambria Math" panose="02040503050406030204" pitchFamily="18" charset="0"/>
                                </a:rPr>
                                <m:t>−1</m:t>
                              </m:r>
                            </m:den>
                          </m:f>
                        </m:e>
                      </m:rad>
                    </m:oMath>
                  </m:oMathPara>
                </a14:m>
                <a:endParaRPr lang="en-US" sz="1600"/>
              </a:p>
            </xdr:txBody>
          </xdr:sp>
        </mc:Choice>
        <mc:Fallback xmlns="">
          <xdr:sp macro="" textlink="">
            <xdr:nvSpPr>
              <xdr:cNvPr id="3" name="TextBox 2">
                <a:extLst>
                  <a:ext uri="{FF2B5EF4-FFF2-40B4-BE49-F238E27FC236}">
                    <a16:creationId xmlns:a16="http://schemas.microsoft.com/office/drawing/2014/main" id="{56C04C85-DA02-389B-B999-9351F5147121}"/>
                  </a:ext>
                </a:extLst>
              </xdr:cNvPr>
              <xdr:cNvSpPr txBox="1"/>
            </xdr:nvSpPr>
            <xdr:spPr>
              <a:xfrm>
                <a:off x="350086" y="9794069"/>
                <a:ext cx="3586102" cy="1103251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 algn="ctr"/>
                <a:r>
                  <a:rPr lang="en-US" sz="1200"/>
                  <a:t> Standard Deviation of Sampling Distribution of Xbar =</a:t>
                </a:r>
              </a:p>
              <a:p>
                <a:pPr algn="ctr"/>
                <a:r>
                  <a:rPr lang="en-US" sz="1200"/>
                  <a:t>"Standard Error" = </a:t>
                </a:r>
              </a:p>
              <a:p>
                <a:pPr/>
                <a:r>
                  <a:rPr lang="en-US" sz="160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𝜎_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𝑋𝑏𝑎𝑟</a:t>
                </a:r>
                <a:r>
                  <a:rPr lang="en-US" sz="1600" i="0">
                    <a:latin typeface="Cambria Math" panose="02040503050406030204" pitchFamily="18" charset="0"/>
                  </a:rPr>
                  <a:t>=(</a:t>
                </a:r>
                <a:r>
                  <a:rPr lang="en-US" sz="160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𝜎/√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𝑛) </a:t>
                </a:r>
                <a:r>
                  <a:rPr lang="en-US" sz="1600" i="0">
                    <a:latin typeface="Cambria Math" panose="02040503050406030204" pitchFamily="18" charset="0"/>
                  </a:rPr>
                  <a:t>√((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𝑁−𝑛)/(𝑁−1))</a:t>
                </a:r>
                <a:endParaRPr lang="en-US" sz="1600"/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4" name="TextBox 3">
                <a:extLst>
                  <a:ext uri="{FF2B5EF4-FFF2-40B4-BE49-F238E27FC236}">
                    <a16:creationId xmlns:a16="http://schemas.microsoft.com/office/drawing/2014/main" id="{00000000-0008-0000-0E00-000004000000}"/>
                  </a:ext>
                </a:extLst>
              </xdr:cNvPr>
              <xdr:cNvSpPr txBox="1"/>
            </xdr:nvSpPr>
            <xdr:spPr>
              <a:xfrm>
                <a:off x="344945" y="10901372"/>
                <a:ext cx="3586102" cy="741100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 algn="ctr"/>
                <a:r>
                  <a:rPr lang="en-US" sz="1200"/>
                  <a:t>If n/N &lt;= 0.05</a:t>
                </a:r>
              </a:p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60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𝜎</m:t>
                          </m:r>
                        </m:e>
                        <m:sub>
                          <m:r>
                            <a:rPr lang="en-US" sz="1600" b="0" i="1">
                              <a:latin typeface="Cambria Math" panose="02040503050406030204" pitchFamily="18" charset="0"/>
                            </a:rPr>
                            <m:t>𝑋𝑏𝑎𝑟</m:t>
                          </m:r>
                        </m:sub>
                      </m:sSub>
                      <m:r>
                        <a:rPr lang="en-US" sz="1600" i="1">
                          <a:latin typeface="Cambria Math" panose="02040503050406030204" pitchFamily="18" charset="0"/>
                        </a:rPr>
                        <m:t>=</m:t>
                      </m:r>
                      <m:d>
                        <m:dPr>
                          <m:ctrlPr>
                            <a:rPr lang="en-US" sz="16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n-US" sz="16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US" sz="160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𝜎</m:t>
                              </m:r>
                            </m:num>
                            <m:den>
                              <m:rad>
                                <m:radPr>
                                  <m:degHide m:val="on"/>
                                  <m:ctrlPr>
                                    <a:rPr lang="en-US" sz="1600" i="1">
                                      <a:latin typeface="Cambria Math" panose="02040503050406030204" pitchFamily="18" charset="0"/>
                                    </a:rPr>
                                  </m:ctrlPr>
                                </m:radPr>
                                <m:deg/>
                                <m:e>
                                  <m:r>
                                    <a:rPr lang="en-US" sz="1600" b="0" i="1">
                                      <a:latin typeface="Cambria Math" panose="02040503050406030204" pitchFamily="18" charset="0"/>
                                    </a:rPr>
                                    <m:t>𝑛</m:t>
                                  </m:r>
                                </m:e>
                              </m:rad>
                            </m:den>
                          </m:f>
                        </m:e>
                      </m:d>
                    </m:oMath>
                  </m:oMathPara>
                </a14:m>
                <a:endParaRPr lang="en-US" sz="1600"/>
              </a:p>
            </xdr:txBody>
          </xdr:sp>
        </mc:Choice>
        <mc:Fallback xmlns="">
          <xdr:sp macro="" textlink="">
            <xdr:nvSpPr>
              <xdr:cNvPr id="4" name="TextBox 3">
                <a:extLst>
                  <a:ext uri="{FF2B5EF4-FFF2-40B4-BE49-F238E27FC236}">
                    <a16:creationId xmlns:a16="http://schemas.microsoft.com/office/drawing/2014/main" id="{244D036A-583C-B9E6-61DF-9129550E5E8F}"/>
                  </a:ext>
                </a:extLst>
              </xdr:cNvPr>
              <xdr:cNvSpPr txBox="1"/>
            </xdr:nvSpPr>
            <xdr:spPr>
              <a:xfrm>
                <a:off x="344945" y="10901372"/>
                <a:ext cx="3586102" cy="741100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 algn="ctr"/>
                <a:r>
                  <a:rPr lang="en-US" sz="1200"/>
                  <a:t>If n/N &lt;= 0.05</a:t>
                </a:r>
              </a:p>
              <a:p>
                <a:pPr/>
                <a:r>
                  <a:rPr lang="en-US" sz="160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𝜎_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𝑋𝑏𝑎𝑟</a:t>
                </a:r>
                <a:r>
                  <a:rPr lang="en-US" sz="1600" i="0">
                    <a:latin typeface="Cambria Math" panose="02040503050406030204" pitchFamily="18" charset="0"/>
                  </a:rPr>
                  <a:t>=(</a:t>
                </a:r>
                <a:r>
                  <a:rPr lang="en-US" sz="160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𝜎/√</a:t>
                </a:r>
                <a:r>
                  <a:rPr lang="en-US" sz="1600" b="0" i="0">
                    <a:latin typeface="Cambria Math" panose="02040503050406030204" pitchFamily="18" charset="0"/>
                  </a:rPr>
                  <a:t>𝑛)</a:t>
                </a:r>
                <a:endParaRPr lang="en-US" sz="1600"/>
              </a:p>
            </xdr:txBody>
          </xdr:sp>
        </mc:Fallback>
      </mc:AlternateContent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117231</xdr:colOff>
      <xdr:row>1</xdr:row>
      <xdr:rowOff>180974</xdr:rowOff>
    </xdr:from>
    <xdr:to>
      <xdr:col>13</xdr:col>
      <xdr:colOff>549518</xdr:colOff>
      <xdr:row>16</xdr:row>
      <xdr:rowOff>87923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117231</xdr:colOff>
      <xdr:row>1</xdr:row>
      <xdr:rowOff>180974</xdr:rowOff>
    </xdr:from>
    <xdr:to>
      <xdr:col>13</xdr:col>
      <xdr:colOff>549518</xdr:colOff>
      <xdr:row>16</xdr:row>
      <xdr:rowOff>87923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7CCC-ACFD-470A-9F65-DF02E89CCE6E}">
  <sheetPr>
    <tabColor rgb="FFFF00FF"/>
  </sheetPr>
  <dimension ref="B2:L23"/>
  <sheetViews>
    <sheetView showGridLines="0" zoomScale="175" zoomScaleNormal="175" workbookViewId="0"/>
  </sheetViews>
  <sheetFormatPr defaultRowHeight="14.4" x14ac:dyDescent="0.3"/>
  <cols>
    <col min="2" max="2" width="6.44140625" customWidth="1"/>
    <col min="3" max="3" width="9.109375" customWidth="1"/>
    <col min="4" max="4" width="6.88671875" customWidth="1"/>
    <col min="5" max="5" width="14.109375" customWidth="1"/>
    <col min="6" max="6" width="12" customWidth="1"/>
    <col min="8" max="8" width="7" customWidth="1"/>
    <col min="9" max="10" width="14.109375" customWidth="1"/>
    <col min="12" max="12" width="68.88671875" bestFit="1" customWidth="1"/>
  </cols>
  <sheetData>
    <row r="2" spans="2:12" ht="9.75" customHeight="1" x14ac:dyDescent="0.3">
      <c r="B2" s="107" t="s">
        <v>384</v>
      </c>
      <c r="C2" s="107"/>
      <c r="D2" s="107"/>
      <c r="E2" s="107"/>
      <c r="F2" s="107"/>
      <c r="G2" s="107"/>
      <c r="H2" s="107"/>
      <c r="I2" s="107"/>
      <c r="J2" s="107"/>
    </row>
    <row r="3" spans="2:12" ht="46.5" customHeight="1" x14ac:dyDescent="0.3">
      <c r="B3" s="107"/>
      <c r="C3" s="107"/>
      <c r="D3" s="107"/>
      <c r="E3" s="107"/>
      <c r="F3" s="107"/>
      <c r="G3" s="107"/>
      <c r="H3" s="107"/>
      <c r="I3" s="107"/>
      <c r="J3" s="107"/>
    </row>
    <row r="4" spans="2:12" ht="15" customHeight="1" x14ac:dyDescent="0.3">
      <c r="B4" s="107"/>
      <c r="C4" s="107"/>
      <c r="D4" s="107"/>
      <c r="E4" s="107"/>
      <c r="F4" s="107"/>
      <c r="G4" s="107"/>
      <c r="H4" s="107"/>
      <c r="I4" s="107"/>
      <c r="J4" s="107"/>
    </row>
    <row r="5" spans="2:12" ht="15" customHeight="1" x14ac:dyDescent="0.3">
      <c r="B5" s="107"/>
      <c r="C5" s="107"/>
      <c r="D5" s="107"/>
      <c r="E5" s="107"/>
      <c r="F5" s="107"/>
      <c r="G5" s="107"/>
      <c r="H5" s="107"/>
      <c r="I5" s="107"/>
      <c r="J5" s="107"/>
    </row>
    <row r="6" spans="2:12" ht="15" customHeight="1" x14ac:dyDescent="0.3">
      <c r="B6" s="107"/>
      <c r="C6" s="107"/>
      <c r="D6" s="107"/>
      <c r="E6" s="107"/>
      <c r="F6" s="107"/>
      <c r="G6" s="107"/>
      <c r="H6" s="107"/>
      <c r="I6" s="107"/>
      <c r="J6" s="107"/>
    </row>
    <row r="7" spans="2:12" ht="12.6" customHeight="1" x14ac:dyDescent="0.3">
      <c r="B7" s="107"/>
      <c r="C7" s="107"/>
      <c r="D7" s="107"/>
      <c r="E7" s="107"/>
      <c r="F7" s="107"/>
      <c r="G7" s="107"/>
      <c r="H7" s="107"/>
      <c r="I7" s="107"/>
      <c r="J7" s="107"/>
    </row>
    <row r="8" spans="2:12" ht="42.6" customHeight="1" x14ac:dyDescent="0.3">
      <c r="B8" s="108" t="s">
        <v>401</v>
      </c>
      <c r="C8" s="108"/>
      <c r="D8" s="108"/>
      <c r="E8" s="108"/>
      <c r="F8" s="108"/>
      <c r="G8" s="108"/>
      <c r="H8" s="108"/>
      <c r="I8" s="108"/>
      <c r="J8" s="108"/>
    </row>
    <row r="9" spans="2:12" ht="15" customHeight="1" x14ac:dyDescent="0.3">
      <c r="B9" s="108"/>
      <c r="C9" s="108"/>
      <c r="D9" s="108"/>
      <c r="E9" s="108"/>
      <c r="F9" s="108"/>
      <c r="G9" s="108"/>
      <c r="H9" s="108"/>
      <c r="I9" s="108"/>
      <c r="J9" s="108"/>
    </row>
    <row r="10" spans="2:12" ht="15" customHeight="1" x14ac:dyDescent="0.3">
      <c r="B10" s="108"/>
      <c r="C10" s="108"/>
      <c r="D10" s="108"/>
      <c r="E10" s="108"/>
      <c r="F10" s="108"/>
      <c r="G10" s="108"/>
      <c r="H10" s="108"/>
      <c r="I10" s="108"/>
      <c r="J10" s="108"/>
    </row>
    <row r="11" spans="2:12" ht="56.25" customHeight="1" x14ac:dyDescent="0.3">
      <c r="B11" s="108"/>
      <c r="C11" s="108"/>
      <c r="D11" s="108"/>
      <c r="E11" s="108"/>
      <c r="F11" s="108"/>
      <c r="G11" s="108"/>
      <c r="H11" s="108"/>
      <c r="I11" s="108"/>
      <c r="J11" s="108"/>
    </row>
    <row r="12" spans="2:12" ht="4.5" customHeight="1" x14ac:dyDescent="0.3">
      <c r="B12" s="109" t="s">
        <v>387</v>
      </c>
      <c r="C12" s="109"/>
      <c r="D12" s="109"/>
      <c r="E12" s="109"/>
      <c r="F12" s="109"/>
      <c r="G12" s="109"/>
      <c r="H12" s="109"/>
      <c r="I12" s="109"/>
      <c r="J12" s="109"/>
      <c r="L12" s="90"/>
    </row>
    <row r="13" spans="2:12" ht="4.5" customHeight="1" x14ac:dyDescent="0.3">
      <c r="B13" s="109"/>
      <c r="C13" s="109"/>
      <c r="D13" s="109"/>
      <c r="E13" s="109"/>
      <c r="F13" s="109"/>
      <c r="G13" s="109"/>
      <c r="H13" s="109"/>
      <c r="I13" s="109"/>
      <c r="J13" s="109"/>
    </row>
    <row r="14" spans="2:12" ht="19.5" customHeight="1" x14ac:dyDescent="0.3">
      <c r="B14" s="109"/>
      <c r="C14" s="109"/>
      <c r="D14" s="109"/>
      <c r="E14" s="109"/>
      <c r="F14" s="109"/>
      <c r="G14" s="109"/>
      <c r="H14" s="109"/>
      <c r="I14" s="109"/>
      <c r="J14" s="109"/>
    </row>
    <row r="15" spans="2:12" ht="4.5" customHeight="1" x14ac:dyDescent="0.3">
      <c r="B15" s="109"/>
      <c r="C15" s="109"/>
      <c r="D15" s="109"/>
      <c r="E15" s="109"/>
      <c r="F15" s="109"/>
      <c r="G15" s="109"/>
      <c r="H15" s="109"/>
      <c r="I15" s="109"/>
      <c r="J15" s="109"/>
    </row>
    <row r="17" spans="2:12" x14ac:dyDescent="0.3">
      <c r="B17" s="91" t="s">
        <v>385</v>
      </c>
    </row>
    <row r="18" spans="2:12" x14ac:dyDescent="0.3">
      <c r="B18">
        <f>LEN(B17)</f>
        <v>100</v>
      </c>
    </row>
    <row r="19" spans="2:12" ht="28.8" x14ac:dyDescent="0.55000000000000004">
      <c r="C19">
        <f>LEN(C18)</f>
        <v>0</v>
      </c>
      <c r="L19" s="92"/>
    </row>
    <row r="23" spans="2:12" x14ac:dyDescent="0.3">
      <c r="H23" t="s">
        <v>386</v>
      </c>
    </row>
  </sheetData>
  <mergeCells count="3">
    <mergeCell ref="B2:J7"/>
    <mergeCell ref="B8:J11"/>
    <mergeCell ref="B12:J1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1D820-D1F8-4616-8FAE-2A630D71A32F}">
  <sheetPr>
    <tabColor rgb="FF0000FF"/>
  </sheetPr>
  <dimension ref="A1:F22"/>
  <sheetViews>
    <sheetView zoomScale="145" zoomScaleNormal="145" workbookViewId="0">
      <selection activeCell="A2" sqref="A2"/>
    </sheetView>
  </sheetViews>
  <sheetFormatPr defaultRowHeight="14.4" x14ac:dyDescent="0.3"/>
  <cols>
    <col min="1" max="1" width="11.6640625" customWidth="1"/>
    <col min="2" max="2" width="11.33203125" bestFit="1" customWidth="1"/>
    <col min="5" max="5" width="16.109375" customWidth="1"/>
    <col min="7" max="7" width="14.6640625" customWidth="1"/>
    <col min="9" max="9" width="16.109375" customWidth="1"/>
  </cols>
  <sheetData>
    <row r="1" spans="1:6" x14ac:dyDescent="0.3">
      <c r="A1" s="20" t="s">
        <v>295</v>
      </c>
      <c r="B1" s="20"/>
      <c r="C1" s="20"/>
      <c r="D1" s="20"/>
      <c r="E1" s="20" t="s">
        <v>2</v>
      </c>
      <c r="F1" s="20">
        <v>3</v>
      </c>
    </row>
    <row r="2" spans="1:6" x14ac:dyDescent="0.3">
      <c r="E2" t="s">
        <v>296</v>
      </c>
      <c r="F2">
        <f>ROWS(B6:C12)</f>
        <v>7</v>
      </c>
    </row>
    <row r="3" spans="1:6" x14ac:dyDescent="0.3">
      <c r="A3" s="20" t="s">
        <v>297</v>
      </c>
    </row>
    <row r="5" spans="1:6" x14ac:dyDescent="0.3">
      <c r="A5" s="8" t="s">
        <v>298</v>
      </c>
      <c r="B5" s="7" t="s">
        <v>8</v>
      </c>
      <c r="C5" s="7" t="s">
        <v>292</v>
      </c>
      <c r="E5" s="7" t="s">
        <v>8</v>
      </c>
      <c r="F5" s="7" t="s">
        <v>292</v>
      </c>
    </row>
    <row r="6" spans="1:6" x14ac:dyDescent="0.3">
      <c r="A6" s="6"/>
      <c r="B6" s="3" t="s">
        <v>19</v>
      </c>
      <c r="C6" s="3">
        <v>250</v>
      </c>
      <c r="E6" s="3"/>
      <c r="F6" s="3"/>
    </row>
    <row r="7" spans="1:6" x14ac:dyDescent="0.3">
      <c r="A7" s="6"/>
      <c r="B7" s="3" t="s">
        <v>18</v>
      </c>
      <c r="C7" s="3">
        <v>185</v>
      </c>
      <c r="E7" s="3"/>
      <c r="F7" s="3"/>
    </row>
    <row r="8" spans="1:6" x14ac:dyDescent="0.3">
      <c r="A8" s="6"/>
      <c r="B8" s="3" t="s">
        <v>20</v>
      </c>
      <c r="C8" s="3">
        <v>210</v>
      </c>
      <c r="E8" s="3"/>
      <c r="F8" s="3"/>
    </row>
    <row r="9" spans="1:6" x14ac:dyDescent="0.3">
      <c r="A9" s="6"/>
      <c r="B9" s="3" t="s">
        <v>21</v>
      </c>
      <c r="C9" s="3">
        <v>310</v>
      </c>
    </row>
    <row r="10" spans="1:6" x14ac:dyDescent="0.3">
      <c r="A10" s="6"/>
      <c r="B10" s="3" t="s">
        <v>23</v>
      </c>
      <c r="C10" s="3">
        <v>298</v>
      </c>
      <c r="E10" s="3" t="s">
        <v>61</v>
      </c>
      <c r="F10" s="6"/>
    </row>
    <row r="11" spans="1:6" x14ac:dyDescent="0.3">
      <c r="A11" s="6"/>
      <c r="B11" s="3" t="s">
        <v>25</v>
      </c>
      <c r="C11" s="3">
        <v>370</v>
      </c>
    </row>
    <row r="12" spans="1:6" x14ac:dyDescent="0.3">
      <c r="A12" s="6"/>
      <c r="B12" s="3" t="s">
        <v>24</v>
      </c>
      <c r="C12" s="3">
        <v>402</v>
      </c>
    </row>
    <row r="14" spans="1:6" x14ac:dyDescent="0.3">
      <c r="A14" t="s">
        <v>299</v>
      </c>
    </row>
    <row r="15" spans="1:6" x14ac:dyDescent="0.3">
      <c r="A15" t="s">
        <v>300</v>
      </c>
    </row>
    <row r="16" spans="1:6" x14ac:dyDescent="0.3">
      <c r="A16" t="s">
        <v>301</v>
      </c>
    </row>
    <row r="17" spans="1:1" x14ac:dyDescent="0.3">
      <c r="A17" t="s">
        <v>302</v>
      </c>
    </row>
    <row r="19" spans="1:1" x14ac:dyDescent="0.3">
      <c r="A19" t="s">
        <v>303</v>
      </c>
    </row>
    <row r="20" spans="1:1" x14ac:dyDescent="0.3">
      <c r="A20" t="s">
        <v>304</v>
      </c>
    </row>
    <row r="21" spans="1:1" x14ac:dyDescent="0.3">
      <c r="A21" t="s">
        <v>305</v>
      </c>
    </row>
    <row r="22" spans="1:1" x14ac:dyDescent="0.3">
      <c r="A22" t="s">
        <v>306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FDD00-9B13-4015-BCA2-DDFA601E44E9}">
  <sheetPr>
    <tabColor rgb="FFFF0000"/>
  </sheetPr>
  <dimension ref="A1:M22"/>
  <sheetViews>
    <sheetView zoomScale="145" zoomScaleNormal="145" workbookViewId="0">
      <selection activeCell="A2" sqref="A2"/>
    </sheetView>
  </sheetViews>
  <sheetFormatPr defaultRowHeight="14.4" x14ac:dyDescent="0.3"/>
  <cols>
    <col min="1" max="1" width="11.6640625" customWidth="1"/>
    <col min="2" max="2" width="11.33203125" bestFit="1" customWidth="1"/>
    <col min="5" max="5" width="16.109375" customWidth="1"/>
    <col min="7" max="7" width="14.6640625" customWidth="1"/>
    <col min="9" max="9" width="16.109375" customWidth="1"/>
  </cols>
  <sheetData>
    <row r="1" spans="1:13" x14ac:dyDescent="0.3">
      <c r="A1" s="20" t="s">
        <v>295</v>
      </c>
      <c r="B1" s="20"/>
      <c r="C1" s="20"/>
      <c r="D1" s="20"/>
      <c r="E1" s="20" t="s">
        <v>2</v>
      </c>
      <c r="F1" s="20">
        <v>3</v>
      </c>
    </row>
    <row r="2" spans="1:13" x14ac:dyDescent="0.3">
      <c r="E2" t="s">
        <v>296</v>
      </c>
      <c r="F2">
        <f>ROWS(B6:C12)</f>
        <v>7</v>
      </c>
    </row>
    <row r="3" spans="1:13" x14ac:dyDescent="0.3">
      <c r="A3" s="20" t="s">
        <v>297</v>
      </c>
    </row>
    <row r="5" spans="1:13" x14ac:dyDescent="0.3">
      <c r="A5" s="8" t="s">
        <v>298</v>
      </c>
      <c r="B5" s="7" t="s">
        <v>8</v>
      </c>
      <c r="C5" s="7" t="s">
        <v>292</v>
      </c>
      <c r="E5" s="7" t="s">
        <v>8</v>
      </c>
      <c r="F5" s="7" t="s">
        <v>292</v>
      </c>
      <c r="H5" s="8" t="s">
        <v>298</v>
      </c>
      <c r="I5" s="7" t="s">
        <v>8</v>
      </c>
      <c r="J5" s="7" t="s">
        <v>292</v>
      </c>
      <c r="L5" s="7" t="s">
        <v>8</v>
      </c>
      <c r="M5" s="7" t="s">
        <v>292</v>
      </c>
    </row>
    <row r="6" spans="1:13" x14ac:dyDescent="0.3">
      <c r="A6" s="6" cm="1">
        <f t="array" aca="1" ref="A6:A12" ca="1">_xlfn.RANDARRAY(F2)</f>
        <v>0.44120044654881707</v>
      </c>
      <c r="B6" s="3" t="s">
        <v>19</v>
      </c>
      <c r="C6" s="3">
        <v>250</v>
      </c>
      <c r="E6" s="3" t="s">
        <v>19</v>
      </c>
      <c r="F6" s="3">
        <v>250</v>
      </c>
      <c r="H6" s="6" cm="1">
        <f t="array" aca="1" ref="H6:H8" ca="1">SMALL(_xlfn.ANCHORARRAY(A6),_xlfn.SEQUENCE(F1))</f>
        <v>0.24091526654842443</v>
      </c>
      <c r="I6" s="6" t="str" cm="1">
        <f t="array" aca="1" ref="I6:J8" ca="1">_xlfn._xlws.FILTER(B6:C12,ISNUMBER(_xlfn.XMATCH(_xlfn.ANCHORARRAY(A6),_xlfn.ANCHORARRAY(H6))))</f>
        <v>Sioux</v>
      </c>
      <c r="J6" s="6">
        <f ca="1"/>
        <v>250</v>
      </c>
      <c r="L6" s="6" t="str" cm="1">
        <f t="array" aca="1" ref="L6:M8" ca="1">_xlfn.LET(_xlpm.ra,_xlfn.RANDARRAY(F2),_xlfn._xlws.FILTER(B6:C12,ISNUMBER(_xlfn.XMATCH(_xlpm.ra,SMALL(_xlpm.ra,_xlfn.SEQUENCE(F1))))))</f>
        <v>Sioux</v>
      </c>
      <c r="M6" s="6">
        <f ca="1"/>
        <v>250</v>
      </c>
    </row>
    <row r="7" spans="1:13" x14ac:dyDescent="0.3">
      <c r="A7" s="6">
        <f ca="1"/>
        <v>0.24091526654842443</v>
      </c>
      <c r="B7" s="3" t="s">
        <v>18</v>
      </c>
      <c r="C7" s="3">
        <v>185</v>
      </c>
      <c r="E7" s="3" t="s">
        <v>18</v>
      </c>
      <c r="F7" s="3">
        <v>185</v>
      </c>
      <c r="H7" s="6">
        <f ca="1"/>
        <v>0.44120044654881707</v>
      </c>
      <c r="I7" s="6" t="str">
        <f ca="1"/>
        <v>Jo</v>
      </c>
      <c r="J7" s="6">
        <f ca="1"/>
        <v>185</v>
      </c>
      <c r="L7" s="6" t="str">
        <f ca="1"/>
        <v>Jo</v>
      </c>
      <c r="M7" s="6">
        <f ca="1"/>
        <v>185</v>
      </c>
    </row>
    <row r="8" spans="1:13" x14ac:dyDescent="0.3">
      <c r="A8" s="6">
        <f ca="1"/>
        <v>0.60493139645438498</v>
      </c>
      <c r="B8" s="3" t="s">
        <v>20</v>
      </c>
      <c r="C8" s="3">
        <v>210</v>
      </c>
      <c r="E8" s="3" t="s">
        <v>20</v>
      </c>
      <c r="F8" s="3">
        <v>210</v>
      </c>
      <c r="H8" s="6">
        <f ca="1"/>
        <v>0.60493139645438498</v>
      </c>
      <c r="I8" s="6" t="str">
        <f ca="1"/>
        <v>Chin</v>
      </c>
      <c r="J8" s="6">
        <f ca="1"/>
        <v>210</v>
      </c>
      <c r="L8" s="6" t="str">
        <f ca="1"/>
        <v>Chin</v>
      </c>
      <c r="M8" s="6">
        <f ca="1"/>
        <v>210</v>
      </c>
    </row>
    <row r="9" spans="1:13" x14ac:dyDescent="0.3">
      <c r="A9" s="6">
        <f ca="1"/>
        <v>0.96286435802907988</v>
      </c>
      <c r="B9" s="3" t="s">
        <v>21</v>
      </c>
      <c r="C9" s="3">
        <v>310</v>
      </c>
    </row>
    <row r="10" spans="1:13" x14ac:dyDescent="0.3">
      <c r="A10" s="6">
        <f ca="1"/>
        <v>0.95232609255441991</v>
      </c>
      <c r="B10" s="3" t="s">
        <v>23</v>
      </c>
      <c r="C10" s="3">
        <v>298</v>
      </c>
      <c r="E10" s="3" t="s">
        <v>61</v>
      </c>
      <c r="F10" s="6">
        <f>AVERAGE(F6:F8)</f>
        <v>215</v>
      </c>
      <c r="I10" s="3" t="s">
        <v>61</v>
      </c>
      <c r="J10" s="6">
        <f ca="1">AVERAGE(J6:J8)</f>
        <v>215</v>
      </c>
      <c r="L10" s="3" t="s">
        <v>61</v>
      </c>
      <c r="M10" s="6">
        <f ca="1">AVERAGE(M6:M8)</f>
        <v>215</v>
      </c>
    </row>
    <row r="11" spans="1:13" x14ac:dyDescent="0.3">
      <c r="A11" s="6">
        <f ca="1"/>
        <v>0.615688948031613</v>
      </c>
      <c r="B11" s="3" t="s">
        <v>25</v>
      </c>
      <c r="C11" s="3">
        <v>370</v>
      </c>
    </row>
    <row r="12" spans="1:13" x14ac:dyDescent="0.3">
      <c r="A12" s="6">
        <f ca="1"/>
        <v>0.98240927109056009</v>
      </c>
      <c r="B12" s="3" t="s">
        <v>24</v>
      </c>
      <c r="C12" s="3">
        <v>402</v>
      </c>
    </row>
    <row r="14" spans="1:13" x14ac:dyDescent="0.3">
      <c r="A14" t="s">
        <v>299</v>
      </c>
    </row>
    <row r="15" spans="1:13" x14ac:dyDescent="0.3">
      <c r="A15" t="s">
        <v>300</v>
      </c>
    </row>
    <row r="16" spans="1:13" x14ac:dyDescent="0.3">
      <c r="A16" t="s">
        <v>301</v>
      </c>
    </row>
    <row r="17" spans="1:1" x14ac:dyDescent="0.3">
      <c r="A17" t="s">
        <v>302</v>
      </c>
    </row>
    <row r="19" spans="1:1" x14ac:dyDescent="0.3">
      <c r="A19" t="s">
        <v>303</v>
      </c>
    </row>
    <row r="20" spans="1:1" x14ac:dyDescent="0.3">
      <c r="A20" t="s">
        <v>304</v>
      </c>
    </row>
    <row r="21" spans="1:1" x14ac:dyDescent="0.3">
      <c r="A21" t="s">
        <v>305</v>
      </c>
    </row>
    <row r="22" spans="1:1" x14ac:dyDescent="0.3">
      <c r="A22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8FD28-4DA5-436F-9363-EAB26785E4A0}">
  <sheetPr codeName="Sheet2">
    <tabColor rgb="FF0000FF"/>
  </sheetPr>
  <dimension ref="B2:T45"/>
  <sheetViews>
    <sheetView zoomScale="70" zoomScaleNormal="70" workbookViewId="0"/>
  </sheetViews>
  <sheetFormatPr defaultRowHeight="14.4" x14ac:dyDescent="0.3"/>
  <cols>
    <col min="1" max="1" width="2.6640625" customWidth="1"/>
    <col min="2" max="2" width="24.109375" customWidth="1"/>
    <col min="3" max="3" width="12.109375" customWidth="1"/>
    <col min="4" max="5" width="10.5546875" customWidth="1"/>
    <col min="6" max="8" width="11.5546875" customWidth="1"/>
    <col min="12" max="12" width="15.6640625" customWidth="1"/>
    <col min="13" max="13" width="11.109375" customWidth="1"/>
    <col min="15" max="15" width="11" customWidth="1"/>
    <col min="17" max="17" width="15.6640625" bestFit="1" customWidth="1"/>
    <col min="18" max="18" width="20.5546875" customWidth="1"/>
    <col min="19" max="19" width="21.33203125" customWidth="1"/>
    <col min="20" max="20" width="10.33203125" customWidth="1"/>
  </cols>
  <sheetData>
    <row r="2" spans="2:19" x14ac:dyDescent="0.3">
      <c r="B2" s="1" t="s">
        <v>0</v>
      </c>
      <c r="C2" s="2"/>
      <c r="D2" s="3">
        <f>COUNTA(B7:B13)</f>
        <v>7</v>
      </c>
      <c r="O2" s="4" t="s">
        <v>37</v>
      </c>
      <c r="P2" s="3">
        <f>_xlfn.FLOOR.MATH(MIN(C7:C13),P4)</f>
        <v>175</v>
      </c>
    </row>
    <row r="3" spans="2:19" x14ac:dyDescent="0.3">
      <c r="B3" s="1" t="s">
        <v>2</v>
      </c>
      <c r="C3" s="2"/>
      <c r="D3" s="3">
        <v>3</v>
      </c>
      <c r="O3" s="4" t="s">
        <v>38</v>
      </c>
      <c r="P3" s="3">
        <f>_xlfn.CEILING.MATH(MAX(C7:C13),P4)</f>
        <v>425</v>
      </c>
    </row>
    <row r="4" spans="2:19" x14ac:dyDescent="0.3">
      <c r="B4" s="1" t="s">
        <v>4</v>
      </c>
      <c r="C4" s="2"/>
      <c r="D4" s="6"/>
      <c r="O4" s="4" t="s">
        <v>1</v>
      </c>
      <c r="P4" s="3">
        <v>25</v>
      </c>
    </row>
    <row r="5" spans="2:19" x14ac:dyDescent="0.3">
      <c r="R5" s="5" t="s">
        <v>3</v>
      </c>
      <c r="S5" s="5" t="s">
        <v>3</v>
      </c>
    </row>
    <row r="6" spans="2:19" ht="43.2" x14ac:dyDescent="0.3">
      <c r="B6" s="7" t="s">
        <v>8</v>
      </c>
      <c r="C6" s="7" t="s">
        <v>9</v>
      </c>
      <c r="F6" s="8" t="s">
        <v>10</v>
      </c>
      <c r="G6" s="8" t="s">
        <v>11</v>
      </c>
      <c r="H6" s="8" t="s">
        <v>12</v>
      </c>
      <c r="I6" s="8" t="s">
        <v>13</v>
      </c>
      <c r="J6" s="8" t="s">
        <v>14</v>
      </c>
      <c r="K6" s="8" t="s">
        <v>15</v>
      </c>
      <c r="L6" s="4" t="s">
        <v>16</v>
      </c>
      <c r="M6" s="9" t="s">
        <v>17</v>
      </c>
      <c r="O6" s="4" t="s">
        <v>5</v>
      </c>
      <c r="P6" s="4" t="s">
        <v>6</v>
      </c>
      <c r="Q6" s="4" t="s">
        <v>7</v>
      </c>
      <c r="R6" s="4" t="s">
        <v>96</v>
      </c>
      <c r="S6" s="4" t="s">
        <v>97</v>
      </c>
    </row>
    <row r="7" spans="2:19" x14ac:dyDescent="0.3">
      <c r="B7" s="3" t="s">
        <v>18</v>
      </c>
      <c r="C7" s="3">
        <v>185</v>
      </c>
      <c r="F7" s="3" t="s">
        <v>18</v>
      </c>
      <c r="G7" s="3" t="s">
        <v>19</v>
      </c>
      <c r="H7" s="3" t="s">
        <v>20</v>
      </c>
      <c r="I7" s="6"/>
      <c r="J7" s="6"/>
      <c r="K7" s="6"/>
      <c r="L7" s="6"/>
      <c r="M7" s="6"/>
      <c r="O7" s="6"/>
      <c r="P7" s="6"/>
      <c r="Q7" s="6"/>
      <c r="R7" s="6"/>
      <c r="S7" s="6"/>
    </row>
    <row r="8" spans="2:19" x14ac:dyDescent="0.3">
      <c r="B8" s="3" t="s">
        <v>19</v>
      </c>
      <c r="C8" s="3">
        <v>250</v>
      </c>
      <c r="F8" s="3" t="s">
        <v>18</v>
      </c>
      <c r="G8" s="3" t="s">
        <v>19</v>
      </c>
      <c r="H8" s="3" t="s">
        <v>21</v>
      </c>
      <c r="I8" s="6"/>
      <c r="J8" s="6"/>
      <c r="K8" s="6"/>
      <c r="L8" s="6"/>
      <c r="M8" s="6"/>
      <c r="O8" s="6"/>
      <c r="P8" s="6"/>
      <c r="Q8" s="6"/>
      <c r="R8" s="6"/>
      <c r="S8" s="6"/>
    </row>
    <row r="9" spans="2:19" x14ac:dyDescent="0.3">
      <c r="B9" s="3" t="s">
        <v>20</v>
      </c>
      <c r="C9" s="3">
        <v>210</v>
      </c>
      <c r="F9" s="3" t="s">
        <v>18</v>
      </c>
      <c r="G9" s="3" t="s">
        <v>19</v>
      </c>
      <c r="H9" s="3" t="s">
        <v>23</v>
      </c>
      <c r="I9" s="6"/>
      <c r="J9" s="6"/>
      <c r="K9" s="6"/>
      <c r="L9" s="6"/>
      <c r="M9" s="6"/>
      <c r="O9" s="6"/>
      <c r="P9" s="6"/>
      <c r="Q9" s="6"/>
      <c r="R9" s="6"/>
      <c r="S9" s="6"/>
    </row>
    <row r="10" spans="2:19" x14ac:dyDescent="0.3">
      <c r="B10" s="3" t="s">
        <v>21</v>
      </c>
      <c r="C10" s="3">
        <v>310</v>
      </c>
      <c r="F10" s="3" t="s">
        <v>18</v>
      </c>
      <c r="G10" s="3" t="s">
        <v>19</v>
      </c>
      <c r="H10" s="3" t="s">
        <v>24</v>
      </c>
      <c r="I10" s="6"/>
      <c r="J10" s="6"/>
      <c r="K10" s="6"/>
      <c r="L10" s="6"/>
      <c r="M10" s="6"/>
      <c r="O10" s="6"/>
      <c r="P10" s="6"/>
      <c r="Q10" s="6"/>
      <c r="R10" s="6"/>
      <c r="S10" s="6"/>
    </row>
    <row r="11" spans="2:19" x14ac:dyDescent="0.3">
      <c r="B11" s="3" t="s">
        <v>23</v>
      </c>
      <c r="C11" s="3">
        <v>298</v>
      </c>
      <c r="F11" s="3" t="s">
        <v>18</v>
      </c>
      <c r="G11" s="3" t="s">
        <v>19</v>
      </c>
      <c r="H11" s="3" t="s">
        <v>25</v>
      </c>
      <c r="I11" s="6"/>
      <c r="J11" s="6"/>
      <c r="K11" s="6"/>
      <c r="L11" s="6"/>
      <c r="M11" s="6"/>
      <c r="O11" s="6"/>
      <c r="P11" s="6"/>
      <c r="Q11" s="6"/>
      <c r="R11" s="6"/>
      <c r="S11" s="6"/>
    </row>
    <row r="12" spans="2:19" x14ac:dyDescent="0.3">
      <c r="B12" s="3" t="s">
        <v>24</v>
      </c>
      <c r="C12" s="3">
        <v>402</v>
      </c>
      <c r="F12" s="3" t="s">
        <v>18</v>
      </c>
      <c r="G12" s="3" t="s">
        <v>20</v>
      </c>
      <c r="H12" s="3" t="s">
        <v>21</v>
      </c>
      <c r="I12" s="6"/>
      <c r="J12" s="6"/>
      <c r="K12" s="6"/>
      <c r="L12" s="6"/>
      <c r="M12" s="6"/>
      <c r="O12" s="6"/>
      <c r="P12" s="6"/>
      <c r="Q12" s="6"/>
      <c r="R12" s="6"/>
      <c r="S12" s="6"/>
    </row>
    <row r="13" spans="2:19" x14ac:dyDescent="0.3">
      <c r="B13" s="3" t="s">
        <v>25</v>
      </c>
      <c r="C13" s="3">
        <v>370</v>
      </c>
      <c r="F13" s="3" t="s">
        <v>18</v>
      </c>
      <c r="G13" s="3" t="s">
        <v>20</v>
      </c>
      <c r="H13" s="3" t="s">
        <v>23</v>
      </c>
      <c r="I13" s="6"/>
      <c r="J13" s="6"/>
      <c r="K13" s="6"/>
      <c r="L13" s="6"/>
      <c r="M13" s="6"/>
      <c r="O13" s="6"/>
      <c r="P13" s="6"/>
      <c r="Q13" s="6"/>
      <c r="R13" s="6"/>
      <c r="S13" s="6"/>
    </row>
    <row r="14" spans="2:19" x14ac:dyDescent="0.3">
      <c r="F14" s="3" t="s">
        <v>18</v>
      </c>
      <c r="G14" s="3" t="s">
        <v>20</v>
      </c>
      <c r="H14" s="3" t="s">
        <v>24</v>
      </c>
      <c r="I14" s="6"/>
      <c r="J14" s="6"/>
      <c r="K14" s="6"/>
      <c r="L14" s="6"/>
      <c r="M14" s="6"/>
      <c r="O14" s="6"/>
      <c r="P14" s="6"/>
      <c r="Q14" s="6"/>
      <c r="R14" s="6"/>
      <c r="S14" s="6"/>
    </row>
    <row r="15" spans="2:19" x14ac:dyDescent="0.3">
      <c r="B15" s="8" t="s">
        <v>98</v>
      </c>
      <c r="C15" s="6"/>
      <c r="F15" s="3" t="s">
        <v>18</v>
      </c>
      <c r="G15" s="3" t="s">
        <v>20</v>
      </c>
      <c r="H15" s="3" t="s">
        <v>25</v>
      </c>
      <c r="I15" s="6"/>
      <c r="J15" s="6"/>
      <c r="K15" s="6"/>
      <c r="L15" s="6"/>
      <c r="M15" s="6"/>
      <c r="O15" s="6"/>
      <c r="P15" s="6"/>
      <c r="Q15" s="6"/>
      <c r="R15" s="6"/>
      <c r="S15" s="6"/>
    </row>
    <row r="16" spans="2:19" x14ac:dyDescent="0.3">
      <c r="B16" s="8" t="s">
        <v>26</v>
      </c>
      <c r="C16" s="6"/>
      <c r="F16" s="3" t="s">
        <v>18</v>
      </c>
      <c r="G16" s="3" t="s">
        <v>21</v>
      </c>
      <c r="H16" s="3" t="s">
        <v>23</v>
      </c>
      <c r="I16" s="6"/>
      <c r="J16" s="6"/>
      <c r="K16" s="6"/>
      <c r="L16" s="6"/>
      <c r="M16" s="6"/>
      <c r="O16" s="6"/>
      <c r="P16" s="6"/>
      <c r="Q16" s="6"/>
      <c r="R16" s="6"/>
      <c r="S16" s="6"/>
    </row>
    <row r="17" spans="2:19" x14ac:dyDescent="0.3">
      <c r="B17" s="10" t="s">
        <v>27</v>
      </c>
      <c r="C17" s="11"/>
      <c r="F17" s="3" t="s">
        <v>18</v>
      </c>
      <c r="G17" s="3" t="s">
        <v>21</v>
      </c>
      <c r="H17" s="3" t="s">
        <v>24</v>
      </c>
      <c r="I17" s="6"/>
      <c r="J17" s="6"/>
      <c r="K17" s="6"/>
      <c r="L17" s="6"/>
      <c r="M17" s="6"/>
      <c r="Q17" s="20" t="s">
        <v>36</v>
      </c>
      <c r="R17" s="21"/>
      <c r="S17" s="21"/>
    </row>
    <row r="18" spans="2:19" x14ac:dyDescent="0.3">
      <c r="B18" s="12" t="s">
        <v>28</v>
      </c>
      <c r="C18" s="13"/>
      <c r="F18" s="3" t="s">
        <v>18</v>
      </c>
      <c r="G18" s="3" t="s">
        <v>21</v>
      </c>
      <c r="H18" s="3" t="s">
        <v>25</v>
      </c>
      <c r="I18" s="6"/>
      <c r="J18" s="6"/>
      <c r="K18" s="6"/>
      <c r="L18" s="6"/>
      <c r="M18" s="6"/>
    </row>
    <row r="19" spans="2:19" x14ac:dyDescent="0.3">
      <c r="B19" s="12" t="s">
        <v>29</v>
      </c>
      <c r="C19" s="13"/>
      <c r="F19" s="3" t="s">
        <v>18</v>
      </c>
      <c r="G19" s="3" t="s">
        <v>23</v>
      </c>
      <c r="H19" s="3" t="s">
        <v>24</v>
      </c>
      <c r="I19" s="6"/>
      <c r="J19" s="6"/>
      <c r="K19" s="6"/>
      <c r="L19" s="6"/>
      <c r="M19" s="6"/>
    </row>
    <row r="20" spans="2:19" ht="15.6" x14ac:dyDescent="0.35">
      <c r="B20" s="14" t="s">
        <v>30</v>
      </c>
      <c r="C20" s="6"/>
      <c r="F20" s="3" t="s">
        <v>18</v>
      </c>
      <c r="G20" s="3" t="s">
        <v>23</v>
      </c>
      <c r="H20" s="3" t="s">
        <v>25</v>
      </c>
      <c r="I20" s="6"/>
      <c r="J20" s="6"/>
      <c r="K20" s="6"/>
      <c r="L20" s="6"/>
      <c r="M20" s="6"/>
    </row>
    <row r="21" spans="2:19" x14ac:dyDescent="0.3">
      <c r="B21" t="s">
        <v>87</v>
      </c>
      <c r="F21" s="3" t="s">
        <v>18</v>
      </c>
      <c r="G21" s="3" t="s">
        <v>24</v>
      </c>
      <c r="H21" s="3" t="s">
        <v>25</v>
      </c>
      <c r="I21" s="6"/>
      <c r="J21" s="6"/>
      <c r="K21" s="6"/>
      <c r="L21" s="6"/>
      <c r="M21" s="6"/>
    </row>
    <row r="22" spans="2:19" x14ac:dyDescent="0.3">
      <c r="B22" t="s">
        <v>86</v>
      </c>
      <c r="F22" s="3" t="s">
        <v>19</v>
      </c>
      <c r="G22" s="3" t="s">
        <v>20</v>
      </c>
      <c r="H22" s="3" t="s">
        <v>21</v>
      </c>
      <c r="I22" s="6"/>
      <c r="J22" s="6"/>
      <c r="K22" s="6"/>
      <c r="L22" s="6"/>
      <c r="M22" s="6"/>
    </row>
    <row r="23" spans="2:19" x14ac:dyDescent="0.3">
      <c r="F23" s="3" t="s">
        <v>19</v>
      </c>
      <c r="G23" s="3" t="s">
        <v>20</v>
      </c>
      <c r="H23" s="3" t="s">
        <v>23</v>
      </c>
      <c r="I23" s="6"/>
      <c r="J23" s="6"/>
      <c r="K23" s="6"/>
      <c r="L23" s="6"/>
      <c r="M23" s="6"/>
    </row>
    <row r="24" spans="2:19" x14ac:dyDescent="0.3">
      <c r="B24" s="15" t="s">
        <v>31</v>
      </c>
      <c r="C24" s="16"/>
      <c r="F24" s="3" t="s">
        <v>19</v>
      </c>
      <c r="G24" s="3" t="s">
        <v>20</v>
      </c>
      <c r="H24" s="3" t="s">
        <v>24</v>
      </c>
      <c r="I24" s="6"/>
      <c r="J24" s="6"/>
      <c r="K24" s="6"/>
      <c r="L24" s="6"/>
      <c r="M24" s="6"/>
    </row>
    <row r="25" spans="2:19" x14ac:dyDescent="0.3">
      <c r="F25" s="3" t="s">
        <v>19</v>
      </c>
      <c r="G25" s="3" t="s">
        <v>20</v>
      </c>
      <c r="H25" s="3" t="s">
        <v>25</v>
      </c>
      <c r="I25" s="6"/>
      <c r="J25" s="6"/>
      <c r="K25" s="6"/>
      <c r="L25" s="6"/>
      <c r="M25" s="6"/>
    </row>
    <row r="26" spans="2:19" x14ac:dyDescent="0.3">
      <c r="B26" t="s">
        <v>39</v>
      </c>
      <c r="F26" s="3" t="s">
        <v>19</v>
      </c>
      <c r="G26" s="3" t="s">
        <v>21</v>
      </c>
      <c r="H26" s="3" t="s">
        <v>23</v>
      </c>
      <c r="I26" s="6"/>
      <c r="J26" s="6"/>
      <c r="K26" s="6"/>
      <c r="L26" s="6"/>
      <c r="M26" s="6"/>
    </row>
    <row r="27" spans="2:19" x14ac:dyDescent="0.3">
      <c r="F27" s="3" t="s">
        <v>19</v>
      </c>
      <c r="G27" s="3" t="s">
        <v>21</v>
      </c>
      <c r="H27" s="3" t="s">
        <v>24</v>
      </c>
      <c r="I27" s="6"/>
      <c r="J27" s="6"/>
      <c r="K27" s="6"/>
      <c r="L27" s="6"/>
      <c r="M27" s="6"/>
    </row>
    <row r="28" spans="2:19" ht="15.6" x14ac:dyDescent="0.35">
      <c r="B28" s="8" t="s">
        <v>99</v>
      </c>
      <c r="C28" s="6"/>
      <c r="F28" s="3" t="s">
        <v>19</v>
      </c>
      <c r="G28" s="3" t="s">
        <v>21</v>
      </c>
      <c r="H28" s="3" t="s">
        <v>25</v>
      </c>
      <c r="I28" s="6"/>
      <c r="J28" s="6"/>
      <c r="K28" s="6"/>
      <c r="L28" s="6"/>
      <c r="M28" s="6"/>
    </row>
    <row r="29" spans="2:19" x14ac:dyDescent="0.3">
      <c r="F29" s="3" t="s">
        <v>19</v>
      </c>
      <c r="G29" s="3" t="s">
        <v>23</v>
      </c>
      <c r="H29" s="3" t="s">
        <v>24</v>
      </c>
      <c r="I29" s="6"/>
      <c r="J29" s="6"/>
      <c r="K29" s="6"/>
      <c r="L29" s="6"/>
      <c r="M29" s="6"/>
    </row>
    <row r="30" spans="2:19" x14ac:dyDescent="0.3">
      <c r="B30" t="s">
        <v>40</v>
      </c>
      <c r="F30" s="3" t="s">
        <v>19</v>
      </c>
      <c r="G30" s="3" t="s">
        <v>23</v>
      </c>
      <c r="H30" s="3" t="s">
        <v>25</v>
      </c>
      <c r="I30" s="6"/>
      <c r="J30" s="6"/>
      <c r="K30" s="6"/>
      <c r="L30" s="6"/>
      <c r="M30" s="6"/>
    </row>
    <row r="31" spans="2:19" x14ac:dyDescent="0.3">
      <c r="B31" t="s">
        <v>41</v>
      </c>
      <c r="F31" s="3" t="s">
        <v>19</v>
      </c>
      <c r="G31" s="3" t="s">
        <v>24</v>
      </c>
      <c r="H31" s="3" t="s">
        <v>25</v>
      </c>
      <c r="I31" s="6"/>
      <c r="J31" s="6"/>
      <c r="K31" s="6"/>
      <c r="L31" s="6"/>
      <c r="M31" s="6"/>
    </row>
    <row r="32" spans="2:19" x14ac:dyDescent="0.3">
      <c r="F32" s="3" t="s">
        <v>20</v>
      </c>
      <c r="G32" s="3" t="s">
        <v>21</v>
      </c>
      <c r="H32" s="3" t="s">
        <v>23</v>
      </c>
      <c r="I32" s="6"/>
      <c r="J32" s="6"/>
      <c r="K32" s="6"/>
      <c r="L32" s="6"/>
      <c r="M32" s="6"/>
    </row>
    <row r="33" spans="2:20" x14ac:dyDescent="0.3">
      <c r="F33" s="3" t="s">
        <v>20</v>
      </c>
      <c r="G33" s="3" t="s">
        <v>21</v>
      </c>
      <c r="H33" s="3" t="s">
        <v>24</v>
      </c>
      <c r="I33" s="6"/>
      <c r="J33" s="6"/>
      <c r="K33" s="6"/>
      <c r="L33" s="6"/>
      <c r="M33" s="6"/>
    </row>
    <row r="34" spans="2:20" ht="54" x14ac:dyDescent="0.35">
      <c r="F34" s="3" t="s">
        <v>20</v>
      </c>
      <c r="G34" s="3" t="s">
        <v>21</v>
      </c>
      <c r="H34" s="3" t="s">
        <v>25</v>
      </c>
      <c r="I34" s="6"/>
      <c r="J34" s="6"/>
      <c r="K34" s="6"/>
      <c r="L34" s="6"/>
      <c r="M34" s="6"/>
      <c r="O34" s="18" t="s">
        <v>34</v>
      </c>
      <c r="P34" s="19"/>
      <c r="Q34" s="19"/>
      <c r="R34" s="19"/>
      <c r="S34" s="19"/>
      <c r="T34" s="19"/>
    </row>
    <row r="35" spans="2:20" x14ac:dyDescent="0.3">
      <c r="F35" s="3" t="s">
        <v>20</v>
      </c>
      <c r="G35" s="3" t="s">
        <v>23</v>
      </c>
      <c r="H35" s="3" t="s">
        <v>24</v>
      </c>
      <c r="I35" s="6"/>
      <c r="J35" s="6"/>
      <c r="K35" s="6"/>
      <c r="L35" s="6"/>
      <c r="M35" s="6"/>
    </row>
    <row r="36" spans="2:20" x14ac:dyDescent="0.3">
      <c r="F36" s="3" t="s">
        <v>20</v>
      </c>
      <c r="G36" s="3" t="s">
        <v>23</v>
      </c>
      <c r="H36" s="3" t="s">
        <v>25</v>
      </c>
      <c r="I36" s="6"/>
      <c r="J36" s="6"/>
      <c r="K36" s="6"/>
      <c r="L36" s="6"/>
      <c r="M36" s="6"/>
      <c r="O36" t="s">
        <v>35</v>
      </c>
    </row>
    <row r="37" spans="2:20" x14ac:dyDescent="0.3">
      <c r="F37" s="3" t="s">
        <v>20</v>
      </c>
      <c r="G37" s="3" t="s">
        <v>24</v>
      </c>
      <c r="H37" s="3" t="s">
        <v>25</v>
      </c>
      <c r="I37" s="6"/>
      <c r="J37" s="6"/>
      <c r="K37" s="6"/>
      <c r="L37" s="6"/>
      <c r="M37" s="6"/>
    </row>
    <row r="38" spans="2:20" x14ac:dyDescent="0.3">
      <c r="F38" s="3" t="s">
        <v>21</v>
      </c>
      <c r="G38" s="3" t="s">
        <v>23</v>
      </c>
      <c r="H38" s="3" t="s">
        <v>24</v>
      </c>
      <c r="I38" s="6"/>
      <c r="J38" s="6"/>
      <c r="K38" s="6"/>
      <c r="L38" s="6"/>
      <c r="M38" s="6"/>
    </row>
    <row r="39" spans="2:20" x14ac:dyDescent="0.3">
      <c r="B39" t="s">
        <v>32</v>
      </c>
      <c r="F39" s="3" t="s">
        <v>21</v>
      </c>
      <c r="G39" s="3" t="s">
        <v>23</v>
      </c>
      <c r="H39" s="3" t="s">
        <v>25</v>
      </c>
      <c r="I39" s="6"/>
      <c r="J39" s="6"/>
      <c r="K39" s="6"/>
      <c r="L39" s="6"/>
      <c r="M39" s="6"/>
    </row>
    <row r="40" spans="2:20" x14ac:dyDescent="0.3">
      <c r="F40" s="3" t="s">
        <v>21</v>
      </c>
      <c r="G40" s="3" t="s">
        <v>24</v>
      </c>
      <c r="H40" s="3" t="s">
        <v>25</v>
      </c>
      <c r="I40" s="6"/>
      <c r="J40" s="6"/>
      <c r="K40" s="6"/>
      <c r="L40" s="6"/>
      <c r="M40" s="6"/>
    </row>
    <row r="41" spans="2:20" x14ac:dyDescent="0.3">
      <c r="B41" s="8" t="s">
        <v>33</v>
      </c>
      <c r="C41" s="6"/>
      <c r="F41" s="3" t="s">
        <v>23</v>
      </c>
      <c r="G41" s="3" t="s">
        <v>24</v>
      </c>
      <c r="H41" s="3" t="s">
        <v>25</v>
      </c>
      <c r="I41" s="6"/>
      <c r="J41" s="6"/>
      <c r="K41" s="6"/>
      <c r="L41" s="6"/>
      <c r="M41" s="6"/>
    </row>
    <row r="42" spans="2:20" ht="43.2" x14ac:dyDescent="0.3">
      <c r="B42" s="17" t="s">
        <v>22</v>
      </c>
      <c r="C42" s="6"/>
      <c r="L42" s="20" t="s">
        <v>36</v>
      </c>
      <c r="M42" s="21"/>
    </row>
    <row r="45" spans="2:20" ht="43.2" x14ac:dyDescent="0.3">
      <c r="B45" s="26" t="s">
        <v>57</v>
      </c>
      <c r="C45" s="27"/>
    </row>
  </sheetData>
  <conditionalFormatting sqref="B24:C24">
    <cfRule type="expression" dxfId="6" priority="2">
      <formula>$C$20=""</formula>
    </cfRule>
  </conditionalFormatting>
  <conditionalFormatting sqref="B45:C45">
    <cfRule type="expression" dxfId="5" priority="1">
      <formula>$C$20=""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30A6D-6DCC-4189-AA41-4D0DB01DC81C}">
  <sheetPr codeName="Sheet1">
    <tabColor rgb="FFFF0000"/>
  </sheetPr>
  <dimension ref="B2:T45"/>
  <sheetViews>
    <sheetView zoomScale="70" zoomScaleNormal="70" workbookViewId="0"/>
  </sheetViews>
  <sheetFormatPr defaultRowHeight="14.4" x14ac:dyDescent="0.3"/>
  <cols>
    <col min="1" max="1" width="2.6640625" customWidth="1"/>
    <col min="2" max="2" width="24.109375" customWidth="1"/>
    <col min="3" max="3" width="12.109375" customWidth="1"/>
    <col min="4" max="5" width="10.5546875" customWidth="1"/>
    <col min="6" max="8" width="11.5546875" customWidth="1"/>
    <col min="12" max="12" width="15.6640625" customWidth="1"/>
    <col min="13" max="13" width="11.109375" customWidth="1"/>
    <col min="15" max="15" width="11" customWidth="1"/>
    <col min="17" max="17" width="15.6640625" bestFit="1" customWidth="1"/>
    <col min="18" max="18" width="20.5546875" customWidth="1"/>
    <col min="19" max="19" width="21.33203125" customWidth="1"/>
    <col min="20" max="20" width="10.33203125" customWidth="1"/>
  </cols>
  <sheetData>
    <row r="2" spans="2:19" x14ac:dyDescent="0.3">
      <c r="B2" s="1" t="s">
        <v>0</v>
      </c>
      <c r="C2" s="2"/>
      <c r="D2" s="3">
        <f>COUNTA(B7:B13)</f>
        <v>7</v>
      </c>
      <c r="O2" s="4" t="s">
        <v>37</v>
      </c>
      <c r="P2" s="3">
        <f>_xlfn.FLOOR.MATH(MIN(C7:C13),P4)</f>
        <v>175</v>
      </c>
    </row>
    <row r="3" spans="2:19" x14ac:dyDescent="0.3">
      <c r="B3" s="1" t="s">
        <v>2</v>
      </c>
      <c r="C3" s="2"/>
      <c r="D3" s="3">
        <v>3</v>
      </c>
      <c r="O3" s="4" t="s">
        <v>38</v>
      </c>
      <c r="P3" s="3">
        <f>_xlfn.CEILING.MATH(MAX(C7:C13),P4)</f>
        <v>425</v>
      </c>
    </row>
    <row r="4" spans="2:19" x14ac:dyDescent="0.3">
      <c r="B4" s="1" t="s">
        <v>4</v>
      </c>
      <c r="C4" s="2"/>
      <c r="D4" s="6">
        <f>COMBIN(D2,D3)</f>
        <v>35</v>
      </c>
      <c r="O4" s="4" t="s">
        <v>1</v>
      </c>
      <c r="P4" s="3">
        <v>25</v>
      </c>
    </row>
    <row r="5" spans="2:19" x14ac:dyDescent="0.3">
      <c r="R5" s="5" t="s">
        <v>3</v>
      </c>
      <c r="S5" s="5" t="s">
        <v>3</v>
      </c>
    </row>
    <row r="6" spans="2:19" ht="43.2" x14ac:dyDescent="0.3">
      <c r="B6" s="7" t="s">
        <v>8</v>
      </c>
      <c r="C6" s="7" t="s">
        <v>9</v>
      </c>
      <c r="F6" s="8" t="s">
        <v>10</v>
      </c>
      <c r="G6" s="8" t="s">
        <v>11</v>
      </c>
      <c r="H6" s="8" t="s">
        <v>12</v>
      </c>
      <c r="I6" s="8" t="s">
        <v>13</v>
      </c>
      <c r="J6" s="8" t="s">
        <v>14</v>
      </c>
      <c r="K6" s="8" t="s">
        <v>15</v>
      </c>
      <c r="L6" s="4" t="s">
        <v>16</v>
      </c>
      <c r="M6" s="9" t="s">
        <v>17</v>
      </c>
      <c r="O6" s="4" t="s">
        <v>5</v>
      </c>
      <c r="P6" s="4" t="s">
        <v>6</v>
      </c>
      <c r="Q6" s="4" t="s">
        <v>7</v>
      </c>
      <c r="R6" s="4" t="s">
        <v>96</v>
      </c>
      <c r="S6" s="4" t="s">
        <v>97</v>
      </c>
    </row>
    <row r="7" spans="2:19" x14ac:dyDescent="0.3">
      <c r="B7" s="3" t="s">
        <v>18</v>
      </c>
      <c r="C7" s="3">
        <v>185</v>
      </c>
      <c r="F7" s="3" t="s">
        <v>18</v>
      </c>
      <c r="G7" s="3" t="s">
        <v>19</v>
      </c>
      <c r="H7" s="3" t="s">
        <v>20</v>
      </c>
      <c r="I7" s="6" cm="1">
        <f t="array" ref="I7:K41">_xlfn.XLOOKUP(F7:H41,B7:B13,C7:C13)</f>
        <v>185</v>
      </c>
      <c r="J7" s="6">
        <v>250</v>
      </c>
      <c r="K7" s="6">
        <v>210</v>
      </c>
      <c r="L7" s="6">
        <f>AVERAGE(I7:K7)</f>
        <v>215</v>
      </c>
      <c r="M7" s="6">
        <f t="shared" ref="M7:M41" si="0">1/$D$4</f>
        <v>2.8571428571428571E-2</v>
      </c>
      <c r="O7" s="6" cm="1">
        <f t="array" ref="O7:O16">_xlfn.SEQUENCE((P3-P2)/P4,,P2,P4)</f>
        <v>175</v>
      </c>
      <c r="P7" s="6" cm="1">
        <f t="array" ref="P7:P16">_xlfn.ANCHORARRAY(O7)+P4</f>
        <v>200</v>
      </c>
      <c r="Q7" s="6" t="str">
        <f t="shared" ref="Q7:Q16" si="1">O7&amp;" up to "&amp;P7</f>
        <v>175 up to 200</v>
      </c>
      <c r="R7" s="6" cm="1">
        <f t="array" ref="R7:R16">COUNTIFS(C7:C13,"&gt;="&amp;O7:O16,C7:C13,"&lt;"&amp;P7:P16)</f>
        <v>1</v>
      </c>
      <c r="S7" s="6" cm="1">
        <f t="array" ref="S7:S16">COUNTIFS(L7:L41,"&gt;="&amp;O7:O16,L7:L41,"&lt;"&amp;P7:P16)</f>
        <v>0</v>
      </c>
    </row>
    <row r="8" spans="2:19" x14ac:dyDescent="0.3">
      <c r="B8" s="3" t="s">
        <v>19</v>
      </c>
      <c r="C8" s="3">
        <v>250</v>
      </c>
      <c r="F8" s="3" t="s">
        <v>18</v>
      </c>
      <c r="G8" s="3" t="s">
        <v>19</v>
      </c>
      <c r="H8" s="3" t="s">
        <v>21</v>
      </c>
      <c r="I8" s="6">
        <v>185</v>
      </c>
      <c r="J8" s="6">
        <v>250</v>
      </c>
      <c r="K8" s="6">
        <v>310</v>
      </c>
      <c r="L8" s="6">
        <f t="shared" ref="L8:L41" si="2">AVERAGE(I8:K8)</f>
        <v>248.33333333333334</v>
      </c>
      <c r="M8" s="6">
        <f t="shared" si="0"/>
        <v>2.8571428571428571E-2</v>
      </c>
      <c r="O8" s="6">
        <v>200</v>
      </c>
      <c r="P8" s="6">
        <v>225</v>
      </c>
      <c r="Q8" s="6" t="str">
        <f t="shared" si="1"/>
        <v>200 up to 225</v>
      </c>
      <c r="R8" s="6">
        <v>1</v>
      </c>
      <c r="S8" s="6">
        <v>1</v>
      </c>
    </row>
    <row r="9" spans="2:19" x14ac:dyDescent="0.3">
      <c r="B9" s="3" t="s">
        <v>20</v>
      </c>
      <c r="C9" s="3">
        <v>210</v>
      </c>
      <c r="F9" s="3" t="s">
        <v>18</v>
      </c>
      <c r="G9" s="3" t="s">
        <v>19</v>
      </c>
      <c r="H9" s="3" t="s">
        <v>23</v>
      </c>
      <c r="I9" s="6">
        <v>185</v>
      </c>
      <c r="J9" s="6">
        <v>250</v>
      </c>
      <c r="K9" s="6">
        <v>298</v>
      </c>
      <c r="L9" s="6">
        <f t="shared" si="2"/>
        <v>244.33333333333334</v>
      </c>
      <c r="M9" s="6">
        <f t="shared" si="0"/>
        <v>2.8571428571428571E-2</v>
      </c>
      <c r="O9" s="6">
        <v>225</v>
      </c>
      <c r="P9" s="6">
        <v>250</v>
      </c>
      <c r="Q9" s="6" t="str">
        <f t="shared" si="1"/>
        <v>225 up to 250</v>
      </c>
      <c r="R9" s="6">
        <v>0</v>
      </c>
      <c r="S9" s="6">
        <v>4</v>
      </c>
    </row>
    <row r="10" spans="2:19" x14ac:dyDescent="0.3">
      <c r="B10" s="3" t="s">
        <v>21</v>
      </c>
      <c r="C10" s="3">
        <v>310</v>
      </c>
      <c r="F10" s="3" t="s">
        <v>18</v>
      </c>
      <c r="G10" s="3" t="s">
        <v>19</v>
      </c>
      <c r="H10" s="3" t="s">
        <v>24</v>
      </c>
      <c r="I10" s="6">
        <v>185</v>
      </c>
      <c r="J10" s="6">
        <v>250</v>
      </c>
      <c r="K10" s="6">
        <v>402</v>
      </c>
      <c r="L10" s="6">
        <f t="shared" si="2"/>
        <v>279</v>
      </c>
      <c r="M10" s="6">
        <f t="shared" si="0"/>
        <v>2.8571428571428571E-2</v>
      </c>
      <c r="O10" s="6">
        <v>250</v>
      </c>
      <c r="P10" s="6">
        <v>275</v>
      </c>
      <c r="Q10" s="6" t="str">
        <f t="shared" si="1"/>
        <v>250 up to 275</v>
      </c>
      <c r="R10" s="6">
        <v>1</v>
      </c>
      <c r="S10" s="6">
        <v>7</v>
      </c>
    </row>
    <row r="11" spans="2:19" x14ac:dyDescent="0.3">
      <c r="B11" s="3" t="s">
        <v>23</v>
      </c>
      <c r="C11" s="3">
        <v>298</v>
      </c>
      <c r="F11" s="3" t="s">
        <v>18</v>
      </c>
      <c r="G11" s="3" t="s">
        <v>19</v>
      </c>
      <c r="H11" s="3" t="s">
        <v>25</v>
      </c>
      <c r="I11" s="6">
        <v>185</v>
      </c>
      <c r="J11" s="6">
        <v>250</v>
      </c>
      <c r="K11" s="6">
        <v>370</v>
      </c>
      <c r="L11" s="6">
        <f t="shared" si="2"/>
        <v>268.33333333333331</v>
      </c>
      <c r="M11" s="6">
        <f t="shared" si="0"/>
        <v>2.8571428571428571E-2</v>
      </c>
      <c r="O11" s="6">
        <v>275</v>
      </c>
      <c r="P11" s="6">
        <v>300</v>
      </c>
      <c r="Q11" s="6" t="str">
        <f t="shared" si="1"/>
        <v>275 up to 300</v>
      </c>
      <c r="R11" s="6">
        <v>1</v>
      </c>
      <c r="S11" s="6">
        <v>10</v>
      </c>
    </row>
    <row r="12" spans="2:19" x14ac:dyDescent="0.3">
      <c r="B12" s="3" t="s">
        <v>24</v>
      </c>
      <c r="C12" s="3">
        <v>402</v>
      </c>
      <c r="F12" s="3" t="s">
        <v>18</v>
      </c>
      <c r="G12" s="3" t="s">
        <v>20</v>
      </c>
      <c r="H12" s="3" t="s">
        <v>21</v>
      </c>
      <c r="I12" s="6">
        <v>185</v>
      </c>
      <c r="J12" s="6">
        <v>210</v>
      </c>
      <c r="K12" s="6">
        <v>310</v>
      </c>
      <c r="L12" s="6">
        <f t="shared" si="2"/>
        <v>235</v>
      </c>
      <c r="M12" s="6">
        <f t="shared" si="0"/>
        <v>2.8571428571428571E-2</v>
      </c>
      <c r="O12" s="6">
        <v>300</v>
      </c>
      <c r="P12" s="6">
        <v>325</v>
      </c>
      <c r="Q12" s="6" t="str">
        <f t="shared" si="1"/>
        <v>300 up to 325</v>
      </c>
      <c r="R12" s="6">
        <v>1</v>
      </c>
      <c r="S12" s="6">
        <v>7</v>
      </c>
    </row>
    <row r="13" spans="2:19" x14ac:dyDescent="0.3">
      <c r="B13" s="3" t="s">
        <v>25</v>
      </c>
      <c r="C13" s="3">
        <v>370</v>
      </c>
      <c r="F13" s="3" t="s">
        <v>18</v>
      </c>
      <c r="G13" s="3" t="s">
        <v>20</v>
      </c>
      <c r="H13" s="3" t="s">
        <v>23</v>
      </c>
      <c r="I13" s="6">
        <v>185</v>
      </c>
      <c r="J13" s="6">
        <v>210</v>
      </c>
      <c r="K13" s="6">
        <v>298</v>
      </c>
      <c r="L13" s="6">
        <f t="shared" si="2"/>
        <v>231</v>
      </c>
      <c r="M13" s="6">
        <f t="shared" si="0"/>
        <v>2.8571428571428571E-2</v>
      </c>
      <c r="O13" s="6">
        <v>325</v>
      </c>
      <c r="P13" s="6">
        <v>350</v>
      </c>
      <c r="Q13" s="6" t="str">
        <f t="shared" si="1"/>
        <v>325 up to 350</v>
      </c>
      <c r="R13" s="6">
        <v>0</v>
      </c>
      <c r="S13" s="6">
        <v>4</v>
      </c>
    </row>
    <row r="14" spans="2:19" x14ac:dyDescent="0.3">
      <c r="F14" s="3" t="s">
        <v>18</v>
      </c>
      <c r="G14" s="3" t="s">
        <v>20</v>
      </c>
      <c r="H14" s="3" t="s">
        <v>24</v>
      </c>
      <c r="I14" s="6">
        <v>185</v>
      </c>
      <c r="J14" s="6">
        <v>210</v>
      </c>
      <c r="K14" s="6">
        <v>402</v>
      </c>
      <c r="L14" s="6">
        <f t="shared" si="2"/>
        <v>265.66666666666669</v>
      </c>
      <c r="M14" s="6">
        <f t="shared" si="0"/>
        <v>2.8571428571428571E-2</v>
      </c>
      <c r="O14" s="6">
        <v>350</v>
      </c>
      <c r="P14" s="6">
        <v>375</v>
      </c>
      <c r="Q14" s="6" t="str">
        <f t="shared" si="1"/>
        <v>350 up to 375</v>
      </c>
      <c r="R14" s="6">
        <v>1</v>
      </c>
      <c r="S14" s="6">
        <v>2</v>
      </c>
    </row>
    <row r="15" spans="2:19" x14ac:dyDescent="0.3">
      <c r="B15" s="8" t="s">
        <v>98</v>
      </c>
      <c r="C15" s="6">
        <f>_xlfn.STDEV.P(C7:C13)</f>
        <v>74.093983341071223</v>
      </c>
      <c r="F15" s="3" t="s">
        <v>18</v>
      </c>
      <c r="G15" s="3" t="s">
        <v>20</v>
      </c>
      <c r="H15" s="3" t="s">
        <v>25</v>
      </c>
      <c r="I15" s="6">
        <v>185</v>
      </c>
      <c r="J15" s="6">
        <v>210</v>
      </c>
      <c r="K15" s="6">
        <v>370</v>
      </c>
      <c r="L15" s="6">
        <f t="shared" si="2"/>
        <v>255</v>
      </c>
      <c r="M15" s="6">
        <f t="shared" si="0"/>
        <v>2.8571428571428571E-2</v>
      </c>
      <c r="O15" s="6">
        <v>375</v>
      </c>
      <c r="P15" s="6">
        <v>400</v>
      </c>
      <c r="Q15" s="6" t="str">
        <f t="shared" si="1"/>
        <v>375 up to 400</v>
      </c>
      <c r="R15" s="6">
        <v>0</v>
      </c>
      <c r="S15" s="6">
        <v>0</v>
      </c>
    </row>
    <row r="16" spans="2:19" x14ac:dyDescent="0.3">
      <c r="B16" s="8" t="s">
        <v>26</v>
      </c>
      <c r="C16" s="6">
        <f>AVERAGE(C7:C13)</f>
        <v>289.28571428571428</v>
      </c>
      <c r="F16" s="3" t="s">
        <v>18</v>
      </c>
      <c r="G16" s="3" t="s">
        <v>21</v>
      </c>
      <c r="H16" s="3" t="s">
        <v>23</v>
      </c>
      <c r="I16" s="6">
        <v>185</v>
      </c>
      <c r="J16" s="6">
        <v>310</v>
      </c>
      <c r="K16" s="6">
        <v>298</v>
      </c>
      <c r="L16" s="6">
        <f t="shared" si="2"/>
        <v>264.33333333333331</v>
      </c>
      <c r="M16" s="6">
        <f t="shared" si="0"/>
        <v>2.8571428571428571E-2</v>
      </c>
      <c r="O16" s="6">
        <v>400</v>
      </c>
      <c r="P16" s="6">
        <v>425</v>
      </c>
      <c r="Q16" s="6" t="str">
        <f t="shared" si="1"/>
        <v>400 up to 425</v>
      </c>
      <c r="R16" s="6">
        <v>1</v>
      </c>
      <c r="S16" s="6">
        <v>0</v>
      </c>
    </row>
    <row r="17" spans="2:19" x14ac:dyDescent="0.3">
      <c r="B17" s="10" t="s">
        <v>27</v>
      </c>
      <c r="C17" s="11"/>
      <c r="F17" s="3" t="s">
        <v>18</v>
      </c>
      <c r="G17" s="3" t="s">
        <v>21</v>
      </c>
      <c r="H17" s="3" t="s">
        <v>24</v>
      </c>
      <c r="I17" s="6">
        <v>185</v>
      </c>
      <c r="J17" s="6">
        <v>310</v>
      </c>
      <c r="K17" s="6">
        <v>402</v>
      </c>
      <c r="L17" s="6">
        <f t="shared" si="2"/>
        <v>299</v>
      </c>
      <c r="M17" s="6">
        <f t="shared" si="0"/>
        <v>2.8571428571428571E-2</v>
      </c>
      <c r="Q17" s="20" t="s">
        <v>36</v>
      </c>
      <c r="R17" s="21">
        <f>SUM(R7:R16)</f>
        <v>7</v>
      </c>
      <c r="S17" s="21">
        <f>SUM(S7:S16)</f>
        <v>35</v>
      </c>
    </row>
    <row r="18" spans="2:19" x14ac:dyDescent="0.3">
      <c r="B18" s="12" t="s">
        <v>28</v>
      </c>
      <c r="C18" s="13"/>
      <c r="F18" s="3" t="s">
        <v>18</v>
      </c>
      <c r="G18" s="3" t="s">
        <v>21</v>
      </c>
      <c r="H18" s="3" t="s">
        <v>25</v>
      </c>
      <c r="I18" s="6">
        <v>185</v>
      </c>
      <c r="J18" s="6">
        <v>310</v>
      </c>
      <c r="K18" s="6">
        <v>370</v>
      </c>
      <c r="L18" s="6">
        <f t="shared" si="2"/>
        <v>288.33333333333331</v>
      </c>
      <c r="M18" s="6">
        <f t="shared" si="0"/>
        <v>2.8571428571428571E-2</v>
      </c>
    </row>
    <row r="19" spans="2:19" x14ac:dyDescent="0.3">
      <c r="B19" s="12" t="s">
        <v>29</v>
      </c>
      <c r="C19" s="13"/>
      <c r="F19" s="3" t="s">
        <v>18</v>
      </c>
      <c r="G19" s="3" t="s">
        <v>23</v>
      </c>
      <c r="H19" s="3" t="s">
        <v>24</v>
      </c>
      <c r="I19" s="6">
        <v>185</v>
      </c>
      <c r="J19" s="6">
        <v>298</v>
      </c>
      <c r="K19" s="6">
        <v>402</v>
      </c>
      <c r="L19" s="6">
        <f t="shared" si="2"/>
        <v>295</v>
      </c>
      <c r="M19" s="6">
        <f t="shared" si="0"/>
        <v>2.8571428571428571E-2</v>
      </c>
    </row>
    <row r="20" spans="2:19" ht="15.6" x14ac:dyDescent="0.35">
      <c r="B20" s="14" t="s">
        <v>30</v>
      </c>
      <c r="C20" s="6">
        <f>AVERAGE(L7:L41)</f>
        <v>289.28571428571428</v>
      </c>
      <c r="F20" s="3" t="s">
        <v>18</v>
      </c>
      <c r="G20" s="3" t="s">
        <v>23</v>
      </c>
      <c r="H20" s="3" t="s">
        <v>25</v>
      </c>
      <c r="I20" s="6">
        <v>185</v>
      </c>
      <c r="J20" s="6">
        <v>298</v>
      </c>
      <c r="K20" s="6">
        <v>370</v>
      </c>
      <c r="L20" s="6">
        <f t="shared" si="2"/>
        <v>284.33333333333331</v>
      </c>
      <c r="M20" s="6">
        <f t="shared" si="0"/>
        <v>2.8571428571428571E-2</v>
      </c>
    </row>
    <row r="21" spans="2:19" x14ac:dyDescent="0.3">
      <c r="B21" t="s">
        <v>87</v>
      </c>
      <c r="F21" s="3" t="s">
        <v>18</v>
      </c>
      <c r="G21" s="3" t="s">
        <v>24</v>
      </c>
      <c r="H21" s="3" t="s">
        <v>25</v>
      </c>
      <c r="I21" s="6">
        <v>185</v>
      </c>
      <c r="J21" s="6">
        <v>402</v>
      </c>
      <c r="K21" s="6">
        <v>370</v>
      </c>
      <c r="L21" s="6">
        <f t="shared" si="2"/>
        <v>319</v>
      </c>
      <c r="M21" s="6">
        <f t="shared" si="0"/>
        <v>2.8571428571428571E-2</v>
      </c>
    </row>
    <row r="22" spans="2:19" x14ac:dyDescent="0.3">
      <c r="B22" t="s">
        <v>86</v>
      </c>
      <c r="F22" s="3" t="s">
        <v>19</v>
      </c>
      <c r="G22" s="3" t="s">
        <v>20</v>
      </c>
      <c r="H22" s="3" t="s">
        <v>21</v>
      </c>
      <c r="I22" s="6">
        <v>250</v>
      </c>
      <c r="J22" s="6">
        <v>210</v>
      </c>
      <c r="K22" s="6">
        <v>310</v>
      </c>
      <c r="L22" s="6">
        <f t="shared" si="2"/>
        <v>256.66666666666669</v>
      </c>
      <c r="M22" s="6">
        <f t="shared" si="0"/>
        <v>2.8571428571428571E-2</v>
      </c>
    </row>
    <row r="23" spans="2:19" x14ac:dyDescent="0.3">
      <c r="F23" s="3" t="s">
        <v>19</v>
      </c>
      <c r="G23" s="3" t="s">
        <v>20</v>
      </c>
      <c r="H23" s="3" t="s">
        <v>23</v>
      </c>
      <c r="I23" s="6">
        <v>250</v>
      </c>
      <c r="J23" s="6">
        <v>210</v>
      </c>
      <c r="K23" s="6">
        <v>298</v>
      </c>
      <c r="L23" s="6">
        <f t="shared" si="2"/>
        <v>252.66666666666666</v>
      </c>
      <c r="M23" s="6">
        <f t="shared" si="0"/>
        <v>2.8571428571428571E-2</v>
      </c>
    </row>
    <row r="24" spans="2:19" x14ac:dyDescent="0.3">
      <c r="B24" s="15" t="s">
        <v>31</v>
      </c>
      <c r="C24" s="16"/>
      <c r="F24" s="3" t="s">
        <v>19</v>
      </c>
      <c r="G24" s="3" t="s">
        <v>20</v>
      </c>
      <c r="H24" s="3" t="s">
        <v>24</v>
      </c>
      <c r="I24" s="6">
        <v>250</v>
      </c>
      <c r="J24" s="6">
        <v>210</v>
      </c>
      <c r="K24" s="6">
        <v>402</v>
      </c>
      <c r="L24" s="6">
        <f t="shared" si="2"/>
        <v>287.33333333333331</v>
      </c>
      <c r="M24" s="6">
        <f t="shared" si="0"/>
        <v>2.8571428571428571E-2</v>
      </c>
    </row>
    <row r="25" spans="2:19" x14ac:dyDescent="0.3">
      <c r="F25" s="3" t="s">
        <v>19</v>
      </c>
      <c r="G25" s="3" t="s">
        <v>20</v>
      </c>
      <c r="H25" s="3" t="s">
        <v>25</v>
      </c>
      <c r="I25" s="6">
        <v>250</v>
      </c>
      <c r="J25" s="6">
        <v>210</v>
      </c>
      <c r="K25" s="6">
        <v>370</v>
      </c>
      <c r="L25" s="6">
        <f t="shared" si="2"/>
        <v>276.66666666666669</v>
      </c>
      <c r="M25" s="6">
        <f t="shared" si="0"/>
        <v>2.8571428571428571E-2</v>
      </c>
    </row>
    <row r="26" spans="2:19" x14ac:dyDescent="0.3">
      <c r="B26" t="s">
        <v>39</v>
      </c>
      <c r="F26" s="3" t="s">
        <v>19</v>
      </c>
      <c r="G26" s="3" t="s">
        <v>21</v>
      </c>
      <c r="H26" s="3" t="s">
        <v>23</v>
      </c>
      <c r="I26" s="6">
        <v>250</v>
      </c>
      <c r="J26" s="6">
        <v>310</v>
      </c>
      <c r="K26" s="6">
        <v>298</v>
      </c>
      <c r="L26" s="6">
        <f t="shared" si="2"/>
        <v>286</v>
      </c>
      <c r="M26" s="6">
        <f t="shared" si="0"/>
        <v>2.8571428571428571E-2</v>
      </c>
    </row>
    <row r="27" spans="2:19" x14ac:dyDescent="0.3">
      <c r="F27" s="3" t="s">
        <v>19</v>
      </c>
      <c r="G27" s="3" t="s">
        <v>21</v>
      </c>
      <c r="H27" s="3" t="s">
        <v>24</v>
      </c>
      <c r="I27" s="6">
        <v>250</v>
      </c>
      <c r="J27" s="6">
        <v>310</v>
      </c>
      <c r="K27" s="6">
        <v>402</v>
      </c>
      <c r="L27" s="6">
        <f t="shared" si="2"/>
        <v>320.66666666666669</v>
      </c>
      <c r="M27" s="6">
        <f t="shared" si="0"/>
        <v>2.8571428571428571E-2</v>
      </c>
    </row>
    <row r="28" spans="2:19" ht="15.6" x14ac:dyDescent="0.35">
      <c r="B28" s="8" t="s">
        <v>99</v>
      </c>
      <c r="C28" s="6">
        <f>_xlfn.STDEV.P(L7:L41)</f>
        <v>34.928238710396521</v>
      </c>
      <c r="F28" s="3" t="s">
        <v>19</v>
      </c>
      <c r="G28" s="3" t="s">
        <v>21</v>
      </c>
      <c r="H28" s="3" t="s">
        <v>25</v>
      </c>
      <c r="I28" s="6">
        <v>250</v>
      </c>
      <c r="J28" s="6">
        <v>310</v>
      </c>
      <c r="K28" s="6">
        <v>370</v>
      </c>
      <c r="L28" s="6">
        <f t="shared" si="2"/>
        <v>310</v>
      </c>
      <c r="M28" s="6">
        <f t="shared" si="0"/>
        <v>2.8571428571428571E-2</v>
      </c>
    </row>
    <row r="29" spans="2:19" x14ac:dyDescent="0.3">
      <c r="F29" s="3" t="s">
        <v>19</v>
      </c>
      <c r="G29" s="3" t="s">
        <v>23</v>
      </c>
      <c r="H29" s="3" t="s">
        <v>24</v>
      </c>
      <c r="I29" s="6">
        <v>250</v>
      </c>
      <c r="J29" s="6">
        <v>298</v>
      </c>
      <c r="K29" s="6">
        <v>402</v>
      </c>
      <c r="L29" s="6">
        <f t="shared" si="2"/>
        <v>316.66666666666669</v>
      </c>
      <c r="M29" s="6">
        <f t="shared" si="0"/>
        <v>2.8571428571428571E-2</v>
      </c>
    </row>
    <row r="30" spans="2:19" x14ac:dyDescent="0.3">
      <c r="B30" t="s">
        <v>40</v>
      </c>
      <c r="F30" s="3" t="s">
        <v>19</v>
      </c>
      <c r="G30" s="3" t="s">
        <v>23</v>
      </c>
      <c r="H30" s="3" t="s">
        <v>25</v>
      </c>
      <c r="I30" s="6">
        <v>250</v>
      </c>
      <c r="J30" s="6">
        <v>298</v>
      </c>
      <c r="K30" s="6">
        <v>370</v>
      </c>
      <c r="L30" s="6">
        <f t="shared" si="2"/>
        <v>306</v>
      </c>
      <c r="M30" s="6">
        <f t="shared" si="0"/>
        <v>2.8571428571428571E-2</v>
      </c>
    </row>
    <row r="31" spans="2:19" x14ac:dyDescent="0.3">
      <c r="B31" t="s">
        <v>41</v>
      </c>
      <c r="F31" s="3" t="s">
        <v>19</v>
      </c>
      <c r="G31" s="3" t="s">
        <v>24</v>
      </c>
      <c r="H31" s="3" t="s">
        <v>25</v>
      </c>
      <c r="I31" s="6">
        <v>250</v>
      </c>
      <c r="J31" s="6">
        <v>402</v>
      </c>
      <c r="K31" s="6">
        <v>370</v>
      </c>
      <c r="L31" s="6">
        <f t="shared" si="2"/>
        <v>340.66666666666669</v>
      </c>
      <c r="M31" s="6">
        <f t="shared" si="0"/>
        <v>2.8571428571428571E-2</v>
      </c>
    </row>
    <row r="32" spans="2:19" x14ac:dyDescent="0.3">
      <c r="F32" s="3" t="s">
        <v>20</v>
      </c>
      <c r="G32" s="3" t="s">
        <v>21</v>
      </c>
      <c r="H32" s="3" t="s">
        <v>23</v>
      </c>
      <c r="I32" s="6">
        <v>210</v>
      </c>
      <c r="J32" s="6">
        <v>310</v>
      </c>
      <c r="K32" s="6">
        <v>298</v>
      </c>
      <c r="L32" s="6">
        <f t="shared" si="2"/>
        <v>272.66666666666669</v>
      </c>
      <c r="M32" s="6">
        <f t="shared" si="0"/>
        <v>2.8571428571428571E-2</v>
      </c>
    </row>
    <row r="33" spans="2:20" x14ac:dyDescent="0.3">
      <c r="F33" s="3" t="s">
        <v>20</v>
      </c>
      <c r="G33" s="3" t="s">
        <v>21</v>
      </c>
      <c r="H33" s="3" t="s">
        <v>24</v>
      </c>
      <c r="I33" s="6">
        <v>210</v>
      </c>
      <c r="J33" s="6">
        <v>310</v>
      </c>
      <c r="K33" s="6">
        <v>402</v>
      </c>
      <c r="L33" s="6">
        <f t="shared" si="2"/>
        <v>307.33333333333331</v>
      </c>
      <c r="M33" s="6">
        <f t="shared" si="0"/>
        <v>2.8571428571428571E-2</v>
      </c>
    </row>
    <row r="34" spans="2:20" ht="54" x14ac:dyDescent="0.35">
      <c r="F34" s="3" t="s">
        <v>20</v>
      </c>
      <c r="G34" s="3" t="s">
        <v>21</v>
      </c>
      <c r="H34" s="3" t="s">
        <v>25</v>
      </c>
      <c r="I34" s="6">
        <v>210</v>
      </c>
      <c r="J34" s="6">
        <v>310</v>
      </c>
      <c r="K34" s="6">
        <v>370</v>
      </c>
      <c r="L34" s="6">
        <f t="shared" si="2"/>
        <v>296.66666666666669</v>
      </c>
      <c r="M34" s="6">
        <f t="shared" si="0"/>
        <v>2.8571428571428571E-2</v>
      </c>
      <c r="O34" s="18" t="s">
        <v>34</v>
      </c>
      <c r="P34" s="19"/>
      <c r="Q34" s="19"/>
      <c r="R34" s="19"/>
      <c r="S34" s="19"/>
      <c r="T34" s="19"/>
    </row>
    <row r="35" spans="2:20" x14ac:dyDescent="0.3">
      <c r="F35" s="3" t="s">
        <v>20</v>
      </c>
      <c r="G35" s="3" t="s">
        <v>23</v>
      </c>
      <c r="H35" s="3" t="s">
        <v>24</v>
      </c>
      <c r="I35" s="6">
        <v>210</v>
      </c>
      <c r="J35" s="6">
        <v>298</v>
      </c>
      <c r="K35" s="6">
        <v>402</v>
      </c>
      <c r="L35" s="6">
        <f t="shared" si="2"/>
        <v>303.33333333333331</v>
      </c>
      <c r="M35" s="6">
        <f t="shared" si="0"/>
        <v>2.8571428571428571E-2</v>
      </c>
    </row>
    <row r="36" spans="2:20" x14ac:dyDescent="0.3">
      <c r="F36" s="3" t="s">
        <v>20</v>
      </c>
      <c r="G36" s="3" t="s">
        <v>23</v>
      </c>
      <c r="H36" s="3" t="s">
        <v>25</v>
      </c>
      <c r="I36" s="6">
        <v>210</v>
      </c>
      <c r="J36" s="6">
        <v>298</v>
      </c>
      <c r="K36" s="6">
        <v>370</v>
      </c>
      <c r="L36" s="6">
        <f t="shared" si="2"/>
        <v>292.66666666666669</v>
      </c>
      <c r="M36" s="6">
        <f t="shared" si="0"/>
        <v>2.8571428571428571E-2</v>
      </c>
      <c r="O36" t="s">
        <v>35</v>
      </c>
    </row>
    <row r="37" spans="2:20" x14ac:dyDescent="0.3">
      <c r="F37" s="3" t="s">
        <v>20</v>
      </c>
      <c r="G37" s="3" t="s">
        <v>24</v>
      </c>
      <c r="H37" s="3" t="s">
        <v>25</v>
      </c>
      <c r="I37" s="6">
        <v>210</v>
      </c>
      <c r="J37" s="6">
        <v>402</v>
      </c>
      <c r="K37" s="6">
        <v>370</v>
      </c>
      <c r="L37" s="6">
        <f t="shared" si="2"/>
        <v>327.33333333333331</v>
      </c>
      <c r="M37" s="6">
        <f t="shared" si="0"/>
        <v>2.8571428571428571E-2</v>
      </c>
    </row>
    <row r="38" spans="2:20" x14ac:dyDescent="0.3">
      <c r="F38" s="3" t="s">
        <v>21</v>
      </c>
      <c r="G38" s="3" t="s">
        <v>23</v>
      </c>
      <c r="H38" s="3" t="s">
        <v>24</v>
      </c>
      <c r="I38" s="6">
        <v>310</v>
      </c>
      <c r="J38" s="6">
        <v>298</v>
      </c>
      <c r="K38" s="6">
        <v>402</v>
      </c>
      <c r="L38" s="6">
        <f t="shared" si="2"/>
        <v>336.66666666666669</v>
      </c>
      <c r="M38" s="6">
        <f t="shared" si="0"/>
        <v>2.8571428571428571E-2</v>
      </c>
    </row>
    <row r="39" spans="2:20" x14ac:dyDescent="0.3">
      <c r="B39" t="s">
        <v>32</v>
      </c>
      <c r="F39" s="3" t="s">
        <v>21</v>
      </c>
      <c r="G39" s="3" t="s">
        <v>23</v>
      </c>
      <c r="H39" s="3" t="s">
        <v>25</v>
      </c>
      <c r="I39" s="6">
        <v>310</v>
      </c>
      <c r="J39" s="6">
        <v>298</v>
      </c>
      <c r="K39" s="6">
        <v>370</v>
      </c>
      <c r="L39" s="6">
        <f t="shared" si="2"/>
        <v>326</v>
      </c>
      <c r="M39" s="6">
        <f t="shared" si="0"/>
        <v>2.8571428571428571E-2</v>
      </c>
    </row>
    <row r="40" spans="2:20" x14ac:dyDescent="0.3">
      <c r="F40" s="3" t="s">
        <v>21</v>
      </c>
      <c r="G40" s="3" t="s">
        <v>24</v>
      </c>
      <c r="H40" s="3" t="s">
        <v>25</v>
      </c>
      <c r="I40" s="6">
        <v>310</v>
      </c>
      <c r="J40" s="6">
        <v>402</v>
      </c>
      <c r="K40" s="6">
        <v>370</v>
      </c>
      <c r="L40" s="6">
        <f t="shared" si="2"/>
        <v>360.66666666666669</v>
      </c>
      <c r="M40" s="6">
        <f t="shared" si="0"/>
        <v>2.8571428571428571E-2</v>
      </c>
    </row>
    <row r="41" spans="2:20" x14ac:dyDescent="0.3">
      <c r="B41" s="8" t="s">
        <v>33</v>
      </c>
      <c r="C41" s="6">
        <f>D3/D2</f>
        <v>0.42857142857142855</v>
      </c>
      <c r="F41" s="3" t="s">
        <v>23</v>
      </c>
      <c r="G41" s="3" t="s">
        <v>24</v>
      </c>
      <c r="H41" s="3" t="s">
        <v>25</v>
      </c>
      <c r="I41" s="6">
        <v>298</v>
      </c>
      <c r="J41" s="6">
        <v>402</v>
      </c>
      <c r="K41" s="6">
        <v>370</v>
      </c>
      <c r="L41" s="6">
        <f t="shared" si="2"/>
        <v>356.66666666666669</v>
      </c>
      <c r="M41" s="6">
        <f t="shared" si="0"/>
        <v>2.8571428571428571E-2</v>
      </c>
    </row>
    <row r="42" spans="2:20" ht="43.2" x14ac:dyDescent="0.3">
      <c r="B42" s="17" t="s">
        <v>22</v>
      </c>
      <c r="C42" s="6">
        <f>C15/SQRT(D3)*SQRT((D2-D3)/(D2-1))</f>
        <v>34.928238710396371</v>
      </c>
      <c r="L42" s="20" t="s">
        <v>36</v>
      </c>
      <c r="M42" s="21">
        <f>SUM(M7:M41)</f>
        <v>1.0000000000000002</v>
      </c>
    </row>
    <row r="45" spans="2:20" ht="43.2" x14ac:dyDescent="0.3">
      <c r="B45" s="26" t="s">
        <v>57</v>
      </c>
      <c r="C45" s="27"/>
    </row>
  </sheetData>
  <conditionalFormatting sqref="B24:C24">
    <cfRule type="expression" dxfId="4" priority="2">
      <formula>$C$20=""</formula>
    </cfRule>
  </conditionalFormatting>
  <conditionalFormatting sqref="B45:C45">
    <cfRule type="expression" dxfId="3" priority="1">
      <formula>$C$20=""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99448-DD24-4336-8932-904AF989D9AC}">
  <sheetPr codeName="Sheet23">
    <tabColor rgb="FF0000FF"/>
  </sheetPr>
  <dimension ref="B2:G17"/>
  <sheetViews>
    <sheetView zoomScale="131" zoomScaleNormal="131" workbookViewId="0"/>
  </sheetViews>
  <sheetFormatPr defaultRowHeight="14.4" x14ac:dyDescent="0.3"/>
  <cols>
    <col min="1" max="1" width="2.33203125" customWidth="1"/>
    <col min="2" max="2" width="11.33203125" customWidth="1"/>
    <col min="3" max="3" width="16" customWidth="1"/>
    <col min="4" max="4" width="20.44140625" bestFit="1" customWidth="1"/>
    <col min="5" max="5" width="15.88671875" bestFit="1" customWidth="1"/>
    <col min="6" max="6" width="13.5546875" bestFit="1" customWidth="1"/>
    <col min="7" max="7" width="18.33203125" customWidth="1"/>
  </cols>
  <sheetData>
    <row r="2" spans="2:7" x14ac:dyDescent="0.3">
      <c r="B2" s="20" t="s">
        <v>42</v>
      </c>
    </row>
    <row r="3" spans="2:7" x14ac:dyDescent="0.3">
      <c r="B3" s="20" t="s">
        <v>43</v>
      </c>
    </row>
    <row r="4" spans="2:7" x14ac:dyDescent="0.3">
      <c r="B4" s="20" t="s">
        <v>44</v>
      </c>
    </row>
    <row r="5" spans="2:7" x14ac:dyDescent="0.3">
      <c r="B5" s="20" t="s">
        <v>45</v>
      </c>
    </row>
    <row r="6" spans="2:7" x14ac:dyDescent="0.3">
      <c r="B6" s="20" t="s">
        <v>46</v>
      </c>
    </row>
    <row r="7" spans="2:7" x14ac:dyDescent="0.3">
      <c r="B7" s="20" t="s">
        <v>47</v>
      </c>
    </row>
    <row r="8" spans="2:7" ht="4.95" customHeight="1" x14ac:dyDescent="0.3"/>
    <row r="9" spans="2:7" x14ac:dyDescent="0.3">
      <c r="B9" s="7" t="s">
        <v>48</v>
      </c>
      <c r="C9" s="22">
        <v>195</v>
      </c>
      <c r="D9" t="s">
        <v>49</v>
      </c>
    </row>
    <row r="10" spans="2:7" x14ac:dyDescent="0.3">
      <c r="B10" s="7" t="s">
        <v>50</v>
      </c>
      <c r="C10" s="3">
        <v>300</v>
      </c>
      <c r="D10" t="s">
        <v>51</v>
      </c>
    </row>
    <row r="11" spans="2:7" ht="4.95" customHeight="1" x14ac:dyDescent="0.3"/>
    <row r="12" spans="2:7" ht="28.8" x14ac:dyDescent="0.3">
      <c r="B12" s="23" t="s">
        <v>52</v>
      </c>
      <c r="C12" s="23" t="s">
        <v>33</v>
      </c>
      <c r="D12" s="23" t="s">
        <v>53</v>
      </c>
      <c r="E12" s="23" t="s">
        <v>54</v>
      </c>
      <c r="F12" s="23" t="s">
        <v>55</v>
      </c>
      <c r="G12" s="23" t="s">
        <v>56</v>
      </c>
    </row>
    <row r="13" spans="2:7" x14ac:dyDescent="0.3">
      <c r="B13" s="3">
        <v>300000</v>
      </c>
      <c r="C13" s="6"/>
      <c r="D13" s="6"/>
      <c r="E13" s="24"/>
      <c r="F13" s="25"/>
      <c r="G13" s="25"/>
    </row>
    <row r="14" spans="2:7" x14ac:dyDescent="0.3">
      <c r="B14" s="3">
        <v>168000</v>
      </c>
      <c r="C14" s="95"/>
      <c r="D14" s="6"/>
      <c r="E14" s="24"/>
      <c r="F14" s="25"/>
      <c r="G14" s="25"/>
    </row>
    <row r="15" spans="2:7" x14ac:dyDescent="0.3">
      <c r="B15" s="3">
        <v>25000</v>
      </c>
      <c r="C15" s="6"/>
      <c r="D15" s="6"/>
      <c r="E15" s="24"/>
      <c r="F15" s="25"/>
      <c r="G15" s="25"/>
    </row>
    <row r="16" spans="2:7" x14ac:dyDescent="0.3">
      <c r="B16" s="3">
        <v>10000</v>
      </c>
      <c r="C16" s="6"/>
      <c r="D16" s="6"/>
      <c r="E16" s="24"/>
      <c r="F16" s="25"/>
      <c r="G16" s="25"/>
    </row>
    <row r="17" spans="2:7" x14ac:dyDescent="0.3">
      <c r="B17" s="3">
        <v>3000</v>
      </c>
      <c r="C17" s="6"/>
      <c r="D17" s="6"/>
      <c r="E17" s="24"/>
      <c r="F17" s="25"/>
      <c r="G17" s="25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14C75-A248-4403-A584-FAB91D49FCDC}">
  <sheetPr codeName="Sheet24">
    <tabColor rgb="FFFF0000"/>
  </sheetPr>
  <dimension ref="B2:G17"/>
  <sheetViews>
    <sheetView zoomScale="131" zoomScaleNormal="131" workbookViewId="0"/>
  </sheetViews>
  <sheetFormatPr defaultRowHeight="14.4" x14ac:dyDescent="0.3"/>
  <cols>
    <col min="1" max="1" width="2.33203125" customWidth="1"/>
    <col min="2" max="2" width="11.33203125" customWidth="1"/>
    <col min="3" max="3" width="16" customWidth="1"/>
    <col min="4" max="4" width="20.44140625" bestFit="1" customWidth="1"/>
    <col min="5" max="5" width="15.88671875" bestFit="1" customWidth="1"/>
    <col min="6" max="6" width="13.5546875" bestFit="1" customWidth="1"/>
    <col min="7" max="7" width="18.33203125" customWidth="1"/>
  </cols>
  <sheetData>
    <row r="2" spans="2:7" x14ac:dyDescent="0.3">
      <c r="B2" s="20" t="s">
        <v>42</v>
      </c>
    </row>
    <row r="3" spans="2:7" x14ac:dyDescent="0.3">
      <c r="B3" s="20" t="s">
        <v>43</v>
      </c>
    </row>
    <row r="4" spans="2:7" x14ac:dyDescent="0.3">
      <c r="B4" s="20" t="s">
        <v>44</v>
      </c>
    </row>
    <row r="5" spans="2:7" x14ac:dyDescent="0.3">
      <c r="B5" s="20" t="s">
        <v>45</v>
      </c>
    </row>
    <row r="6" spans="2:7" x14ac:dyDescent="0.3">
      <c r="B6" s="20" t="s">
        <v>46</v>
      </c>
    </row>
    <row r="7" spans="2:7" x14ac:dyDescent="0.3">
      <c r="B7" s="20" t="s">
        <v>47</v>
      </c>
    </row>
    <row r="8" spans="2:7" ht="4.95" customHeight="1" x14ac:dyDescent="0.3"/>
    <row r="9" spans="2:7" x14ac:dyDescent="0.3">
      <c r="B9" s="7" t="s">
        <v>48</v>
      </c>
      <c r="C9" s="22">
        <v>195</v>
      </c>
      <c r="D9" t="s">
        <v>49</v>
      </c>
    </row>
    <row r="10" spans="2:7" x14ac:dyDescent="0.3">
      <c r="B10" s="7" t="s">
        <v>50</v>
      </c>
      <c r="C10" s="3">
        <v>300</v>
      </c>
      <c r="D10" t="s">
        <v>51</v>
      </c>
    </row>
    <row r="11" spans="2:7" ht="4.95" customHeight="1" x14ac:dyDescent="0.3"/>
    <row r="12" spans="2:7" ht="28.8" x14ac:dyDescent="0.3">
      <c r="B12" s="23" t="s">
        <v>52</v>
      </c>
      <c r="C12" s="23" t="s">
        <v>33</v>
      </c>
      <c r="D12" s="23" t="s">
        <v>53</v>
      </c>
      <c r="E12" s="23" t="s">
        <v>54</v>
      </c>
      <c r="F12" s="23" t="s">
        <v>55</v>
      </c>
      <c r="G12" s="23" t="s">
        <v>56</v>
      </c>
    </row>
    <row r="13" spans="2:7" x14ac:dyDescent="0.3">
      <c r="B13" s="3">
        <v>300000</v>
      </c>
      <c r="C13" s="6" cm="1">
        <f t="array" ref="C13:C17">C10/B13:B17</f>
        <v>1E-3</v>
      </c>
      <c r="D13" s="6" t="b" cm="1">
        <f t="array" ref="D13:D17">_xlfn.ANCHORARRAY(C13)&gt;0.05</f>
        <v>0</v>
      </c>
      <c r="E13" s="24" cm="1">
        <f t="array" ref="E13:E17">SQRT((B13:B17-C10)/(B13:B17-1))</f>
        <v>0.9995015407747504</v>
      </c>
      <c r="F13" s="25">
        <f>$C$9/SQRT($C$10)</f>
        <v>11.258330249197702</v>
      </c>
      <c r="G13" s="25" cm="1">
        <f t="array" ref="G13:G17">F13:F17*_xlfn.ANCHORARRAY(E13)</f>
        <v>11.252718430624082</v>
      </c>
    </row>
    <row r="14" spans="2:7" x14ac:dyDescent="0.3">
      <c r="B14" s="3">
        <v>168000</v>
      </c>
      <c r="C14" s="95">
        <v>1.7857142857142857E-3</v>
      </c>
      <c r="D14" s="6" t="b">
        <v>0</v>
      </c>
      <c r="E14" s="24">
        <v>0.99910971744916699</v>
      </c>
      <c r="F14" s="25">
        <f t="shared" ref="F14:F17" si="0">$C$9/SQRT($C$10)</f>
        <v>11.258330249197702</v>
      </c>
      <c r="G14" s="25">
        <v>11.248307154225325</v>
      </c>
    </row>
    <row r="15" spans="2:7" x14ac:dyDescent="0.3">
      <c r="B15" s="3">
        <v>25000</v>
      </c>
      <c r="C15" s="6">
        <v>1.2E-2</v>
      </c>
      <c r="D15" s="6" t="b">
        <v>0</v>
      </c>
      <c r="E15" s="24">
        <v>0.9940017714173669</v>
      </c>
      <c r="F15" s="25">
        <f t="shared" si="0"/>
        <v>11.258330249197702</v>
      </c>
      <c r="G15" s="25">
        <v>11.190800210904241</v>
      </c>
    </row>
    <row r="16" spans="2:7" x14ac:dyDescent="0.3">
      <c r="B16" s="3">
        <v>10000</v>
      </c>
      <c r="C16" s="6">
        <v>0.03</v>
      </c>
      <c r="D16" s="6" t="b">
        <v>0</v>
      </c>
      <c r="E16" s="24">
        <v>0.98493502816224898</v>
      </c>
      <c r="F16" s="25">
        <f t="shared" si="0"/>
        <v>11.258330249197702</v>
      </c>
      <c r="G16" s="25">
        <v>11.088723821053438</v>
      </c>
    </row>
    <row r="17" spans="2:7" x14ac:dyDescent="0.3">
      <c r="B17" s="3">
        <v>3000</v>
      </c>
      <c r="C17" s="6">
        <v>0.1</v>
      </c>
      <c r="D17" s="6" t="b">
        <v>1</v>
      </c>
      <c r="E17" s="24">
        <v>0.94884145147297627</v>
      </c>
      <c r="F17" s="25">
        <f t="shared" si="0"/>
        <v>11.258330249197702</v>
      </c>
      <c r="G17" s="25">
        <v>10.682370414810862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25639-BBB2-49F4-9B15-E6AB24F8074F}">
  <sheetPr codeName="Sheet27">
    <tabColor rgb="FF0000FF"/>
  </sheetPr>
  <dimension ref="B1:L375"/>
  <sheetViews>
    <sheetView zoomScale="130" zoomScaleNormal="130" workbookViewId="0"/>
  </sheetViews>
  <sheetFormatPr defaultRowHeight="14.4" x14ac:dyDescent="0.3"/>
  <cols>
    <col min="1" max="1" width="2.33203125" customWidth="1"/>
    <col min="2" max="2" width="19.5546875" customWidth="1"/>
    <col min="3" max="4" width="11.109375" customWidth="1"/>
    <col min="5" max="5" width="11.88671875" customWidth="1"/>
    <col min="6" max="6" width="12.44140625" customWidth="1"/>
    <col min="7" max="7" width="25.109375" customWidth="1"/>
    <col min="8" max="8" width="10.109375" customWidth="1"/>
    <col min="13" max="13" width="34.6640625" bestFit="1" customWidth="1"/>
  </cols>
  <sheetData>
    <row r="1" spans="2:9" ht="5.25" customHeight="1" x14ac:dyDescent="0.3"/>
    <row r="2" spans="2:9" x14ac:dyDescent="0.3">
      <c r="B2" s="61" t="str">
        <f>"An insurance company claims that the average cost per year for a policy is "&amp;DOLLAR(C6,0)</f>
        <v>An insurance company claims that the average cost per year for a policy is $822</v>
      </c>
      <c r="C2" s="62"/>
      <c r="D2" s="62"/>
      <c r="E2" s="62"/>
      <c r="F2" s="62"/>
      <c r="G2" s="62"/>
      <c r="H2" s="62"/>
      <c r="I2" s="63"/>
    </row>
    <row r="3" spans="2:9" x14ac:dyDescent="0.3">
      <c r="B3" s="64" t="s">
        <v>409</v>
      </c>
      <c r="C3" s="65"/>
      <c r="D3" s="65"/>
      <c r="E3" s="65"/>
      <c r="F3" s="65"/>
      <c r="G3" s="65"/>
      <c r="H3" s="65"/>
      <c r="I3" s="66"/>
    </row>
    <row r="4" spans="2:9" x14ac:dyDescent="0.3">
      <c r="B4" s="67" t="s">
        <v>410</v>
      </c>
      <c r="C4" s="68"/>
      <c r="D4" s="68"/>
      <c r="E4" s="68"/>
      <c r="F4" s="68"/>
      <c r="G4" s="68"/>
      <c r="H4" s="68"/>
      <c r="I4" s="69"/>
    </row>
    <row r="5" spans="2:9" ht="5.25" customHeight="1" x14ac:dyDescent="0.3"/>
    <row r="6" spans="2:9" x14ac:dyDescent="0.3">
      <c r="B6" s="3" t="s">
        <v>405</v>
      </c>
      <c r="C6" s="31">
        <v>822</v>
      </c>
    </row>
    <row r="7" spans="2:9" x14ac:dyDescent="0.3">
      <c r="B7" s="3" t="s">
        <v>406</v>
      </c>
      <c r="C7" s="31">
        <v>202</v>
      </c>
    </row>
    <row r="8" spans="2:9" x14ac:dyDescent="0.3">
      <c r="B8" s="28" t="s">
        <v>407</v>
      </c>
      <c r="C8" s="3">
        <v>2</v>
      </c>
    </row>
    <row r="9" spans="2:9" ht="5.25" customHeight="1" x14ac:dyDescent="0.3">
      <c r="B9" s="96"/>
    </row>
    <row r="10" spans="2:9" x14ac:dyDescent="0.3">
      <c r="B10" s="99" t="s">
        <v>411</v>
      </c>
      <c r="C10" s="36"/>
      <c r="D10" s="36"/>
      <c r="E10" s="36"/>
      <c r="F10" s="36"/>
      <c r="G10" s="36"/>
      <c r="H10" s="36"/>
      <c r="I10" s="37"/>
    </row>
    <row r="11" spans="2:9" ht="3.75" customHeight="1" x14ac:dyDescent="0.3"/>
    <row r="12" spans="2:9" ht="28.8" x14ac:dyDescent="0.3">
      <c r="B12" s="8" t="s">
        <v>50</v>
      </c>
      <c r="C12" s="17" t="s">
        <v>55</v>
      </c>
      <c r="D12" s="17" t="s">
        <v>324</v>
      </c>
      <c r="E12" s="17" t="s">
        <v>309</v>
      </c>
      <c r="F12" s="17" t="s">
        <v>310</v>
      </c>
      <c r="G12" s="17" t="s">
        <v>403</v>
      </c>
      <c r="H12" s="8" t="s">
        <v>59</v>
      </c>
    </row>
    <row r="13" spans="2:9" x14ac:dyDescent="0.3">
      <c r="B13" s="97">
        <v>50</v>
      </c>
      <c r="C13" s="25"/>
      <c r="D13" s="25"/>
      <c r="E13" s="25"/>
      <c r="F13" s="25"/>
      <c r="G13" s="3" t="str" cm="1">
        <f t="array" ref="G13:G17">IF(F13:F17="","","P("&amp;DOLLAR(E13:E17,0)&amp;" &lt;= Xbar &lt;= "&amp;DOLLAR(F13:F17,0)&amp;")")</f>
        <v/>
      </c>
      <c r="H13" s="98" t="str" cm="1">
        <f t="array" ref="H13:H17">IF(F13:F17="","",_xlfn.NORM.DIST(_xlfn.ANCHORARRAY(F13),C6,_xlfn.ANCHORARRAY(C13),1)-_xlfn.NORM.DIST(_xlfn.ANCHORARRAY(E13),C6,_xlfn.ANCHORARRAY(C13),1))</f>
        <v/>
      </c>
    </row>
    <row r="14" spans="2:9" x14ac:dyDescent="0.3">
      <c r="B14" s="97">
        <v>100</v>
      </c>
      <c r="C14" s="25"/>
      <c r="D14" s="25"/>
      <c r="E14" s="25"/>
      <c r="F14" s="25"/>
      <c r="G14" s="3" t="str">
        <v/>
      </c>
      <c r="H14" s="98" t="str">
        <v/>
      </c>
    </row>
    <row r="15" spans="2:9" x14ac:dyDescent="0.3">
      <c r="B15" s="97">
        <v>300</v>
      </c>
      <c r="C15" s="25"/>
      <c r="D15" s="25"/>
      <c r="E15" s="25"/>
      <c r="F15" s="25"/>
      <c r="G15" s="3" t="str">
        <v/>
      </c>
      <c r="H15" s="98" t="str">
        <v/>
      </c>
    </row>
    <row r="16" spans="2:9" x14ac:dyDescent="0.3">
      <c r="B16" s="97">
        <v>500</v>
      </c>
      <c r="C16" s="25"/>
      <c r="D16" s="25"/>
      <c r="E16" s="25"/>
      <c r="F16" s="25"/>
      <c r="G16" s="3" t="str">
        <v/>
      </c>
      <c r="H16" s="98" t="str">
        <v/>
      </c>
    </row>
    <row r="17" spans="2:12" x14ac:dyDescent="0.3">
      <c r="B17" s="97">
        <v>1000</v>
      </c>
      <c r="C17" s="25"/>
      <c r="D17" s="25"/>
      <c r="E17" s="25"/>
      <c r="F17" s="25"/>
      <c r="G17" s="3" t="str">
        <v/>
      </c>
      <c r="H17" s="98" t="str">
        <v/>
      </c>
    </row>
    <row r="18" spans="2:12" ht="5.25" customHeight="1" x14ac:dyDescent="0.3">
      <c r="B18" s="96"/>
    </row>
    <row r="19" spans="2:12" x14ac:dyDescent="0.3">
      <c r="B19" t="s">
        <v>404</v>
      </c>
      <c r="J19" s="29" t="s">
        <v>50</v>
      </c>
      <c r="K19" s="3">
        <v>100</v>
      </c>
      <c r="L19" s="3">
        <v>500</v>
      </c>
    </row>
    <row r="20" spans="2:12" ht="5.25" customHeight="1" x14ac:dyDescent="0.3"/>
    <row r="21" spans="2:12" x14ac:dyDescent="0.3">
      <c r="B21" s="28" t="s">
        <v>58</v>
      </c>
      <c r="C21" s="31">
        <v>30</v>
      </c>
    </row>
    <row r="22" spans="2:12" x14ac:dyDescent="0.3">
      <c r="B22" s="3" t="s">
        <v>405</v>
      </c>
      <c r="C22" s="31">
        <f>C6</f>
        <v>822</v>
      </c>
    </row>
    <row r="23" spans="2:12" x14ac:dyDescent="0.3">
      <c r="B23" s="3" t="s">
        <v>406</v>
      </c>
      <c r="C23" s="31">
        <f>C7</f>
        <v>202</v>
      </c>
    </row>
    <row r="24" spans="2:12" ht="5.25" customHeight="1" x14ac:dyDescent="0.3">
      <c r="B24" s="96"/>
    </row>
    <row r="25" spans="2:12" x14ac:dyDescent="0.3">
      <c r="B25" s="99" t="s">
        <v>408</v>
      </c>
      <c r="C25" s="36"/>
      <c r="D25" s="36"/>
      <c r="E25" s="36"/>
      <c r="F25" s="36"/>
      <c r="G25" s="36"/>
      <c r="H25" s="36"/>
      <c r="I25" s="37"/>
    </row>
    <row r="26" spans="2:12" ht="3.75" customHeight="1" x14ac:dyDescent="0.3"/>
    <row r="27" spans="2:12" ht="28.8" x14ac:dyDescent="0.3">
      <c r="B27" s="8" t="s">
        <v>50</v>
      </c>
      <c r="C27" s="17" t="s">
        <v>309</v>
      </c>
      <c r="D27" s="17" t="s">
        <v>310</v>
      </c>
      <c r="E27" s="17" t="s">
        <v>55</v>
      </c>
      <c r="F27" s="8" t="s">
        <v>59</v>
      </c>
      <c r="G27" s="17" t="s">
        <v>403</v>
      </c>
    </row>
    <row r="28" spans="2:12" x14ac:dyDescent="0.3">
      <c r="B28" s="97">
        <f t="shared" ref="B28:B32" si="0">B13</f>
        <v>50</v>
      </c>
      <c r="C28" s="31">
        <f>$C$6-$C$21</f>
        <v>792</v>
      </c>
      <c r="D28" s="31">
        <f>$C$6+$C$21</f>
        <v>852</v>
      </c>
      <c r="E28" s="25"/>
      <c r="F28" s="24"/>
      <c r="G28" s="3" t="str" cm="1">
        <f t="array" ref="G28:G32">"P("&amp;DOLLAR(C28:C32,0)&amp;" &lt;= Xbar &lt;= "&amp;DOLLAR(D28:D32,0)&amp;")"</f>
        <v>P($792 &lt;= Xbar &lt;= $852)</v>
      </c>
    </row>
    <row r="29" spans="2:12" x14ac:dyDescent="0.3">
      <c r="B29" s="97">
        <f t="shared" si="0"/>
        <v>100</v>
      </c>
      <c r="C29" s="31">
        <f>$C$6-$C$21</f>
        <v>792</v>
      </c>
      <c r="D29" s="31">
        <f>$C$6+$C$21</f>
        <v>852</v>
      </c>
      <c r="E29" s="25"/>
      <c r="F29" s="24"/>
      <c r="G29" s="3" t="str">
        <v>P($792 &lt;= Xbar &lt;= $852)</v>
      </c>
    </row>
    <row r="30" spans="2:12" x14ac:dyDescent="0.3">
      <c r="B30" s="97">
        <f t="shared" si="0"/>
        <v>300</v>
      </c>
      <c r="C30" s="31">
        <f>$C$6-$C$21</f>
        <v>792</v>
      </c>
      <c r="D30" s="31">
        <f>$C$6+$C$21</f>
        <v>852</v>
      </c>
      <c r="E30" s="25"/>
      <c r="F30" s="24"/>
      <c r="G30" s="3" t="str">
        <v>P($792 &lt;= Xbar &lt;= $852)</v>
      </c>
    </row>
    <row r="31" spans="2:12" x14ac:dyDescent="0.3">
      <c r="B31" s="97">
        <f t="shared" si="0"/>
        <v>500</v>
      </c>
      <c r="C31" s="31">
        <f>$C$6-$C$21</f>
        <v>792</v>
      </c>
      <c r="D31" s="31">
        <f>$C$6+$C$21</f>
        <v>852</v>
      </c>
      <c r="E31" s="25"/>
      <c r="F31" s="24"/>
      <c r="G31" s="3" t="str">
        <v>P($792 &lt;= Xbar &lt;= $852)</v>
      </c>
    </row>
    <row r="32" spans="2:12" x14ac:dyDescent="0.3">
      <c r="B32" s="97">
        <f t="shared" si="0"/>
        <v>1000</v>
      </c>
      <c r="C32" s="31">
        <f>$C$6-$C$21</f>
        <v>792</v>
      </c>
      <c r="D32" s="31">
        <f>$C$6+$C$21</f>
        <v>852</v>
      </c>
      <c r="E32" s="25"/>
      <c r="F32" s="24"/>
      <c r="G32" s="3" t="str">
        <v>P($792 &lt;= Xbar &lt;= $852)</v>
      </c>
    </row>
    <row r="33" spans="2:4" ht="5.25" customHeight="1" x14ac:dyDescent="0.3">
      <c r="B33" s="96"/>
    </row>
    <row r="34" spans="2:4" x14ac:dyDescent="0.3">
      <c r="B34" t="s">
        <v>85</v>
      </c>
    </row>
    <row r="38" spans="2:4" x14ac:dyDescent="0.3">
      <c r="B38" s="29" t="s">
        <v>60</v>
      </c>
      <c r="C38" s="6" cm="1">
        <f t="array" ref="C38:D38">C7/SQRT(K19:L19)</f>
        <v>20.2</v>
      </c>
      <c r="D38" s="6">
        <v>9.0337146290991495</v>
      </c>
    </row>
    <row r="39" spans="2:4" ht="28.8" x14ac:dyDescent="0.3">
      <c r="B39" s="17" t="s">
        <v>61</v>
      </c>
      <c r="C39" s="17" t="str">
        <f>"Plot @ N = "&amp;K19</f>
        <v>Plot @ N = 100</v>
      </c>
      <c r="D39" s="17" t="str">
        <f>"Plot @ N = "&amp;L19</f>
        <v>Plot @ N = 500</v>
      </c>
    </row>
    <row r="40" spans="2:4" x14ac:dyDescent="0.3">
      <c r="B40" s="3">
        <v>741</v>
      </c>
      <c r="C40" s="6" cm="1">
        <f t="array" ref="C40:C201">_xlfn.NORM.DIST($B$40:$B$201,$C$6,C38,0)</f>
        <v>6.367687954069977E-6</v>
      </c>
      <c r="D40" s="6" cm="1">
        <f t="array" ref="D40:D201">_xlfn.NORM.DIST($B$40:$B$201,$C$6,D38,0)</f>
        <v>1.538718165104425E-19</v>
      </c>
    </row>
    <row r="41" spans="2:4" x14ac:dyDescent="0.3">
      <c r="B41" s="3">
        <v>742</v>
      </c>
      <c r="C41" s="6">
        <v>7.7564210669597738E-6</v>
      </c>
      <c r="D41" s="6">
        <v>4.1262648752817254E-19</v>
      </c>
    </row>
    <row r="42" spans="2:4" x14ac:dyDescent="0.3">
      <c r="B42" s="3">
        <v>743</v>
      </c>
      <c r="C42" s="6">
        <v>9.4248975657229076E-6</v>
      </c>
      <c r="D42" s="6">
        <v>1.0930333437031322E-18</v>
      </c>
    </row>
    <row r="43" spans="2:4" x14ac:dyDescent="0.3">
      <c r="B43" s="3">
        <v>744</v>
      </c>
      <c r="C43" s="6">
        <v>1.1424246292848886E-5</v>
      </c>
      <c r="D43" s="6">
        <v>2.8601446881085665E-18</v>
      </c>
    </row>
    <row r="44" spans="2:4" x14ac:dyDescent="0.3">
      <c r="B44" s="3">
        <v>745</v>
      </c>
      <c r="C44" s="6">
        <v>1.381383082814207E-5</v>
      </c>
      <c r="D44" s="6">
        <v>7.3930029948151847E-18</v>
      </c>
    </row>
    <row r="45" spans="2:4" x14ac:dyDescent="0.3">
      <c r="B45" s="3">
        <v>746</v>
      </c>
      <c r="C45" s="6">
        <v>1.6662354339221892E-5</v>
      </c>
      <c r="D45" s="6">
        <v>1.8876959586681515E-17</v>
      </c>
    </row>
    <row r="46" spans="2:4" x14ac:dyDescent="0.3">
      <c r="B46" s="3">
        <v>747</v>
      </c>
      <c r="C46" s="6">
        <v>2.0049071089128146E-5</v>
      </c>
      <c r="D46" s="6">
        <v>4.7612555884311775E-17</v>
      </c>
    </row>
    <row r="47" spans="2:4" x14ac:dyDescent="0.3">
      <c r="B47" s="3">
        <v>748</v>
      </c>
      <c r="C47" s="6">
        <v>2.4065107315868629E-5</v>
      </c>
      <c r="D47" s="6">
        <v>1.1862855223326671E-16</v>
      </c>
    </row>
    <row r="48" spans="2:4" x14ac:dyDescent="0.3">
      <c r="B48" s="3">
        <v>749</v>
      </c>
      <c r="C48" s="6">
        <v>2.8814892703281514E-5</v>
      </c>
      <c r="D48" s="6">
        <v>2.9196799699766714E-16</v>
      </c>
    </row>
    <row r="49" spans="2:4" x14ac:dyDescent="0.3">
      <c r="B49" s="3">
        <v>750</v>
      </c>
      <c r="C49" s="6">
        <v>3.4417701833093811E-5</v>
      </c>
      <c r="D49" s="6">
        <v>7.0983850876026632E-16</v>
      </c>
    </row>
    <row r="50" spans="2:4" x14ac:dyDescent="0.3">
      <c r="B50" s="3">
        <v>751</v>
      </c>
      <c r="C50" s="6">
        <v>4.1009302820470068E-5</v>
      </c>
      <c r="D50" s="6">
        <v>1.7047556844480124E-15</v>
      </c>
    </row>
    <row r="51" spans="2:4" x14ac:dyDescent="0.3">
      <c r="B51" s="3">
        <v>752</v>
      </c>
      <c r="C51" s="6">
        <v>4.874370777030412E-5</v>
      </c>
      <c r="D51" s="6">
        <v>4.0442968375444997E-15</v>
      </c>
    </row>
    <row r="52" spans="2:4" x14ac:dyDescent="0.3">
      <c r="B52" s="3">
        <v>753</v>
      </c>
      <c r="C52" s="6">
        <v>5.7795016735889785E-5</v>
      </c>
      <c r="D52" s="6">
        <v>9.47768315391562E-15</v>
      </c>
    </row>
    <row r="53" spans="2:4" x14ac:dyDescent="0.3">
      <c r="B53" s="3">
        <v>754</v>
      </c>
      <c r="C53" s="6">
        <v>6.8359343510151477E-5</v>
      </c>
      <c r="D53" s="6">
        <v>2.1940152062472082E-14</v>
      </c>
    </row>
    <row r="54" spans="2:4" x14ac:dyDescent="0.3">
      <c r="B54" s="3">
        <v>755</v>
      </c>
      <c r="C54" s="6">
        <v>8.0656807836602159E-5</v>
      </c>
      <c r="D54" s="6">
        <v>5.0171301368822477E-14</v>
      </c>
    </row>
    <row r="55" spans="2:4" x14ac:dyDescent="0.3">
      <c r="B55" s="3">
        <v>756</v>
      </c>
      <c r="C55" s="6">
        <v>9.4933574508169913E-5</v>
      </c>
      <c r="D55" s="6">
        <v>1.1333117316056369E-13</v>
      </c>
    </row>
    <row r="56" spans="2:4" x14ac:dyDescent="0.3">
      <c r="B56" s="3">
        <v>757</v>
      </c>
      <c r="C56" s="6">
        <v>1.1146391535547993E-4</v>
      </c>
      <c r="D56" s="6">
        <v>2.5288419555601803E-13</v>
      </c>
    </row>
    <row r="57" spans="2:4" x14ac:dyDescent="0.3">
      <c r="B57" s="3">
        <v>758</v>
      </c>
      <c r="C57" s="6">
        <v>1.3055226535509153E-4</v>
      </c>
      <c r="D57" s="6">
        <v>5.5740681907871072E-13</v>
      </c>
    </row>
    <row r="58" spans="2:4" x14ac:dyDescent="0.3">
      <c r="B58" s="3">
        <v>759</v>
      </c>
      <c r="C58" s="6">
        <v>1.5253523907151828E-4</v>
      </c>
      <c r="D58" s="6">
        <v>1.2136714951376218E-12</v>
      </c>
    </row>
    <row r="59" spans="2:4" x14ac:dyDescent="0.3">
      <c r="B59" s="3">
        <v>760</v>
      </c>
      <c r="C59" s="6">
        <v>1.7778356846062397E-4</v>
      </c>
      <c r="D59" s="6">
        <v>2.6104075211880276E-12</v>
      </c>
    </row>
    <row r="60" spans="2:4" x14ac:dyDescent="0.3">
      <c r="B60" s="3">
        <v>761</v>
      </c>
      <c r="C60" s="6">
        <v>2.0670391780015166E-4</v>
      </c>
      <c r="D60" s="6">
        <v>5.5461774100628491E-12</v>
      </c>
    </row>
    <row r="61" spans="2:4" x14ac:dyDescent="0.3">
      <c r="B61" s="3">
        <v>762</v>
      </c>
      <c r="C61" s="6">
        <v>2.3974052628797748E-4</v>
      </c>
      <c r="D61" s="6">
        <v>1.1640120830517197E-11</v>
      </c>
    </row>
    <row r="62" spans="2:4" x14ac:dyDescent="0.3">
      <c r="B62" s="3">
        <v>763</v>
      </c>
      <c r="C62" s="6">
        <v>2.7737662379068335E-4</v>
      </c>
      <c r="D62" s="6">
        <v>2.4132343860426107E-11</v>
      </c>
    </row>
    <row r="63" spans="2:4" x14ac:dyDescent="0.3">
      <c r="B63" s="3">
        <v>764</v>
      </c>
      <c r="C63" s="6">
        <v>3.2013556048222198E-4</v>
      </c>
      <c r="D63" s="6">
        <v>4.942194200658289E-11</v>
      </c>
    </row>
    <row r="64" spans="2:4" x14ac:dyDescent="0.3">
      <c r="B64" s="3">
        <v>765</v>
      </c>
      <c r="C64" s="6">
        <v>3.6858158684893391E-4</v>
      </c>
      <c r="D64" s="6">
        <v>9.9981211292936936E-11</v>
      </c>
    </row>
    <row r="65" spans="2:4" x14ac:dyDescent="0.3">
      <c r="B65" s="3">
        <v>766</v>
      </c>
      <c r="C65" s="6">
        <v>4.2332021693114647E-4</v>
      </c>
      <c r="D65" s="6">
        <v>1.997999000887679E-10</v>
      </c>
    </row>
    <row r="66" spans="2:4" x14ac:dyDescent="0.3">
      <c r="B66" s="3">
        <v>767</v>
      </c>
      <c r="C66" s="6">
        <v>4.8499810491229629E-4</v>
      </c>
      <c r="D66" s="6">
        <v>3.9441227695819752E-10</v>
      </c>
    </row>
    <row r="67" spans="2:4" x14ac:dyDescent="0.3">
      <c r="B67" s="3">
        <v>768</v>
      </c>
      <c r="C67" s="6">
        <v>5.5430236345069489E-4</v>
      </c>
      <c r="D67" s="6">
        <v>7.6910187201445985E-10</v>
      </c>
    </row>
    <row r="68" spans="2:4" x14ac:dyDescent="0.3">
      <c r="B68" s="3">
        <v>769</v>
      </c>
      <c r="C68" s="6">
        <v>6.3195925167622183E-4</v>
      </c>
      <c r="D68" s="6">
        <v>1.4814793333967647E-9</v>
      </c>
    </row>
    <row r="69" spans="2:4" x14ac:dyDescent="0.3">
      <c r="B69" s="3">
        <v>770</v>
      </c>
      <c r="C69" s="6">
        <v>7.18732161741558E-4</v>
      </c>
      <c r="D69" s="6">
        <v>2.8189385702692562E-9</v>
      </c>
    </row>
    <row r="70" spans="2:4" x14ac:dyDescent="0.3">
      <c r="B70" s="3">
        <v>771</v>
      </c>
      <c r="C70" s="6">
        <v>8.1541883541370104E-4</v>
      </c>
      <c r="D70" s="6">
        <v>5.2985118726145438E-9</v>
      </c>
    </row>
    <row r="71" spans="2:4" x14ac:dyDescent="0.3">
      <c r="B71" s="3">
        <v>772</v>
      </c>
      <c r="C71" s="6">
        <v>9.2284774658994186E-4</v>
      </c>
      <c r="D71" s="6">
        <v>9.8378568108737714E-9</v>
      </c>
    </row>
    <row r="72" spans="2:4" x14ac:dyDescent="0.3">
      <c r="B72" s="3">
        <v>773</v>
      </c>
      <c r="C72" s="6">
        <v>1.0418735919744677E-3</v>
      </c>
      <c r="D72" s="6">
        <v>1.8043690450489003E-8</v>
      </c>
    </row>
    <row r="73" spans="2:4" x14ac:dyDescent="0.3">
      <c r="B73" s="3">
        <v>774</v>
      </c>
      <c r="C73" s="6">
        <v>1.1733718405786647E-3</v>
      </c>
      <c r="D73" s="6">
        <v>3.2691023976539648E-8</v>
      </c>
    </row>
    <row r="74" spans="2:4" x14ac:dyDescent="0.3">
      <c r="B74" s="3">
        <v>775</v>
      </c>
      <c r="C74" s="6">
        <v>1.3182323032940729E-3</v>
      </c>
      <c r="D74" s="6">
        <v>5.8507287751491877E-8</v>
      </c>
    </row>
    <row r="75" spans="2:4" x14ac:dyDescent="0.3">
      <c r="B75" s="3">
        <v>776</v>
      </c>
      <c r="C75" s="6">
        <v>1.4773516965709739E-3</v>
      </c>
      <c r="D75" s="6">
        <v>1.0343551780208644E-7</v>
      </c>
    </row>
    <row r="76" spans="2:4" x14ac:dyDescent="0.3">
      <c r="B76" s="3">
        <v>777</v>
      </c>
      <c r="C76" s="6">
        <v>1.6516251892048734E-3</v>
      </c>
      <c r="D76" s="6">
        <v>1.8063741322552982E-7</v>
      </c>
    </row>
    <row r="77" spans="2:4" x14ac:dyDescent="0.3">
      <c r="B77" s="3">
        <v>778</v>
      </c>
      <c r="C77" s="6">
        <v>1.8419369383167342E-3</v>
      </c>
      <c r="D77" s="6">
        <v>3.1161905296914872E-7</v>
      </c>
    </row>
    <row r="78" spans="2:4" x14ac:dyDescent="0.3">
      <c r="B78" s="3">
        <v>779</v>
      </c>
      <c r="C78" s="6">
        <v>2.049149639675632E-3</v>
      </c>
      <c r="D78" s="6">
        <v>5.3102942530462925E-7</v>
      </c>
    </row>
    <row r="79" spans="2:4" x14ac:dyDescent="0.3">
      <c r="B79" s="3">
        <v>780</v>
      </c>
      <c r="C79" s="6">
        <v>2.2740931383520438E-3</v>
      </c>
      <c r="D79" s="6">
        <v>8.939051835145401E-7</v>
      </c>
    </row>
    <row r="80" spans="2:4" x14ac:dyDescent="0.3">
      <c r="B80" s="3">
        <v>781</v>
      </c>
      <c r="C80" s="6">
        <v>2.5175521680331006E-3</v>
      </c>
      <c r="D80" s="6">
        <v>1.4864236613138289E-6</v>
      </c>
    </row>
    <row r="81" spans="2:4" x14ac:dyDescent="0.3">
      <c r="B81" s="3">
        <v>782</v>
      </c>
      <c r="C81" s="6">
        <v>2.7802533108339067E-3</v>
      </c>
      <c r="D81" s="6">
        <v>2.4415861327091687E-6</v>
      </c>
    </row>
    <row r="82" spans="2:4" x14ac:dyDescent="0.3">
      <c r="B82" s="3">
        <v>783</v>
      </c>
      <c r="C82" s="6">
        <v>3.0628512936880215E-3</v>
      </c>
      <c r="D82" s="6">
        <v>3.9616834829905133E-6</v>
      </c>
    </row>
    <row r="83" spans="2:4" x14ac:dyDescent="0.3">
      <c r="B83" s="3">
        <v>784</v>
      </c>
      <c r="C83" s="6">
        <v>3.3659147619163922E-3</v>
      </c>
      <c r="D83" s="6">
        <v>6.3498839088843782E-6</v>
      </c>
    </row>
    <row r="84" spans="2:4" x14ac:dyDescent="0.3">
      <c r="B84" s="3">
        <v>785</v>
      </c>
      <c r="C84" s="6">
        <v>3.6899116948189482E-3</v>
      </c>
      <c r="D84" s="6">
        <v>1.0053796293557407E-5</v>
      </c>
    </row>
    <row r="85" spans="2:4" x14ac:dyDescent="0.3">
      <c r="B85" s="3">
        <v>786</v>
      </c>
      <c r="C85" s="6">
        <v>4.0351946515179661E-3</v>
      </c>
      <c r="D85" s="6">
        <v>1.5724348586292339E-5</v>
      </c>
    </row>
    <row r="86" spans="2:4" x14ac:dyDescent="0.3">
      <c r="B86" s="3">
        <v>787</v>
      </c>
      <c r="C86" s="6">
        <v>4.4019860571787306E-3</v>
      </c>
      <c r="D86" s="6">
        <v>2.4293692488972211E-5</v>
      </c>
    </row>
    <row r="87" spans="2:4" x14ac:dyDescent="0.3">
      <c r="B87" s="3">
        <v>788</v>
      </c>
      <c r="C87" s="6">
        <v>4.7903637594874718E-3</v>
      </c>
      <c r="D87" s="6">
        <v>3.7075983671395884E-5</v>
      </c>
    </row>
    <row r="88" spans="2:4" x14ac:dyDescent="0.3">
      <c r="B88" s="3">
        <v>789</v>
      </c>
      <c r="C88" s="6">
        <v>5.2002471022152327E-3</v>
      </c>
      <c r="D88" s="6">
        <v>5.5894634423935977E-5</v>
      </c>
    </row>
    <row r="89" spans="2:4" x14ac:dyDescent="0.3">
      <c r="B89" s="3">
        <v>790</v>
      </c>
      <c r="C89" s="6">
        <v>5.6313837761839507E-3</v>
      </c>
      <c r="D89" s="6">
        <v>8.3238806250381906E-5</v>
      </c>
    </row>
    <row r="90" spans="2:4" x14ac:dyDescent="0.3">
      <c r="B90" s="3">
        <v>791</v>
      </c>
      <c r="C90" s="6">
        <v>6.0833377173490051E-3</v>
      </c>
      <c r="D90" s="6">
        <v>1.2245029956461749E-4</v>
      </c>
    </row>
    <row r="91" spans="2:4" x14ac:dyDescent="0.3">
      <c r="B91" s="3">
        <v>792</v>
      </c>
      <c r="C91" s="6">
        <v>6.5554783264397051E-3</v>
      </c>
      <c r="D91" s="6">
        <v>1.7793940992327925E-4</v>
      </c>
    </row>
    <row r="92" spans="2:4" x14ac:dyDescent="0.3">
      <c r="B92" s="3">
        <v>793</v>
      </c>
      <c r="C92" s="6">
        <v>7.0469712841423286E-3</v>
      </c>
      <c r="D92" s="6">
        <v>2.5542460214953176E-4</v>
      </c>
    </row>
    <row r="93" spans="2:4" x14ac:dyDescent="0.3">
      <c r="B93" s="3">
        <v>794</v>
      </c>
      <c r="C93" s="6">
        <v>7.5567712297438944E-3</v>
      </c>
      <c r="D93" s="6">
        <v>3.6218594293809935E-4</v>
      </c>
    </row>
    <row r="94" spans="2:4" x14ac:dyDescent="0.3">
      <c r="B94" s="3">
        <v>795</v>
      </c>
      <c r="C94" s="6">
        <v>8.0836165591607525E-3</v>
      </c>
      <c r="D94" s="6">
        <v>5.0731621198759486E-4</v>
      </c>
    </row>
    <row r="95" spans="2:4" x14ac:dyDescent="0.3">
      <c r="B95" s="3">
        <v>796</v>
      </c>
      <c r="C95" s="6">
        <v>8.6260265801611728E-3</v>
      </c>
      <c r="D95" s="6">
        <v>7.0194676500580171E-4</v>
      </c>
    </row>
    <row r="96" spans="2:4" x14ac:dyDescent="0.3">
      <c r="B96" s="3">
        <v>797</v>
      </c>
      <c r="C96" s="6">
        <v>9.1823012383022203E-3</v>
      </c>
      <c r="D96" s="6">
        <v>9.5941807958915967E-4</v>
      </c>
    </row>
    <row r="97" spans="2:4" x14ac:dyDescent="0.3">
      <c r="B97" s="3">
        <v>798</v>
      </c>
      <c r="C97" s="6">
        <v>9.7505235967374274E-3</v>
      </c>
      <c r="D97" s="6">
        <v>1.2953582783713803E-3</v>
      </c>
    </row>
    <row r="98" spans="2:4" x14ac:dyDescent="0.3">
      <c r="B98" s="3">
        <v>799</v>
      </c>
      <c r="C98" s="6">
        <v>1.0328565216873073E-2</v>
      </c>
      <c r="D98" s="6">
        <v>1.7276278528185792E-3</v>
      </c>
    </row>
    <row r="99" spans="2:4" x14ac:dyDescent="0.3">
      <c r="B99" s="3">
        <v>800</v>
      </c>
      <c r="C99" s="6">
        <v>1.0914094545281871E-2</v>
      </c>
      <c r="D99" s="6">
        <v>2.2760865621761031E-3</v>
      </c>
    </row>
    <row r="100" spans="2:4" x14ac:dyDescent="0.3">
      <c r="B100" s="3">
        <v>801</v>
      </c>
      <c r="C100" s="6">
        <v>1.1504588365912508E-2</v>
      </c>
      <c r="D100" s="6">
        <v>2.9621403889872181E-3</v>
      </c>
    </row>
    <row r="101" spans="2:4" x14ac:dyDescent="0.3">
      <c r="B101" s="3">
        <v>802</v>
      </c>
      <c r="C101" s="6">
        <v>1.209734632620986E-2</v>
      </c>
      <c r="D101" s="6">
        <v>3.8080337281420421E-3</v>
      </c>
    </row>
    <row r="102" spans="2:4" x14ac:dyDescent="0.3">
      <c r="B102" s="3">
        <v>803</v>
      </c>
      <c r="C102" s="6">
        <v>1.2689508492179296E-2</v>
      </c>
      <c r="D102" s="6">
        <v>4.8358655773193624E-3</v>
      </c>
    </row>
    <row r="103" spans="2:4" x14ac:dyDescent="0.3">
      <c r="B103" s="3">
        <v>804</v>
      </c>
      <c r="C103" s="6">
        <v>1.3278075831718155E-2</v>
      </c>
      <c r="D103" s="6">
        <v>6.0663287149638244E-3</v>
      </c>
    </row>
    <row r="104" spans="2:4" x14ac:dyDescent="0.3">
      <c r="B104" s="3">
        <v>805</v>
      </c>
      <c r="C104" s="6">
        <v>1.3859933468837411E-2</v>
      </c>
      <c r="D104" s="6">
        <v>7.5171972197324915E-3</v>
      </c>
    </row>
    <row r="105" spans="2:4" x14ac:dyDescent="0.3">
      <c r="B105" s="3">
        <v>806</v>
      </c>
      <c r="C105" s="6">
        <v>1.4431876494933585E-2</v>
      </c>
      <c r="D105" s="6">
        <v>9.2016187396197265E-3</v>
      </c>
    </row>
    <row r="106" spans="2:4" x14ac:dyDescent="0.3">
      <c r="B106" s="3">
        <v>807</v>
      </c>
      <c r="C106" s="6">
        <v>1.4990638068327644E-2</v>
      </c>
      <c r="D106" s="6">
        <v>1.1126301145462361E-2</v>
      </c>
    </row>
    <row r="107" spans="2:4" x14ac:dyDescent="0.3">
      <c r="B107" s="3">
        <v>808</v>
      </c>
      <c r="C107" s="6">
        <v>1.5532919481172783E-2</v>
      </c>
      <c r="D107" s="6">
        <v>1.3289715123114903E-2</v>
      </c>
    </row>
    <row r="108" spans="2:4" x14ac:dyDescent="0.3">
      <c r="B108" s="3">
        <v>809</v>
      </c>
      <c r="C108" s="6">
        <v>1.6055421824843756E-2</v>
      </c>
      <c r="D108" s="6">
        <v>1.5680460692678894E-2</v>
      </c>
    </row>
    <row r="109" spans="2:4" x14ac:dyDescent="0.3">
      <c r="B109" s="3">
        <v>810</v>
      </c>
      <c r="C109" s="6">
        <v>1.6554878842309155E-2</v>
      </c>
      <c r="D109" s="6">
        <v>1.827596215812095E-2</v>
      </c>
    </row>
    <row r="110" spans="2:4" x14ac:dyDescent="0.3">
      <c r="B110" s="3">
        <v>811</v>
      </c>
      <c r="C110" s="6">
        <v>1.7028090519923929E-2</v>
      </c>
      <c r="D110" s="6">
        <v>2.1041658487687357E-2</v>
      </c>
    </row>
    <row r="111" spans="2:4" x14ac:dyDescent="0.3">
      <c r="B111" s="3">
        <v>812</v>
      </c>
      <c r="C111" s="6">
        <v>1.747195694261441E-2</v>
      </c>
      <c r="D111" s="6">
        <v>2.3930841508166448E-2</v>
      </c>
    </row>
    <row r="112" spans="2:4" x14ac:dyDescent="0.3">
      <c r="B112" s="3">
        <v>813</v>
      </c>
      <c r="C112" s="6">
        <v>1.7883511916463035E-2</v>
      </c>
      <c r="D112" s="6">
        <v>2.6885261116815405E-2</v>
      </c>
    </row>
    <row r="113" spans="2:4" x14ac:dyDescent="0.3">
      <c r="B113" s="3">
        <v>814</v>
      </c>
      <c r="C113" s="6">
        <v>1.8259955851955337E-2</v>
      </c>
      <c r="D113" s="6">
        <v>2.9836565687916747E-2</v>
      </c>
    </row>
    <row r="114" spans="2:4" x14ac:dyDescent="0.3">
      <c r="B114" s="3">
        <v>815</v>
      </c>
      <c r="C114" s="6">
        <v>1.8598687400141738E-2</v>
      </c>
      <c r="D114" s="6">
        <v>3.2708580119359676E-2</v>
      </c>
    </row>
    <row r="115" spans="2:4" x14ac:dyDescent="0.3">
      <c r="B115" s="3">
        <v>816</v>
      </c>
      <c r="C115" s="6">
        <v>1.8897333342979376E-2</v>
      </c>
      <c r="D115" s="6">
        <v>3.5420349034512355E-2</v>
      </c>
    </row>
    <row r="116" spans="2:4" x14ac:dyDescent="0.3">
      <c r="B116" s="3">
        <v>817</v>
      </c>
      <c r="C116" s="6">
        <v>1.9153776258202061E-2</v>
      </c>
      <c r="D116" s="6">
        <v>3.7889795956723892E-2</v>
      </c>
    </row>
    <row r="117" spans="2:4" x14ac:dyDescent="0.3">
      <c r="B117" s="3">
        <v>818</v>
      </c>
      <c r="C117" s="6">
        <v>1.9366179508020245E-2</v>
      </c>
      <c r="D117" s="6">
        <v>4.0037779371094338E-2</v>
      </c>
    </row>
    <row r="118" spans="2:4" x14ac:dyDescent="0.3">
      <c r="B118" s="3">
        <v>819</v>
      </c>
      <c r="C118" s="6">
        <v>1.9533009139329597E-2</v>
      </c>
      <c r="D118" s="6">
        <v>4.179227211504432E-2</v>
      </c>
    </row>
    <row r="119" spans="2:4" x14ac:dyDescent="0.3">
      <c r="B119" s="3">
        <v>820</v>
      </c>
      <c r="C119" s="6">
        <v>1.9653052330219325E-2</v>
      </c>
      <c r="D119" s="6">
        <v>4.3092359014747166E-2</v>
      </c>
    </row>
    <row r="120" spans="2:4" x14ac:dyDescent="0.3">
      <c r="B120" s="3">
        <v>821</v>
      </c>
      <c r="C120" s="6">
        <v>1.9725432072505773E-2</v>
      </c>
      <c r="D120" s="6">
        <v>4.389174438032057E-2</v>
      </c>
    </row>
    <row r="121" spans="2:4" x14ac:dyDescent="0.3">
      <c r="B121" s="3">
        <v>822</v>
      </c>
      <c r="C121" s="6">
        <v>1.9749617841655086E-2</v>
      </c>
      <c r="D121" s="6">
        <v>4.4161488023583446E-2</v>
      </c>
    </row>
    <row r="122" spans="2:4" x14ac:dyDescent="0.3">
      <c r="B122" s="3">
        <v>823</v>
      </c>
      <c r="C122" s="6">
        <v>1.9725432072505773E-2</v>
      </c>
      <c r="D122" s="6">
        <v>4.389174438032057E-2</v>
      </c>
    </row>
    <row r="123" spans="2:4" x14ac:dyDescent="0.3">
      <c r="B123" s="3">
        <v>824</v>
      </c>
      <c r="C123" s="6">
        <v>1.9653052330219325E-2</v>
      </c>
      <c r="D123" s="6">
        <v>4.3092359014747166E-2</v>
      </c>
    </row>
    <row r="124" spans="2:4" x14ac:dyDescent="0.3">
      <c r="B124" s="3">
        <v>825</v>
      </c>
      <c r="C124" s="6">
        <v>1.9533009139329597E-2</v>
      </c>
      <c r="D124" s="6">
        <v>4.179227211504432E-2</v>
      </c>
    </row>
    <row r="125" spans="2:4" x14ac:dyDescent="0.3">
      <c r="B125" s="3">
        <v>826</v>
      </c>
      <c r="C125" s="6">
        <v>1.9366179508020245E-2</v>
      </c>
      <c r="D125" s="6">
        <v>4.0037779371094338E-2</v>
      </c>
    </row>
    <row r="126" spans="2:4" x14ac:dyDescent="0.3">
      <c r="B126" s="3">
        <v>827</v>
      </c>
      <c r="C126" s="6">
        <v>1.9153776258202061E-2</v>
      </c>
      <c r="D126" s="6">
        <v>3.7889795956723892E-2</v>
      </c>
    </row>
    <row r="127" spans="2:4" x14ac:dyDescent="0.3">
      <c r="B127" s="3">
        <v>828</v>
      </c>
      <c r="C127" s="6">
        <v>1.8897333342979376E-2</v>
      </c>
      <c r="D127" s="6">
        <v>3.5420349034512355E-2</v>
      </c>
    </row>
    <row r="128" spans="2:4" x14ac:dyDescent="0.3">
      <c r="B128" s="3">
        <v>829</v>
      </c>
      <c r="C128" s="6">
        <v>1.8598687400141738E-2</v>
      </c>
      <c r="D128" s="6">
        <v>3.2708580119359676E-2</v>
      </c>
    </row>
    <row r="129" spans="2:4" x14ac:dyDescent="0.3">
      <c r="B129" s="3">
        <v>830</v>
      </c>
      <c r="C129" s="6">
        <v>1.8259955851955337E-2</v>
      </c>
      <c r="D129" s="6">
        <v>2.9836565687916747E-2</v>
      </c>
    </row>
    <row r="130" spans="2:4" x14ac:dyDescent="0.3">
      <c r="B130" s="3">
        <v>831</v>
      </c>
      <c r="C130" s="6">
        <v>1.7883511916463035E-2</v>
      </c>
      <c r="D130" s="6">
        <v>2.6885261116815405E-2</v>
      </c>
    </row>
    <row r="131" spans="2:4" x14ac:dyDescent="0.3">
      <c r="B131" s="3">
        <v>832</v>
      </c>
      <c r="C131" s="6">
        <v>1.747195694261441E-2</v>
      </c>
      <c r="D131" s="6">
        <v>2.3930841508166448E-2</v>
      </c>
    </row>
    <row r="132" spans="2:4" x14ac:dyDescent="0.3">
      <c r="B132" s="3">
        <v>833</v>
      </c>
      <c r="C132" s="6">
        <v>1.7028090519923929E-2</v>
      </c>
      <c r="D132" s="6">
        <v>2.1041658487687357E-2</v>
      </c>
    </row>
    <row r="133" spans="2:4" x14ac:dyDescent="0.3">
      <c r="B133" s="3">
        <v>834</v>
      </c>
      <c r="C133" s="6">
        <v>1.6554878842309155E-2</v>
      </c>
      <c r="D133" s="6">
        <v>1.827596215812095E-2</v>
      </c>
    </row>
    <row r="134" spans="2:4" x14ac:dyDescent="0.3">
      <c r="B134" s="3">
        <v>835</v>
      </c>
      <c r="C134" s="6">
        <v>1.6055421824843756E-2</v>
      </c>
      <c r="D134" s="6">
        <v>1.5680460692678894E-2</v>
      </c>
    </row>
    <row r="135" spans="2:4" x14ac:dyDescent="0.3">
      <c r="B135" s="3">
        <v>836</v>
      </c>
      <c r="C135" s="6">
        <v>1.5532919481172783E-2</v>
      </c>
      <c r="D135" s="6">
        <v>1.3289715123114903E-2</v>
      </c>
    </row>
    <row r="136" spans="2:4" x14ac:dyDescent="0.3">
      <c r="B136" s="3">
        <v>837</v>
      </c>
      <c r="C136" s="6">
        <v>1.4990638068327644E-2</v>
      </c>
      <c r="D136" s="6">
        <v>1.1126301145462361E-2</v>
      </c>
    </row>
    <row r="137" spans="2:4" x14ac:dyDescent="0.3">
      <c r="B137" s="3">
        <v>838</v>
      </c>
      <c r="C137" s="6">
        <v>1.4431876494933585E-2</v>
      </c>
      <c r="D137" s="6">
        <v>9.2016187396197265E-3</v>
      </c>
    </row>
    <row r="138" spans="2:4" x14ac:dyDescent="0.3">
      <c r="B138" s="3">
        <v>839</v>
      </c>
      <c r="C138" s="6">
        <v>1.3859933468837411E-2</v>
      </c>
      <c r="D138" s="6">
        <v>7.5171972197324915E-3</v>
      </c>
    </row>
    <row r="139" spans="2:4" x14ac:dyDescent="0.3">
      <c r="B139" s="3">
        <v>840</v>
      </c>
      <c r="C139" s="6">
        <v>1.3278075831718155E-2</v>
      </c>
      <c r="D139" s="6">
        <v>6.0663287149638244E-3</v>
      </c>
    </row>
    <row r="140" spans="2:4" x14ac:dyDescent="0.3">
      <c r="B140" s="3">
        <v>841</v>
      </c>
      <c r="C140" s="6">
        <v>1.2689508492179296E-2</v>
      </c>
      <c r="D140" s="6">
        <v>4.8358655773193624E-3</v>
      </c>
    </row>
    <row r="141" spans="2:4" x14ac:dyDescent="0.3">
      <c r="B141" s="3">
        <v>842</v>
      </c>
      <c r="C141" s="6">
        <v>1.209734632620986E-2</v>
      </c>
      <c r="D141" s="6">
        <v>3.8080337281420421E-3</v>
      </c>
    </row>
    <row r="142" spans="2:4" x14ac:dyDescent="0.3">
      <c r="B142" s="3">
        <v>843</v>
      </c>
      <c r="C142" s="6">
        <v>1.1504588365912508E-2</v>
      </c>
      <c r="D142" s="6">
        <v>2.9621403889872181E-3</v>
      </c>
    </row>
    <row r="143" spans="2:4" x14ac:dyDescent="0.3">
      <c r="B143" s="3">
        <v>844</v>
      </c>
      <c r="C143" s="6">
        <v>1.0914094545281871E-2</v>
      </c>
      <c r="D143" s="6">
        <v>2.2760865621761031E-3</v>
      </c>
    </row>
    <row r="144" spans="2:4" x14ac:dyDescent="0.3">
      <c r="B144" s="3">
        <v>845</v>
      </c>
      <c r="C144" s="6">
        <v>1.0328565216873073E-2</v>
      </c>
      <c r="D144" s="6">
        <v>1.7276278528185792E-3</v>
      </c>
    </row>
    <row r="145" spans="2:4" x14ac:dyDescent="0.3">
      <c r="B145" s="3">
        <v>846</v>
      </c>
      <c r="C145" s="6">
        <v>9.7505235967374274E-3</v>
      </c>
      <c r="D145" s="6">
        <v>1.2953582783713803E-3</v>
      </c>
    </row>
    <row r="146" spans="2:4" x14ac:dyDescent="0.3">
      <c r="B146" s="3">
        <v>847</v>
      </c>
      <c r="C146" s="6">
        <v>9.1823012383022203E-3</v>
      </c>
      <c r="D146" s="6">
        <v>9.5941807958915967E-4</v>
      </c>
    </row>
    <row r="147" spans="2:4" x14ac:dyDescent="0.3">
      <c r="B147" s="3">
        <v>848</v>
      </c>
      <c r="C147" s="6">
        <v>8.6260265801611728E-3</v>
      </c>
      <c r="D147" s="6">
        <v>7.0194676500580171E-4</v>
      </c>
    </row>
    <row r="148" spans="2:4" x14ac:dyDescent="0.3">
      <c r="B148" s="3">
        <v>849</v>
      </c>
      <c r="C148" s="6">
        <v>8.0836165591607525E-3</v>
      </c>
      <c r="D148" s="6">
        <v>5.0731621198759486E-4</v>
      </c>
    </row>
    <row r="149" spans="2:4" x14ac:dyDescent="0.3">
      <c r="B149" s="3">
        <v>850</v>
      </c>
      <c r="C149" s="6">
        <v>7.5567712297438944E-3</v>
      </c>
      <c r="D149" s="6">
        <v>3.6218594293809935E-4</v>
      </c>
    </row>
    <row r="150" spans="2:4" x14ac:dyDescent="0.3">
      <c r="B150" s="3">
        <v>851</v>
      </c>
      <c r="C150" s="6">
        <v>7.0469712841423286E-3</v>
      </c>
      <c r="D150" s="6">
        <v>2.5542460214953176E-4</v>
      </c>
    </row>
    <row r="151" spans="2:4" x14ac:dyDescent="0.3">
      <c r="B151" s="3">
        <v>852</v>
      </c>
      <c r="C151" s="6">
        <v>6.5554783264397051E-3</v>
      </c>
      <c r="D151" s="6">
        <v>1.7793940992327925E-4</v>
      </c>
    </row>
    <row r="152" spans="2:4" x14ac:dyDescent="0.3">
      <c r="B152" s="3">
        <v>853</v>
      </c>
      <c r="C152" s="6">
        <v>6.0833377173490051E-3</v>
      </c>
      <c r="D152" s="6">
        <v>1.2245029956461749E-4</v>
      </c>
    </row>
    <row r="153" spans="2:4" x14ac:dyDescent="0.3">
      <c r="B153" s="3">
        <v>854</v>
      </c>
      <c r="C153" s="6">
        <v>5.6313837761839507E-3</v>
      </c>
      <c r="D153" s="6">
        <v>8.3238806250381906E-5</v>
      </c>
    </row>
    <row r="154" spans="2:4" x14ac:dyDescent="0.3">
      <c r="B154" s="3">
        <v>855</v>
      </c>
      <c r="C154" s="6">
        <v>5.2002471022152327E-3</v>
      </c>
      <c r="D154" s="6">
        <v>5.5894634423935977E-5</v>
      </c>
    </row>
    <row r="155" spans="2:4" x14ac:dyDescent="0.3">
      <c r="B155" s="3">
        <v>856</v>
      </c>
      <c r="C155" s="6">
        <v>4.7903637594874718E-3</v>
      </c>
      <c r="D155" s="6">
        <v>3.7075983671395884E-5</v>
      </c>
    </row>
    <row r="156" spans="2:4" x14ac:dyDescent="0.3">
      <c r="B156" s="3">
        <v>857</v>
      </c>
      <c r="C156" s="6">
        <v>4.4019860571787306E-3</v>
      </c>
      <c r="D156" s="6">
        <v>2.4293692488972211E-5</v>
      </c>
    </row>
    <row r="157" spans="2:4" x14ac:dyDescent="0.3">
      <c r="B157" s="3">
        <v>858</v>
      </c>
      <c r="C157" s="6">
        <v>4.0351946515179661E-3</v>
      </c>
      <c r="D157" s="6">
        <v>1.5724348586292339E-5</v>
      </c>
    </row>
    <row r="158" spans="2:4" x14ac:dyDescent="0.3">
      <c r="B158" s="3">
        <v>859</v>
      </c>
      <c r="C158" s="6">
        <v>3.6899116948189482E-3</v>
      </c>
      <c r="D158" s="6">
        <v>1.0053796293557407E-5</v>
      </c>
    </row>
    <row r="159" spans="2:4" x14ac:dyDescent="0.3">
      <c r="B159" s="3">
        <v>860</v>
      </c>
      <c r="C159" s="6">
        <v>3.3659147619163922E-3</v>
      </c>
      <c r="D159" s="6">
        <v>6.3498839088843782E-6</v>
      </c>
    </row>
    <row r="160" spans="2:4" x14ac:dyDescent="0.3">
      <c r="B160" s="3">
        <v>861</v>
      </c>
      <c r="C160" s="6">
        <v>3.0628512936880215E-3</v>
      </c>
      <c r="D160" s="6">
        <v>3.9616834829905133E-6</v>
      </c>
    </row>
    <row r="161" spans="2:4" x14ac:dyDescent="0.3">
      <c r="B161" s="3">
        <v>862</v>
      </c>
      <c r="C161" s="6">
        <v>2.7802533108339067E-3</v>
      </c>
      <c r="D161" s="6">
        <v>2.4415861327091687E-6</v>
      </c>
    </row>
    <row r="162" spans="2:4" x14ac:dyDescent="0.3">
      <c r="B162" s="3">
        <v>863</v>
      </c>
      <c r="C162" s="6">
        <v>2.5175521680331006E-3</v>
      </c>
      <c r="D162" s="6">
        <v>1.4864236613138289E-6</v>
      </c>
    </row>
    <row r="163" spans="2:4" x14ac:dyDescent="0.3">
      <c r="B163" s="3">
        <v>864</v>
      </c>
      <c r="C163" s="6">
        <v>2.2740931383520438E-3</v>
      </c>
      <c r="D163" s="6">
        <v>8.939051835145401E-7</v>
      </c>
    </row>
    <row r="164" spans="2:4" x14ac:dyDescent="0.3">
      <c r="B164" s="3">
        <v>865</v>
      </c>
      <c r="C164" s="6">
        <v>2.049149639675632E-3</v>
      </c>
      <c r="D164" s="6">
        <v>5.3102942530462925E-7</v>
      </c>
    </row>
    <row r="165" spans="2:4" x14ac:dyDescent="0.3">
      <c r="B165" s="3">
        <v>866</v>
      </c>
      <c r="C165" s="6">
        <v>1.8419369383167342E-3</v>
      </c>
      <c r="D165" s="6">
        <v>3.1161905296914872E-7</v>
      </c>
    </row>
    <row r="166" spans="2:4" x14ac:dyDescent="0.3">
      <c r="B166" s="3">
        <v>867</v>
      </c>
      <c r="C166" s="6">
        <v>1.6516251892048734E-3</v>
      </c>
      <c r="D166" s="6">
        <v>1.8063741322552982E-7</v>
      </c>
    </row>
    <row r="167" spans="2:4" x14ac:dyDescent="0.3">
      <c r="B167" s="3">
        <v>868</v>
      </c>
      <c r="C167" s="6">
        <v>1.4773516965709739E-3</v>
      </c>
      <c r="D167" s="6">
        <v>1.0343551780208644E-7</v>
      </c>
    </row>
    <row r="168" spans="2:4" x14ac:dyDescent="0.3">
      <c r="B168" s="3">
        <v>869</v>
      </c>
      <c r="C168" s="6">
        <v>1.3182323032940729E-3</v>
      </c>
      <c r="D168" s="6">
        <v>5.8507287751491877E-8</v>
      </c>
    </row>
    <row r="169" spans="2:4" x14ac:dyDescent="0.3">
      <c r="B169" s="3">
        <v>870</v>
      </c>
      <c r="C169" s="6">
        <v>1.1733718405786647E-3</v>
      </c>
      <c r="D169" s="6">
        <v>3.2691023976539648E-8</v>
      </c>
    </row>
    <row r="170" spans="2:4" x14ac:dyDescent="0.3">
      <c r="B170" s="3">
        <v>871</v>
      </c>
      <c r="C170" s="6">
        <v>1.0418735919744677E-3</v>
      </c>
      <c r="D170" s="6">
        <v>1.8043690450489003E-8</v>
      </c>
    </row>
    <row r="171" spans="2:4" x14ac:dyDescent="0.3">
      <c r="B171" s="3">
        <v>872</v>
      </c>
      <c r="C171" s="6">
        <v>9.2284774658994186E-4</v>
      </c>
      <c r="D171" s="6">
        <v>9.8378568108737714E-9</v>
      </c>
    </row>
    <row r="172" spans="2:4" x14ac:dyDescent="0.3">
      <c r="B172" s="3">
        <v>873</v>
      </c>
      <c r="C172" s="6">
        <v>8.1541883541370104E-4</v>
      </c>
      <c r="D172" s="6">
        <v>5.2985118726145438E-9</v>
      </c>
    </row>
    <row r="173" spans="2:4" x14ac:dyDescent="0.3">
      <c r="B173" s="3">
        <v>874</v>
      </c>
      <c r="C173" s="6">
        <v>7.18732161741558E-4</v>
      </c>
      <c r="D173" s="6">
        <v>2.8189385702692562E-9</v>
      </c>
    </row>
    <row r="174" spans="2:4" x14ac:dyDescent="0.3">
      <c r="B174" s="3">
        <v>875</v>
      </c>
      <c r="C174" s="6">
        <v>6.3195925167622183E-4</v>
      </c>
      <c r="D174" s="6">
        <v>1.4814793333967647E-9</v>
      </c>
    </row>
    <row r="175" spans="2:4" x14ac:dyDescent="0.3">
      <c r="B175" s="3">
        <v>876</v>
      </c>
      <c r="C175" s="6">
        <v>5.5430236345069489E-4</v>
      </c>
      <c r="D175" s="6">
        <v>7.6910187201445985E-10</v>
      </c>
    </row>
    <row r="176" spans="2:4" x14ac:dyDescent="0.3">
      <c r="B176" s="3">
        <v>877</v>
      </c>
      <c r="C176" s="6">
        <v>4.8499810491229629E-4</v>
      </c>
      <c r="D176" s="6">
        <v>3.9441227695819752E-10</v>
      </c>
    </row>
    <row r="177" spans="2:4" x14ac:dyDescent="0.3">
      <c r="B177" s="3">
        <v>878</v>
      </c>
      <c r="C177" s="6">
        <v>4.2332021693114647E-4</v>
      </c>
      <c r="D177" s="6">
        <v>1.997999000887679E-10</v>
      </c>
    </row>
    <row r="178" spans="2:4" x14ac:dyDescent="0.3">
      <c r="B178" s="3">
        <v>879</v>
      </c>
      <c r="C178" s="6">
        <v>3.6858158684893391E-4</v>
      </c>
      <c r="D178" s="6">
        <v>9.9981211292936936E-11</v>
      </c>
    </row>
    <row r="179" spans="2:4" x14ac:dyDescent="0.3">
      <c r="B179" s="3">
        <v>880</v>
      </c>
      <c r="C179" s="6">
        <v>3.2013556048222198E-4</v>
      </c>
      <c r="D179" s="6">
        <v>4.942194200658289E-11</v>
      </c>
    </row>
    <row r="180" spans="2:4" x14ac:dyDescent="0.3">
      <c r="B180" s="3">
        <v>881</v>
      </c>
      <c r="C180" s="6">
        <v>2.7737662379068335E-4</v>
      </c>
      <c r="D180" s="6">
        <v>2.4132343860426107E-11</v>
      </c>
    </row>
    <row r="181" spans="2:4" x14ac:dyDescent="0.3">
      <c r="B181" s="3">
        <v>882</v>
      </c>
      <c r="C181" s="6">
        <v>2.3974052628797748E-4</v>
      </c>
      <c r="D181" s="6">
        <v>1.1640120830517197E-11</v>
      </c>
    </row>
    <row r="182" spans="2:4" x14ac:dyDescent="0.3">
      <c r="B182" s="3">
        <v>883</v>
      </c>
      <c r="C182" s="6">
        <v>2.0670391780015166E-4</v>
      </c>
      <c r="D182" s="6">
        <v>5.5461774100628491E-12</v>
      </c>
    </row>
    <row r="183" spans="2:4" x14ac:dyDescent="0.3">
      <c r="B183" s="3">
        <v>884</v>
      </c>
      <c r="C183" s="6">
        <v>1.7778356846062397E-4</v>
      </c>
      <c r="D183" s="6">
        <v>2.6104075211880276E-12</v>
      </c>
    </row>
    <row r="184" spans="2:4" x14ac:dyDescent="0.3">
      <c r="B184" s="3">
        <v>885</v>
      </c>
      <c r="C184" s="6">
        <v>1.5253523907151828E-4</v>
      </c>
      <c r="D184" s="6">
        <v>1.2136714951376218E-12</v>
      </c>
    </row>
    <row r="185" spans="2:4" x14ac:dyDescent="0.3">
      <c r="B185" s="3">
        <v>886</v>
      </c>
      <c r="C185" s="6">
        <v>1.3055226535509153E-4</v>
      </c>
      <c r="D185" s="6">
        <v>5.5740681907871072E-13</v>
      </c>
    </row>
    <row r="186" spans="2:4" x14ac:dyDescent="0.3">
      <c r="B186" s="3">
        <v>887</v>
      </c>
      <c r="C186" s="6">
        <v>1.1146391535547993E-4</v>
      </c>
      <c r="D186" s="6">
        <v>2.5288419555601803E-13</v>
      </c>
    </row>
    <row r="187" spans="2:4" x14ac:dyDescent="0.3">
      <c r="B187" s="3">
        <v>888</v>
      </c>
      <c r="C187" s="6">
        <v>9.4933574508169913E-5</v>
      </c>
      <c r="D187" s="6">
        <v>1.1333117316056369E-13</v>
      </c>
    </row>
    <row r="188" spans="2:4" x14ac:dyDescent="0.3">
      <c r="B188" s="3">
        <v>889</v>
      </c>
      <c r="C188" s="6">
        <v>8.0656807836602159E-5</v>
      </c>
      <c r="D188" s="6">
        <v>5.0171301368822477E-14</v>
      </c>
    </row>
    <row r="189" spans="2:4" x14ac:dyDescent="0.3">
      <c r="B189" s="3">
        <v>890</v>
      </c>
      <c r="C189" s="6">
        <v>6.8359343510151477E-5</v>
      </c>
      <c r="D189" s="6">
        <v>2.1940152062472082E-14</v>
      </c>
    </row>
    <row r="190" spans="2:4" x14ac:dyDescent="0.3">
      <c r="B190" s="3">
        <v>891</v>
      </c>
      <c r="C190" s="6">
        <v>5.7795016735889785E-5</v>
      </c>
      <c r="D190" s="6">
        <v>9.47768315391562E-15</v>
      </c>
    </row>
    <row r="191" spans="2:4" x14ac:dyDescent="0.3">
      <c r="B191" s="3">
        <v>892</v>
      </c>
      <c r="C191" s="6">
        <v>4.874370777030412E-5</v>
      </c>
      <c r="D191" s="6">
        <v>4.0442968375444997E-15</v>
      </c>
    </row>
    <row r="192" spans="2:4" x14ac:dyDescent="0.3">
      <c r="B192" s="3">
        <v>893</v>
      </c>
      <c r="C192" s="6">
        <v>4.1009302820470068E-5</v>
      </c>
      <c r="D192" s="6">
        <v>1.7047556844480124E-15</v>
      </c>
    </row>
    <row r="193" spans="2:4" x14ac:dyDescent="0.3">
      <c r="B193" s="3">
        <v>894</v>
      </c>
      <c r="C193" s="6">
        <v>3.4417701833093811E-5</v>
      </c>
      <c r="D193" s="6">
        <v>7.0983850876026632E-16</v>
      </c>
    </row>
    <row r="194" spans="2:4" x14ac:dyDescent="0.3">
      <c r="B194" s="3">
        <v>895</v>
      </c>
      <c r="C194" s="6">
        <v>2.8814892703281514E-5</v>
      </c>
      <c r="D194" s="6">
        <v>2.9196799699766714E-16</v>
      </c>
    </row>
    <row r="195" spans="2:4" x14ac:dyDescent="0.3">
      <c r="B195" s="3">
        <v>896</v>
      </c>
      <c r="C195" s="6">
        <v>2.4065107315868629E-5</v>
      </c>
      <c r="D195" s="6">
        <v>1.1862855223326671E-16</v>
      </c>
    </row>
    <row r="196" spans="2:4" x14ac:dyDescent="0.3">
      <c r="B196" s="3">
        <v>897</v>
      </c>
      <c r="C196" s="6">
        <v>2.0049071089128146E-5</v>
      </c>
      <c r="D196" s="6">
        <v>4.7612555884311775E-17</v>
      </c>
    </row>
    <row r="197" spans="2:4" x14ac:dyDescent="0.3">
      <c r="B197" s="3">
        <v>898</v>
      </c>
      <c r="C197" s="6">
        <v>1.6662354339221892E-5</v>
      </c>
      <c r="D197" s="6">
        <v>1.8876959586681515E-17</v>
      </c>
    </row>
    <row r="198" spans="2:4" x14ac:dyDescent="0.3">
      <c r="B198" s="3">
        <v>899</v>
      </c>
      <c r="C198" s="6">
        <v>1.381383082814207E-5</v>
      </c>
      <c r="D198" s="6">
        <v>7.3930029948151847E-18</v>
      </c>
    </row>
    <row r="199" spans="2:4" x14ac:dyDescent="0.3">
      <c r="B199" s="3">
        <v>900</v>
      </c>
      <c r="C199" s="6">
        <v>1.1424246292848886E-5</v>
      </c>
      <c r="D199" s="6">
        <v>2.8601446881085665E-18</v>
      </c>
    </row>
    <row r="200" spans="2:4" x14ac:dyDescent="0.3">
      <c r="B200" s="3">
        <v>901</v>
      </c>
      <c r="C200" s="6">
        <v>9.4248975657229076E-6</v>
      </c>
      <c r="D200" s="6">
        <v>1.0930333437031322E-18</v>
      </c>
    </row>
    <row r="201" spans="2:4" x14ac:dyDescent="0.3">
      <c r="B201" s="3">
        <v>902</v>
      </c>
      <c r="C201" s="6">
        <v>7.7564210669597738E-6</v>
      </c>
      <c r="D201" s="6">
        <v>4.1262648752817254E-19</v>
      </c>
    </row>
    <row r="214" spans="2:2" x14ac:dyDescent="0.3">
      <c r="B214" cm="1">
        <f t="array" ref="B214:B375">_xlfn.LET(_xlpm.low,C6-4*C38,_xlpm.high,C6+4*C38,_xlpm.r,_xlpm.high-_xlpm.low+1,_xlfn.SEQUENCE(_xlpm.r,,_xlpm.low))</f>
        <v>741.2</v>
      </c>
    </row>
    <row r="215" spans="2:2" x14ac:dyDescent="0.3">
      <c r="B215">
        <v>742.2</v>
      </c>
    </row>
    <row r="216" spans="2:2" x14ac:dyDescent="0.3">
      <c r="B216">
        <v>743.2</v>
      </c>
    </row>
    <row r="217" spans="2:2" x14ac:dyDescent="0.3">
      <c r="B217">
        <v>744.2</v>
      </c>
    </row>
    <row r="218" spans="2:2" x14ac:dyDescent="0.3">
      <c r="B218">
        <v>745.2</v>
      </c>
    </row>
    <row r="219" spans="2:2" x14ac:dyDescent="0.3">
      <c r="B219">
        <v>746.2</v>
      </c>
    </row>
    <row r="220" spans="2:2" x14ac:dyDescent="0.3">
      <c r="B220">
        <v>747.2</v>
      </c>
    </row>
    <row r="221" spans="2:2" x14ac:dyDescent="0.3">
      <c r="B221">
        <v>748.2</v>
      </c>
    </row>
    <row r="222" spans="2:2" x14ac:dyDescent="0.3">
      <c r="B222">
        <v>749.2</v>
      </c>
    </row>
    <row r="223" spans="2:2" x14ac:dyDescent="0.3">
      <c r="B223">
        <v>750.2</v>
      </c>
    </row>
    <row r="224" spans="2:2" x14ac:dyDescent="0.3">
      <c r="B224">
        <v>751.2</v>
      </c>
    </row>
    <row r="225" spans="2:2" x14ac:dyDescent="0.3">
      <c r="B225">
        <v>752.2</v>
      </c>
    </row>
    <row r="226" spans="2:2" x14ac:dyDescent="0.3">
      <c r="B226">
        <v>753.2</v>
      </c>
    </row>
    <row r="227" spans="2:2" x14ac:dyDescent="0.3">
      <c r="B227">
        <v>754.2</v>
      </c>
    </row>
    <row r="228" spans="2:2" x14ac:dyDescent="0.3">
      <c r="B228">
        <v>755.2</v>
      </c>
    </row>
    <row r="229" spans="2:2" x14ac:dyDescent="0.3">
      <c r="B229">
        <v>756.2</v>
      </c>
    </row>
    <row r="230" spans="2:2" x14ac:dyDescent="0.3">
      <c r="B230">
        <v>757.2</v>
      </c>
    </row>
    <row r="231" spans="2:2" x14ac:dyDescent="0.3">
      <c r="B231">
        <v>758.2</v>
      </c>
    </row>
    <row r="232" spans="2:2" x14ac:dyDescent="0.3">
      <c r="B232">
        <v>759.2</v>
      </c>
    </row>
    <row r="233" spans="2:2" x14ac:dyDescent="0.3">
      <c r="B233">
        <v>760.2</v>
      </c>
    </row>
    <row r="234" spans="2:2" x14ac:dyDescent="0.3">
      <c r="B234">
        <v>761.2</v>
      </c>
    </row>
    <row r="235" spans="2:2" x14ac:dyDescent="0.3">
      <c r="B235">
        <v>762.2</v>
      </c>
    </row>
    <row r="236" spans="2:2" x14ac:dyDescent="0.3">
      <c r="B236">
        <v>763.2</v>
      </c>
    </row>
    <row r="237" spans="2:2" x14ac:dyDescent="0.3">
      <c r="B237">
        <v>764.2</v>
      </c>
    </row>
    <row r="238" spans="2:2" x14ac:dyDescent="0.3">
      <c r="B238">
        <v>765.2</v>
      </c>
    </row>
    <row r="239" spans="2:2" x14ac:dyDescent="0.3">
      <c r="B239">
        <v>766.2</v>
      </c>
    </row>
    <row r="240" spans="2:2" x14ac:dyDescent="0.3">
      <c r="B240">
        <v>767.2</v>
      </c>
    </row>
    <row r="241" spans="2:2" x14ac:dyDescent="0.3">
      <c r="B241">
        <v>768.2</v>
      </c>
    </row>
    <row r="242" spans="2:2" x14ac:dyDescent="0.3">
      <c r="B242">
        <v>769.2</v>
      </c>
    </row>
    <row r="243" spans="2:2" x14ac:dyDescent="0.3">
      <c r="B243">
        <v>770.2</v>
      </c>
    </row>
    <row r="244" spans="2:2" x14ac:dyDescent="0.3">
      <c r="B244">
        <v>771.2</v>
      </c>
    </row>
    <row r="245" spans="2:2" x14ac:dyDescent="0.3">
      <c r="B245">
        <v>772.2</v>
      </c>
    </row>
    <row r="246" spans="2:2" x14ac:dyDescent="0.3">
      <c r="B246">
        <v>773.2</v>
      </c>
    </row>
    <row r="247" spans="2:2" x14ac:dyDescent="0.3">
      <c r="B247">
        <v>774.2</v>
      </c>
    </row>
    <row r="248" spans="2:2" x14ac:dyDescent="0.3">
      <c r="B248">
        <v>775.2</v>
      </c>
    </row>
    <row r="249" spans="2:2" x14ac:dyDescent="0.3">
      <c r="B249">
        <v>776.2</v>
      </c>
    </row>
    <row r="250" spans="2:2" x14ac:dyDescent="0.3">
      <c r="B250">
        <v>777.2</v>
      </c>
    </row>
    <row r="251" spans="2:2" x14ac:dyDescent="0.3">
      <c r="B251">
        <v>778.2</v>
      </c>
    </row>
    <row r="252" spans="2:2" x14ac:dyDescent="0.3">
      <c r="B252">
        <v>779.2</v>
      </c>
    </row>
    <row r="253" spans="2:2" x14ac:dyDescent="0.3">
      <c r="B253">
        <v>780.2</v>
      </c>
    </row>
    <row r="254" spans="2:2" x14ac:dyDescent="0.3">
      <c r="B254">
        <v>781.2</v>
      </c>
    </row>
    <row r="255" spans="2:2" x14ac:dyDescent="0.3">
      <c r="B255">
        <v>782.2</v>
      </c>
    </row>
    <row r="256" spans="2:2" x14ac:dyDescent="0.3">
      <c r="B256">
        <v>783.2</v>
      </c>
    </row>
    <row r="257" spans="2:2" x14ac:dyDescent="0.3">
      <c r="B257">
        <v>784.2</v>
      </c>
    </row>
    <row r="258" spans="2:2" x14ac:dyDescent="0.3">
      <c r="B258">
        <v>785.2</v>
      </c>
    </row>
    <row r="259" spans="2:2" x14ac:dyDescent="0.3">
      <c r="B259">
        <v>786.2</v>
      </c>
    </row>
    <row r="260" spans="2:2" x14ac:dyDescent="0.3">
      <c r="B260">
        <v>787.2</v>
      </c>
    </row>
    <row r="261" spans="2:2" x14ac:dyDescent="0.3">
      <c r="B261">
        <v>788.2</v>
      </c>
    </row>
    <row r="262" spans="2:2" x14ac:dyDescent="0.3">
      <c r="B262">
        <v>789.2</v>
      </c>
    </row>
    <row r="263" spans="2:2" x14ac:dyDescent="0.3">
      <c r="B263">
        <v>790.2</v>
      </c>
    </row>
    <row r="264" spans="2:2" x14ac:dyDescent="0.3">
      <c r="B264">
        <v>791.2</v>
      </c>
    </row>
    <row r="265" spans="2:2" x14ac:dyDescent="0.3">
      <c r="B265">
        <v>792.2</v>
      </c>
    </row>
    <row r="266" spans="2:2" x14ac:dyDescent="0.3">
      <c r="B266">
        <v>793.2</v>
      </c>
    </row>
    <row r="267" spans="2:2" x14ac:dyDescent="0.3">
      <c r="B267">
        <v>794.2</v>
      </c>
    </row>
    <row r="268" spans="2:2" x14ac:dyDescent="0.3">
      <c r="B268">
        <v>795.2</v>
      </c>
    </row>
    <row r="269" spans="2:2" x14ac:dyDescent="0.3">
      <c r="B269">
        <v>796.2</v>
      </c>
    </row>
    <row r="270" spans="2:2" x14ac:dyDescent="0.3">
      <c r="B270">
        <v>797.2</v>
      </c>
    </row>
    <row r="271" spans="2:2" x14ac:dyDescent="0.3">
      <c r="B271">
        <v>798.2</v>
      </c>
    </row>
    <row r="272" spans="2:2" x14ac:dyDescent="0.3">
      <c r="B272">
        <v>799.2</v>
      </c>
    </row>
    <row r="273" spans="2:2" x14ac:dyDescent="0.3">
      <c r="B273">
        <v>800.2</v>
      </c>
    </row>
    <row r="274" spans="2:2" x14ac:dyDescent="0.3">
      <c r="B274">
        <v>801.2</v>
      </c>
    </row>
    <row r="275" spans="2:2" x14ac:dyDescent="0.3">
      <c r="B275">
        <v>802.2</v>
      </c>
    </row>
    <row r="276" spans="2:2" x14ac:dyDescent="0.3">
      <c r="B276">
        <v>803.2</v>
      </c>
    </row>
    <row r="277" spans="2:2" x14ac:dyDescent="0.3">
      <c r="B277">
        <v>804.2</v>
      </c>
    </row>
    <row r="278" spans="2:2" x14ac:dyDescent="0.3">
      <c r="B278">
        <v>805.2</v>
      </c>
    </row>
    <row r="279" spans="2:2" x14ac:dyDescent="0.3">
      <c r="B279">
        <v>806.2</v>
      </c>
    </row>
    <row r="280" spans="2:2" x14ac:dyDescent="0.3">
      <c r="B280">
        <v>807.2</v>
      </c>
    </row>
    <row r="281" spans="2:2" x14ac:dyDescent="0.3">
      <c r="B281">
        <v>808.2</v>
      </c>
    </row>
    <row r="282" spans="2:2" x14ac:dyDescent="0.3">
      <c r="B282">
        <v>809.2</v>
      </c>
    </row>
    <row r="283" spans="2:2" x14ac:dyDescent="0.3">
      <c r="B283">
        <v>810.2</v>
      </c>
    </row>
    <row r="284" spans="2:2" x14ac:dyDescent="0.3">
      <c r="B284">
        <v>811.2</v>
      </c>
    </row>
    <row r="285" spans="2:2" x14ac:dyDescent="0.3">
      <c r="B285">
        <v>812.2</v>
      </c>
    </row>
    <row r="286" spans="2:2" x14ac:dyDescent="0.3">
      <c r="B286">
        <v>813.2</v>
      </c>
    </row>
    <row r="287" spans="2:2" x14ac:dyDescent="0.3">
      <c r="B287">
        <v>814.2</v>
      </c>
    </row>
    <row r="288" spans="2:2" x14ac:dyDescent="0.3">
      <c r="B288">
        <v>815.2</v>
      </c>
    </row>
    <row r="289" spans="2:2" x14ac:dyDescent="0.3">
      <c r="B289">
        <v>816.2</v>
      </c>
    </row>
    <row r="290" spans="2:2" x14ac:dyDescent="0.3">
      <c r="B290">
        <v>817.2</v>
      </c>
    </row>
    <row r="291" spans="2:2" x14ac:dyDescent="0.3">
      <c r="B291">
        <v>818.2</v>
      </c>
    </row>
    <row r="292" spans="2:2" x14ac:dyDescent="0.3">
      <c r="B292">
        <v>819.2</v>
      </c>
    </row>
    <row r="293" spans="2:2" x14ac:dyDescent="0.3">
      <c r="B293">
        <v>820.2</v>
      </c>
    </row>
    <row r="294" spans="2:2" x14ac:dyDescent="0.3">
      <c r="B294">
        <v>821.2</v>
      </c>
    </row>
    <row r="295" spans="2:2" x14ac:dyDescent="0.3">
      <c r="B295">
        <v>822.2</v>
      </c>
    </row>
    <row r="296" spans="2:2" x14ac:dyDescent="0.3">
      <c r="B296">
        <v>823.2</v>
      </c>
    </row>
    <row r="297" spans="2:2" x14ac:dyDescent="0.3">
      <c r="B297">
        <v>824.2</v>
      </c>
    </row>
    <row r="298" spans="2:2" x14ac:dyDescent="0.3">
      <c r="B298">
        <v>825.2</v>
      </c>
    </row>
    <row r="299" spans="2:2" x14ac:dyDescent="0.3">
      <c r="B299">
        <v>826.2</v>
      </c>
    </row>
    <row r="300" spans="2:2" x14ac:dyDescent="0.3">
      <c r="B300">
        <v>827.2</v>
      </c>
    </row>
    <row r="301" spans="2:2" x14ac:dyDescent="0.3">
      <c r="B301">
        <v>828.2</v>
      </c>
    </row>
    <row r="302" spans="2:2" x14ac:dyDescent="0.3">
      <c r="B302">
        <v>829.2</v>
      </c>
    </row>
    <row r="303" spans="2:2" x14ac:dyDescent="0.3">
      <c r="B303">
        <v>830.2</v>
      </c>
    </row>
    <row r="304" spans="2:2" x14ac:dyDescent="0.3">
      <c r="B304">
        <v>831.2</v>
      </c>
    </row>
    <row r="305" spans="2:2" x14ac:dyDescent="0.3">
      <c r="B305">
        <v>832.2</v>
      </c>
    </row>
    <row r="306" spans="2:2" x14ac:dyDescent="0.3">
      <c r="B306">
        <v>833.2</v>
      </c>
    </row>
    <row r="307" spans="2:2" x14ac:dyDescent="0.3">
      <c r="B307">
        <v>834.2</v>
      </c>
    </row>
    <row r="308" spans="2:2" x14ac:dyDescent="0.3">
      <c r="B308">
        <v>835.2</v>
      </c>
    </row>
    <row r="309" spans="2:2" x14ac:dyDescent="0.3">
      <c r="B309">
        <v>836.2</v>
      </c>
    </row>
    <row r="310" spans="2:2" x14ac:dyDescent="0.3">
      <c r="B310">
        <v>837.2</v>
      </c>
    </row>
    <row r="311" spans="2:2" x14ac:dyDescent="0.3">
      <c r="B311">
        <v>838.2</v>
      </c>
    </row>
    <row r="312" spans="2:2" x14ac:dyDescent="0.3">
      <c r="B312">
        <v>839.2</v>
      </c>
    </row>
    <row r="313" spans="2:2" x14ac:dyDescent="0.3">
      <c r="B313">
        <v>840.2</v>
      </c>
    </row>
    <row r="314" spans="2:2" x14ac:dyDescent="0.3">
      <c r="B314">
        <v>841.2</v>
      </c>
    </row>
    <row r="315" spans="2:2" x14ac:dyDescent="0.3">
      <c r="B315">
        <v>842.2</v>
      </c>
    </row>
    <row r="316" spans="2:2" x14ac:dyDescent="0.3">
      <c r="B316">
        <v>843.2</v>
      </c>
    </row>
    <row r="317" spans="2:2" x14ac:dyDescent="0.3">
      <c r="B317">
        <v>844.2</v>
      </c>
    </row>
    <row r="318" spans="2:2" x14ac:dyDescent="0.3">
      <c r="B318">
        <v>845.2</v>
      </c>
    </row>
    <row r="319" spans="2:2" x14ac:dyDescent="0.3">
      <c r="B319">
        <v>846.2</v>
      </c>
    </row>
    <row r="320" spans="2:2" x14ac:dyDescent="0.3">
      <c r="B320">
        <v>847.2</v>
      </c>
    </row>
    <row r="321" spans="2:2" x14ac:dyDescent="0.3">
      <c r="B321">
        <v>848.2</v>
      </c>
    </row>
    <row r="322" spans="2:2" x14ac:dyDescent="0.3">
      <c r="B322">
        <v>849.2</v>
      </c>
    </row>
    <row r="323" spans="2:2" x14ac:dyDescent="0.3">
      <c r="B323">
        <v>850.2</v>
      </c>
    </row>
    <row r="324" spans="2:2" x14ac:dyDescent="0.3">
      <c r="B324">
        <v>851.2</v>
      </c>
    </row>
    <row r="325" spans="2:2" x14ac:dyDescent="0.3">
      <c r="B325">
        <v>852.2</v>
      </c>
    </row>
    <row r="326" spans="2:2" x14ac:dyDescent="0.3">
      <c r="B326">
        <v>853.2</v>
      </c>
    </row>
    <row r="327" spans="2:2" x14ac:dyDescent="0.3">
      <c r="B327">
        <v>854.2</v>
      </c>
    </row>
    <row r="328" spans="2:2" x14ac:dyDescent="0.3">
      <c r="B328">
        <v>855.2</v>
      </c>
    </row>
    <row r="329" spans="2:2" x14ac:dyDescent="0.3">
      <c r="B329">
        <v>856.2</v>
      </c>
    </row>
    <row r="330" spans="2:2" x14ac:dyDescent="0.3">
      <c r="B330">
        <v>857.2</v>
      </c>
    </row>
    <row r="331" spans="2:2" x14ac:dyDescent="0.3">
      <c r="B331">
        <v>858.2</v>
      </c>
    </row>
    <row r="332" spans="2:2" x14ac:dyDescent="0.3">
      <c r="B332">
        <v>859.2</v>
      </c>
    </row>
    <row r="333" spans="2:2" x14ac:dyDescent="0.3">
      <c r="B333">
        <v>860.2</v>
      </c>
    </row>
    <row r="334" spans="2:2" x14ac:dyDescent="0.3">
      <c r="B334">
        <v>861.2</v>
      </c>
    </row>
    <row r="335" spans="2:2" x14ac:dyDescent="0.3">
      <c r="B335">
        <v>862.2</v>
      </c>
    </row>
    <row r="336" spans="2:2" x14ac:dyDescent="0.3">
      <c r="B336">
        <v>863.2</v>
      </c>
    </row>
    <row r="337" spans="2:2" x14ac:dyDescent="0.3">
      <c r="B337">
        <v>864.2</v>
      </c>
    </row>
    <row r="338" spans="2:2" x14ac:dyDescent="0.3">
      <c r="B338">
        <v>865.2</v>
      </c>
    </row>
    <row r="339" spans="2:2" x14ac:dyDescent="0.3">
      <c r="B339">
        <v>866.2</v>
      </c>
    </row>
    <row r="340" spans="2:2" x14ac:dyDescent="0.3">
      <c r="B340">
        <v>867.2</v>
      </c>
    </row>
    <row r="341" spans="2:2" x14ac:dyDescent="0.3">
      <c r="B341">
        <v>868.2</v>
      </c>
    </row>
    <row r="342" spans="2:2" x14ac:dyDescent="0.3">
      <c r="B342">
        <v>869.2</v>
      </c>
    </row>
    <row r="343" spans="2:2" x14ac:dyDescent="0.3">
      <c r="B343">
        <v>870.2</v>
      </c>
    </row>
    <row r="344" spans="2:2" x14ac:dyDescent="0.3">
      <c r="B344">
        <v>871.2</v>
      </c>
    </row>
    <row r="345" spans="2:2" x14ac:dyDescent="0.3">
      <c r="B345">
        <v>872.2</v>
      </c>
    </row>
    <row r="346" spans="2:2" x14ac:dyDescent="0.3">
      <c r="B346">
        <v>873.2</v>
      </c>
    </row>
    <row r="347" spans="2:2" x14ac:dyDescent="0.3">
      <c r="B347">
        <v>874.2</v>
      </c>
    </row>
    <row r="348" spans="2:2" x14ac:dyDescent="0.3">
      <c r="B348">
        <v>875.2</v>
      </c>
    </row>
    <row r="349" spans="2:2" x14ac:dyDescent="0.3">
      <c r="B349">
        <v>876.2</v>
      </c>
    </row>
    <row r="350" spans="2:2" x14ac:dyDescent="0.3">
      <c r="B350">
        <v>877.2</v>
      </c>
    </row>
    <row r="351" spans="2:2" x14ac:dyDescent="0.3">
      <c r="B351">
        <v>878.2</v>
      </c>
    </row>
    <row r="352" spans="2:2" x14ac:dyDescent="0.3">
      <c r="B352">
        <v>879.2</v>
      </c>
    </row>
    <row r="353" spans="2:2" x14ac:dyDescent="0.3">
      <c r="B353">
        <v>880.2</v>
      </c>
    </row>
    <row r="354" spans="2:2" x14ac:dyDescent="0.3">
      <c r="B354">
        <v>881.2</v>
      </c>
    </row>
    <row r="355" spans="2:2" x14ac:dyDescent="0.3">
      <c r="B355">
        <v>882.2</v>
      </c>
    </row>
    <row r="356" spans="2:2" x14ac:dyDescent="0.3">
      <c r="B356">
        <v>883.2</v>
      </c>
    </row>
    <row r="357" spans="2:2" x14ac:dyDescent="0.3">
      <c r="B357">
        <v>884.2</v>
      </c>
    </row>
    <row r="358" spans="2:2" x14ac:dyDescent="0.3">
      <c r="B358">
        <v>885.2</v>
      </c>
    </row>
    <row r="359" spans="2:2" x14ac:dyDescent="0.3">
      <c r="B359">
        <v>886.2</v>
      </c>
    </row>
    <row r="360" spans="2:2" x14ac:dyDescent="0.3">
      <c r="B360">
        <v>887.2</v>
      </c>
    </row>
    <row r="361" spans="2:2" x14ac:dyDescent="0.3">
      <c r="B361">
        <v>888.2</v>
      </c>
    </row>
    <row r="362" spans="2:2" x14ac:dyDescent="0.3">
      <c r="B362">
        <v>889.2</v>
      </c>
    </row>
    <row r="363" spans="2:2" x14ac:dyDescent="0.3">
      <c r="B363">
        <v>890.2</v>
      </c>
    </row>
    <row r="364" spans="2:2" x14ac:dyDescent="0.3">
      <c r="B364">
        <v>891.2</v>
      </c>
    </row>
    <row r="365" spans="2:2" x14ac:dyDescent="0.3">
      <c r="B365">
        <v>892.2</v>
      </c>
    </row>
    <row r="366" spans="2:2" x14ac:dyDescent="0.3">
      <c r="B366">
        <v>893.2</v>
      </c>
    </row>
    <row r="367" spans="2:2" x14ac:dyDescent="0.3">
      <c r="B367">
        <v>894.2</v>
      </c>
    </row>
    <row r="368" spans="2:2" x14ac:dyDescent="0.3">
      <c r="B368">
        <v>895.2</v>
      </c>
    </row>
    <row r="369" spans="2:2" x14ac:dyDescent="0.3">
      <c r="B369">
        <v>896.2</v>
      </c>
    </row>
    <row r="370" spans="2:2" x14ac:dyDescent="0.3">
      <c r="B370">
        <v>897.2</v>
      </c>
    </row>
    <row r="371" spans="2:2" x14ac:dyDescent="0.3">
      <c r="B371">
        <v>898.2</v>
      </c>
    </row>
    <row r="372" spans="2:2" x14ac:dyDescent="0.3">
      <c r="B372">
        <v>899.2</v>
      </c>
    </row>
    <row r="373" spans="2:2" x14ac:dyDescent="0.3">
      <c r="B373">
        <v>900.2</v>
      </c>
    </row>
    <row r="374" spans="2:2" x14ac:dyDescent="0.3">
      <c r="B374">
        <v>901.2</v>
      </c>
    </row>
    <row r="375" spans="2:2" x14ac:dyDescent="0.3">
      <c r="B375">
        <v>902.2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8DEBD-2385-4415-A82C-8633CAD8A7BD}">
  <sheetPr codeName="Sheet28">
    <tabColor rgb="FFFF0000"/>
  </sheetPr>
  <dimension ref="B1:L375"/>
  <sheetViews>
    <sheetView zoomScale="130" zoomScaleNormal="130" workbookViewId="0"/>
  </sheetViews>
  <sheetFormatPr defaultRowHeight="14.4" x14ac:dyDescent="0.3"/>
  <cols>
    <col min="1" max="1" width="2.33203125" customWidth="1"/>
    <col min="2" max="2" width="19.5546875" customWidth="1"/>
    <col min="3" max="4" width="11.109375" customWidth="1"/>
    <col min="5" max="5" width="11.88671875" customWidth="1"/>
    <col min="6" max="6" width="12.44140625" customWidth="1"/>
    <col min="7" max="7" width="25.109375" customWidth="1"/>
    <col min="8" max="8" width="10.109375" customWidth="1"/>
    <col min="13" max="13" width="34.6640625" bestFit="1" customWidth="1"/>
  </cols>
  <sheetData>
    <row r="1" spans="2:9" ht="5.25" customHeight="1" x14ac:dyDescent="0.3"/>
    <row r="2" spans="2:9" x14ac:dyDescent="0.3">
      <c r="B2" s="61" t="str">
        <f>"An insurance company claims that the average cost per year for a policy is "&amp;DOLLAR(C6,0)</f>
        <v>An insurance company claims that the average cost per year for a policy is $822</v>
      </c>
      <c r="C2" s="62"/>
      <c r="D2" s="62"/>
      <c r="E2" s="62"/>
      <c r="F2" s="62"/>
      <c r="G2" s="62"/>
      <c r="H2" s="62"/>
      <c r="I2" s="63"/>
    </row>
    <row r="3" spans="2:9" x14ac:dyDescent="0.3">
      <c r="B3" s="64" t="s">
        <v>409</v>
      </c>
      <c r="C3" s="65"/>
      <c r="D3" s="65"/>
      <c r="E3" s="65"/>
      <c r="F3" s="65"/>
      <c r="G3" s="65"/>
      <c r="H3" s="65"/>
      <c r="I3" s="66"/>
    </row>
    <row r="4" spans="2:9" x14ac:dyDescent="0.3">
      <c r="B4" s="67" t="s">
        <v>410</v>
      </c>
      <c r="C4" s="68"/>
      <c r="D4" s="68"/>
      <c r="E4" s="68"/>
      <c r="F4" s="68"/>
      <c r="G4" s="68"/>
      <c r="H4" s="68"/>
      <c r="I4" s="69"/>
    </row>
    <row r="5" spans="2:9" ht="5.25" customHeight="1" x14ac:dyDescent="0.3"/>
    <row r="6" spans="2:9" x14ac:dyDescent="0.3">
      <c r="B6" s="3" t="s">
        <v>405</v>
      </c>
      <c r="C6" s="31">
        <v>822</v>
      </c>
    </row>
    <row r="7" spans="2:9" x14ac:dyDescent="0.3">
      <c r="B7" s="3" t="s">
        <v>406</v>
      </c>
      <c r="C7" s="31">
        <v>202</v>
      </c>
    </row>
    <row r="8" spans="2:9" x14ac:dyDescent="0.3">
      <c r="B8" s="28" t="s">
        <v>407</v>
      </c>
      <c r="C8" s="3">
        <v>2</v>
      </c>
    </row>
    <row r="9" spans="2:9" ht="5.25" customHeight="1" x14ac:dyDescent="0.3">
      <c r="B9" s="96"/>
    </row>
    <row r="10" spans="2:9" x14ac:dyDescent="0.3">
      <c r="B10" s="99" t="s">
        <v>411</v>
      </c>
      <c r="C10" s="36"/>
      <c r="D10" s="36"/>
      <c r="E10" s="36"/>
      <c r="F10" s="36"/>
      <c r="G10" s="36"/>
      <c r="H10" s="36"/>
      <c r="I10" s="37"/>
    </row>
    <row r="11" spans="2:9" ht="3.75" customHeight="1" x14ac:dyDescent="0.3"/>
    <row r="12" spans="2:9" ht="28.8" x14ac:dyDescent="0.3">
      <c r="B12" s="8" t="s">
        <v>50</v>
      </c>
      <c r="C12" s="17" t="s">
        <v>55</v>
      </c>
      <c r="D12" s="17" t="s">
        <v>324</v>
      </c>
      <c r="E12" s="17" t="s">
        <v>309</v>
      </c>
      <c r="F12" s="17" t="s">
        <v>310</v>
      </c>
      <c r="G12" s="17" t="s">
        <v>403</v>
      </c>
      <c r="H12" s="8" t="s">
        <v>59</v>
      </c>
    </row>
    <row r="13" spans="2:9" x14ac:dyDescent="0.3">
      <c r="B13" s="97">
        <v>50</v>
      </c>
      <c r="C13" s="25" cm="1">
        <f t="array" ref="C13:C17">C7/SQRT(B13:B17)</f>
        <v>28.56711395993652</v>
      </c>
      <c r="D13" s="25" cm="1">
        <f t="array" ref="D13:D17">_xlfn.ANCHORARRAY(C13)*C8</f>
        <v>57.134227919873041</v>
      </c>
      <c r="E13" s="25" cm="1">
        <f t="array" ref="E13:E17">C6-_xlfn.ANCHORARRAY(D13)</f>
        <v>764.86577208012693</v>
      </c>
      <c r="F13" s="25" cm="1">
        <f t="array" ref="F13:F17">C6+_xlfn.ANCHORARRAY(D13)</f>
        <v>879.13422791987307</v>
      </c>
      <c r="G13" s="3" t="str" cm="1">
        <f t="array" ref="G13:G17">IF(F13:F17="","","P("&amp;DOLLAR(E13:E17,0)&amp;" &lt;= Xbar &lt;= "&amp;DOLLAR(F13:F17,0)&amp;")")</f>
        <v>P($765 &lt;= Xbar &lt;= $879)</v>
      </c>
      <c r="H13" s="98" cm="1">
        <f t="array" ref="H13:H17">IF(F13:F17="","",_xlfn.NORM.DIST(_xlfn.ANCHORARRAY(F13),C6,_xlfn.ANCHORARRAY(C13),1)-_xlfn.NORM.DIST(_xlfn.ANCHORARRAY(E13),C6,_xlfn.ANCHORARRAY(C13),1))</f>
        <v>0.9544997361036418</v>
      </c>
    </row>
    <row r="14" spans="2:9" x14ac:dyDescent="0.3">
      <c r="B14" s="97">
        <v>100</v>
      </c>
      <c r="C14" s="25">
        <v>20.2</v>
      </c>
      <c r="D14" s="25">
        <v>40.4</v>
      </c>
      <c r="E14" s="25">
        <v>781.6</v>
      </c>
      <c r="F14" s="25">
        <v>862.4</v>
      </c>
      <c r="G14" s="3" t="str">
        <v>P($782 &lt;= Xbar &lt;= $862)</v>
      </c>
      <c r="H14" s="98">
        <v>0.95449973610364136</v>
      </c>
    </row>
    <row r="15" spans="2:9" x14ac:dyDescent="0.3">
      <c r="B15" s="97">
        <v>300</v>
      </c>
      <c r="C15" s="25">
        <v>11.662475437630439</v>
      </c>
      <c r="D15" s="25">
        <v>23.324950875260878</v>
      </c>
      <c r="E15" s="25">
        <v>798.67504912473908</v>
      </c>
      <c r="F15" s="25">
        <v>845.32495087526092</v>
      </c>
      <c r="G15" s="3" t="str">
        <v>P($799 &lt;= Xbar &lt;= $845)</v>
      </c>
      <c r="H15" s="98">
        <v>0.95449973610364203</v>
      </c>
    </row>
    <row r="16" spans="2:9" x14ac:dyDescent="0.3">
      <c r="B16" s="97">
        <v>500</v>
      </c>
      <c r="C16" s="25">
        <v>9.0337146290991495</v>
      </c>
      <c r="D16" s="25">
        <v>18.067429258198299</v>
      </c>
      <c r="E16" s="25">
        <v>803.93257074180167</v>
      </c>
      <c r="F16" s="25">
        <v>840.06742925819833</v>
      </c>
      <c r="G16" s="3" t="str">
        <v>P($804 &lt;= Xbar &lt;= $840)</v>
      </c>
      <c r="H16" s="98">
        <v>0.95449973610364203</v>
      </c>
    </row>
    <row r="17" spans="2:12" x14ac:dyDescent="0.3">
      <c r="B17" s="97">
        <v>1000</v>
      </c>
      <c r="C17" s="25">
        <v>6.3878008735401268</v>
      </c>
      <c r="D17" s="25">
        <v>12.775601747080254</v>
      </c>
      <c r="E17" s="25">
        <v>809.22439825291974</v>
      </c>
      <c r="F17" s="25">
        <v>834.77560174708026</v>
      </c>
      <c r="G17" s="3" t="str">
        <v>P($809 &lt;= Xbar &lt;= $835)</v>
      </c>
      <c r="H17" s="98">
        <v>0.9544997361036418</v>
      </c>
    </row>
    <row r="18" spans="2:12" ht="5.25" customHeight="1" x14ac:dyDescent="0.3">
      <c r="B18" s="96"/>
    </row>
    <row r="19" spans="2:12" x14ac:dyDescent="0.3">
      <c r="B19" t="s">
        <v>404</v>
      </c>
      <c r="J19" s="29" t="s">
        <v>50</v>
      </c>
      <c r="K19" s="3">
        <v>100</v>
      </c>
      <c r="L19" s="3">
        <v>500</v>
      </c>
    </row>
    <row r="20" spans="2:12" ht="5.25" customHeight="1" x14ac:dyDescent="0.3"/>
    <row r="21" spans="2:12" x14ac:dyDescent="0.3">
      <c r="B21" s="28" t="s">
        <v>58</v>
      </c>
      <c r="C21" s="31">
        <v>30</v>
      </c>
    </row>
    <row r="22" spans="2:12" x14ac:dyDescent="0.3">
      <c r="B22" s="3" t="s">
        <v>405</v>
      </c>
      <c r="C22" s="31">
        <f>C6</f>
        <v>822</v>
      </c>
    </row>
    <row r="23" spans="2:12" x14ac:dyDescent="0.3">
      <c r="B23" s="3" t="s">
        <v>406</v>
      </c>
      <c r="C23" s="31">
        <f>C7</f>
        <v>202</v>
      </c>
    </row>
    <row r="24" spans="2:12" ht="5.25" customHeight="1" x14ac:dyDescent="0.3">
      <c r="B24" s="96"/>
    </row>
    <row r="25" spans="2:12" x14ac:dyDescent="0.3">
      <c r="B25" s="99" t="s">
        <v>408</v>
      </c>
      <c r="C25" s="36"/>
      <c r="D25" s="36"/>
      <c r="E25" s="36"/>
      <c r="F25" s="36"/>
      <c r="G25" s="36"/>
      <c r="H25" s="36"/>
      <c r="I25" s="37"/>
    </row>
    <row r="26" spans="2:12" ht="3.75" customHeight="1" x14ac:dyDescent="0.3"/>
    <row r="27" spans="2:12" ht="28.8" x14ac:dyDescent="0.3">
      <c r="B27" s="8" t="s">
        <v>50</v>
      </c>
      <c r="C27" s="17" t="s">
        <v>309</v>
      </c>
      <c r="D27" s="17" t="s">
        <v>310</v>
      </c>
      <c r="E27" s="17" t="s">
        <v>55</v>
      </c>
      <c r="F27" s="8" t="s">
        <v>59</v>
      </c>
      <c r="G27" s="17" t="s">
        <v>403</v>
      </c>
    </row>
    <row r="28" spans="2:12" x14ac:dyDescent="0.3">
      <c r="B28" s="97">
        <f t="shared" ref="B28:B32" si="0">B13</f>
        <v>50</v>
      </c>
      <c r="C28" s="31">
        <f>$C$6-$C$21</f>
        <v>792</v>
      </c>
      <c r="D28" s="31">
        <f>$C$6+$C$21</f>
        <v>852</v>
      </c>
      <c r="E28" s="25" cm="1">
        <f t="array" ref="E28:E32">C23/SQRT(B28:B32)</f>
        <v>28.56711395993652</v>
      </c>
      <c r="F28" s="24" cm="1">
        <f t="array" ref="F28:F32">_xlfn.NORM.DIST(D28:D32,C22,_xlfn.ANCHORARRAY(E28),1)-_xlfn.NORM.DIST(C28:C32,C22,_xlfn.ANCHORARRAY(E28),1)</f>
        <v>0.70635479331957551</v>
      </c>
      <c r="G28" s="3" t="str" cm="1">
        <f t="array" ref="G28:G32">"P("&amp;DOLLAR(C28:C32,0)&amp;" &lt;= Xbar &lt;= "&amp;DOLLAR(D28:D32,0)&amp;")"</f>
        <v>P($792 &lt;= Xbar &lt;= $852)</v>
      </c>
    </row>
    <row r="29" spans="2:12" x14ac:dyDescent="0.3">
      <c r="B29" s="97">
        <f t="shared" si="0"/>
        <v>100</v>
      </c>
      <c r="C29" s="31">
        <f>$C$6-$C$21</f>
        <v>792</v>
      </c>
      <c r="D29" s="31">
        <f>$C$6+$C$21</f>
        <v>852</v>
      </c>
      <c r="E29" s="25">
        <v>20.2</v>
      </c>
      <c r="F29" s="24">
        <v>0.86249551310117356</v>
      </c>
      <c r="G29" s="3" t="str">
        <v>P($792 &lt;= Xbar &lt;= $852)</v>
      </c>
    </row>
    <row r="30" spans="2:12" x14ac:dyDescent="0.3">
      <c r="B30" s="97">
        <f t="shared" si="0"/>
        <v>300</v>
      </c>
      <c r="C30" s="31">
        <f>$C$6-$C$21</f>
        <v>792</v>
      </c>
      <c r="D30" s="31">
        <f>$C$6+$C$21</f>
        <v>852</v>
      </c>
      <c r="E30" s="25">
        <v>11.662475437630439</v>
      </c>
      <c r="F30" s="24">
        <v>0.9898990066353246</v>
      </c>
      <c r="G30" s="3" t="str">
        <v>P($792 &lt;= Xbar &lt;= $852)</v>
      </c>
    </row>
    <row r="31" spans="2:12" x14ac:dyDescent="0.3">
      <c r="B31" s="97">
        <f t="shared" si="0"/>
        <v>500</v>
      </c>
      <c r="C31" s="31">
        <f>$C$6-$C$21</f>
        <v>792</v>
      </c>
      <c r="D31" s="31">
        <f>$C$6+$C$21</f>
        <v>852</v>
      </c>
      <c r="E31" s="25">
        <v>9.0337146290991495</v>
      </c>
      <c r="F31" s="24">
        <v>0.99910270080787789</v>
      </c>
      <c r="G31" s="3" t="str">
        <v>P($792 &lt;= Xbar &lt;= $852)</v>
      </c>
    </row>
    <row r="32" spans="2:12" x14ac:dyDescent="0.3">
      <c r="B32" s="97">
        <f t="shared" si="0"/>
        <v>1000</v>
      </c>
      <c r="C32" s="31">
        <f>$C$6-$C$21</f>
        <v>792</v>
      </c>
      <c r="D32" s="31">
        <f>$C$6+$C$21</f>
        <v>852</v>
      </c>
      <c r="E32" s="25">
        <v>6.3878008735401268</v>
      </c>
      <c r="F32" s="24">
        <v>0.9999973528055528</v>
      </c>
      <c r="G32" s="3" t="str">
        <v>P($792 &lt;= Xbar &lt;= $852)</v>
      </c>
    </row>
    <row r="33" spans="2:4" ht="5.25" customHeight="1" x14ac:dyDescent="0.3">
      <c r="B33" s="96"/>
    </row>
    <row r="34" spans="2:4" x14ac:dyDescent="0.3">
      <c r="B34" t="s">
        <v>85</v>
      </c>
    </row>
    <row r="38" spans="2:4" x14ac:dyDescent="0.3">
      <c r="B38" s="29" t="s">
        <v>60</v>
      </c>
      <c r="C38" s="6" cm="1">
        <f t="array" ref="C38:D38">C7/SQRT(K19:L19)</f>
        <v>20.2</v>
      </c>
      <c r="D38" s="6">
        <v>9.0337146290991495</v>
      </c>
    </row>
    <row r="39" spans="2:4" ht="28.8" x14ac:dyDescent="0.3">
      <c r="B39" s="17" t="s">
        <v>61</v>
      </c>
      <c r="C39" s="17" t="str">
        <f>"Plot @ N = "&amp;K19</f>
        <v>Plot @ N = 100</v>
      </c>
      <c r="D39" s="17" t="str">
        <f>"Plot @ N = "&amp;L19</f>
        <v>Plot @ N = 500</v>
      </c>
    </row>
    <row r="40" spans="2:4" x14ac:dyDescent="0.3">
      <c r="B40" s="3">
        <v>741</v>
      </c>
      <c r="C40" s="6" cm="1">
        <f t="array" ref="C40:C201">_xlfn.NORM.DIST($B$40:$B$201,$C$6,C38,0)</f>
        <v>6.367687954069977E-6</v>
      </c>
      <c r="D40" s="6" cm="1">
        <f t="array" ref="D40:D201">_xlfn.NORM.DIST($B$40:$B$201,$C$6,D38,0)</f>
        <v>1.538718165104425E-19</v>
      </c>
    </row>
    <row r="41" spans="2:4" x14ac:dyDescent="0.3">
      <c r="B41" s="3">
        <v>742</v>
      </c>
      <c r="C41" s="6">
        <v>7.7564210669597738E-6</v>
      </c>
      <c r="D41" s="6">
        <v>4.1262648752817254E-19</v>
      </c>
    </row>
    <row r="42" spans="2:4" x14ac:dyDescent="0.3">
      <c r="B42" s="3">
        <v>743</v>
      </c>
      <c r="C42" s="6">
        <v>9.4248975657229076E-6</v>
      </c>
      <c r="D42" s="6">
        <v>1.0930333437031322E-18</v>
      </c>
    </row>
    <row r="43" spans="2:4" x14ac:dyDescent="0.3">
      <c r="B43" s="3">
        <v>744</v>
      </c>
      <c r="C43" s="6">
        <v>1.1424246292848886E-5</v>
      </c>
      <c r="D43" s="6">
        <v>2.8601446881085665E-18</v>
      </c>
    </row>
    <row r="44" spans="2:4" x14ac:dyDescent="0.3">
      <c r="B44" s="3">
        <v>745</v>
      </c>
      <c r="C44" s="6">
        <v>1.381383082814207E-5</v>
      </c>
      <c r="D44" s="6">
        <v>7.3930029948151847E-18</v>
      </c>
    </row>
    <row r="45" spans="2:4" x14ac:dyDescent="0.3">
      <c r="B45" s="3">
        <v>746</v>
      </c>
      <c r="C45" s="6">
        <v>1.6662354339221892E-5</v>
      </c>
      <c r="D45" s="6">
        <v>1.8876959586681515E-17</v>
      </c>
    </row>
    <row r="46" spans="2:4" x14ac:dyDescent="0.3">
      <c r="B46" s="3">
        <v>747</v>
      </c>
      <c r="C46" s="6">
        <v>2.0049071089128146E-5</v>
      </c>
      <c r="D46" s="6">
        <v>4.7612555884311775E-17</v>
      </c>
    </row>
    <row r="47" spans="2:4" x14ac:dyDescent="0.3">
      <c r="B47" s="3">
        <v>748</v>
      </c>
      <c r="C47" s="6">
        <v>2.4065107315868629E-5</v>
      </c>
      <c r="D47" s="6">
        <v>1.1862855223326671E-16</v>
      </c>
    </row>
    <row r="48" spans="2:4" x14ac:dyDescent="0.3">
      <c r="B48" s="3">
        <v>749</v>
      </c>
      <c r="C48" s="6">
        <v>2.8814892703281514E-5</v>
      </c>
      <c r="D48" s="6">
        <v>2.9196799699766714E-16</v>
      </c>
    </row>
    <row r="49" spans="2:4" x14ac:dyDescent="0.3">
      <c r="B49" s="3">
        <v>750</v>
      </c>
      <c r="C49" s="6">
        <v>3.4417701833093811E-5</v>
      </c>
      <c r="D49" s="6">
        <v>7.0983850876026632E-16</v>
      </c>
    </row>
    <row r="50" spans="2:4" x14ac:dyDescent="0.3">
      <c r="B50" s="3">
        <v>751</v>
      </c>
      <c r="C50" s="6">
        <v>4.1009302820470068E-5</v>
      </c>
      <c r="D50" s="6">
        <v>1.7047556844480124E-15</v>
      </c>
    </row>
    <row r="51" spans="2:4" x14ac:dyDescent="0.3">
      <c r="B51" s="3">
        <v>752</v>
      </c>
      <c r="C51" s="6">
        <v>4.874370777030412E-5</v>
      </c>
      <c r="D51" s="6">
        <v>4.0442968375444997E-15</v>
      </c>
    </row>
    <row r="52" spans="2:4" x14ac:dyDescent="0.3">
      <c r="B52" s="3">
        <v>753</v>
      </c>
      <c r="C52" s="6">
        <v>5.7795016735889785E-5</v>
      </c>
      <c r="D52" s="6">
        <v>9.47768315391562E-15</v>
      </c>
    </row>
    <row r="53" spans="2:4" x14ac:dyDescent="0.3">
      <c r="B53" s="3">
        <v>754</v>
      </c>
      <c r="C53" s="6">
        <v>6.8359343510151477E-5</v>
      </c>
      <c r="D53" s="6">
        <v>2.1940152062472082E-14</v>
      </c>
    </row>
    <row r="54" spans="2:4" x14ac:dyDescent="0.3">
      <c r="B54" s="3">
        <v>755</v>
      </c>
      <c r="C54" s="6">
        <v>8.0656807836602159E-5</v>
      </c>
      <c r="D54" s="6">
        <v>5.0171301368822477E-14</v>
      </c>
    </row>
    <row r="55" spans="2:4" x14ac:dyDescent="0.3">
      <c r="B55" s="3">
        <v>756</v>
      </c>
      <c r="C55" s="6">
        <v>9.4933574508169913E-5</v>
      </c>
      <c r="D55" s="6">
        <v>1.1333117316056369E-13</v>
      </c>
    </row>
    <row r="56" spans="2:4" x14ac:dyDescent="0.3">
      <c r="B56" s="3">
        <v>757</v>
      </c>
      <c r="C56" s="6">
        <v>1.1146391535547993E-4</v>
      </c>
      <c r="D56" s="6">
        <v>2.5288419555601803E-13</v>
      </c>
    </row>
    <row r="57" spans="2:4" x14ac:dyDescent="0.3">
      <c r="B57" s="3">
        <v>758</v>
      </c>
      <c r="C57" s="6">
        <v>1.3055226535509153E-4</v>
      </c>
      <c r="D57" s="6">
        <v>5.5740681907871072E-13</v>
      </c>
    </row>
    <row r="58" spans="2:4" x14ac:dyDescent="0.3">
      <c r="B58" s="3">
        <v>759</v>
      </c>
      <c r="C58" s="6">
        <v>1.5253523907151828E-4</v>
      </c>
      <c r="D58" s="6">
        <v>1.2136714951376218E-12</v>
      </c>
    </row>
    <row r="59" spans="2:4" x14ac:dyDescent="0.3">
      <c r="B59" s="3">
        <v>760</v>
      </c>
      <c r="C59" s="6">
        <v>1.7778356846062397E-4</v>
      </c>
      <c r="D59" s="6">
        <v>2.6104075211880276E-12</v>
      </c>
    </row>
    <row r="60" spans="2:4" x14ac:dyDescent="0.3">
      <c r="B60" s="3">
        <v>761</v>
      </c>
      <c r="C60" s="6">
        <v>2.0670391780015166E-4</v>
      </c>
      <c r="D60" s="6">
        <v>5.5461774100628491E-12</v>
      </c>
    </row>
    <row r="61" spans="2:4" x14ac:dyDescent="0.3">
      <c r="B61" s="3">
        <v>762</v>
      </c>
      <c r="C61" s="6">
        <v>2.3974052628797748E-4</v>
      </c>
      <c r="D61" s="6">
        <v>1.1640120830517197E-11</v>
      </c>
    </row>
    <row r="62" spans="2:4" x14ac:dyDescent="0.3">
      <c r="B62" s="3">
        <v>763</v>
      </c>
      <c r="C62" s="6">
        <v>2.7737662379068335E-4</v>
      </c>
      <c r="D62" s="6">
        <v>2.4132343860426107E-11</v>
      </c>
    </row>
    <row r="63" spans="2:4" x14ac:dyDescent="0.3">
      <c r="B63" s="3">
        <v>764</v>
      </c>
      <c r="C63" s="6">
        <v>3.2013556048222198E-4</v>
      </c>
      <c r="D63" s="6">
        <v>4.942194200658289E-11</v>
      </c>
    </row>
    <row r="64" spans="2:4" x14ac:dyDescent="0.3">
      <c r="B64" s="3">
        <v>765</v>
      </c>
      <c r="C64" s="6">
        <v>3.6858158684893391E-4</v>
      </c>
      <c r="D64" s="6">
        <v>9.9981211292936936E-11</v>
      </c>
    </row>
    <row r="65" spans="2:4" x14ac:dyDescent="0.3">
      <c r="B65" s="3">
        <v>766</v>
      </c>
      <c r="C65" s="6">
        <v>4.2332021693114647E-4</v>
      </c>
      <c r="D65" s="6">
        <v>1.997999000887679E-10</v>
      </c>
    </row>
    <row r="66" spans="2:4" x14ac:dyDescent="0.3">
      <c r="B66" s="3">
        <v>767</v>
      </c>
      <c r="C66" s="6">
        <v>4.8499810491229629E-4</v>
      </c>
      <c r="D66" s="6">
        <v>3.9441227695819752E-10</v>
      </c>
    </row>
    <row r="67" spans="2:4" x14ac:dyDescent="0.3">
      <c r="B67" s="3">
        <v>768</v>
      </c>
      <c r="C67" s="6">
        <v>5.5430236345069489E-4</v>
      </c>
      <c r="D67" s="6">
        <v>7.6910187201445985E-10</v>
      </c>
    </row>
    <row r="68" spans="2:4" x14ac:dyDescent="0.3">
      <c r="B68" s="3">
        <v>769</v>
      </c>
      <c r="C68" s="6">
        <v>6.3195925167622183E-4</v>
      </c>
      <c r="D68" s="6">
        <v>1.4814793333967647E-9</v>
      </c>
    </row>
    <row r="69" spans="2:4" x14ac:dyDescent="0.3">
      <c r="B69" s="3">
        <v>770</v>
      </c>
      <c r="C69" s="6">
        <v>7.18732161741558E-4</v>
      </c>
      <c r="D69" s="6">
        <v>2.8189385702692562E-9</v>
      </c>
    </row>
    <row r="70" spans="2:4" x14ac:dyDescent="0.3">
      <c r="B70" s="3">
        <v>771</v>
      </c>
      <c r="C70" s="6">
        <v>8.1541883541370104E-4</v>
      </c>
      <c r="D70" s="6">
        <v>5.2985118726145438E-9</v>
      </c>
    </row>
    <row r="71" spans="2:4" x14ac:dyDescent="0.3">
      <c r="B71" s="3">
        <v>772</v>
      </c>
      <c r="C71" s="6">
        <v>9.2284774658994186E-4</v>
      </c>
      <c r="D71" s="6">
        <v>9.8378568108737714E-9</v>
      </c>
    </row>
    <row r="72" spans="2:4" x14ac:dyDescent="0.3">
      <c r="B72" s="3">
        <v>773</v>
      </c>
      <c r="C72" s="6">
        <v>1.0418735919744677E-3</v>
      </c>
      <c r="D72" s="6">
        <v>1.8043690450489003E-8</v>
      </c>
    </row>
    <row r="73" spans="2:4" x14ac:dyDescent="0.3">
      <c r="B73" s="3">
        <v>774</v>
      </c>
      <c r="C73" s="6">
        <v>1.1733718405786647E-3</v>
      </c>
      <c r="D73" s="6">
        <v>3.2691023976539648E-8</v>
      </c>
    </row>
    <row r="74" spans="2:4" x14ac:dyDescent="0.3">
      <c r="B74" s="3">
        <v>775</v>
      </c>
      <c r="C74" s="6">
        <v>1.3182323032940729E-3</v>
      </c>
      <c r="D74" s="6">
        <v>5.8507287751491877E-8</v>
      </c>
    </row>
    <row r="75" spans="2:4" x14ac:dyDescent="0.3">
      <c r="B75" s="3">
        <v>776</v>
      </c>
      <c r="C75" s="6">
        <v>1.4773516965709739E-3</v>
      </c>
      <c r="D75" s="6">
        <v>1.0343551780208644E-7</v>
      </c>
    </row>
    <row r="76" spans="2:4" x14ac:dyDescent="0.3">
      <c r="B76" s="3">
        <v>777</v>
      </c>
      <c r="C76" s="6">
        <v>1.6516251892048734E-3</v>
      </c>
      <c r="D76" s="6">
        <v>1.8063741322552982E-7</v>
      </c>
    </row>
    <row r="77" spans="2:4" x14ac:dyDescent="0.3">
      <c r="B77" s="3">
        <v>778</v>
      </c>
      <c r="C77" s="6">
        <v>1.8419369383167342E-3</v>
      </c>
      <c r="D77" s="6">
        <v>3.1161905296914872E-7</v>
      </c>
    </row>
    <row r="78" spans="2:4" x14ac:dyDescent="0.3">
      <c r="B78" s="3">
        <v>779</v>
      </c>
      <c r="C78" s="6">
        <v>2.049149639675632E-3</v>
      </c>
      <c r="D78" s="6">
        <v>5.3102942530462925E-7</v>
      </c>
    </row>
    <row r="79" spans="2:4" x14ac:dyDescent="0.3">
      <c r="B79" s="3">
        <v>780</v>
      </c>
      <c r="C79" s="6">
        <v>2.2740931383520438E-3</v>
      </c>
      <c r="D79" s="6">
        <v>8.939051835145401E-7</v>
      </c>
    </row>
    <row r="80" spans="2:4" x14ac:dyDescent="0.3">
      <c r="B80" s="3">
        <v>781</v>
      </c>
      <c r="C80" s="6">
        <v>2.5175521680331006E-3</v>
      </c>
      <c r="D80" s="6">
        <v>1.4864236613138289E-6</v>
      </c>
    </row>
    <row r="81" spans="2:4" x14ac:dyDescent="0.3">
      <c r="B81" s="3">
        <v>782</v>
      </c>
      <c r="C81" s="6">
        <v>2.7802533108339067E-3</v>
      </c>
      <c r="D81" s="6">
        <v>2.4415861327091687E-6</v>
      </c>
    </row>
    <row r="82" spans="2:4" x14ac:dyDescent="0.3">
      <c r="B82" s="3">
        <v>783</v>
      </c>
      <c r="C82" s="6">
        <v>3.0628512936880215E-3</v>
      </c>
      <c r="D82" s="6">
        <v>3.9616834829905133E-6</v>
      </c>
    </row>
    <row r="83" spans="2:4" x14ac:dyDescent="0.3">
      <c r="B83" s="3">
        <v>784</v>
      </c>
      <c r="C83" s="6">
        <v>3.3659147619163922E-3</v>
      </c>
      <c r="D83" s="6">
        <v>6.3498839088843782E-6</v>
      </c>
    </row>
    <row r="84" spans="2:4" x14ac:dyDescent="0.3">
      <c r="B84" s="3">
        <v>785</v>
      </c>
      <c r="C84" s="6">
        <v>3.6899116948189482E-3</v>
      </c>
      <c r="D84" s="6">
        <v>1.0053796293557407E-5</v>
      </c>
    </row>
    <row r="85" spans="2:4" x14ac:dyDescent="0.3">
      <c r="B85" s="3">
        <v>786</v>
      </c>
      <c r="C85" s="6">
        <v>4.0351946515179661E-3</v>
      </c>
      <c r="D85" s="6">
        <v>1.5724348586292339E-5</v>
      </c>
    </row>
    <row r="86" spans="2:4" x14ac:dyDescent="0.3">
      <c r="B86" s="3">
        <v>787</v>
      </c>
      <c r="C86" s="6">
        <v>4.4019860571787306E-3</v>
      </c>
      <c r="D86" s="6">
        <v>2.4293692488972211E-5</v>
      </c>
    </row>
    <row r="87" spans="2:4" x14ac:dyDescent="0.3">
      <c r="B87" s="3">
        <v>788</v>
      </c>
      <c r="C87" s="6">
        <v>4.7903637594874718E-3</v>
      </c>
      <c r="D87" s="6">
        <v>3.7075983671395884E-5</v>
      </c>
    </row>
    <row r="88" spans="2:4" x14ac:dyDescent="0.3">
      <c r="B88" s="3">
        <v>789</v>
      </c>
      <c r="C88" s="6">
        <v>5.2002471022152327E-3</v>
      </c>
      <c r="D88" s="6">
        <v>5.5894634423935977E-5</v>
      </c>
    </row>
    <row r="89" spans="2:4" x14ac:dyDescent="0.3">
      <c r="B89" s="3">
        <v>790</v>
      </c>
      <c r="C89" s="6">
        <v>5.6313837761839507E-3</v>
      </c>
      <c r="D89" s="6">
        <v>8.3238806250381906E-5</v>
      </c>
    </row>
    <row r="90" spans="2:4" x14ac:dyDescent="0.3">
      <c r="B90" s="3">
        <v>791</v>
      </c>
      <c r="C90" s="6">
        <v>6.0833377173490051E-3</v>
      </c>
      <c r="D90" s="6">
        <v>1.2245029956461749E-4</v>
      </c>
    </row>
    <row r="91" spans="2:4" x14ac:dyDescent="0.3">
      <c r="B91" s="3">
        <v>792</v>
      </c>
      <c r="C91" s="6">
        <v>6.5554783264397051E-3</v>
      </c>
      <c r="D91" s="6">
        <v>1.7793940992327925E-4</v>
      </c>
    </row>
    <row r="92" spans="2:4" x14ac:dyDescent="0.3">
      <c r="B92" s="3">
        <v>793</v>
      </c>
      <c r="C92" s="6">
        <v>7.0469712841423286E-3</v>
      </c>
      <c r="D92" s="6">
        <v>2.5542460214953176E-4</v>
      </c>
    </row>
    <row r="93" spans="2:4" x14ac:dyDescent="0.3">
      <c r="B93" s="3">
        <v>794</v>
      </c>
      <c r="C93" s="6">
        <v>7.5567712297438944E-3</v>
      </c>
      <c r="D93" s="6">
        <v>3.6218594293809935E-4</v>
      </c>
    </row>
    <row r="94" spans="2:4" x14ac:dyDescent="0.3">
      <c r="B94" s="3">
        <v>795</v>
      </c>
      <c r="C94" s="6">
        <v>8.0836165591607525E-3</v>
      </c>
      <c r="D94" s="6">
        <v>5.0731621198759486E-4</v>
      </c>
    </row>
    <row r="95" spans="2:4" x14ac:dyDescent="0.3">
      <c r="B95" s="3">
        <v>796</v>
      </c>
      <c r="C95" s="6">
        <v>8.6260265801611728E-3</v>
      </c>
      <c r="D95" s="6">
        <v>7.0194676500580171E-4</v>
      </c>
    </row>
    <row r="96" spans="2:4" x14ac:dyDescent="0.3">
      <c r="B96" s="3">
        <v>797</v>
      </c>
      <c r="C96" s="6">
        <v>9.1823012383022203E-3</v>
      </c>
      <c r="D96" s="6">
        <v>9.5941807958915967E-4</v>
      </c>
    </row>
    <row r="97" spans="2:4" x14ac:dyDescent="0.3">
      <c r="B97" s="3">
        <v>798</v>
      </c>
      <c r="C97" s="6">
        <v>9.7505235967374274E-3</v>
      </c>
      <c r="D97" s="6">
        <v>1.2953582783713803E-3</v>
      </c>
    </row>
    <row r="98" spans="2:4" x14ac:dyDescent="0.3">
      <c r="B98" s="3">
        <v>799</v>
      </c>
      <c r="C98" s="6">
        <v>1.0328565216873073E-2</v>
      </c>
      <c r="D98" s="6">
        <v>1.7276278528185792E-3</v>
      </c>
    </row>
    <row r="99" spans="2:4" x14ac:dyDescent="0.3">
      <c r="B99" s="3">
        <v>800</v>
      </c>
      <c r="C99" s="6">
        <v>1.0914094545281871E-2</v>
      </c>
      <c r="D99" s="6">
        <v>2.2760865621761031E-3</v>
      </c>
    </row>
    <row r="100" spans="2:4" x14ac:dyDescent="0.3">
      <c r="B100" s="3">
        <v>801</v>
      </c>
      <c r="C100" s="6">
        <v>1.1504588365912508E-2</v>
      </c>
      <c r="D100" s="6">
        <v>2.9621403889872181E-3</v>
      </c>
    </row>
    <row r="101" spans="2:4" x14ac:dyDescent="0.3">
      <c r="B101" s="3">
        <v>802</v>
      </c>
      <c r="C101" s="6">
        <v>1.209734632620986E-2</v>
      </c>
      <c r="D101" s="6">
        <v>3.8080337281420421E-3</v>
      </c>
    </row>
    <row r="102" spans="2:4" x14ac:dyDescent="0.3">
      <c r="B102" s="3">
        <v>803</v>
      </c>
      <c r="C102" s="6">
        <v>1.2689508492179296E-2</v>
      </c>
      <c r="D102" s="6">
        <v>4.8358655773193624E-3</v>
      </c>
    </row>
    <row r="103" spans="2:4" x14ac:dyDescent="0.3">
      <c r="B103" s="3">
        <v>804</v>
      </c>
      <c r="C103" s="6">
        <v>1.3278075831718155E-2</v>
      </c>
      <c r="D103" s="6">
        <v>6.0663287149638244E-3</v>
      </c>
    </row>
    <row r="104" spans="2:4" x14ac:dyDescent="0.3">
      <c r="B104" s="3">
        <v>805</v>
      </c>
      <c r="C104" s="6">
        <v>1.3859933468837411E-2</v>
      </c>
      <c r="D104" s="6">
        <v>7.5171972197324915E-3</v>
      </c>
    </row>
    <row r="105" spans="2:4" x14ac:dyDescent="0.3">
      <c r="B105" s="3">
        <v>806</v>
      </c>
      <c r="C105" s="6">
        <v>1.4431876494933585E-2</v>
      </c>
      <c r="D105" s="6">
        <v>9.2016187396197265E-3</v>
      </c>
    </row>
    <row r="106" spans="2:4" x14ac:dyDescent="0.3">
      <c r="B106" s="3">
        <v>807</v>
      </c>
      <c r="C106" s="6">
        <v>1.4990638068327644E-2</v>
      </c>
      <c r="D106" s="6">
        <v>1.1126301145462361E-2</v>
      </c>
    </row>
    <row r="107" spans="2:4" x14ac:dyDescent="0.3">
      <c r="B107" s="3">
        <v>808</v>
      </c>
      <c r="C107" s="6">
        <v>1.5532919481172783E-2</v>
      </c>
      <c r="D107" s="6">
        <v>1.3289715123114903E-2</v>
      </c>
    </row>
    <row r="108" spans="2:4" x14ac:dyDescent="0.3">
      <c r="B108" s="3">
        <v>809</v>
      </c>
      <c r="C108" s="6">
        <v>1.6055421824843756E-2</v>
      </c>
      <c r="D108" s="6">
        <v>1.5680460692678894E-2</v>
      </c>
    </row>
    <row r="109" spans="2:4" x14ac:dyDescent="0.3">
      <c r="B109" s="3">
        <v>810</v>
      </c>
      <c r="C109" s="6">
        <v>1.6554878842309155E-2</v>
      </c>
      <c r="D109" s="6">
        <v>1.827596215812095E-2</v>
      </c>
    </row>
    <row r="110" spans="2:4" x14ac:dyDescent="0.3">
      <c r="B110" s="3">
        <v>811</v>
      </c>
      <c r="C110" s="6">
        <v>1.7028090519923929E-2</v>
      </c>
      <c r="D110" s="6">
        <v>2.1041658487687357E-2</v>
      </c>
    </row>
    <row r="111" spans="2:4" x14ac:dyDescent="0.3">
      <c r="B111" s="3">
        <v>812</v>
      </c>
      <c r="C111" s="6">
        <v>1.747195694261441E-2</v>
      </c>
      <c r="D111" s="6">
        <v>2.3930841508166448E-2</v>
      </c>
    </row>
    <row r="112" spans="2:4" x14ac:dyDescent="0.3">
      <c r="B112" s="3">
        <v>813</v>
      </c>
      <c r="C112" s="6">
        <v>1.7883511916463035E-2</v>
      </c>
      <c r="D112" s="6">
        <v>2.6885261116815405E-2</v>
      </c>
    </row>
    <row r="113" spans="2:4" x14ac:dyDescent="0.3">
      <c r="B113" s="3">
        <v>814</v>
      </c>
      <c r="C113" s="6">
        <v>1.8259955851955337E-2</v>
      </c>
      <c r="D113" s="6">
        <v>2.9836565687916747E-2</v>
      </c>
    </row>
    <row r="114" spans="2:4" x14ac:dyDescent="0.3">
      <c r="B114" s="3">
        <v>815</v>
      </c>
      <c r="C114" s="6">
        <v>1.8598687400141738E-2</v>
      </c>
      <c r="D114" s="6">
        <v>3.2708580119359676E-2</v>
      </c>
    </row>
    <row r="115" spans="2:4" x14ac:dyDescent="0.3">
      <c r="B115" s="3">
        <v>816</v>
      </c>
      <c r="C115" s="6">
        <v>1.8897333342979376E-2</v>
      </c>
      <c r="D115" s="6">
        <v>3.5420349034512355E-2</v>
      </c>
    </row>
    <row r="116" spans="2:4" x14ac:dyDescent="0.3">
      <c r="B116" s="3">
        <v>817</v>
      </c>
      <c r="C116" s="6">
        <v>1.9153776258202061E-2</v>
      </c>
      <c r="D116" s="6">
        <v>3.7889795956723892E-2</v>
      </c>
    </row>
    <row r="117" spans="2:4" x14ac:dyDescent="0.3">
      <c r="B117" s="3">
        <v>818</v>
      </c>
      <c r="C117" s="6">
        <v>1.9366179508020245E-2</v>
      </c>
      <c r="D117" s="6">
        <v>4.0037779371094338E-2</v>
      </c>
    </row>
    <row r="118" spans="2:4" x14ac:dyDescent="0.3">
      <c r="B118" s="3">
        <v>819</v>
      </c>
      <c r="C118" s="6">
        <v>1.9533009139329597E-2</v>
      </c>
      <c r="D118" s="6">
        <v>4.179227211504432E-2</v>
      </c>
    </row>
    <row r="119" spans="2:4" x14ac:dyDescent="0.3">
      <c r="B119" s="3">
        <v>820</v>
      </c>
      <c r="C119" s="6">
        <v>1.9653052330219325E-2</v>
      </c>
      <c r="D119" s="6">
        <v>4.3092359014747166E-2</v>
      </c>
    </row>
    <row r="120" spans="2:4" x14ac:dyDescent="0.3">
      <c r="B120" s="3">
        <v>821</v>
      </c>
      <c r="C120" s="6">
        <v>1.9725432072505773E-2</v>
      </c>
      <c r="D120" s="6">
        <v>4.389174438032057E-2</v>
      </c>
    </row>
    <row r="121" spans="2:4" x14ac:dyDescent="0.3">
      <c r="B121" s="3">
        <v>822</v>
      </c>
      <c r="C121" s="6">
        <v>1.9749617841655086E-2</v>
      </c>
      <c r="D121" s="6">
        <v>4.4161488023583446E-2</v>
      </c>
    </row>
    <row r="122" spans="2:4" x14ac:dyDescent="0.3">
      <c r="B122" s="3">
        <v>823</v>
      </c>
      <c r="C122" s="6">
        <v>1.9725432072505773E-2</v>
      </c>
      <c r="D122" s="6">
        <v>4.389174438032057E-2</v>
      </c>
    </row>
    <row r="123" spans="2:4" x14ac:dyDescent="0.3">
      <c r="B123" s="3">
        <v>824</v>
      </c>
      <c r="C123" s="6">
        <v>1.9653052330219325E-2</v>
      </c>
      <c r="D123" s="6">
        <v>4.3092359014747166E-2</v>
      </c>
    </row>
    <row r="124" spans="2:4" x14ac:dyDescent="0.3">
      <c r="B124" s="3">
        <v>825</v>
      </c>
      <c r="C124" s="6">
        <v>1.9533009139329597E-2</v>
      </c>
      <c r="D124" s="6">
        <v>4.179227211504432E-2</v>
      </c>
    </row>
    <row r="125" spans="2:4" x14ac:dyDescent="0.3">
      <c r="B125" s="3">
        <v>826</v>
      </c>
      <c r="C125" s="6">
        <v>1.9366179508020245E-2</v>
      </c>
      <c r="D125" s="6">
        <v>4.0037779371094338E-2</v>
      </c>
    </row>
    <row r="126" spans="2:4" x14ac:dyDescent="0.3">
      <c r="B126" s="3">
        <v>827</v>
      </c>
      <c r="C126" s="6">
        <v>1.9153776258202061E-2</v>
      </c>
      <c r="D126" s="6">
        <v>3.7889795956723892E-2</v>
      </c>
    </row>
    <row r="127" spans="2:4" x14ac:dyDescent="0.3">
      <c r="B127" s="3">
        <v>828</v>
      </c>
      <c r="C127" s="6">
        <v>1.8897333342979376E-2</v>
      </c>
      <c r="D127" s="6">
        <v>3.5420349034512355E-2</v>
      </c>
    </row>
    <row r="128" spans="2:4" x14ac:dyDescent="0.3">
      <c r="B128" s="3">
        <v>829</v>
      </c>
      <c r="C128" s="6">
        <v>1.8598687400141738E-2</v>
      </c>
      <c r="D128" s="6">
        <v>3.2708580119359676E-2</v>
      </c>
    </row>
    <row r="129" spans="2:4" x14ac:dyDescent="0.3">
      <c r="B129" s="3">
        <v>830</v>
      </c>
      <c r="C129" s="6">
        <v>1.8259955851955337E-2</v>
      </c>
      <c r="D129" s="6">
        <v>2.9836565687916747E-2</v>
      </c>
    </row>
    <row r="130" spans="2:4" x14ac:dyDescent="0.3">
      <c r="B130" s="3">
        <v>831</v>
      </c>
      <c r="C130" s="6">
        <v>1.7883511916463035E-2</v>
      </c>
      <c r="D130" s="6">
        <v>2.6885261116815405E-2</v>
      </c>
    </row>
    <row r="131" spans="2:4" x14ac:dyDescent="0.3">
      <c r="B131" s="3">
        <v>832</v>
      </c>
      <c r="C131" s="6">
        <v>1.747195694261441E-2</v>
      </c>
      <c r="D131" s="6">
        <v>2.3930841508166448E-2</v>
      </c>
    </row>
    <row r="132" spans="2:4" x14ac:dyDescent="0.3">
      <c r="B132" s="3">
        <v>833</v>
      </c>
      <c r="C132" s="6">
        <v>1.7028090519923929E-2</v>
      </c>
      <c r="D132" s="6">
        <v>2.1041658487687357E-2</v>
      </c>
    </row>
    <row r="133" spans="2:4" x14ac:dyDescent="0.3">
      <c r="B133" s="3">
        <v>834</v>
      </c>
      <c r="C133" s="6">
        <v>1.6554878842309155E-2</v>
      </c>
      <c r="D133" s="6">
        <v>1.827596215812095E-2</v>
      </c>
    </row>
    <row r="134" spans="2:4" x14ac:dyDescent="0.3">
      <c r="B134" s="3">
        <v>835</v>
      </c>
      <c r="C134" s="6">
        <v>1.6055421824843756E-2</v>
      </c>
      <c r="D134" s="6">
        <v>1.5680460692678894E-2</v>
      </c>
    </row>
    <row r="135" spans="2:4" x14ac:dyDescent="0.3">
      <c r="B135" s="3">
        <v>836</v>
      </c>
      <c r="C135" s="6">
        <v>1.5532919481172783E-2</v>
      </c>
      <c r="D135" s="6">
        <v>1.3289715123114903E-2</v>
      </c>
    </row>
    <row r="136" spans="2:4" x14ac:dyDescent="0.3">
      <c r="B136" s="3">
        <v>837</v>
      </c>
      <c r="C136" s="6">
        <v>1.4990638068327644E-2</v>
      </c>
      <c r="D136" s="6">
        <v>1.1126301145462361E-2</v>
      </c>
    </row>
    <row r="137" spans="2:4" x14ac:dyDescent="0.3">
      <c r="B137" s="3">
        <v>838</v>
      </c>
      <c r="C137" s="6">
        <v>1.4431876494933585E-2</v>
      </c>
      <c r="D137" s="6">
        <v>9.2016187396197265E-3</v>
      </c>
    </row>
    <row r="138" spans="2:4" x14ac:dyDescent="0.3">
      <c r="B138" s="3">
        <v>839</v>
      </c>
      <c r="C138" s="6">
        <v>1.3859933468837411E-2</v>
      </c>
      <c r="D138" s="6">
        <v>7.5171972197324915E-3</v>
      </c>
    </row>
    <row r="139" spans="2:4" x14ac:dyDescent="0.3">
      <c r="B139" s="3">
        <v>840</v>
      </c>
      <c r="C139" s="6">
        <v>1.3278075831718155E-2</v>
      </c>
      <c r="D139" s="6">
        <v>6.0663287149638244E-3</v>
      </c>
    </row>
    <row r="140" spans="2:4" x14ac:dyDescent="0.3">
      <c r="B140" s="3">
        <v>841</v>
      </c>
      <c r="C140" s="6">
        <v>1.2689508492179296E-2</v>
      </c>
      <c r="D140" s="6">
        <v>4.8358655773193624E-3</v>
      </c>
    </row>
    <row r="141" spans="2:4" x14ac:dyDescent="0.3">
      <c r="B141" s="3">
        <v>842</v>
      </c>
      <c r="C141" s="6">
        <v>1.209734632620986E-2</v>
      </c>
      <c r="D141" s="6">
        <v>3.8080337281420421E-3</v>
      </c>
    </row>
    <row r="142" spans="2:4" x14ac:dyDescent="0.3">
      <c r="B142" s="3">
        <v>843</v>
      </c>
      <c r="C142" s="6">
        <v>1.1504588365912508E-2</v>
      </c>
      <c r="D142" s="6">
        <v>2.9621403889872181E-3</v>
      </c>
    </row>
    <row r="143" spans="2:4" x14ac:dyDescent="0.3">
      <c r="B143" s="3">
        <v>844</v>
      </c>
      <c r="C143" s="6">
        <v>1.0914094545281871E-2</v>
      </c>
      <c r="D143" s="6">
        <v>2.2760865621761031E-3</v>
      </c>
    </row>
    <row r="144" spans="2:4" x14ac:dyDescent="0.3">
      <c r="B144" s="3">
        <v>845</v>
      </c>
      <c r="C144" s="6">
        <v>1.0328565216873073E-2</v>
      </c>
      <c r="D144" s="6">
        <v>1.7276278528185792E-3</v>
      </c>
    </row>
    <row r="145" spans="2:4" x14ac:dyDescent="0.3">
      <c r="B145" s="3">
        <v>846</v>
      </c>
      <c r="C145" s="6">
        <v>9.7505235967374274E-3</v>
      </c>
      <c r="D145" s="6">
        <v>1.2953582783713803E-3</v>
      </c>
    </row>
    <row r="146" spans="2:4" x14ac:dyDescent="0.3">
      <c r="B146" s="3">
        <v>847</v>
      </c>
      <c r="C146" s="6">
        <v>9.1823012383022203E-3</v>
      </c>
      <c r="D146" s="6">
        <v>9.5941807958915967E-4</v>
      </c>
    </row>
    <row r="147" spans="2:4" x14ac:dyDescent="0.3">
      <c r="B147" s="3">
        <v>848</v>
      </c>
      <c r="C147" s="6">
        <v>8.6260265801611728E-3</v>
      </c>
      <c r="D147" s="6">
        <v>7.0194676500580171E-4</v>
      </c>
    </row>
    <row r="148" spans="2:4" x14ac:dyDescent="0.3">
      <c r="B148" s="3">
        <v>849</v>
      </c>
      <c r="C148" s="6">
        <v>8.0836165591607525E-3</v>
      </c>
      <c r="D148" s="6">
        <v>5.0731621198759486E-4</v>
      </c>
    </row>
    <row r="149" spans="2:4" x14ac:dyDescent="0.3">
      <c r="B149" s="3">
        <v>850</v>
      </c>
      <c r="C149" s="6">
        <v>7.5567712297438944E-3</v>
      </c>
      <c r="D149" s="6">
        <v>3.6218594293809935E-4</v>
      </c>
    </row>
    <row r="150" spans="2:4" x14ac:dyDescent="0.3">
      <c r="B150" s="3">
        <v>851</v>
      </c>
      <c r="C150" s="6">
        <v>7.0469712841423286E-3</v>
      </c>
      <c r="D150" s="6">
        <v>2.5542460214953176E-4</v>
      </c>
    </row>
    <row r="151" spans="2:4" x14ac:dyDescent="0.3">
      <c r="B151" s="3">
        <v>852</v>
      </c>
      <c r="C151" s="6">
        <v>6.5554783264397051E-3</v>
      </c>
      <c r="D151" s="6">
        <v>1.7793940992327925E-4</v>
      </c>
    </row>
    <row r="152" spans="2:4" x14ac:dyDescent="0.3">
      <c r="B152" s="3">
        <v>853</v>
      </c>
      <c r="C152" s="6">
        <v>6.0833377173490051E-3</v>
      </c>
      <c r="D152" s="6">
        <v>1.2245029956461749E-4</v>
      </c>
    </row>
    <row r="153" spans="2:4" x14ac:dyDescent="0.3">
      <c r="B153" s="3">
        <v>854</v>
      </c>
      <c r="C153" s="6">
        <v>5.6313837761839507E-3</v>
      </c>
      <c r="D153" s="6">
        <v>8.3238806250381906E-5</v>
      </c>
    </row>
    <row r="154" spans="2:4" x14ac:dyDescent="0.3">
      <c r="B154" s="3">
        <v>855</v>
      </c>
      <c r="C154" s="6">
        <v>5.2002471022152327E-3</v>
      </c>
      <c r="D154" s="6">
        <v>5.5894634423935977E-5</v>
      </c>
    </row>
    <row r="155" spans="2:4" x14ac:dyDescent="0.3">
      <c r="B155" s="3">
        <v>856</v>
      </c>
      <c r="C155" s="6">
        <v>4.7903637594874718E-3</v>
      </c>
      <c r="D155" s="6">
        <v>3.7075983671395884E-5</v>
      </c>
    </row>
    <row r="156" spans="2:4" x14ac:dyDescent="0.3">
      <c r="B156" s="3">
        <v>857</v>
      </c>
      <c r="C156" s="6">
        <v>4.4019860571787306E-3</v>
      </c>
      <c r="D156" s="6">
        <v>2.4293692488972211E-5</v>
      </c>
    </row>
    <row r="157" spans="2:4" x14ac:dyDescent="0.3">
      <c r="B157" s="3">
        <v>858</v>
      </c>
      <c r="C157" s="6">
        <v>4.0351946515179661E-3</v>
      </c>
      <c r="D157" s="6">
        <v>1.5724348586292339E-5</v>
      </c>
    </row>
    <row r="158" spans="2:4" x14ac:dyDescent="0.3">
      <c r="B158" s="3">
        <v>859</v>
      </c>
      <c r="C158" s="6">
        <v>3.6899116948189482E-3</v>
      </c>
      <c r="D158" s="6">
        <v>1.0053796293557407E-5</v>
      </c>
    </row>
    <row r="159" spans="2:4" x14ac:dyDescent="0.3">
      <c r="B159" s="3">
        <v>860</v>
      </c>
      <c r="C159" s="6">
        <v>3.3659147619163922E-3</v>
      </c>
      <c r="D159" s="6">
        <v>6.3498839088843782E-6</v>
      </c>
    </row>
    <row r="160" spans="2:4" x14ac:dyDescent="0.3">
      <c r="B160" s="3">
        <v>861</v>
      </c>
      <c r="C160" s="6">
        <v>3.0628512936880215E-3</v>
      </c>
      <c r="D160" s="6">
        <v>3.9616834829905133E-6</v>
      </c>
    </row>
    <row r="161" spans="2:4" x14ac:dyDescent="0.3">
      <c r="B161" s="3">
        <v>862</v>
      </c>
      <c r="C161" s="6">
        <v>2.7802533108339067E-3</v>
      </c>
      <c r="D161" s="6">
        <v>2.4415861327091687E-6</v>
      </c>
    </row>
    <row r="162" spans="2:4" x14ac:dyDescent="0.3">
      <c r="B162" s="3">
        <v>863</v>
      </c>
      <c r="C162" s="6">
        <v>2.5175521680331006E-3</v>
      </c>
      <c r="D162" s="6">
        <v>1.4864236613138289E-6</v>
      </c>
    </row>
    <row r="163" spans="2:4" x14ac:dyDescent="0.3">
      <c r="B163" s="3">
        <v>864</v>
      </c>
      <c r="C163" s="6">
        <v>2.2740931383520438E-3</v>
      </c>
      <c r="D163" s="6">
        <v>8.939051835145401E-7</v>
      </c>
    </row>
    <row r="164" spans="2:4" x14ac:dyDescent="0.3">
      <c r="B164" s="3">
        <v>865</v>
      </c>
      <c r="C164" s="6">
        <v>2.049149639675632E-3</v>
      </c>
      <c r="D164" s="6">
        <v>5.3102942530462925E-7</v>
      </c>
    </row>
    <row r="165" spans="2:4" x14ac:dyDescent="0.3">
      <c r="B165" s="3">
        <v>866</v>
      </c>
      <c r="C165" s="6">
        <v>1.8419369383167342E-3</v>
      </c>
      <c r="D165" s="6">
        <v>3.1161905296914872E-7</v>
      </c>
    </row>
    <row r="166" spans="2:4" x14ac:dyDescent="0.3">
      <c r="B166" s="3">
        <v>867</v>
      </c>
      <c r="C166" s="6">
        <v>1.6516251892048734E-3</v>
      </c>
      <c r="D166" s="6">
        <v>1.8063741322552982E-7</v>
      </c>
    </row>
    <row r="167" spans="2:4" x14ac:dyDescent="0.3">
      <c r="B167" s="3">
        <v>868</v>
      </c>
      <c r="C167" s="6">
        <v>1.4773516965709739E-3</v>
      </c>
      <c r="D167" s="6">
        <v>1.0343551780208644E-7</v>
      </c>
    </row>
    <row r="168" spans="2:4" x14ac:dyDescent="0.3">
      <c r="B168" s="3">
        <v>869</v>
      </c>
      <c r="C168" s="6">
        <v>1.3182323032940729E-3</v>
      </c>
      <c r="D168" s="6">
        <v>5.8507287751491877E-8</v>
      </c>
    </row>
    <row r="169" spans="2:4" x14ac:dyDescent="0.3">
      <c r="B169" s="3">
        <v>870</v>
      </c>
      <c r="C169" s="6">
        <v>1.1733718405786647E-3</v>
      </c>
      <c r="D169" s="6">
        <v>3.2691023976539648E-8</v>
      </c>
    </row>
    <row r="170" spans="2:4" x14ac:dyDescent="0.3">
      <c r="B170" s="3">
        <v>871</v>
      </c>
      <c r="C170" s="6">
        <v>1.0418735919744677E-3</v>
      </c>
      <c r="D170" s="6">
        <v>1.8043690450489003E-8</v>
      </c>
    </row>
    <row r="171" spans="2:4" x14ac:dyDescent="0.3">
      <c r="B171" s="3">
        <v>872</v>
      </c>
      <c r="C171" s="6">
        <v>9.2284774658994186E-4</v>
      </c>
      <c r="D171" s="6">
        <v>9.8378568108737714E-9</v>
      </c>
    </row>
    <row r="172" spans="2:4" x14ac:dyDescent="0.3">
      <c r="B172" s="3">
        <v>873</v>
      </c>
      <c r="C172" s="6">
        <v>8.1541883541370104E-4</v>
      </c>
      <c r="D172" s="6">
        <v>5.2985118726145438E-9</v>
      </c>
    </row>
    <row r="173" spans="2:4" x14ac:dyDescent="0.3">
      <c r="B173" s="3">
        <v>874</v>
      </c>
      <c r="C173" s="6">
        <v>7.18732161741558E-4</v>
      </c>
      <c r="D173" s="6">
        <v>2.8189385702692562E-9</v>
      </c>
    </row>
    <row r="174" spans="2:4" x14ac:dyDescent="0.3">
      <c r="B174" s="3">
        <v>875</v>
      </c>
      <c r="C174" s="6">
        <v>6.3195925167622183E-4</v>
      </c>
      <c r="D174" s="6">
        <v>1.4814793333967647E-9</v>
      </c>
    </row>
    <row r="175" spans="2:4" x14ac:dyDescent="0.3">
      <c r="B175" s="3">
        <v>876</v>
      </c>
      <c r="C175" s="6">
        <v>5.5430236345069489E-4</v>
      </c>
      <c r="D175" s="6">
        <v>7.6910187201445985E-10</v>
      </c>
    </row>
    <row r="176" spans="2:4" x14ac:dyDescent="0.3">
      <c r="B176" s="3">
        <v>877</v>
      </c>
      <c r="C176" s="6">
        <v>4.8499810491229629E-4</v>
      </c>
      <c r="D176" s="6">
        <v>3.9441227695819752E-10</v>
      </c>
    </row>
    <row r="177" spans="2:4" x14ac:dyDescent="0.3">
      <c r="B177" s="3">
        <v>878</v>
      </c>
      <c r="C177" s="6">
        <v>4.2332021693114647E-4</v>
      </c>
      <c r="D177" s="6">
        <v>1.997999000887679E-10</v>
      </c>
    </row>
    <row r="178" spans="2:4" x14ac:dyDescent="0.3">
      <c r="B178" s="3">
        <v>879</v>
      </c>
      <c r="C178" s="6">
        <v>3.6858158684893391E-4</v>
      </c>
      <c r="D178" s="6">
        <v>9.9981211292936936E-11</v>
      </c>
    </row>
    <row r="179" spans="2:4" x14ac:dyDescent="0.3">
      <c r="B179" s="3">
        <v>880</v>
      </c>
      <c r="C179" s="6">
        <v>3.2013556048222198E-4</v>
      </c>
      <c r="D179" s="6">
        <v>4.942194200658289E-11</v>
      </c>
    </row>
    <row r="180" spans="2:4" x14ac:dyDescent="0.3">
      <c r="B180" s="3">
        <v>881</v>
      </c>
      <c r="C180" s="6">
        <v>2.7737662379068335E-4</v>
      </c>
      <c r="D180" s="6">
        <v>2.4132343860426107E-11</v>
      </c>
    </row>
    <row r="181" spans="2:4" x14ac:dyDescent="0.3">
      <c r="B181" s="3">
        <v>882</v>
      </c>
      <c r="C181" s="6">
        <v>2.3974052628797748E-4</v>
      </c>
      <c r="D181" s="6">
        <v>1.1640120830517197E-11</v>
      </c>
    </row>
    <row r="182" spans="2:4" x14ac:dyDescent="0.3">
      <c r="B182" s="3">
        <v>883</v>
      </c>
      <c r="C182" s="6">
        <v>2.0670391780015166E-4</v>
      </c>
      <c r="D182" s="6">
        <v>5.5461774100628491E-12</v>
      </c>
    </row>
    <row r="183" spans="2:4" x14ac:dyDescent="0.3">
      <c r="B183" s="3">
        <v>884</v>
      </c>
      <c r="C183" s="6">
        <v>1.7778356846062397E-4</v>
      </c>
      <c r="D183" s="6">
        <v>2.6104075211880276E-12</v>
      </c>
    </row>
    <row r="184" spans="2:4" x14ac:dyDescent="0.3">
      <c r="B184" s="3">
        <v>885</v>
      </c>
      <c r="C184" s="6">
        <v>1.5253523907151828E-4</v>
      </c>
      <c r="D184" s="6">
        <v>1.2136714951376218E-12</v>
      </c>
    </row>
    <row r="185" spans="2:4" x14ac:dyDescent="0.3">
      <c r="B185" s="3">
        <v>886</v>
      </c>
      <c r="C185" s="6">
        <v>1.3055226535509153E-4</v>
      </c>
      <c r="D185" s="6">
        <v>5.5740681907871072E-13</v>
      </c>
    </row>
    <row r="186" spans="2:4" x14ac:dyDescent="0.3">
      <c r="B186" s="3">
        <v>887</v>
      </c>
      <c r="C186" s="6">
        <v>1.1146391535547993E-4</v>
      </c>
      <c r="D186" s="6">
        <v>2.5288419555601803E-13</v>
      </c>
    </row>
    <row r="187" spans="2:4" x14ac:dyDescent="0.3">
      <c r="B187" s="3">
        <v>888</v>
      </c>
      <c r="C187" s="6">
        <v>9.4933574508169913E-5</v>
      </c>
      <c r="D187" s="6">
        <v>1.1333117316056369E-13</v>
      </c>
    </row>
    <row r="188" spans="2:4" x14ac:dyDescent="0.3">
      <c r="B188" s="3">
        <v>889</v>
      </c>
      <c r="C188" s="6">
        <v>8.0656807836602159E-5</v>
      </c>
      <c r="D188" s="6">
        <v>5.0171301368822477E-14</v>
      </c>
    </row>
    <row r="189" spans="2:4" x14ac:dyDescent="0.3">
      <c r="B189" s="3">
        <v>890</v>
      </c>
      <c r="C189" s="6">
        <v>6.8359343510151477E-5</v>
      </c>
      <c r="D189" s="6">
        <v>2.1940152062472082E-14</v>
      </c>
    </row>
    <row r="190" spans="2:4" x14ac:dyDescent="0.3">
      <c r="B190" s="3">
        <v>891</v>
      </c>
      <c r="C190" s="6">
        <v>5.7795016735889785E-5</v>
      </c>
      <c r="D190" s="6">
        <v>9.47768315391562E-15</v>
      </c>
    </row>
    <row r="191" spans="2:4" x14ac:dyDescent="0.3">
      <c r="B191" s="3">
        <v>892</v>
      </c>
      <c r="C191" s="6">
        <v>4.874370777030412E-5</v>
      </c>
      <c r="D191" s="6">
        <v>4.0442968375444997E-15</v>
      </c>
    </row>
    <row r="192" spans="2:4" x14ac:dyDescent="0.3">
      <c r="B192" s="3">
        <v>893</v>
      </c>
      <c r="C192" s="6">
        <v>4.1009302820470068E-5</v>
      </c>
      <c r="D192" s="6">
        <v>1.7047556844480124E-15</v>
      </c>
    </row>
    <row r="193" spans="2:4" x14ac:dyDescent="0.3">
      <c r="B193" s="3">
        <v>894</v>
      </c>
      <c r="C193" s="6">
        <v>3.4417701833093811E-5</v>
      </c>
      <c r="D193" s="6">
        <v>7.0983850876026632E-16</v>
      </c>
    </row>
    <row r="194" spans="2:4" x14ac:dyDescent="0.3">
      <c r="B194" s="3">
        <v>895</v>
      </c>
      <c r="C194" s="6">
        <v>2.8814892703281514E-5</v>
      </c>
      <c r="D194" s="6">
        <v>2.9196799699766714E-16</v>
      </c>
    </row>
    <row r="195" spans="2:4" x14ac:dyDescent="0.3">
      <c r="B195" s="3">
        <v>896</v>
      </c>
      <c r="C195" s="6">
        <v>2.4065107315868629E-5</v>
      </c>
      <c r="D195" s="6">
        <v>1.1862855223326671E-16</v>
      </c>
    </row>
    <row r="196" spans="2:4" x14ac:dyDescent="0.3">
      <c r="B196" s="3">
        <v>897</v>
      </c>
      <c r="C196" s="6">
        <v>2.0049071089128146E-5</v>
      </c>
      <c r="D196" s="6">
        <v>4.7612555884311775E-17</v>
      </c>
    </row>
    <row r="197" spans="2:4" x14ac:dyDescent="0.3">
      <c r="B197" s="3">
        <v>898</v>
      </c>
      <c r="C197" s="6">
        <v>1.6662354339221892E-5</v>
      </c>
      <c r="D197" s="6">
        <v>1.8876959586681515E-17</v>
      </c>
    </row>
    <row r="198" spans="2:4" x14ac:dyDescent="0.3">
      <c r="B198" s="3">
        <v>899</v>
      </c>
      <c r="C198" s="6">
        <v>1.381383082814207E-5</v>
      </c>
      <c r="D198" s="6">
        <v>7.3930029948151847E-18</v>
      </c>
    </row>
    <row r="199" spans="2:4" x14ac:dyDescent="0.3">
      <c r="B199" s="3">
        <v>900</v>
      </c>
      <c r="C199" s="6">
        <v>1.1424246292848886E-5</v>
      </c>
      <c r="D199" s="6">
        <v>2.8601446881085665E-18</v>
      </c>
    </row>
    <row r="200" spans="2:4" x14ac:dyDescent="0.3">
      <c r="B200" s="3">
        <v>901</v>
      </c>
      <c r="C200" s="6">
        <v>9.4248975657229076E-6</v>
      </c>
      <c r="D200" s="6">
        <v>1.0930333437031322E-18</v>
      </c>
    </row>
    <row r="201" spans="2:4" x14ac:dyDescent="0.3">
      <c r="B201" s="3">
        <v>902</v>
      </c>
      <c r="C201" s="6">
        <v>7.7564210669597738E-6</v>
      </c>
      <c r="D201" s="6">
        <v>4.1262648752817254E-19</v>
      </c>
    </row>
    <row r="214" spans="2:2" x14ac:dyDescent="0.3">
      <c r="B214" cm="1">
        <f t="array" ref="B214:B375">_xlfn.LET(_xlpm.low,C6-4*C38,_xlpm.high,C6+4*C38,_xlpm.r,_xlpm.high-_xlpm.low+1,_xlfn.SEQUENCE(_xlpm.r,,_xlpm.low))</f>
        <v>741.2</v>
      </c>
    </row>
    <row r="215" spans="2:2" x14ac:dyDescent="0.3">
      <c r="B215">
        <v>742.2</v>
      </c>
    </row>
    <row r="216" spans="2:2" x14ac:dyDescent="0.3">
      <c r="B216">
        <v>743.2</v>
      </c>
    </row>
    <row r="217" spans="2:2" x14ac:dyDescent="0.3">
      <c r="B217">
        <v>744.2</v>
      </c>
    </row>
    <row r="218" spans="2:2" x14ac:dyDescent="0.3">
      <c r="B218">
        <v>745.2</v>
      </c>
    </row>
    <row r="219" spans="2:2" x14ac:dyDescent="0.3">
      <c r="B219">
        <v>746.2</v>
      </c>
    </row>
    <row r="220" spans="2:2" x14ac:dyDescent="0.3">
      <c r="B220">
        <v>747.2</v>
      </c>
    </row>
    <row r="221" spans="2:2" x14ac:dyDescent="0.3">
      <c r="B221">
        <v>748.2</v>
      </c>
    </row>
    <row r="222" spans="2:2" x14ac:dyDescent="0.3">
      <c r="B222">
        <v>749.2</v>
      </c>
    </row>
    <row r="223" spans="2:2" x14ac:dyDescent="0.3">
      <c r="B223">
        <v>750.2</v>
      </c>
    </row>
    <row r="224" spans="2:2" x14ac:dyDescent="0.3">
      <c r="B224">
        <v>751.2</v>
      </c>
    </row>
    <row r="225" spans="2:2" x14ac:dyDescent="0.3">
      <c r="B225">
        <v>752.2</v>
      </c>
    </row>
    <row r="226" spans="2:2" x14ac:dyDescent="0.3">
      <c r="B226">
        <v>753.2</v>
      </c>
    </row>
    <row r="227" spans="2:2" x14ac:dyDescent="0.3">
      <c r="B227">
        <v>754.2</v>
      </c>
    </row>
    <row r="228" spans="2:2" x14ac:dyDescent="0.3">
      <c r="B228">
        <v>755.2</v>
      </c>
    </row>
    <row r="229" spans="2:2" x14ac:dyDescent="0.3">
      <c r="B229">
        <v>756.2</v>
      </c>
    </row>
    <row r="230" spans="2:2" x14ac:dyDescent="0.3">
      <c r="B230">
        <v>757.2</v>
      </c>
    </row>
    <row r="231" spans="2:2" x14ac:dyDescent="0.3">
      <c r="B231">
        <v>758.2</v>
      </c>
    </row>
    <row r="232" spans="2:2" x14ac:dyDescent="0.3">
      <c r="B232">
        <v>759.2</v>
      </c>
    </row>
    <row r="233" spans="2:2" x14ac:dyDescent="0.3">
      <c r="B233">
        <v>760.2</v>
      </c>
    </row>
    <row r="234" spans="2:2" x14ac:dyDescent="0.3">
      <c r="B234">
        <v>761.2</v>
      </c>
    </row>
    <row r="235" spans="2:2" x14ac:dyDescent="0.3">
      <c r="B235">
        <v>762.2</v>
      </c>
    </row>
    <row r="236" spans="2:2" x14ac:dyDescent="0.3">
      <c r="B236">
        <v>763.2</v>
      </c>
    </row>
    <row r="237" spans="2:2" x14ac:dyDescent="0.3">
      <c r="B237">
        <v>764.2</v>
      </c>
    </row>
    <row r="238" spans="2:2" x14ac:dyDescent="0.3">
      <c r="B238">
        <v>765.2</v>
      </c>
    </row>
    <row r="239" spans="2:2" x14ac:dyDescent="0.3">
      <c r="B239">
        <v>766.2</v>
      </c>
    </row>
    <row r="240" spans="2:2" x14ac:dyDescent="0.3">
      <c r="B240">
        <v>767.2</v>
      </c>
    </row>
    <row r="241" spans="2:2" x14ac:dyDescent="0.3">
      <c r="B241">
        <v>768.2</v>
      </c>
    </row>
    <row r="242" spans="2:2" x14ac:dyDescent="0.3">
      <c r="B242">
        <v>769.2</v>
      </c>
    </row>
    <row r="243" spans="2:2" x14ac:dyDescent="0.3">
      <c r="B243">
        <v>770.2</v>
      </c>
    </row>
    <row r="244" spans="2:2" x14ac:dyDescent="0.3">
      <c r="B244">
        <v>771.2</v>
      </c>
    </row>
    <row r="245" spans="2:2" x14ac:dyDescent="0.3">
      <c r="B245">
        <v>772.2</v>
      </c>
    </row>
    <row r="246" spans="2:2" x14ac:dyDescent="0.3">
      <c r="B246">
        <v>773.2</v>
      </c>
    </row>
    <row r="247" spans="2:2" x14ac:dyDescent="0.3">
      <c r="B247">
        <v>774.2</v>
      </c>
    </row>
    <row r="248" spans="2:2" x14ac:dyDescent="0.3">
      <c r="B248">
        <v>775.2</v>
      </c>
    </row>
    <row r="249" spans="2:2" x14ac:dyDescent="0.3">
      <c r="B249">
        <v>776.2</v>
      </c>
    </row>
    <row r="250" spans="2:2" x14ac:dyDescent="0.3">
      <c r="B250">
        <v>777.2</v>
      </c>
    </row>
    <row r="251" spans="2:2" x14ac:dyDescent="0.3">
      <c r="B251">
        <v>778.2</v>
      </c>
    </row>
    <row r="252" spans="2:2" x14ac:dyDescent="0.3">
      <c r="B252">
        <v>779.2</v>
      </c>
    </row>
    <row r="253" spans="2:2" x14ac:dyDescent="0.3">
      <c r="B253">
        <v>780.2</v>
      </c>
    </row>
    <row r="254" spans="2:2" x14ac:dyDescent="0.3">
      <c r="B254">
        <v>781.2</v>
      </c>
    </row>
    <row r="255" spans="2:2" x14ac:dyDescent="0.3">
      <c r="B255">
        <v>782.2</v>
      </c>
    </row>
    <row r="256" spans="2:2" x14ac:dyDescent="0.3">
      <c r="B256">
        <v>783.2</v>
      </c>
    </row>
    <row r="257" spans="2:2" x14ac:dyDescent="0.3">
      <c r="B257">
        <v>784.2</v>
      </c>
    </row>
    <row r="258" spans="2:2" x14ac:dyDescent="0.3">
      <c r="B258">
        <v>785.2</v>
      </c>
    </row>
    <row r="259" spans="2:2" x14ac:dyDescent="0.3">
      <c r="B259">
        <v>786.2</v>
      </c>
    </row>
    <row r="260" spans="2:2" x14ac:dyDescent="0.3">
      <c r="B260">
        <v>787.2</v>
      </c>
    </row>
    <row r="261" spans="2:2" x14ac:dyDescent="0.3">
      <c r="B261">
        <v>788.2</v>
      </c>
    </row>
    <row r="262" spans="2:2" x14ac:dyDescent="0.3">
      <c r="B262">
        <v>789.2</v>
      </c>
    </row>
    <row r="263" spans="2:2" x14ac:dyDescent="0.3">
      <c r="B263">
        <v>790.2</v>
      </c>
    </row>
    <row r="264" spans="2:2" x14ac:dyDescent="0.3">
      <c r="B264">
        <v>791.2</v>
      </c>
    </row>
    <row r="265" spans="2:2" x14ac:dyDescent="0.3">
      <c r="B265">
        <v>792.2</v>
      </c>
    </row>
    <row r="266" spans="2:2" x14ac:dyDescent="0.3">
      <c r="B266">
        <v>793.2</v>
      </c>
    </row>
    <row r="267" spans="2:2" x14ac:dyDescent="0.3">
      <c r="B267">
        <v>794.2</v>
      </c>
    </row>
    <row r="268" spans="2:2" x14ac:dyDescent="0.3">
      <c r="B268">
        <v>795.2</v>
      </c>
    </row>
    <row r="269" spans="2:2" x14ac:dyDescent="0.3">
      <c r="B269">
        <v>796.2</v>
      </c>
    </row>
    <row r="270" spans="2:2" x14ac:dyDescent="0.3">
      <c r="B270">
        <v>797.2</v>
      </c>
    </row>
    <row r="271" spans="2:2" x14ac:dyDescent="0.3">
      <c r="B271">
        <v>798.2</v>
      </c>
    </row>
    <row r="272" spans="2:2" x14ac:dyDescent="0.3">
      <c r="B272">
        <v>799.2</v>
      </c>
    </row>
    <row r="273" spans="2:2" x14ac:dyDescent="0.3">
      <c r="B273">
        <v>800.2</v>
      </c>
    </row>
    <row r="274" spans="2:2" x14ac:dyDescent="0.3">
      <c r="B274">
        <v>801.2</v>
      </c>
    </row>
    <row r="275" spans="2:2" x14ac:dyDescent="0.3">
      <c r="B275">
        <v>802.2</v>
      </c>
    </row>
    <row r="276" spans="2:2" x14ac:dyDescent="0.3">
      <c r="B276">
        <v>803.2</v>
      </c>
    </row>
    <row r="277" spans="2:2" x14ac:dyDescent="0.3">
      <c r="B277">
        <v>804.2</v>
      </c>
    </row>
    <row r="278" spans="2:2" x14ac:dyDescent="0.3">
      <c r="B278">
        <v>805.2</v>
      </c>
    </row>
    <row r="279" spans="2:2" x14ac:dyDescent="0.3">
      <c r="B279">
        <v>806.2</v>
      </c>
    </row>
    <row r="280" spans="2:2" x14ac:dyDescent="0.3">
      <c r="B280">
        <v>807.2</v>
      </c>
    </row>
    <row r="281" spans="2:2" x14ac:dyDescent="0.3">
      <c r="B281">
        <v>808.2</v>
      </c>
    </row>
    <row r="282" spans="2:2" x14ac:dyDescent="0.3">
      <c r="B282">
        <v>809.2</v>
      </c>
    </row>
    <row r="283" spans="2:2" x14ac:dyDescent="0.3">
      <c r="B283">
        <v>810.2</v>
      </c>
    </row>
    <row r="284" spans="2:2" x14ac:dyDescent="0.3">
      <c r="B284">
        <v>811.2</v>
      </c>
    </row>
    <row r="285" spans="2:2" x14ac:dyDescent="0.3">
      <c r="B285">
        <v>812.2</v>
      </c>
    </row>
    <row r="286" spans="2:2" x14ac:dyDescent="0.3">
      <c r="B286">
        <v>813.2</v>
      </c>
    </row>
    <row r="287" spans="2:2" x14ac:dyDescent="0.3">
      <c r="B287">
        <v>814.2</v>
      </c>
    </row>
    <row r="288" spans="2:2" x14ac:dyDescent="0.3">
      <c r="B288">
        <v>815.2</v>
      </c>
    </row>
    <row r="289" spans="2:2" x14ac:dyDescent="0.3">
      <c r="B289">
        <v>816.2</v>
      </c>
    </row>
    <row r="290" spans="2:2" x14ac:dyDescent="0.3">
      <c r="B290">
        <v>817.2</v>
      </c>
    </row>
    <row r="291" spans="2:2" x14ac:dyDescent="0.3">
      <c r="B291">
        <v>818.2</v>
      </c>
    </row>
    <row r="292" spans="2:2" x14ac:dyDescent="0.3">
      <c r="B292">
        <v>819.2</v>
      </c>
    </row>
    <row r="293" spans="2:2" x14ac:dyDescent="0.3">
      <c r="B293">
        <v>820.2</v>
      </c>
    </row>
    <row r="294" spans="2:2" x14ac:dyDescent="0.3">
      <c r="B294">
        <v>821.2</v>
      </c>
    </row>
    <row r="295" spans="2:2" x14ac:dyDescent="0.3">
      <c r="B295">
        <v>822.2</v>
      </c>
    </row>
    <row r="296" spans="2:2" x14ac:dyDescent="0.3">
      <c r="B296">
        <v>823.2</v>
      </c>
    </row>
    <row r="297" spans="2:2" x14ac:dyDescent="0.3">
      <c r="B297">
        <v>824.2</v>
      </c>
    </row>
    <row r="298" spans="2:2" x14ac:dyDescent="0.3">
      <c r="B298">
        <v>825.2</v>
      </c>
    </row>
    <row r="299" spans="2:2" x14ac:dyDescent="0.3">
      <c r="B299">
        <v>826.2</v>
      </c>
    </row>
    <row r="300" spans="2:2" x14ac:dyDescent="0.3">
      <c r="B300">
        <v>827.2</v>
      </c>
    </row>
    <row r="301" spans="2:2" x14ac:dyDescent="0.3">
      <c r="B301">
        <v>828.2</v>
      </c>
    </row>
    <row r="302" spans="2:2" x14ac:dyDescent="0.3">
      <c r="B302">
        <v>829.2</v>
      </c>
    </row>
    <row r="303" spans="2:2" x14ac:dyDescent="0.3">
      <c r="B303">
        <v>830.2</v>
      </c>
    </row>
    <row r="304" spans="2:2" x14ac:dyDescent="0.3">
      <c r="B304">
        <v>831.2</v>
      </c>
    </row>
    <row r="305" spans="2:2" x14ac:dyDescent="0.3">
      <c r="B305">
        <v>832.2</v>
      </c>
    </row>
    <row r="306" spans="2:2" x14ac:dyDescent="0.3">
      <c r="B306">
        <v>833.2</v>
      </c>
    </row>
    <row r="307" spans="2:2" x14ac:dyDescent="0.3">
      <c r="B307">
        <v>834.2</v>
      </c>
    </row>
    <row r="308" spans="2:2" x14ac:dyDescent="0.3">
      <c r="B308">
        <v>835.2</v>
      </c>
    </row>
    <row r="309" spans="2:2" x14ac:dyDescent="0.3">
      <c r="B309">
        <v>836.2</v>
      </c>
    </row>
    <row r="310" spans="2:2" x14ac:dyDescent="0.3">
      <c r="B310">
        <v>837.2</v>
      </c>
    </row>
    <row r="311" spans="2:2" x14ac:dyDescent="0.3">
      <c r="B311">
        <v>838.2</v>
      </c>
    </row>
    <row r="312" spans="2:2" x14ac:dyDescent="0.3">
      <c r="B312">
        <v>839.2</v>
      </c>
    </row>
    <row r="313" spans="2:2" x14ac:dyDescent="0.3">
      <c r="B313">
        <v>840.2</v>
      </c>
    </row>
    <row r="314" spans="2:2" x14ac:dyDescent="0.3">
      <c r="B314">
        <v>841.2</v>
      </c>
    </row>
    <row r="315" spans="2:2" x14ac:dyDescent="0.3">
      <c r="B315">
        <v>842.2</v>
      </c>
    </row>
    <row r="316" spans="2:2" x14ac:dyDescent="0.3">
      <c r="B316">
        <v>843.2</v>
      </c>
    </row>
    <row r="317" spans="2:2" x14ac:dyDescent="0.3">
      <c r="B317">
        <v>844.2</v>
      </c>
    </row>
    <row r="318" spans="2:2" x14ac:dyDescent="0.3">
      <c r="B318">
        <v>845.2</v>
      </c>
    </row>
    <row r="319" spans="2:2" x14ac:dyDescent="0.3">
      <c r="B319">
        <v>846.2</v>
      </c>
    </row>
    <row r="320" spans="2:2" x14ac:dyDescent="0.3">
      <c r="B320">
        <v>847.2</v>
      </c>
    </row>
    <row r="321" spans="2:2" x14ac:dyDescent="0.3">
      <c r="B321">
        <v>848.2</v>
      </c>
    </row>
    <row r="322" spans="2:2" x14ac:dyDescent="0.3">
      <c r="B322">
        <v>849.2</v>
      </c>
    </row>
    <row r="323" spans="2:2" x14ac:dyDescent="0.3">
      <c r="B323">
        <v>850.2</v>
      </c>
    </row>
    <row r="324" spans="2:2" x14ac:dyDescent="0.3">
      <c r="B324">
        <v>851.2</v>
      </c>
    </row>
    <row r="325" spans="2:2" x14ac:dyDescent="0.3">
      <c r="B325">
        <v>852.2</v>
      </c>
    </row>
    <row r="326" spans="2:2" x14ac:dyDescent="0.3">
      <c r="B326">
        <v>853.2</v>
      </c>
    </row>
    <row r="327" spans="2:2" x14ac:dyDescent="0.3">
      <c r="B327">
        <v>854.2</v>
      </c>
    </row>
    <row r="328" spans="2:2" x14ac:dyDescent="0.3">
      <c r="B328">
        <v>855.2</v>
      </c>
    </row>
    <row r="329" spans="2:2" x14ac:dyDescent="0.3">
      <c r="B329">
        <v>856.2</v>
      </c>
    </row>
    <row r="330" spans="2:2" x14ac:dyDescent="0.3">
      <c r="B330">
        <v>857.2</v>
      </c>
    </row>
    <row r="331" spans="2:2" x14ac:dyDescent="0.3">
      <c r="B331">
        <v>858.2</v>
      </c>
    </row>
    <row r="332" spans="2:2" x14ac:dyDescent="0.3">
      <c r="B332">
        <v>859.2</v>
      </c>
    </row>
    <row r="333" spans="2:2" x14ac:dyDescent="0.3">
      <c r="B333">
        <v>860.2</v>
      </c>
    </row>
    <row r="334" spans="2:2" x14ac:dyDescent="0.3">
      <c r="B334">
        <v>861.2</v>
      </c>
    </row>
    <row r="335" spans="2:2" x14ac:dyDescent="0.3">
      <c r="B335">
        <v>862.2</v>
      </c>
    </row>
    <row r="336" spans="2:2" x14ac:dyDescent="0.3">
      <c r="B336">
        <v>863.2</v>
      </c>
    </row>
    <row r="337" spans="2:2" x14ac:dyDescent="0.3">
      <c r="B337">
        <v>864.2</v>
      </c>
    </row>
    <row r="338" spans="2:2" x14ac:dyDescent="0.3">
      <c r="B338">
        <v>865.2</v>
      </c>
    </row>
    <row r="339" spans="2:2" x14ac:dyDescent="0.3">
      <c r="B339">
        <v>866.2</v>
      </c>
    </row>
    <row r="340" spans="2:2" x14ac:dyDescent="0.3">
      <c r="B340">
        <v>867.2</v>
      </c>
    </row>
    <row r="341" spans="2:2" x14ac:dyDescent="0.3">
      <c r="B341">
        <v>868.2</v>
      </c>
    </row>
    <row r="342" spans="2:2" x14ac:dyDescent="0.3">
      <c r="B342">
        <v>869.2</v>
      </c>
    </row>
    <row r="343" spans="2:2" x14ac:dyDescent="0.3">
      <c r="B343">
        <v>870.2</v>
      </c>
    </row>
    <row r="344" spans="2:2" x14ac:dyDescent="0.3">
      <c r="B344">
        <v>871.2</v>
      </c>
    </row>
    <row r="345" spans="2:2" x14ac:dyDescent="0.3">
      <c r="B345">
        <v>872.2</v>
      </c>
    </row>
    <row r="346" spans="2:2" x14ac:dyDescent="0.3">
      <c r="B346">
        <v>873.2</v>
      </c>
    </row>
    <row r="347" spans="2:2" x14ac:dyDescent="0.3">
      <c r="B347">
        <v>874.2</v>
      </c>
    </row>
    <row r="348" spans="2:2" x14ac:dyDescent="0.3">
      <c r="B348">
        <v>875.2</v>
      </c>
    </row>
    <row r="349" spans="2:2" x14ac:dyDescent="0.3">
      <c r="B349">
        <v>876.2</v>
      </c>
    </row>
    <row r="350" spans="2:2" x14ac:dyDescent="0.3">
      <c r="B350">
        <v>877.2</v>
      </c>
    </row>
    <row r="351" spans="2:2" x14ac:dyDescent="0.3">
      <c r="B351">
        <v>878.2</v>
      </c>
    </row>
    <row r="352" spans="2:2" x14ac:dyDescent="0.3">
      <c r="B352">
        <v>879.2</v>
      </c>
    </row>
    <row r="353" spans="2:2" x14ac:dyDescent="0.3">
      <c r="B353">
        <v>880.2</v>
      </c>
    </row>
    <row r="354" spans="2:2" x14ac:dyDescent="0.3">
      <c r="B354">
        <v>881.2</v>
      </c>
    </row>
    <row r="355" spans="2:2" x14ac:dyDescent="0.3">
      <c r="B355">
        <v>882.2</v>
      </c>
    </row>
    <row r="356" spans="2:2" x14ac:dyDescent="0.3">
      <c r="B356">
        <v>883.2</v>
      </c>
    </row>
    <row r="357" spans="2:2" x14ac:dyDescent="0.3">
      <c r="B357">
        <v>884.2</v>
      </c>
    </row>
    <row r="358" spans="2:2" x14ac:dyDescent="0.3">
      <c r="B358">
        <v>885.2</v>
      </c>
    </row>
    <row r="359" spans="2:2" x14ac:dyDescent="0.3">
      <c r="B359">
        <v>886.2</v>
      </c>
    </row>
    <row r="360" spans="2:2" x14ac:dyDescent="0.3">
      <c r="B360">
        <v>887.2</v>
      </c>
    </row>
    <row r="361" spans="2:2" x14ac:dyDescent="0.3">
      <c r="B361">
        <v>888.2</v>
      </c>
    </row>
    <row r="362" spans="2:2" x14ac:dyDescent="0.3">
      <c r="B362">
        <v>889.2</v>
      </c>
    </row>
    <row r="363" spans="2:2" x14ac:dyDescent="0.3">
      <c r="B363">
        <v>890.2</v>
      </c>
    </row>
    <row r="364" spans="2:2" x14ac:dyDescent="0.3">
      <c r="B364">
        <v>891.2</v>
      </c>
    </row>
    <row r="365" spans="2:2" x14ac:dyDescent="0.3">
      <c r="B365">
        <v>892.2</v>
      </c>
    </row>
    <row r="366" spans="2:2" x14ac:dyDescent="0.3">
      <c r="B366">
        <v>893.2</v>
      </c>
    </row>
    <row r="367" spans="2:2" x14ac:dyDescent="0.3">
      <c r="B367">
        <v>894.2</v>
      </c>
    </row>
    <row r="368" spans="2:2" x14ac:dyDescent="0.3">
      <c r="B368">
        <v>895.2</v>
      </c>
    </row>
    <row r="369" spans="2:2" x14ac:dyDescent="0.3">
      <c r="B369">
        <v>896.2</v>
      </c>
    </row>
    <row r="370" spans="2:2" x14ac:dyDescent="0.3">
      <c r="B370">
        <v>897.2</v>
      </c>
    </row>
    <row r="371" spans="2:2" x14ac:dyDescent="0.3">
      <c r="B371">
        <v>898.2</v>
      </c>
    </row>
    <row r="372" spans="2:2" x14ac:dyDescent="0.3">
      <c r="B372">
        <v>899.2</v>
      </c>
    </row>
    <row r="373" spans="2:2" x14ac:dyDescent="0.3">
      <c r="B373">
        <v>900.2</v>
      </c>
    </row>
    <row r="374" spans="2:2" x14ac:dyDescent="0.3">
      <c r="B374">
        <v>901.2</v>
      </c>
    </row>
    <row r="375" spans="2:2" x14ac:dyDescent="0.3">
      <c r="B375">
        <v>902.2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9069-B66B-4643-A426-CFDF86B873C6}">
  <sheetPr codeName="Sheet5">
    <tabColor rgb="FFFFFF00"/>
  </sheetPr>
  <dimension ref="B2:V3278"/>
  <sheetViews>
    <sheetView zoomScale="85" zoomScaleNormal="85" workbookViewId="0"/>
  </sheetViews>
  <sheetFormatPr defaultRowHeight="14.4" x14ac:dyDescent="0.3"/>
  <cols>
    <col min="1" max="1" width="2.6640625" customWidth="1"/>
    <col min="2" max="2" width="17.5546875" bestFit="1" customWidth="1"/>
    <col min="3" max="3" width="2.6640625" customWidth="1"/>
    <col min="4" max="4" width="17.44140625" customWidth="1"/>
    <col min="5" max="5" width="2.6640625" customWidth="1"/>
    <col min="6" max="7" width="9.88671875" bestFit="1" customWidth="1"/>
    <col min="8" max="8" width="9" bestFit="1" customWidth="1"/>
    <col min="9" max="9" width="20.88671875" customWidth="1"/>
    <col min="10" max="10" width="2.6640625" customWidth="1"/>
    <col min="11" max="11" width="6.44140625" bestFit="1" customWidth="1"/>
    <col min="12" max="12" width="6.5546875" bestFit="1" customWidth="1"/>
    <col min="13" max="13" width="14.33203125" customWidth="1"/>
    <col min="14" max="14" width="14.33203125" bestFit="1" customWidth="1"/>
    <col min="15" max="15" width="19.109375" bestFit="1" customWidth="1"/>
    <col min="17" max="17" width="24.6640625" bestFit="1" customWidth="1"/>
    <col min="18" max="18" width="11" customWidth="1"/>
    <col min="19" max="19" width="12" bestFit="1" customWidth="1"/>
    <col min="20" max="20" width="14.33203125" bestFit="1" customWidth="1"/>
    <col min="21" max="21" width="19.109375" bestFit="1" customWidth="1"/>
  </cols>
  <sheetData>
    <row r="2" spans="2:22" ht="43.2" x14ac:dyDescent="0.3">
      <c r="B2" s="4" t="s">
        <v>62</v>
      </c>
      <c r="D2" s="4" t="s">
        <v>63</v>
      </c>
      <c r="F2" s="23" t="s">
        <v>64</v>
      </c>
      <c r="G2" s="23" t="s">
        <v>65</v>
      </c>
      <c r="H2" s="23" t="s">
        <v>66</v>
      </c>
      <c r="I2" s="23" t="s">
        <v>16</v>
      </c>
      <c r="K2" s="7" t="s">
        <v>5</v>
      </c>
      <c r="L2" s="7" t="s">
        <v>6</v>
      </c>
      <c r="M2" s="7" t="s">
        <v>67</v>
      </c>
      <c r="N2" s="4" t="s">
        <v>96</v>
      </c>
      <c r="O2" s="4" t="s">
        <v>97</v>
      </c>
    </row>
    <row r="3" spans="2:22" x14ac:dyDescent="0.3">
      <c r="B3" s="3">
        <v>1</v>
      </c>
      <c r="D3" s="3">
        <v>3</v>
      </c>
      <c r="F3" s="3">
        <v>1</v>
      </c>
      <c r="G3" s="3">
        <v>1</v>
      </c>
      <c r="H3" s="3">
        <v>1</v>
      </c>
      <c r="I3" s="6">
        <f>AVERAGE(F3:H3)</f>
        <v>1</v>
      </c>
      <c r="K3" s="6" cm="1">
        <f t="array" ref="K3:K9">_xlfn.ANCHORARRAY(L3)-1</f>
        <v>0</v>
      </c>
      <c r="L3" s="6" cm="1">
        <f t="array" ref="L3:L9">_xlfn.UNIQUE(B3:B30)</f>
        <v>1</v>
      </c>
      <c r="M3" s="6" t="str" cm="1">
        <f t="array" ref="M3:M9">_xlfn.ANCHORARRAY(K3)&amp;"&lt;= "&amp;CHAR(10)&amp;"Value &lt;"&amp;_xlfn.ANCHORARRAY(L3)</f>
        <v>0&lt;= 
Value &lt;1</v>
      </c>
      <c r="N3" s="6" cm="1">
        <f t="array" ref="N3:N9">COUNTIFS(B3:B30,"&gt;="&amp;_xlfn.ANCHORARRAY(K3),B3:B30,"&lt;"&amp;_xlfn.ANCHORARRAY(L3))</f>
        <v>0</v>
      </c>
      <c r="O3" s="6" cm="1">
        <f t="array" ref="O3:O9">COUNTIFS(I3:I3278,"&gt;="&amp;_xlfn.ANCHORARRAY(K3),I3:I3278,"&lt;"&amp;_xlfn.ANCHORARRAY(L3))</f>
        <v>0</v>
      </c>
      <c r="Q3" s="8" t="s">
        <v>98</v>
      </c>
      <c r="R3" s="6">
        <f>_xlfn.STDEV.P(B3:B30)</f>
        <v>1.7320508075688772</v>
      </c>
    </row>
    <row r="4" spans="2:22" x14ac:dyDescent="0.3">
      <c r="B4" s="3">
        <v>1</v>
      </c>
      <c r="F4" s="3">
        <v>1</v>
      </c>
      <c r="G4" s="3">
        <v>1</v>
      </c>
      <c r="H4" s="3">
        <v>1</v>
      </c>
      <c r="I4" s="6">
        <f t="shared" ref="I4:I67" si="0">AVERAGE(F4:H4)</f>
        <v>1</v>
      </c>
      <c r="K4" s="6">
        <v>1</v>
      </c>
      <c r="L4" s="6">
        <v>2</v>
      </c>
      <c r="M4" s="6" t="str">
        <v>1&lt;= 
Value &lt;2</v>
      </c>
      <c r="N4" s="6">
        <v>7</v>
      </c>
      <c r="O4" s="6">
        <v>371</v>
      </c>
      <c r="Q4" s="8" t="s">
        <v>26</v>
      </c>
      <c r="R4" s="6">
        <f>AVERAGE(B3:B30)</f>
        <v>3</v>
      </c>
    </row>
    <row r="5" spans="2:22" x14ac:dyDescent="0.3">
      <c r="B5" s="3">
        <v>1</v>
      </c>
      <c r="D5" s="4" t="s">
        <v>68</v>
      </c>
      <c r="F5" s="3">
        <v>1</v>
      </c>
      <c r="G5" s="3">
        <v>1</v>
      </c>
      <c r="H5" s="3">
        <v>1</v>
      </c>
      <c r="I5" s="6">
        <f t="shared" si="0"/>
        <v>1</v>
      </c>
      <c r="K5" s="6">
        <v>2</v>
      </c>
      <c r="L5" s="6">
        <v>3</v>
      </c>
      <c r="M5" s="6" t="str">
        <v>2&lt;= 
Value &lt;3</v>
      </c>
      <c r="N5" s="6">
        <v>6</v>
      </c>
      <c r="O5" s="6">
        <v>1118</v>
      </c>
    </row>
    <row r="6" spans="2:22" ht="15.6" x14ac:dyDescent="0.35">
      <c r="B6" s="3">
        <v>1</v>
      </c>
      <c r="D6" s="6">
        <f>COUNT(B3:B30)</f>
        <v>28</v>
      </c>
      <c r="F6" s="3">
        <v>1</v>
      </c>
      <c r="G6" s="3">
        <v>1</v>
      </c>
      <c r="H6" s="3">
        <v>1</v>
      </c>
      <c r="I6" s="6">
        <f t="shared" si="0"/>
        <v>1</v>
      </c>
      <c r="K6" s="6">
        <v>3</v>
      </c>
      <c r="L6" s="6">
        <v>4</v>
      </c>
      <c r="M6" s="6" t="str">
        <v>3&lt;= 
Value &lt;4</v>
      </c>
      <c r="N6" s="6">
        <v>5</v>
      </c>
      <c r="O6" s="6">
        <v>1138</v>
      </c>
      <c r="Q6" s="14" t="s">
        <v>30</v>
      </c>
      <c r="R6" s="6">
        <f>AVERAGE(I3:I3278)</f>
        <v>3.0000000000000013</v>
      </c>
    </row>
    <row r="7" spans="2:22" ht="15.6" x14ac:dyDescent="0.35">
      <c r="B7" s="3">
        <v>1</v>
      </c>
      <c r="F7" s="3">
        <v>1</v>
      </c>
      <c r="G7" s="3">
        <v>1</v>
      </c>
      <c r="H7" s="3">
        <v>1</v>
      </c>
      <c r="I7" s="6">
        <f t="shared" si="0"/>
        <v>1</v>
      </c>
      <c r="K7" s="6">
        <v>4</v>
      </c>
      <c r="L7" s="6">
        <v>5</v>
      </c>
      <c r="M7" s="6" t="str">
        <v>4&lt;= 
Value &lt;5</v>
      </c>
      <c r="N7" s="6">
        <v>4</v>
      </c>
      <c r="O7" s="6">
        <v>533</v>
      </c>
      <c r="Q7" s="8" t="s">
        <v>99</v>
      </c>
      <c r="R7" s="6">
        <f>_xlfn.STDEV.P(I3:I3278)</f>
        <v>0.96225044864935605</v>
      </c>
    </row>
    <row r="8" spans="2:22" x14ac:dyDescent="0.3">
      <c r="B8" s="3">
        <v>1</v>
      </c>
      <c r="D8" s="4" t="s">
        <v>69</v>
      </c>
      <c r="F8" s="3">
        <v>1</v>
      </c>
      <c r="G8" s="3">
        <v>1</v>
      </c>
      <c r="H8" s="3">
        <v>2</v>
      </c>
      <c r="I8" s="6">
        <f t="shared" si="0"/>
        <v>1.3333333333333333</v>
      </c>
      <c r="K8" s="6">
        <v>5</v>
      </c>
      <c r="L8" s="6">
        <v>6</v>
      </c>
      <c r="M8" s="6" t="str">
        <v>5&lt;= 
Value &lt;6</v>
      </c>
      <c r="N8" s="6">
        <v>3</v>
      </c>
      <c r="O8" s="6">
        <v>109</v>
      </c>
      <c r="Q8" s="8" t="s">
        <v>33</v>
      </c>
      <c r="R8" s="6">
        <f>D3/D6</f>
        <v>0.10714285714285714</v>
      </c>
    </row>
    <row r="9" spans="2:22" x14ac:dyDescent="0.3">
      <c r="B9" s="3">
        <v>1</v>
      </c>
      <c r="D9" s="6">
        <f>COMBIN(D6,D3)</f>
        <v>3276</v>
      </c>
      <c r="F9" s="3">
        <v>1</v>
      </c>
      <c r="G9" s="3">
        <v>1</v>
      </c>
      <c r="H9" s="3">
        <v>2</v>
      </c>
      <c r="I9" s="6">
        <f t="shared" si="0"/>
        <v>1.3333333333333333</v>
      </c>
      <c r="K9" s="6">
        <v>6</v>
      </c>
      <c r="L9" s="6">
        <v>7</v>
      </c>
      <c r="M9" s="6" t="str">
        <v>6&lt;= 
Value &lt;7</v>
      </c>
      <c r="N9" s="6">
        <v>2</v>
      </c>
      <c r="O9" s="6">
        <v>7</v>
      </c>
      <c r="Q9" s="17" t="s">
        <v>100</v>
      </c>
      <c r="R9" s="6">
        <f>R3/SQRT(D3)*SQRT((D6-D3)/(D6-1))</f>
        <v>0.96225044864937626</v>
      </c>
    </row>
    <row r="10" spans="2:22" x14ac:dyDescent="0.3">
      <c r="B10" s="3">
        <v>2</v>
      </c>
      <c r="F10" s="3">
        <v>1</v>
      </c>
      <c r="G10" s="3">
        <v>1</v>
      </c>
      <c r="H10" s="3">
        <v>2</v>
      </c>
      <c r="I10" s="6">
        <f t="shared" si="0"/>
        <v>1.3333333333333333</v>
      </c>
      <c r="M10" s="20" t="s">
        <v>70</v>
      </c>
      <c r="N10" s="30">
        <f>SUM(_xlfn.ANCHORARRAY(N3))</f>
        <v>27</v>
      </c>
      <c r="O10" s="30">
        <f>SUM(_xlfn.ANCHORARRAY(O3))</f>
        <v>3276</v>
      </c>
    </row>
    <row r="11" spans="2:22" x14ac:dyDescent="0.3">
      <c r="B11" s="3">
        <v>2</v>
      </c>
      <c r="F11" s="3">
        <v>1</v>
      </c>
      <c r="G11" s="3">
        <v>1</v>
      </c>
      <c r="H11" s="3">
        <v>2</v>
      </c>
      <c r="I11" s="6">
        <f t="shared" si="0"/>
        <v>1.3333333333333333</v>
      </c>
    </row>
    <row r="12" spans="2:22" x14ac:dyDescent="0.3">
      <c r="B12" s="3">
        <v>2</v>
      </c>
      <c r="F12" s="3">
        <v>1</v>
      </c>
      <c r="G12" s="3">
        <v>1</v>
      </c>
      <c r="H12" s="3">
        <v>2</v>
      </c>
      <c r="I12" s="6">
        <f t="shared" si="0"/>
        <v>1.3333333333333333</v>
      </c>
    </row>
    <row r="13" spans="2:22" x14ac:dyDescent="0.3">
      <c r="B13" s="3">
        <v>2</v>
      </c>
      <c r="F13" s="3">
        <v>1</v>
      </c>
      <c r="G13" s="3">
        <v>1</v>
      </c>
      <c r="H13" s="3">
        <v>2</v>
      </c>
      <c r="I13" s="6">
        <f t="shared" si="0"/>
        <v>1.3333333333333333</v>
      </c>
    </row>
    <row r="14" spans="2:22" x14ac:dyDescent="0.3">
      <c r="B14" s="3">
        <v>2</v>
      </c>
      <c r="F14" s="3">
        <v>1</v>
      </c>
      <c r="G14" s="3">
        <v>1</v>
      </c>
      <c r="H14" s="3">
        <v>3</v>
      </c>
      <c r="I14" s="6">
        <f t="shared" si="0"/>
        <v>1.6666666666666667</v>
      </c>
    </row>
    <row r="15" spans="2:22" x14ac:dyDescent="0.3">
      <c r="B15" s="3">
        <v>2</v>
      </c>
      <c r="F15" s="3">
        <v>1</v>
      </c>
      <c r="G15" s="3">
        <v>1</v>
      </c>
      <c r="H15" s="3">
        <v>3</v>
      </c>
      <c r="I15" s="6">
        <f t="shared" si="0"/>
        <v>1.6666666666666667</v>
      </c>
    </row>
    <row r="16" spans="2:22" x14ac:dyDescent="0.3">
      <c r="B16" s="3">
        <v>3</v>
      </c>
      <c r="F16" s="3">
        <v>1</v>
      </c>
      <c r="G16" s="3">
        <v>1</v>
      </c>
      <c r="H16" s="3">
        <v>3</v>
      </c>
      <c r="I16" s="6">
        <f t="shared" si="0"/>
        <v>1.6666666666666667</v>
      </c>
      <c r="V16" s="20"/>
    </row>
    <row r="17" spans="2:9" x14ac:dyDescent="0.3">
      <c r="B17" s="3">
        <v>3</v>
      </c>
      <c r="F17" s="3">
        <v>1</v>
      </c>
      <c r="G17" s="3">
        <v>1</v>
      </c>
      <c r="H17" s="3">
        <v>3</v>
      </c>
      <c r="I17" s="6">
        <f t="shared" si="0"/>
        <v>1.6666666666666667</v>
      </c>
    </row>
    <row r="18" spans="2:9" x14ac:dyDescent="0.3">
      <c r="B18" s="3">
        <v>3</v>
      </c>
      <c r="F18" s="3">
        <v>1</v>
      </c>
      <c r="G18" s="3">
        <v>1</v>
      </c>
      <c r="H18" s="3">
        <v>3</v>
      </c>
      <c r="I18" s="6">
        <f t="shared" si="0"/>
        <v>1.6666666666666667</v>
      </c>
    </row>
    <row r="19" spans="2:9" x14ac:dyDescent="0.3">
      <c r="B19" s="3">
        <v>3</v>
      </c>
      <c r="F19" s="3">
        <v>1</v>
      </c>
      <c r="G19" s="3">
        <v>1</v>
      </c>
      <c r="H19" s="3">
        <v>4</v>
      </c>
      <c r="I19" s="6">
        <f t="shared" si="0"/>
        <v>2</v>
      </c>
    </row>
    <row r="20" spans="2:9" x14ac:dyDescent="0.3">
      <c r="B20" s="3">
        <v>3</v>
      </c>
      <c r="F20" s="3">
        <v>1</v>
      </c>
      <c r="G20" s="3">
        <v>1</v>
      </c>
      <c r="H20" s="3">
        <v>4</v>
      </c>
      <c r="I20" s="6">
        <f t="shared" si="0"/>
        <v>2</v>
      </c>
    </row>
    <row r="21" spans="2:9" x14ac:dyDescent="0.3">
      <c r="B21" s="3">
        <v>4</v>
      </c>
      <c r="F21" s="3">
        <v>1</v>
      </c>
      <c r="G21" s="3">
        <v>1</v>
      </c>
      <c r="H21" s="3">
        <v>4</v>
      </c>
      <c r="I21" s="6">
        <f t="shared" si="0"/>
        <v>2</v>
      </c>
    </row>
    <row r="22" spans="2:9" x14ac:dyDescent="0.3">
      <c r="B22" s="3">
        <v>4</v>
      </c>
      <c r="F22" s="3">
        <v>1</v>
      </c>
      <c r="G22" s="3">
        <v>1</v>
      </c>
      <c r="H22" s="3">
        <v>4</v>
      </c>
      <c r="I22" s="6">
        <f t="shared" si="0"/>
        <v>2</v>
      </c>
    </row>
    <row r="23" spans="2:9" x14ac:dyDescent="0.3">
      <c r="B23" s="3">
        <v>4</v>
      </c>
      <c r="F23" s="3">
        <v>1</v>
      </c>
      <c r="G23" s="3">
        <v>1</v>
      </c>
      <c r="H23" s="3">
        <v>5</v>
      </c>
      <c r="I23" s="6">
        <f t="shared" si="0"/>
        <v>2.3333333333333335</v>
      </c>
    </row>
    <row r="24" spans="2:9" x14ac:dyDescent="0.3">
      <c r="B24" s="3">
        <v>4</v>
      </c>
      <c r="F24" s="3">
        <v>1</v>
      </c>
      <c r="G24" s="3">
        <v>1</v>
      </c>
      <c r="H24" s="3">
        <v>5</v>
      </c>
      <c r="I24" s="6">
        <f t="shared" si="0"/>
        <v>2.3333333333333335</v>
      </c>
    </row>
    <row r="25" spans="2:9" x14ac:dyDescent="0.3">
      <c r="B25" s="3">
        <v>5</v>
      </c>
      <c r="F25" s="3">
        <v>1</v>
      </c>
      <c r="G25" s="3">
        <v>1</v>
      </c>
      <c r="H25" s="3">
        <v>5</v>
      </c>
      <c r="I25" s="6">
        <f t="shared" si="0"/>
        <v>2.3333333333333335</v>
      </c>
    </row>
    <row r="26" spans="2:9" x14ac:dyDescent="0.3">
      <c r="B26" s="3">
        <v>5</v>
      </c>
      <c r="F26" s="3">
        <v>1</v>
      </c>
      <c r="G26" s="3">
        <v>1</v>
      </c>
      <c r="H26" s="3">
        <v>6</v>
      </c>
      <c r="I26" s="6">
        <f t="shared" si="0"/>
        <v>2.6666666666666665</v>
      </c>
    </row>
    <row r="27" spans="2:9" x14ac:dyDescent="0.3">
      <c r="B27" s="3">
        <v>5</v>
      </c>
      <c r="F27" s="3">
        <v>1</v>
      </c>
      <c r="G27" s="3">
        <v>1</v>
      </c>
      <c r="H27" s="3">
        <v>6</v>
      </c>
      <c r="I27" s="6">
        <f t="shared" si="0"/>
        <v>2.6666666666666665</v>
      </c>
    </row>
    <row r="28" spans="2:9" x14ac:dyDescent="0.3">
      <c r="B28" s="3">
        <v>6</v>
      </c>
      <c r="F28" s="3">
        <v>1</v>
      </c>
      <c r="G28" s="3">
        <v>1</v>
      </c>
      <c r="H28" s="3">
        <v>7</v>
      </c>
      <c r="I28" s="6">
        <f t="shared" si="0"/>
        <v>3</v>
      </c>
    </row>
    <row r="29" spans="2:9" x14ac:dyDescent="0.3">
      <c r="B29" s="3">
        <v>6</v>
      </c>
      <c r="F29" s="3">
        <v>1</v>
      </c>
      <c r="G29" s="3">
        <v>1</v>
      </c>
      <c r="H29" s="3">
        <v>1</v>
      </c>
      <c r="I29" s="6">
        <f t="shared" si="0"/>
        <v>1</v>
      </c>
    </row>
    <row r="30" spans="2:9" x14ac:dyDescent="0.3">
      <c r="B30" s="3">
        <v>7</v>
      </c>
      <c r="F30" s="3">
        <v>1</v>
      </c>
      <c r="G30" s="3">
        <v>1</v>
      </c>
      <c r="H30" s="3">
        <v>1</v>
      </c>
      <c r="I30" s="6">
        <f t="shared" si="0"/>
        <v>1</v>
      </c>
    </row>
    <row r="31" spans="2:9" x14ac:dyDescent="0.3">
      <c r="F31" s="3">
        <v>1</v>
      </c>
      <c r="G31" s="3">
        <v>1</v>
      </c>
      <c r="H31" s="3">
        <v>1</v>
      </c>
      <c r="I31" s="6">
        <f t="shared" si="0"/>
        <v>1</v>
      </c>
    </row>
    <row r="32" spans="2:9" x14ac:dyDescent="0.3">
      <c r="F32" s="3">
        <v>1</v>
      </c>
      <c r="G32" s="3">
        <v>1</v>
      </c>
      <c r="H32" s="3">
        <v>1</v>
      </c>
      <c r="I32" s="6">
        <f t="shared" si="0"/>
        <v>1</v>
      </c>
    </row>
    <row r="33" spans="6:9" x14ac:dyDescent="0.3">
      <c r="F33" s="3">
        <v>1</v>
      </c>
      <c r="G33" s="3">
        <v>1</v>
      </c>
      <c r="H33" s="3">
        <v>2</v>
      </c>
      <c r="I33" s="6">
        <f t="shared" si="0"/>
        <v>1.3333333333333333</v>
      </c>
    </row>
    <row r="34" spans="6:9" x14ac:dyDescent="0.3">
      <c r="F34" s="3">
        <v>1</v>
      </c>
      <c r="G34" s="3">
        <v>1</v>
      </c>
      <c r="H34" s="3">
        <v>2</v>
      </c>
      <c r="I34" s="6">
        <f t="shared" si="0"/>
        <v>1.3333333333333333</v>
      </c>
    </row>
    <row r="35" spans="6:9" x14ac:dyDescent="0.3">
      <c r="F35" s="3">
        <v>1</v>
      </c>
      <c r="G35" s="3">
        <v>1</v>
      </c>
      <c r="H35" s="3">
        <v>2</v>
      </c>
      <c r="I35" s="6">
        <f t="shared" si="0"/>
        <v>1.3333333333333333</v>
      </c>
    </row>
    <row r="36" spans="6:9" x14ac:dyDescent="0.3">
      <c r="F36" s="3">
        <v>1</v>
      </c>
      <c r="G36" s="3">
        <v>1</v>
      </c>
      <c r="H36" s="3">
        <v>2</v>
      </c>
      <c r="I36" s="6">
        <f t="shared" si="0"/>
        <v>1.3333333333333333</v>
      </c>
    </row>
    <row r="37" spans="6:9" x14ac:dyDescent="0.3">
      <c r="F37" s="3">
        <v>1</v>
      </c>
      <c r="G37" s="3">
        <v>1</v>
      </c>
      <c r="H37" s="3">
        <v>2</v>
      </c>
      <c r="I37" s="6">
        <f t="shared" si="0"/>
        <v>1.3333333333333333</v>
      </c>
    </row>
    <row r="38" spans="6:9" x14ac:dyDescent="0.3">
      <c r="F38" s="3">
        <v>1</v>
      </c>
      <c r="G38" s="3">
        <v>1</v>
      </c>
      <c r="H38" s="3">
        <v>2</v>
      </c>
      <c r="I38" s="6">
        <f t="shared" si="0"/>
        <v>1.3333333333333333</v>
      </c>
    </row>
    <row r="39" spans="6:9" x14ac:dyDescent="0.3">
      <c r="F39" s="3">
        <v>1</v>
      </c>
      <c r="G39" s="3">
        <v>1</v>
      </c>
      <c r="H39" s="3">
        <v>3</v>
      </c>
      <c r="I39" s="6">
        <f t="shared" si="0"/>
        <v>1.6666666666666667</v>
      </c>
    </row>
    <row r="40" spans="6:9" x14ac:dyDescent="0.3">
      <c r="F40" s="3">
        <v>1</v>
      </c>
      <c r="G40" s="3">
        <v>1</v>
      </c>
      <c r="H40" s="3">
        <v>3</v>
      </c>
      <c r="I40" s="6">
        <f t="shared" si="0"/>
        <v>1.6666666666666667</v>
      </c>
    </row>
    <row r="41" spans="6:9" x14ac:dyDescent="0.3">
      <c r="F41" s="3">
        <v>1</v>
      </c>
      <c r="G41" s="3">
        <v>1</v>
      </c>
      <c r="H41" s="3">
        <v>3</v>
      </c>
      <c r="I41" s="6">
        <f t="shared" si="0"/>
        <v>1.6666666666666667</v>
      </c>
    </row>
    <row r="42" spans="6:9" x14ac:dyDescent="0.3">
      <c r="F42" s="3">
        <v>1</v>
      </c>
      <c r="G42" s="3">
        <v>1</v>
      </c>
      <c r="H42" s="3">
        <v>3</v>
      </c>
      <c r="I42" s="6">
        <f t="shared" si="0"/>
        <v>1.6666666666666667</v>
      </c>
    </row>
    <row r="43" spans="6:9" x14ac:dyDescent="0.3">
      <c r="F43" s="3">
        <v>1</v>
      </c>
      <c r="G43" s="3">
        <v>1</v>
      </c>
      <c r="H43" s="3">
        <v>3</v>
      </c>
      <c r="I43" s="6">
        <f t="shared" si="0"/>
        <v>1.6666666666666667</v>
      </c>
    </row>
    <row r="44" spans="6:9" x14ac:dyDescent="0.3">
      <c r="F44" s="3">
        <v>1</v>
      </c>
      <c r="G44" s="3">
        <v>1</v>
      </c>
      <c r="H44" s="3">
        <v>4</v>
      </c>
      <c r="I44" s="6">
        <f t="shared" si="0"/>
        <v>2</v>
      </c>
    </row>
    <row r="45" spans="6:9" x14ac:dyDescent="0.3">
      <c r="F45" s="3">
        <v>1</v>
      </c>
      <c r="G45" s="3">
        <v>1</v>
      </c>
      <c r="H45" s="3">
        <v>4</v>
      </c>
      <c r="I45" s="6">
        <f t="shared" si="0"/>
        <v>2</v>
      </c>
    </row>
    <row r="46" spans="6:9" x14ac:dyDescent="0.3">
      <c r="F46" s="3">
        <v>1</v>
      </c>
      <c r="G46" s="3">
        <v>1</v>
      </c>
      <c r="H46" s="3">
        <v>4</v>
      </c>
      <c r="I46" s="6">
        <f t="shared" si="0"/>
        <v>2</v>
      </c>
    </row>
    <row r="47" spans="6:9" x14ac:dyDescent="0.3">
      <c r="F47" s="3">
        <v>1</v>
      </c>
      <c r="G47" s="3">
        <v>1</v>
      </c>
      <c r="H47" s="3">
        <v>4</v>
      </c>
      <c r="I47" s="6">
        <f t="shared" si="0"/>
        <v>2</v>
      </c>
    </row>
    <row r="48" spans="6:9" x14ac:dyDescent="0.3">
      <c r="F48" s="3">
        <v>1</v>
      </c>
      <c r="G48" s="3">
        <v>1</v>
      </c>
      <c r="H48" s="3">
        <v>5</v>
      </c>
      <c r="I48" s="6">
        <f t="shared" si="0"/>
        <v>2.3333333333333335</v>
      </c>
    </row>
    <row r="49" spans="6:9" x14ac:dyDescent="0.3">
      <c r="F49" s="3">
        <v>1</v>
      </c>
      <c r="G49" s="3">
        <v>1</v>
      </c>
      <c r="H49" s="3">
        <v>5</v>
      </c>
      <c r="I49" s="6">
        <f t="shared" si="0"/>
        <v>2.3333333333333335</v>
      </c>
    </row>
    <row r="50" spans="6:9" x14ac:dyDescent="0.3">
      <c r="F50" s="3">
        <v>1</v>
      </c>
      <c r="G50" s="3">
        <v>1</v>
      </c>
      <c r="H50" s="3">
        <v>5</v>
      </c>
      <c r="I50" s="6">
        <f t="shared" si="0"/>
        <v>2.3333333333333335</v>
      </c>
    </row>
    <row r="51" spans="6:9" x14ac:dyDescent="0.3">
      <c r="F51" s="3">
        <v>1</v>
      </c>
      <c r="G51" s="3">
        <v>1</v>
      </c>
      <c r="H51" s="3">
        <v>6</v>
      </c>
      <c r="I51" s="6">
        <f t="shared" si="0"/>
        <v>2.6666666666666665</v>
      </c>
    </row>
    <row r="52" spans="6:9" x14ac:dyDescent="0.3">
      <c r="F52" s="3">
        <v>1</v>
      </c>
      <c r="G52" s="3">
        <v>1</v>
      </c>
      <c r="H52" s="3">
        <v>6</v>
      </c>
      <c r="I52" s="6">
        <f t="shared" si="0"/>
        <v>2.6666666666666665</v>
      </c>
    </row>
    <row r="53" spans="6:9" x14ac:dyDescent="0.3">
      <c r="F53" s="3">
        <v>1</v>
      </c>
      <c r="G53" s="3">
        <v>1</v>
      </c>
      <c r="H53" s="3">
        <v>7</v>
      </c>
      <c r="I53" s="6">
        <f t="shared" si="0"/>
        <v>3</v>
      </c>
    </row>
    <row r="54" spans="6:9" x14ac:dyDescent="0.3">
      <c r="F54" s="3">
        <v>1</v>
      </c>
      <c r="G54" s="3">
        <v>1</v>
      </c>
      <c r="H54" s="3">
        <v>1</v>
      </c>
      <c r="I54" s="6">
        <f t="shared" si="0"/>
        <v>1</v>
      </c>
    </row>
    <row r="55" spans="6:9" x14ac:dyDescent="0.3">
      <c r="F55" s="3">
        <v>1</v>
      </c>
      <c r="G55" s="3">
        <v>1</v>
      </c>
      <c r="H55" s="3">
        <v>1</v>
      </c>
      <c r="I55" s="6">
        <f t="shared" si="0"/>
        <v>1</v>
      </c>
    </row>
    <row r="56" spans="6:9" x14ac:dyDescent="0.3">
      <c r="F56" s="3">
        <v>1</v>
      </c>
      <c r="G56" s="3">
        <v>1</v>
      </c>
      <c r="H56" s="3">
        <v>1</v>
      </c>
      <c r="I56" s="6">
        <f t="shared" si="0"/>
        <v>1</v>
      </c>
    </row>
    <row r="57" spans="6:9" x14ac:dyDescent="0.3">
      <c r="F57" s="3">
        <v>1</v>
      </c>
      <c r="G57" s="3">
        <v>1</v>
      </c>
      <c r="H57" s="3">
        <v>2</v>
      </c>
      <c r="I57" s="6">
        <f t="shared" si="0"/>
        <v>1.3333333333333333</v>
      </c>
    </row>
    <row r="58" spans="6:9" x14ac:dyDescent="0.3">
      <c r="F58" s="3">
        <v>1</v>
      </c>
      <c r="G58" s="3">
        <v>1</v>
      </c>
      <c r="H58" s="3">
        <v>2</v>
      </c>
      <c r="I58" s="6">
        <f t="shared" si="0"/>
        <v>1.3333333333333333</v>
      </c>
    </row>
    <row r="59" spans="6:9" x14ac:dyDescent="0.3">
      <c r="F59" s="3">
        <v>1</v>
      </c>
      <c r="G59" s="3">
        <v>1</v>
      </c>
      <c r="H59" s="3">
        <v>2</v>
      </c>
      <c r="I59" s="6">
        <f t="shared" si="0"/>
        <v>1.3333333333333333</v>
      </c>
    </row>
    <row r="60" spans="6:9" x14ac:dyDescent="0.3">
      <c r="F60" s="3">
        <v>1</v>
      </c>
      <c r="G60" s="3">
        <v>1</v>
      </c>
      <c r="H60" s="3">
        <v>2</v>
      </c>
      <c r="I60" s="6">
        <f t="shared" si="0"/>
        <v>1.3333333333333333</v>
      </c>
    </row>
    <row r="61" spans="6:9" x14ac:dyDescent="0.3">
      <c r="F61" s="3">
        <v>1</v>
      </c>
      <c r="G61" s="3">
        <v>1</v>
      </c>
      <c r="H61" s="3">
        <v>2</v>
      </c>
      <c r="I61" s="6">
        <f t="shared" si="0"/>
        <v>1.3333333333333333</v>
      </c>
    </row>
    <row r="62" spans="6:9" x14ac:dyDescent="0.3">
      <c r="F62" s="3">
        <v>1</v>
      </c>
      <c r="G62" s="3">
        <v>1</v>
      </c>
      <c r="H62" s="3">
        <v>2</v>
      </c>
      <c r="I62" s="6">
        <f t="shared" si="0"/>
        <v>1.3333333333333333</v>
      </c>
    </row>
    <row r="63" spans="6:9" x14ac:dyDescent="0.3">
      <c r="F63" s="3">
        <v>1</v>
      </c>
      <c r="G63" s="3">
        <v>1</v>
      </c>
      <c r="H63" s="3">
        <v>3</v>
      </c>
      <c r="I63" s="6">
        <f t="shared" si="0"/>
        <v>1.6666666666666667</v>
      </c>
    </row>
    <row r="64" spans="6:9" x14ac:dyDescent="0.3">
      <c r="F64" s="3">
        <v>1</v>
      </c>
      <c r="G64" s="3">
        <v>1</v>
      </c>
      <c r="H64" s="3">
        <v>3</v>
      </c>
      <c r="I64" s="6">
        <f t="shared" si="0"/>
        <v>1.6666666666666667</v>
      </c>
    </row>
    <row r="65" spans="6:9" x14ac:dyDescent="0.3">
      <c r="F65" s="3">
        <v>1</v>
      </c>
      <c r="G65" s="3">
        <v>1</v>
      </c>
      <c r="H65" s="3">
        <v>3</v>
      </c>
      <c r="I65" s="6">
        <f t="shared" si="0"/>
        <v>1.6666666666666667</v>
      </c>
    </row>
    <row r="66" spans="6:9" x14ac:dyDescent="0.3">
      <c r="F66" s="3">
        <v>1</v>
      </c>
      <c r="G66" s="3">
        <v>1</v>
      </c>
      <c r="H66" s="3">
        <v>3</v>
      </c>
      <c r="I66" s="6">
        <f t="shared" si="0"/>
        <v>1.6666666666666667</v>
      </c>
    </row>
    <row r="67" spans="6:9" x14ac:dyDescent="0.3">
      <c r="F67" s="3">
        <v>1</v>
      </c>
      <c r="G67" s="3">
        <v>1</v>
      </c>
      <c r="H67" s="3">
        <v>3</v>
      </c>
      <c r="I67" s="6">
        <f t="shared" si="0"/>
        <v>1.6666666666666667</v>
      </c>
    </row>
    <row r="68" spans="6:9" x14ac:dyDescent="0.3">
      <c r="F68" s="3">
        <v>1</v>
      </c>
      <c r="G68" s="3">
        <v>1</v>
      </c>
      <c r="H68" s="3">
        <v>4</v>
      </c>
      <c r="I68" s="6">
        <f t="shared" ref="I68:I131" si="1">AVERAGE(F68:H68)</f>
        <v>2</v>
      </c>
    </row>
    <row r="69" spans="6:9" x14ac:dyDescent="0.3">
      <c r="F69" s="3">
        <v>1</v>
      </c>
      <c r="G69" s="3">
        <v>1</v>
      </c>
      <c r="H69" s="3">
        <v>4</v>
      </c>
      <c r="I69" s="6">
        <f t="shared" si="1"/>
        <v>2</v>
      </c>
    </row>
    <row r="70" spans="6:9" x14ac:dyDescent="0.3">
      <c r="F70" s="3">
        <v>1</v>
      </c>
      <c r="G70" s="3">
        <v>1</v>
      </c>
      <c r="H70" s="3">
        <v>4</v>
      </c>
      <c r="I70" s="6">
        <f t="shared" si="1"/>
        <v>2</v>
      </c>
    </row>
    <row r="71" spans="6:9" x14ac:dyDescent="0.3">
      <c r="F71" s="3">
        <v>1</v>
      </c>
      <c r="G71" s="3">
        <v>1</v>
      </c>
      <c r="H71" s="3">
        <v>4</v>
      </c>
      <c r="I71" s="6">
        <f t="shared" si="1"/>
        <v>2</v>
      </c>
    </row>
    <row r="72" spans="6:9" x14ac:dyDescent="0.3">
      <c r="F72" s="3">
        <v>1</v>
      </c>
      <c r="G72" s="3">
        <v>1</v>
      </c>
      <c r="H72" s="3">
        <v>5</v>
      </c>
      <c r="I72" s="6">
        <f t="shared" si="1"/>
        <v>2.3333333333333335</v>
      </c>
    </row>
    <row r="73" spans="6:9" x14ac:dyDescent="0.3">
      <c r="F73" s="3">
        <v>1</v>
      </c>
      <c r="G73" s="3">
        <v>1</v>
      </c>
      <c r="H73" s="3">
        <v>5</v>
      </c>
      <c r="I73" s="6">
        <f t="shared" si="1"/>
        <v>2.3333333333333335</v>
      </c>
    </row>
    <row r="74" spans="6:9" x14ac:dyDescent="0.3">
      <c r="F74" s="3">
        <v>1</v>
      </c>
      <c r="G74" s="3">
        <v>1</v>
      </c>
      <c r="H74" s="3">
        <v>5</v>
      </c>
      <c r="I74" s="6">
        <f t="shared" si="1"/>
        <v>2.3333333333333335</v>
      </c>
    </row>
    <row r="75" spans="6:9" x14ac:dyDescent="0.3">
      <c r="F75" s="3">
        <v>1</v>
      </c>
      <c r="G75" s="3">
        <v>1</v>
      </c>
      <c r="H75" s="3">
        <v>6</v>
      </c>
      <c r="I75" s="6">
        <f t="shared" si="1"/>
        <v>2.6666666666666665</v>
      </c>
    </row>
    <row r="76" spans="6:9" x14ac:dyDescent="0.3">
      <c r="F76" s="3">
        <v>1</v>
      </c>
      <c r="G76" s="3">
        <v>1</v>
      </c>
      <c r="H76" s="3">
        <v>6</v>
      </c>
      <c r="I76" s="6">
        <f t="shared" si="1"/>
        <v>2.6666666666666665</v>
      </c>
    </row>
    <row r="77" spans="6:9" x14ac:dyDescent="0.3">
      <c r="F77" s="3">
        <v>1</v>
      </c>
      <c r="G77" s="3">
        <v>1</v>
      </c>
      <c r="H77" s="3">
        <v>7</v>
      </c>
      <c r="I77" s="6">
        <f t="shared" si="1"/>
        <v>3</v>
      </c>
    </row>
    <row r="78" spans="6:9" x14ac:dyDescent="0.3">
      <c r="F78" s="3">
        <v>1</v>
      </c>
      <c r="G78" s="3">
        <v>1</v>
      </c>
      <c r="H78" s="3">
        <v>1</v>
      </c>
      <c r="I78" s="6">
        <f t="shared" si="1"/>
        <v>1</v>
      </c>
    </row>
    <row r="79" spans="6:9" x14ac:dyDescent="0.3">
      <c r="F79" s="3">
        <v>1</v>
      </c>
      <c r="G79" s="3">
        <v>1</v>
      </c>
      <c r="H79" s="3">
        <v>1</v>
      </c>
      <c r="I79" s="6">
        <f t="shared" si="1"/>
        <v>1</v>
      </c>
    </row>
    <row r="80" spans="6:9" x14ac:dyDescent="0.3">
      <c r="F80" s="3">
        <v>1</v>
      </c>
      <c r="G80" s="3">
        <v>1</v>
      </c>
      <c r="H80" s="3">
        <v>2</v>
      </c>
      <c r="I80" s="6">
        <f t="shared" si="1"/>
        <v>1.3333333333333333</v>
      </c>
    </row>
    <row r="81" spans="6:9" x14ac:dyDescent="0.3">
      <c r="F81" s="3">
        <v>1</v>
      </c>
      <c r="G81" s="3">
        <v>1</v>
      </c>
      <c r="H81" s="3">
        <v>2</v>
      </c>
      <c r="I81" s="6">
        <f t="shared" si="1"/>
        <v>1.3333333333333333</v>
      </c>
    </row>
    <row r="82" spans="6:9" x14ac:dyDescent="0.3">
      <c r="F82" s="3">
        <v>1</v>
      </c>
      <c r="G82" s="3">
        <v>1</v>
      </c>
      <c r="H82" s="3">
        <v>2</v>
      </c>
      <c r="I82" s="6">
        <f t="shared" si="1"/>
        <v>1.3333333333333333</v>
      </c>
    </row>
    <row r="83" spans="6:9" x14ac:dyDescent="0.3">
      <c r="F83" s="3">
        <v>1</v>
      </c>
      <c r="G83" s="3">
        <v>1</v>
      </c>
      <c r="H83" s="3">
        <v>2</v>
      </c>
      <c r="I83" s="6">
        <f t="shared" si="1"/>
        <v>1.3333333333333333</v>
      </c>
    </row>
    <row r="84" spans="6:9" x14ac:dyDescent="0.3">
      <c r="F84" s="3">
        <v>1</v>
      </c>
      <c r="G84" s="3">
        <v>1</v>
      </c>
      <c r="H84" s="3">
        <v>2</v>
      </c>
      <c r="I84" s="6">
        <f t="shared" si="1"/>
        <v>1.3333333333333333</v>
      </c>
    </row>
    <row r="85" spans="6:9" x14ac:dyDescent="0.3">
      <c r="F85" s="3">
        <v>1</v>
      </c>
      <c r="G85" s="3">
        <v>1</v>
      </c>
      <c r="H85" s="3">
        <v>2</v>
      </c>
      <c r="I85" s="6">
        <f t="shared" si="1"/>
        <v>1.3333333333333333</v>
      </c>
    </row>
    <row r="86" spans="6:9" x14ac:dyDescent="0.3">
      <c r="F86" s="3">
        <v>1</v>
      </c>
      <c r="G86" s="3">
        <v>1</v>
      </c>
      <c r="H86" s="3">
        <v>3</v>
      </c>
      <c r="I86" s="6">
        <f t="shared" si="1"/>
        <v>1.6666666666666667</v>
      </c>
    </row>
    <row r="87" spans="6:9" x14ac:dyDescent="0.3">
      <c r="F87" s="3">
        <v>1</v>
      </c>
      <c r="G87" s="3">
        <v>1</v>
      </c>
      <c r="H87" s="3">
        <v>3</v>
      </c>
      <c r="I87" s="6">
        <f t="shared" si="1"/>
        <v>1.6666666666666667</v>
      </c>
    </row>
    <row r="88" spans="6:9" x14ac:dyDescent="0.3">
      <c r="F88" s="3">
        <v>1</v>
      </c>
      <c r="G88" s="3">
        <v>1</v>
      </c>
      <c r="H88" s="3">
        <v>3</v>
      </c>
      <c r="I88" s="6">
        <f t="shared" si="1"/>
        <v>1.6666666666666667</v>
      </c>
    </row>
    <row r="89" spans="6:9" x14ac:dyDescent="0.3">
      <c r="F89" s="3">
        <v>1</v>
      </c>
      <c r="G89" s="3">
        <v>1</v>
      </c>
      <c r="H89" s="3">
        <v>3</v>
      </c>
      <c r="I89" s="6">
        <f t="shared" si="1"/>
        <v>1.6666666666666667</v>
      </c>
    </row>
    <row r="90" spans="6:9" x14ac:dyDescent="0.3">
      <c r="F90" s="3">
        <v>1</v>
      </c>
      <c r="G90" s="3">
        <v>1</v>
      </c>
      <c r="H90" s="3">
        <v>3</v>
      </c>
      <c r="I90" s="6">
        <f t="shared" si="1"/>
        <v>1.6666666666666667</v>
      </c>
    </row>
    <row r="91" spans="6:9" x14ac:dyDescent="0.3">
      <c r="F91" s="3">
        <v>1</v>
      </c>
      <c r="G91" s="3">
        <v>1</v>
      </c>
      <c r="H91" s="3">
        <v>4</v>
      </c>
      <c r="I91" s="6">
        <f t="shared" si="1"/>
        <v>2</v>
      </c>
    </row>
    <row r="92" spans="6:9" x14ac:dyDescent="0.3">
      <c r="F92" s="3">
        <v>1</v>
      </c>
      <c r="G92" s="3">
        <v>1</v>
      </c>
      <c r="H92" s="3">
        <v>4</v>
      </c>
      <c r="I92" s="6">
        <f t="shared" si="1"/>
        <v>2</v>
      </c>
    </row>
    <row r="93" spans="6:9" x14ac:dyDescent="0.3">
      <c r="F93" s="3">
        <v>1</v>
      </c>
      <c r="G93" s="3">
        <v>1</v>
      </c>
      <c r="H93" s="3">
        <v>4</v>
      </c>
      <c r="I93" s="6">
        <f t="shared" si="1"/>
        <v>2</v>
      </c>
    </row>
    <row r="94" spans="6:9" x14ac:dyDescent="0.3">
      <c r="F94" s="3">
        <v>1</v>
      </c>
      <c r="G94" s="3">
        <v>1</v>
      </c>
      <c r="H94" s="3">
        <v>4</v>
      </c>
      <c r="I94" s="6">
        <f t="shared" si="1"/>
        <v>2</v>
      </c>
    </row>
    <row r="95" spans="6:9" x14ac:dyDescent="0.3">
      <c r="F95" s="3">
        <v>1</v>
      </c>
      <c r="G95" s="3">
        <v>1</v>
      </c>
      <c r="H95" s="3">
        <v>5</v>
      </c>
      <c r="I95" s="6">
        <f t="shared" si="1"/>
        <v>2.3333333333333335</v>
      </c>
    </row>
    <row r="96" spans="6:9" x14ac:dyDescent="0.3">
      <c r="F96" s="3">
        <v>1</v>
      </c>
      <c r="G96" s="3">
        <v>1</v>
      </c>
      <c r="H96" s="3">
        <v>5</v>
      </c>
      <c r="I96" s="6">
        <f t="shared" si="1"/>
        <v>2.3333333333333335</v>
      </c>
    </row>
    <row r="97" spans="6:9" x14ac:dyDescent="0.3">
      <c r="F97" s="3">
        <v>1</v>
      </c>
      <c r="G97" s="3">
        <v>1</v>
      </c>
      <c r="H97" s="3">
        <v>5</v>
      </c>
      <c r="I97" s="6">
        <f t="shared" si="1"/>
        <v>2.3333333333333335</v>
      </c>
    </row>
    <row r="98" spans="6:9" x14ac:dyDescent="0.3">
      <c r="F98" s="3">
        <v>1</v>
      </c>
      <c r="G98" s="3">
        <v>1</v>
      </c>
      <c r="H98" s="3">
        <v>6</v>
      </c>
      <c r="I98" s="6">
        <f t="shared" si="1"/>
        <v>2.6666666666666665</v>
      </c>
    </row>
    <row r="99" spans="6:9" x14ac:dyDescent="0.3">
      <c r="F99" s="3">
        <v>1</v>
      </c>
      <c r="G99" s="3">
        <v>1</v>
      </c>
      <c r="H99" s="3">
        <v>6</v>
      </c>
      <c r="I99" s="6">
        <f t="shared" si="1"/>
        <v>2.6666666666666665</v>
      </c>
    </row>
    <row r="100" spans="6:9" x14ac:dyDescent="0.3">
      <c r="F100" s="3">
        <v>1</v>
      </c>
      <c r="G100" s="3">
        <v>1</v>
      </c>
      <c r="H100" s="3">
        <v>7</v>
      </c>
      <c r="I100" s="6">
        <f t="shared" si="1"/>
        <v>3</v>
      </c>
    </row>
    <row r="101" spans="6:9" x14ac:dyDescent="0.3">
      <c r="F101" s="3">
        <v>1</v>
      </c>
      <c r="G101" s="3">
        <v>1</v>
      </c>
      <c r="H101" s="3">
        <v>1</v>
      </c>
      <c r="I101" s="6">
        <f t="shared" si="1"/>
        <v>1</v>
      </c>
    </row>
    <row r="102" spans="6:9" x14ac:dyDescent="0.3">
      <c r="F102" s="3">
        <v>1</v>
      </c>
      <c r="G102" s="3">
        <v>1</v>
      </c>
      <c r="H102" s="3">
        <v>2</v>
      </c>
      <c r="I102" s="6">
        <f t="shared" si="1"/>
        <v>1.3333333333333333</v>
      </c>
    </row>
    <row r="103" spans="6:9" x14ac:dyDescent="0.3">
      <c r="F103" s="3">
        <v>1</v>
      </c>
      <c r="G103" s="3">
        <v>1</v>
      </c>
      <c r="H103" s="3">
        <v>2</v>
      </c>
      <c r="I103" s="6">
        <f t="shared" si="1"/>
        <v>1.3333333333333333</v>
      </c>
    </row>
    <row r="104" spans="6:9" x14ac:dyDescent="0.3">
      <c r="F104" s="3">
        <v>1</v>
      </c>
      <c r="G104" s="3">
        <v>1</v>
      </c>
      <c r="H104" s="3">
        <v>2</v>
      </c>
      <c r="I104" s="6">
        <f t="shared" si="1"/>
        <v>1.3333333333333333</v>
      </c>
    </row>
    <row r="105" spans="6:9" x14ac:dyDescent="0.3">
      <c r="F105" s="3">
        <v>1</v>
      </c>
      <c r="G105" s="3">
        <v>1</v>
      </c>
      <c r="H105" s="3">
        <v>2</v>
      </c>
      <c r="I105" s="6">
        <f t="shared" si="1"/>
        <v>1.3333333333333333</v>
      </c>
    </row>
    <row r="106" spans="6:9" x14ac:dyDescent="0.3">
      <c r="F106" s="3">
        <v>1</v>
      </c>
      <c r="G106" s="3">
        <v>1</v>
      </c>
      <c r="H106" s="3">
        <v>2</v>
      </c>
      <c r="I106" s="6">
        <f t="shared" si="1"/>
        <v>1.3333333333333333</v>
      </c>
    </row>
    <row r="107" spans="6:9" x14ac:dyDescent="0.3">
      <c r="F107" s="3">
        <v>1</v>
      </c>
      <c r="G107" s="3">
        <v>1</v>
      </c>
      <c r="H107" s="3">
        <v>2</v>
      </c>
      <c r="I107" s="6">
        <f t="shared" si="1"/>
        <v>1.3333333333333333</v>
      </c>
    </row>
    <row r="108" spans="6:9" x14ac:dyDescent="0.3">
      <c r="F108" s="3">
        <v>1</v>
      </c>
      <c r="G108" s="3">
        <v>1</v>
      </c>
      <c r="H108" s="3">
        <v>3</v>
      </c>
      <c r="I108" s="6">
        <f t="shared" si="1"/>
        <v>1.6666666666666667</v>
      </c>
    </row>
    <row r="109" spans="6:9" x14ac:dyDescent="0.3">
      <c r="F109" s="3">
        <v>1</v>
      </c>
      <c r="G109" s="3">
        <v>1</v>
      </c>
      <c r="H109" s="3">
        <v>3</v>
      </c>
      <c r="I109" s="6">
        <f t="shared" si="1"/>
        <v>1.6666666666666667</v>
      </c>
    </row>
    <row r="110" spans="6:9" x14ac:dyDescent="0.3">
      <c r="F110" s="3">
        <v>1</v>
      </c>
      <c r="G110" s="3">
        <v>1</v>
      </c>
      <c r="H110" s="3">
        <v>3</v>
      </c>
      <c r="I110" s="6">
        <f t="shared" si="1"/>
        <v>1.6666666666666667</v>
      </c>
    </row>
    <row r="111" spans="6:9" x14ac:dyDescent="0.3">
      <c r="F111" s="3">
        <v>1</v>
      </c>
      <c r="G111" s="3">
        <v>1</v>
      </c>
      <c r="H111" s="3">
        <v>3</v>
      </c>
      <c r="I111" s="6">
        <f t="shared" si="1"/>
        <v>1.6666666666666667</v>
      </c>
    </row>
    <row r="112" spans="6:9" x14ac:dyDescent="0.3">
      <c r="F112" s="3">
        <v>1</v>
      </c>
      <c r="G112" s="3">
        <v>1</v>
      </c>
      <c r="H112" s="3">
        <v>3</v>
      </c>
      <c r="I112" s="6">
        <f t="shared" si="1"/>
        <v>1.6666666666666667</v>
      </c>
    </row>
    <row r="113" spans="6:9" x14ac:dyDescent="0.3">
      <c r="F113" s="3">
        <v>1</v>
      </c>
      <c r="G113" s="3">
        <v>1</v>
      </c>
      <c r="H113" s="3">
        <v>4</v>
      </c>
      <c r="I113" s="6">
        <f t="shared" si="1"/>
        <v>2</v>
      </c>
    </row>
    <row r="114" spans="6:9" x14ac:dyDescent="0.3">
      <c r="F114" s="3">
        <v>1</v>
      </c>
      <c r="G114" s="3">
        <v>1</v>
      </c>
      <c r="H114" s="3">
        <v>4</v>
      </c>
      <c r="I114" s="6">
        <f t="shared" si="1"/>
        <v>2</v>
      </c>
    </row>
    <row r="115" spans="6:9" x14ac:dyDescent="0.3">
      <c r="F115" s="3">
        <v>1</v>
      </c>
      <c r="G115" s="3">
        <v>1</v>
      </c>
      <c r="H115" s="3">
        <v>4</v>
      </c>
      <c r="I115" s="6">
        <f t="shared" si="1"/>
        <v>2</v>
      </c>
    </row>
    <row r="116" spans="6:9" x14ac:dyDescent="0.3">
      <c r="F116" s="3">
        <v>1</v>
      </c>
      <c r="G116" s="3">
        <v>1</v>
      </c>
      <c r="H116" s="3">
        <v>4</v>
      </c>
      <c r="I116" s="6">
        <f t="shared" si="1"/>
        <v>2</v>
      </c>
    </row>
    <row r="117" spans="6:9" x14ac:dyDescent="0.3">
      <c r="F117" s="3">
        <v>1</v>
      </c>
      <c r="G117" s="3">
        <v>1</v>
      </c>
      <c r="H117" s="3">
        <v>5</v>
      </c>
      <c r="I117" s="6">
        <f t="shared" si="1"/>
        <v>2.3333333333333335</v>
      </c>
    </row>
    <row r="118" spans="6:9" x14ac:dyDescent="0.3">
      <c r="F118" s="3">
        <v>1</v>
      </c>
      <c r="G118" s="3">
        <v>1</v>
      </c>
      <c r="H118" s="3">
        <v>5</v>
      </c>
      <c r="I118" s="6">
        <f t="shared" si="1"/>
        <v>2.3333333333333335</v>
      </c>
    </row>
    <row r="119" spans="6:9" x14ac:dyDescent="0.3">
      <c r="F119" s="3">
        <v>1</v>
      </c>
      <c r="G119" s="3">
        <v>1</v>
      </c>
      <c r="H119" s="3">
        <v>5</v>
      </c>
      <c r="I119" s="6">
        <f t="shared" si="1"/>
        <v>2.3333333333333335</v>
      </c>
    </row>
    <row r="120" spans="6:9" x14ac:dyDescent="0.3">
      <c r="F120" s="3">
        <v>1</v>
      </c>
      <c r="G120" s="3">
        <v>1</v>
      </c>
      <c r="H120" s="3">
        <v>6</v>
      </c>
      <c r="I120" s="6">
        <f t="shared" si="1"/>
        <v>2.6666666666666665</v>
      </c>
    </row>
    <row r="121" spans="6:9" x14ac:dyDescent="0.3">
      <c r="F121" s="3">
        <v>1</v>
      </c>
      <c r="G121" s="3">
        <v>1</v>
      </c>
      <c r="H121" s="3">
        <v>6</v>
      </c>
      <c r="I121" s="6">
        <f t="shared" si="1"/>
        <v>2.6666666666666665</v>
      </c>
    </row>
    <row r="122" spans="6:9" x14ac:dyDescent="0.3">
      <c r="F122" s="3">
        <v>1</v>
      </c>
      <c r="G122" s="3">
        <v>1</v>
      </c>
      <c r="H122" s="3">
        <v>7</v>
      </c>
      <c r="I122" s="6">
        <f t="shared" si="1"/>
        <v>3</v>
      </c>
    </row>
    <row r="123" spans="6:9" x14ac:dyDescent="0.3">
      <c r="F123" s="3">
        <v>1</v>
      </c>
      <c r="G123" s="3">
        <v>1</v>
      </c>
      <c r="H123" s="3">
        <v>2</v>
      </c>
      <c r="I123" s="6">
        <f t="shared" si="1"/>
        <v>1.3333333333333333</v>
      </c>
    </row>
    <row r="124" spans="6:9" x14ac:dyDescent="0.3">
      <c r="F124" s="3">
        <v>1</v>
      </c>
      <c r="G124" s="3">
        <v>1</v>
      </c>
      <c r="H124" s="3">
        <v>2</v>
      </c>
      <c r="I124" s="6">
        <f t="shared" si="1"/>
        <v>1.3333333333333333</v>
      </c>
    </row>
    <row r="125" spans="6:9" x14ac:dyDescent="0.3">
      <c r="F125" s="3">
        <v>1</v>
      </c>
      <c r="G125" s="3">
        <v>1</v>
      </c>
      <c r="H125" s="3">
        <v>2</v>
      </c>
      <c r="I125" s="6">
        <f t="shared" si="1"/>
        <v>1.3333333333333333</v>
      </c>
    </row>
    <row r="126" spans="6:9" x14ac:dyDescent="0.3">
      <c r="F126" s="3">
        <v>1</v>
      </c>
      <c r="G126" s="3">
        <v>1</v>
      </c>
      <c r="H126" s="3">
        <v>2</v>
      </c>
      <c r="I126" s="6">
        <f t="shared" si="1"/>
        <v>1.3333333333333333</v>
      </c>
    </row>
    <row r="127" spans="6:9" x14ac:dyDescent="0.3">
      <c r="F127" s="3">
        <v>1</v>
      </c>
      <c r="G127" s="3">
        <v>1</v>
      </c>
      <c r="H127" s="3">
        <v>2</v>
      </c>
      <c r="I127" s="6">
        <f t="shared" si="1"/>
        <v>1.3333333333333333</v>
      </c>
    </row>
    <row r="128" spans="6:9" x14ac:dyDescent="0.3">
      <c r="F128" s="3">
        <v>1</v>
      </c>
      <c r="G128" s="3">
        <v>1</v>
      </c>
      <c r="H128" s="3">
        <v>2</v>
      </c>
      <c r="I128" s="6">
        <f t="shared" si="1"/>
        <v>1.3333333333333333</v>
      </c>
    </row>
    <row r="129" spans="6:9" x14ac:dyDescent="0.3">
      <c r="F129" s="3">
        <v>1</v>
      </c>
      <c r="G129" s="3">
        <v>1</v>
      </c>
      <c r="H129" s="3">
        <v>3</v>
      </c>
      <c r="I129" s="6">
        <f t="shared" si="1"/>
        <v>1.6666666666666667</v>
      </c>
    </row>
    <row r="130" spans="6:9" x14ac:dyDescent="0.3">
      <c r="F130" s="3">
        <v>1</v>
      </c>
      <c r="G130" s="3">
        <v>1</v>
      </c>
      <c r="H130" s="3">
        <v>3</v>
      </c>
      <c r="I130" s="6">
        <f t="shared" si="1"/>
        <v>1.6666666666666667</v>
      </c>
    </row>
    <row r="131" spans="6:9" x14ac:dyDescent="0.3">
      <c r="F131" s="3">
        <v>1</v>
      </c>
      <c r="G131" s="3">
        <v>1</v>
      </c>
      <c r="H131" s="3">
        <v>3</v>
      </c>
      <c r="I131" s="6">
        <f t="shared" si="1"/>
        <v>1.6666666666666667</v>
      </c>
    </row>
    <row r="132" spans="6:9" x14ac:dyDescent="0.3">
      <c r="F132" s="3">
        <v>1</v>
      </c>
      <c r="G132" s="3">
        <v>1</v>
      </c>
      <c r="H132" s="3">
        <v>3</v>
      </c>
      <c r="I132" s="6">
        <f t="shared" ref="I132:I195" si="2">AVERAGE(F132:H132)</f>
        <v>1.6666666666666667</v>
      </c>
    </row>
    <row r="133" spans="6:9" x14ac:dyDescent="0.3">
      <c r="F133" s="3">
        <v>1</v>
      </c>
      <c r="G133" s="3">
        <v>1</v>
      </c>
      <c r="H133" s="3">
        <v>3</v>
      </c>
      <c r="I133" s="6">
        <f t="shared" si="2"/>
        <v>1.6666666666666667</v>
      </c>
    </row>
    <row r="134" spans="6:9" x14ac:dyDescent="0.3">
      <c r="F134" s="3">
        <v>1</v>
      </c>
      <c r="G134" s="3">
        <v>1</v>
      </c>
      <c r="H134" s="3">
        <v>4</v>
      </c>
      <c r="I134" s="6">
        <f t="shared" si="2"/>
        <v>2</v>
      </c>
    </row>
    <row r="135" spans="6:9" x14ac:dyDescent="0.3">
      <c r="F135" s="3">
        <v>1</v>
      </c>
      <c r="G135" s="3">
        <v>1</v>
      </c>
      <c r="H135" s="3">
        <v>4</v>
      </c>
      <c r="I135" s="6">
        <f t="shared" si="2"/>
        <v>2</v>
      </c>
    </row>
    <row r="136" spans="6:9" x14ac:dyDescent="0.3">
      <c r="F136" s="3">
        <v>1</v>
      </c>
      <c r="G136" s="3">
        <v>1</v>
      </c>
      <c r="H136" s="3">
        <v>4</v>
      </c>
      <c r="I136" s="6">
        <f t="shared" si="2"/>
        <v>2</v>
      </c>
    </row>
    <row r="137" spans="6:9" x14ac:dyDescent="0.3">
      <c r="F137" s="3">
        <v>1</v>
      </c>
      <c r="G137" s="3">
        <v>1</v>
      </c>
      <c r="H137" s="3">
        <v>4</v>
      </c>
      <c r="I137" s="6">
        <f t="shared" si="2"/>
        <v>2</v>
      </c>
    </row>
    <row r="138" spans="6:9" x14ac:dyDescent="0.3">
      <c r="F138" s="3">
        <v>1</v>
      </c>
      <c r="G138" s="3">
        <v>1</v>
      </c>
      <c r="H138" s="3">
        <v>5</v>
      </c>
      <c r="I138" s="6">
        <f t="shared" si="2"/>
        <v>2.3333333333333335</v>
      </c>
    </row>
    <row r="139" spans="6:9" x14ac:dyDescent="0.3">
      <c r="F139" s="3">
        <v>1</v>
      </c>
      <c r="G139" s="3">
        <v>1</v>
      </c>
      <c r="H139" s="3">
        <v>5</v>
      </c>
      <c r="I139" s="6">
        <f t="shared" si="2"/>
        <v>2.3333333333333335</v>
      </c>
    </row>
    <row r="140" spans="6:9" x14ac:dyDescent="0.3">
      <c r="F140" s="3">
        <v>1</v>
      </c>
      <c r="G140" s="3">
        <v>1</v>
      </c>
      <c r="H140" s="3">
        <v>5</v>
      </c>
      <c r="I140" s="6">
        <f t="shared" si="2"/>
        <v>2.3333333333333335</v>
      </c>
    </row>
    <row r="141" spans="6:9" x14ac:dyDescent="0.3">
      <c r="F141" s="3">
        <v>1</v>
      </c>
      <c r="G141" s="3">
        <v>1</v>
      </c>
      <c r="H141" s="3">
        <v>6</v>
      </c>
      <c r="I141" s="6">
        <f t="shared" si="2"/>
        <v>2.6666666666666665</v>
      </c>
    </row>
    <row r="142" spans="6:9" x14ac:dyDescent="0.3">
      <c r="F142" s="3">
        <v>1</v>
      </c>
      <c r="G142" s="3">
        <v>1</v>
      </c>
      <c r="H142" s="3">
        <v>6</v>
      </c>
      <c r="I142" s="6">
        <f t="shared" si="2"/>
        <v>2.6666666666666665</v>
      </c>
    </row>
    <row r="143" spans="6:9" x14ac:dyDescent="0.3">
      <c r="F143" s="3">
        <v>1</v>
      </c>
      <c r="G143" s="3">
        <v>1</v>
      </c>
      <c r="H143" s="3">
        <v>7</v>
      </c>
      <c r="I143" s="6">
        <f t="shared" si="2"/>
        <v>3</v>
      </c>
    </row>
    <row r="144" spans="6:9" x14ac:dyDescent="0.3">
      <c r="F144" s="3">
        <v>1</v>
      </c>
      <c r="G144" s="3">
        <v>2</v>
      </c>
      <c r="H144" s="3">
        <v>2</v>
      </c>
      <c r="I144" s="6">
        <f t="shared" si="2"/>
        <v>1.6666666666666667</v>
      </c>
    </row>
    <row r="145" spans="6:9" x14ac:dyDescent="0.3">
      <c r="F145" s="3">
        <v>1</v>
      </c>
      <c r="G145" s="3">
        <v>2</v>
      </c>
      <c r="H145" s="3">
        <v>2</v>
      </c>
      <c r="I145" s="6">
        <f t="shared" si="2"/>
        <v>1.6666666666666667</v>
      </c>
    </row>
    <row r="146" spans="6:9" x14ac:dyDescent="0.3">
      <c r="F146" s="3">
        <v>1</v>
      </c>
      <c r="G146" s="3">
        <v>2</v>
      </c>
      <c r="H146" s="3">
        <v>2</v>
      </c>
      <c r="I146" s="6">
        <f t="shared" si="2"/>
        <v>1.6666666666666667</v>
      </c>
    </row>
    <row r="147" spans="6:9" x14ac:dyDescent="0.3">
      <c r="F147" s="3">
        <v>1</v>
      </c>
      <c r="G147" s="3">
        <v>2</v>
      </c>
      <c r="H147" s="3">
        <v>2</v>
      </c>
      <c r="I147" s="6">
        <f t="shared" si="2"/>
        <v>1.6666666666666667</v>
      </c>
    </row>
    <row r="148" spans="6:9" x14ac:dyDescent="0.3">
      <c r="F148" s="3">
        <v>1</v>
      </c>
      <c r="G148" s="3">
        <v>2</v>
      </c>
      <c r="H148" s="3">
        <v>2</v>
      </c>
      <c r="I148" s="6">
        <f t="shared" si="2"/>
        <v>1.6666666666666667</v>
      </c>
    </row>
    <row r="149" spans="6:9" x14ac:dyDescent="0.3">
      <c r="F149" s="3">
        <v>1</v>
      </c>
      <c r="G149" s="3">
        <v>2</v>
      </c>
      <c r="H149" s="3">
        <v>3</v>
      </c>
      <c r="I149" s="6">
        <f t="shared" si="2"/>
        <v>2</v>
      </c>
    </row>
    <row r="150" spans="6:9" x14ac:dyDescent="0.3">
      <c r="F150" s="3">
        <v>1</v>
      </c>
      <c r="G150" s="3">
        <v>2</v>
      </c>
      <c r="H150" s="3">
        <v>3</v>
      </c>
      <c r="I150" s="6">
        <f t="shared" si="2"/>
        <v>2</v>
      </c>
    </row>
    <row r="151" spans="6:9" x14ac:dyDescent="0.3">
      <c r="F151" s="3">
        <v>1</v>
      </c>
      <c r="G151" s="3">
        <v>2</v>
      </c>
      <c r="H151" s="3">
        <v>3</v>
      </c>
      <c r="I151" s="6">
        <f t="shared" si="2"/>
        <v>2</v>
      </c>
    </row>
    <row r="152" spans="6:9" x14ac:dyDescent="0.3">
      <c r="F152" s="3">
        <v>1</v>
      </c>
      <c r="G152" s="3">
        <v>2</v>
      </c>
      <c r="H152" s="3">
        <v>3</v>
      </c>
      <c r="I152" s="6">
        <f t="shared" si="2"/>
        <v>2</v>
      </c>
    </row>
    <row r="153" spans="6:9" x14ac:dyDescent="0.3">
      <c r="F153" s="3">
        <v>1</v>
      </c>
      <c r="G153" s="3">
        <v>2</v>
      </c>
      <c r="H153" s="3">
        <v>3</v>
      </c>
      <c r="I153" s="6">
        <f t="shared" si="2"/>
        <v>2</v>
      </c>
    </row>
    <row r="154" spans="6:9" x14ac:dyDescent="0.3">
      <c r="F154" s="3">
        <v>1</v>
      </c>
      <c r="G154" s="3">
        <v>2</v>
      </c>
      <c r="H154" s="3">
        <v>4</v>
      </c>
      <c r="I154" s="6">
        <f t="shared" si="2"/>
        <v>2.3333333333333335</v>
      </c>
    </row>
    <row r="155" spans="6:9" x14ac:dyDescent="0.3">
      <c r="F155" s="3">
        <v>1</v>
      </c>
      <c r="G155" s="3">
        <v>2</v>
      </c>
      <c r="H155" s="3">
        <v>4</v>
      </c>
      <c r="I155" s="6">
        <f t="shared" si="2"/>
        <v>2.3333333333333335</v>
      </c>
    </row>
    <row r="156" spans="6:9" x14ac:dyDescent="0.3">
      <c r="F156" s="3">
        <v>1</v>
      </c>
      <c r="G156" s="3">
        <v>2</v>
      </c>
      <c r="H156" s="3">
        <v>4</v>
      </c>
      <c r="I156" s="6">
        <f t="shared" si="2"/>
        <v>2.3333333333333335</v>
      </c>
    </row>
    <row r="157" spans="6:9" x14ac:dyDescent="0.3">
      <c r="F157" s="3">
        <v>1</v>
      </c>
      <c r="G157" s="3">
        <v>2</v>
      </c>
      <c r="H157" s="3">
        <v>4</v>
      </c>
      <c r="I157" s="6">
        <f t="shared" si="2"/>
        <v>2.3333333333333335</v>
      </c>
    </row>
    <row r="158" spans="6:9" x14ac:dyDescent="0.3">
      <c r="F158" s="3">
        <v>1</v>
      </c>
      <c r="G158" s="3">
        <v>2</v>
      </c>
      <c r="H158" s="3">
        <v>5</v>
      </c>
      <c r="I158" s="6">
        <f t="shared" si="2"/>
        <v>2.6666666666666665</v>
      </c>
    </row>
    <row r="159" spans="6:9" x14ac:dyDescent="0.3">
      <c r="F159" s="3">
        <v>1</v>
      </c>
      <c r="G159" s="3">
        <v>2</v>
      </c>
      <c r="H159" s="3">
        <v>5</v>
      </c>
      <c r="I159" s="6">
        <f t="shared" si="2"/>
        <v>2.6666666666666665</v>
      </c>
    </row>
    <row r="160" spans="6:9" x14ac:dyDescent="0.3">
      <c r="F160" s="3">
        <v>1</v>
      </c>
      <c r="G160" s="3">
        <v>2</v>
      </c>
      <c r="H160" s="3">
        <v>5</v>
      </c>
      <c r="I160" s="6">
        <f t="shared" si="2"/>
        <v>2.6666666666666665</v>
      </c>
    </row>
    <row r="161" spans="6:9" x14ac:dyDescent="0.3">
      <c r="F161" s="3">
        <v>1</v>
      </c>
      <c r="G161" s="3">
        <v>2</v>
      </c>
      <c r="H161" s="3">
        <v>6</v>
      </c>
      <c r="I161" s="6">
        <f t="shared" si="2"/>
        <v>3</v>
      </c>
    </row>
    <row r="162" spans="6:9" x14ac:dyDescent="0.3">
      <c r="F162" s="3">
        <v>1</v>
      </c>
      <c r="G162" s="3">
        <v>2</v>
      </c>
      <c r="H162" s="3">
        <v>6</v>
      </c>
      <c r="I162" s="6">
        <f t="shared" si="2"/>
        <v>3</v>
      </c>
    </row>
    <row r="163" spans="6:9" x14ac:dyDescent="0.3">
      <c r="F163" s="3">
        <v>1</v>
      </c>
      <c r="G163" s="3">
        <v>2</v>
      </c>
      <c r="H163" s="3">
        <v>7</v>
      </c>
      <c r="I163" s="6">
        <f t="shared" si="2"/>
        <v>3.3333333333333335</v>
      </c>
    </row>
    <row r="164" spans="6:9" x14ac:dyDescent="0.3">
      <c r="F164" s="3">
        <v>1</v>
      </c>
      <c r="G164" s="3">
        <v>2</v>
      </c>
      <c r="H164" s="3">
        <v>2</v>
      </c>
      <c r="I164" s="6">
        <f t="shared" si="2"/>
        <v>1.6666666666666667</v>
      </c>
    </row>
    <row r="165" spans="6:9" x14ac:dyDescent="0.3">
      <c r="F165" s="3">
        <v>1</v>
      </c>
      <c r="G165" s="3">
        <v>2</v>
      </c>
      <c r="H165" s="3">
        <v>2</v>
      </c>
      <c r="I165" s="6">
        <f t="shared" si="2"/>
        <v>1.6666666666666667</v>
      </c>
    </row>
    <row r="166" spans="6:9" x14ac:dyDescent="0.3">
      <c r="F166" s="3">
        <v>1</v>
      </c>
      <c r="G166" s="3">
        <v>2</v>
      </c>
      <c r="H166" s="3">
        <v>2</v>
      </c>
      <c r="I166" s="6">
        <f t="shared" si="2"/>
        <v>1.6666666666666667</v>
      </c>
    </row>
    <row r="167" spans="6:9" x14ac:dyDescent="0.3">
      <c r="F167" s="3">
        <v>1</v>
      </c>
      <c r="G167" s="3">
        <v>2</v>
      </c>
      <c r="H167" s="3">
        <v>2</v>
      </c>
      <c r="I167" s="6">
        <f t="shared" si="2"/>
        <v>1.6666666666666667</v>
      </c>
    </row>
    <row r="168" spans="6:9" x14ac:dyDescent="0.3">
      <c r="F168" s="3">
        <v>1</v>
      </c>
      <c r="G168" s="3">
        <v>2</v>
      </c>
      <c r="H168" s="3">
        <v>3</v>
      </c>
      <c r="I168" s="6">
        <f t="shared" si="2"/>
        <v>2</v>
      </c>
    </row>
    <row r="169" spans="6:9" x14ac:dyDescent="0.3">
      <c r="F169" s="3">
        <v>1</v>
      </c>
      <c r="G169" s="3">
        <v>2</v>
      </c>
      <c r="H169" s="3">
        <v>3</v>
      </c>
      <c r="I169" s="6">
        <f t="shared" si="2"/>
        <v>2</v>
      </c>
    </row>
    <row r="170" spans="6:9" x14ac:dyDescent="0.3">
      <c r="F170" s="3">
        <v>1</v>
      </c>
      <c r="G170" s="3">
        <v>2</v>
      </c>
      <c r="H170" s="3">
        <v>3</v>
      </c>
      <c r="I170" s="6">
        <f t="shared" si="2"/>
        <v>2</v>
      </c>
    </row>
    <row r="171" spans="6:9" x14ac:dyDescent="0.3">
      <c r="F171" s="3">
        <v>1</v>
      </c>
      <c r="G171" s="3">
        <v>2</v>
      </c>
      <c r="H171" s="3">
        <v>3</v>
      </c>
      <c r="I171" s="6">
        <f t="shared" si="2"/>
        <v>2</v>
      </c>
    </row>
    <row r="172" spans="6:9" x14ac:dyDescent="0.3">
      <c r="F172" s="3">
        <v>1</v>
      </c>
      <c r="G172" s="3">
        <v>2</v>
      </c>
      <c r="H172" s="3">
        <v>3</v>
      </c>
      <c r="I172" s="6">
        <f t="shared" si="2"/>
        <v>2</v>
      </c>
    </row>
    <row r="173" spans="6:9" x14ac:dyDescent="0.3">
      <c r="F173" s="3">
        <v>1</v>
      </c>
      <c r="G173" s="3">
        <v>2</v>
      </c>
      <c r="H173" s="3">
        <v>4</v>
      </c>
      <c r="I173" s="6">
        <f t="shared" si="2"/>
        <v>2.3333333333333335</v>
      </c>
    </row>
    <row r="174" spans="6:9" x14ac:dyDescent="0.3">
      <c r="F174" s="3">
        <v>1</v>
      </c>
      <c r="G174" s="3">
        <v>2</v>
      </c>
      <c r="H174" s="3">
        <v>4</v>
      </c>
      <c r="I174" s="6">
        <f t="shared" si="2"/>
        <v>2.3333333333333335</v>
      </c>
    </row>
    <row r="175" spans="6:9" x14ac:dyDescent="0.3">
      <c r="F175" s="3">
        <v>1</v>
      </c>
      <c r="G175" s="3">
        <v>2</v>
      </c>
      <c r="H175" s="3">
        <v>4</v>
      </c>
      <c r="I175" s="6">
        <f t="shared" si="2"/>
        <v>2.3333333333333335</v>
      </c>
    </row>
    <row r="176" spans="6:9" x14ac:dyDescent="0.3">
      <c r="F176" s="3">
        <v>1</v>
      </c>
      <c r="G176" s="3">
        <v>2</v>
      </c>
      <c r="H176" s="3">
        <v>4</v>
      </c>
      <c r="I176" s="6">
        <f t="shared" si="2"/>
        <v>2.3333333333333335</v>
      </c>
    </row>
    <row r="177" spans="6:9" x14ac:dyDescent="0.3">
      <c r="F177" s="3">
        <v>1</v>
      </c>
      <c r="G177" s="3">
        <v>2</v>
      </c>
      <c r="H177" s="3">
        <v>5</v>
      </c>
      <c r="I177" s="6">
        <f t="shared" si="2"/>
        <v>2.6666666666666665</v>
      </c>
    </row>
    <row r="178" spans="6:9" x14ac:dyDescent="0.3">
      <c r="F178" s="3">
        <v>1</v>
      </c>
      <c r="G178" s="3">
        <v>2</v>
      </c>
      <c r="H178" s="3">
        <v>5</v>
      </c>
      <c r="I178" s="6">
        <f t="shared" si="2"/>
        <v>2.6666666666666665</v>
      </c>
    </row>
    <row r="179" spans="6:9" x14ac:dyDescent="0.3">
      <c r="F179" s="3">
        <v>1</v>
      </c>
      <c r="G179" s="3">
        <v>2</v>
      </c>
      <c r="H179" s="3">
        <v>5</v>
      </c>
      <c r="I179" s="6">
        <f t="shared" si="2"/>
        <v>2.6666666666666665</v>
      </c>
    </row>
    <row r="180" spans="6:9" x14ac:dyDescent="0.3">
      <c r="F180" s="3">
        <v>1</v>
      </c>
      <c r="G180" s="3">
        <v>2</v>
      </c>
      <c r="H180" s="3">
        <v>6</v>
      </c>
      <c r="I180" s="6">
        <f t="shared" si="2"/>
        <v>3</v>
      </c>
    </row>
    <row r="181" spans="6:9" x14ac:dyDescent="0.3">
      <c r="F181" s="3">
        <v>1</v>
      </c>
      <c r="G181" s="3">
        <v>2</v>
      </c>
      <c r="H181" s="3">
        <v>6</v>
      </c>
      <c r="I181" s="6">
        <f t="shared" si="2"/>
        <v>3</v>
      </c>
    </row>
    <row r="182" spans="6:9" x14ac:dyDescent="0.3">
      <c r="F182" s="3">
        <v>1</v>
      </c>
      <c r="G182" s="3">
        <v>2</v>
      </c>
      <c r="H182" s="3">
        <v>7</v>
      </c>
      <c r="I182" s="6">
        <f t="shared" si="2"/>
        <v>3.3333333333333335</v>
      </c>
    </row>
    <row r="183" spans="6:9" x14ac:dyDescent="0.3">
      <c r="F183" s="3">
        <v>1</v>
      </c>
      <c r="G183" s="3">
        <v>2</v>
      </c>
      <c r="H183" s="3">
        <v>2</v>
      </c>
      <c r="I183" s="6">
        <f t="shared" si="2"/>
        <v>1.6666666666666667</v>
      </c>
    </row>
    <row r="184" spans="6:9" x14ac:dyDescent="0.3">
      <c r="F184" s="3">
        <v>1</v>
      </c>
      <c r="G184" s="3">
        <v>2</v>
      </c>
      <c r="H184" s="3">
        <v>2</v>
      </c>
      <c r="I184" s="6">
        <f t="shared" si="2"/>
        <v>1.6666666666666667</v>
      </c>
    </row>
    <row r="185" spans="6:9" x14ac:dyDescent="0.3">
      <c r="F185" s="3">
        <v>1</v>
      </c>
      <c r="G185" s="3">
        <v>2</v>
      </c>
      <c r="H185" s="3">
        <v>2</v>
      </c>
      <c r="I185" s="6">
        <f t="shared" si="2"/>
        <v>1.6666666666666667</v>
      </c>
    </row>
    <row r="186" spans="6:9" x14ac:dyDescent="0.3">
      <c r="F186" s="3">
        <v>1</v>
      </c>
      <c r="G186" s="3">
        <v>2</v>
      </c>
      <c r="H186" s="3">
        <v>3</v>
      </c>
      <c r="I186" s="6">
        <f t="shared" si="2"/>
        <v>2</v>
      </c>
    </row>
    <row r="187" spans="6:9" x14ac:dyDescent="0.3">
      <c r="F187" s="3">
        <v>1</v>
      </c>
      <c r="G187" s="3">
        <v>2</v>
      </c>
      <c r="H187" s="3">
        <v>3</v>
      </c>
      <c r="I187" s="6">
        <f t="shared" si="2"/>
        <v>2</v>
      </c>
    </row>
    <row r="188" spans="6:9" x14ac:dyDescent="0.3">
      <c r="F188" s="3">
        <v>1</v>
      </c>
      <c r="G188" s="3">
        <v>2</v>
      </c>
      <c r="H188" s="3">
        <v>3</v>
      </c>
      <c r="I188" s="6">
        <f t="shared" si="2"/>
        <v>2</v>
      </c>
    </row>
    <row r="189" spans="6:9" x14ac:dyDescent="0.3">
      <c r="F189" s="3">
        <v>1</v>
      </c>
      <c r="G189" s="3">
        <v>2</v>
      </c>
      <c r="H189" s="3">
        <v>3</v>
      </c>
      <c r="I189" s="6">
        <f t="shared" si="2"/>
        <v>2</v>
      </c>
    </row>
    <row r="190" spans="6:9" x14ac:dyDescent="0.3">
      <c r="F190" s="3">
        <v>1</v>
      </c>
      <c r="G190" s="3">
        <v>2</v>
      </c>
      <c r="H190" s="3">
        <v>3</v>
      </c>
      <c r="I190" s="6">
        <f t="shared" si="2"/>
        <v>2</v>
      </c>
    </row>
    <row r="191" spans="6:9" x14ac:dyDescent="0.3">
      <c r="F191" s="3">
        <v>1</v>
      </c>
      <c r="G191" s="3">
        <v>2</v>
      </c>
      <c r="H191" s="3">
        <v>4</v>
      </c>
      <c r="I191" s="6">
        <f t="shared" si="2"/>
        <v>2.3333333333333335</v>
      </c>
    </row>
    <row r="192" spans="6:9" x14ac:dyDescent="0.3">
      <c r="F192" s="3">
        <v>1</v>
      </c>
      <c r="G192" s="3">
        <v>2</v>
      </c>
      <c r="H192" s="3">
        <v>4</v>
      </c>
      <c r="I192" s="6">
        <f t="shared" si="2"/>
        <v>2.3333333333333335</v>
      </c>
    </row>
    <row r="193" spans="6:9" x14ac:dyDescent="0.3">
      <c r="F193" s="3">
        <v>1</v>
      </c>
      <c r="G193" s="3">
        <v>2</v>
      </c>
      <c r="H193" s="3">
        <v>4</v>
      </c>
      <c r="I193" s="6">
        <f t="shared" si="2"/>
        <v>2.3333333333333335</v>
      </c>
    </row>
    <row r="194" spans="6:9" x14ac:dyDescent="0.3">
      <c r="F194" s="3">
        <v>1</v>
      </c>
      <c r="G194" s="3">
        <v>2</v>
      </c>
      <c r="H194" s="3">
        <v>4</v>
      </c>
      <c r="I194" s="6">
        <f t="shared" si="2"/>
        <v>2.3333333333333335</v>
      </c>
    </row>
    <row r="195" spans="6:9" x14ac:dyDescent="0.3">
      <c r="F195" s="3">
        <v>1</v>
      </c>
      <c r="G195" s="3">
        <v>2</v>
      </c>
      <c r="H195" s="3">
        <v>5</v>
      </c>
      <c r="I195" s="6">
        <f t="shared" si="2"/>
        <v>2.6666666666666665</v>
      </c>
    </row>
    <row r="196" spans="6:9" x14ac:dyDescent="0.3">
      <c r="F196" s="3">
        <v>1</v>
      </c>
      <c r="G196" s="3">
        <v>2</v>
      </c>
      <c r="H196" s="3">
        <v>5</v>
      </c>
      <c r="I196" s="6">
        <f t="shared" ref="I196:I259" si="3">AVERAGE(F196:H196)</f>
        <v>2.6666666666666665</v>
      </c>
    </row>
    <row r="197" spans="6:9" x14ac:dyDescent="0.3">
      <c r="F197" s="3">
        <v>1</v>
      </c>
      <c r="G197" s="3">
        <v>2</v>
      </c>
      <c r="H197" s="3">
        <v>5</v>
      </c>
      <c r="I197" s="6">
        <f t="shared" si="3"/>
        <v>2.6666666666666665</v>
      </c>
    </row>
    <row r="198" spans="6:9" x14ac:dyDescent="0.3">
      <c r="F198" s="3">
        <v>1</v>
      </c>
      <c r="G198" s="3">
        <v>2</v>
      </c>
      <c r="H198" s="3">
        <v>6</v>
      </c>
      <c r="I198" s="6">
        <f t="shared" si="3"/>
        <v>3</v>
      </c>
    </row>
    <row r="199" spans="6:9" x14ac:dyDescent="0.3">
      <c r="F199" s="3">
        <v>1</v>
      </c>
      <c r="G199" s="3">
        <v>2</v>
      </c>
      <c r="H199" s="3">
        <v>6</v>
      </c>
      <c r="I199" s="6">
        <f t="shared" si="3"/>
        <v>3</v>
      </c>
    </row>
    <row r="200" spans="6:9" x14ac:dyDescent="0.3">
      <c r="F200" s="3">
        <v>1</v>
      </c>
      <c r="G200" s="3">
        <v>2</v>
      </c>
      <c r="H200" s="3">
        <v>7</v>
      </c>
      <c r="I200" s="6">
        <f t="shared" si="3"/>
        <v>3.3333333333333335</v>
      </c>
    </row>
    <row r="201" spans="6:9" x14ac:dyDescent="0.3">
      <c r="F201" s="3">
        <v>1</v>
      </c>
      <c r="G201" s="3">
        <v>2</v>
      </c>
      <c r="H201" s="3">
        <v>2</v>
      </c>
      <c r="I201" s="6">
        <f t="shared" si="3"/>
        <v>1.6666666666666667</v>
      </c>
    </row>
    <row r="202" spans="6:9" x14ac:dyDescent="0.3">
      <c r="F202" s="3">
        <v>1</v>
      </c>
      <c r="G202" s="3">
        <v>2</v>
      </c>
      <c r="H202" s="3">
        <v>2</v>
      </c>
      <c r="I202" s="6">
        <f t="shared" si="3"/>
        <v>1.6666666666666667</v>
      </c>
    </row>
    <row r="203" spans="6:9" x14ac:dyDescent="0.3">
      <c r="F203" s="3">
        <v>1</v>
      </c>
      <c r="G203" s="3">
        <v>2</v>
      </c>
      <c r="H203" s="3">
        <v>3</v>
      </c>
      <c r="I203" s="6">
        <f t="shared" si="3"/>
        <v>2</v>
      </c>
    </row>
    <row r="204" spans="6:9" x14ac:dyDescent="0.3">
      <c r="F204" s="3">
        <v>1</v>
      </c>
      <c r="G204" s="3">
        <v>2</v>
      </c>
      <c r="H204" s="3">
        <v>3</v>
      </c>
      <c r="I204" s="6">
        <f t="shared" si="3"/>
        <v>2</v>
      </c>
    </row>
    <row r="205" spans="6:9" x14ac:dyDescent="0.3">
      <c r="F205" s="3">
        <v>1</v>
      </c>
      <c r="G205" s="3">
        <v>2</v>
      </c>
      <c r="H205" s="3">
        <v>3</v>
      </c>
      <c r="I205" s="6">
        <f t="shared" si="3"/>
        <v>2</v>
      </c>
    </row>
    <row r="206" spans="6:9" x14ac:dyDescent="0.3">
      <c r="F206" s="3">
        <v>1</v>
      </c>
      <c r="G206" s="3">
        <v>2</v>
      </c>
      <c r="H206" s="3">
        <v>3</v>
      </c>
      <c r="I206" s="6">
        <f t="shared" si="3"/>
        <v>2</v>
      </c>
    </row>
    <row r="207" spans="6:9" x14ac:dyDescent="0.3">
      <c r="F207" s="3">
        <v>1</v>
      </c>
      <c r="G207" s="3">
        <v>2</v>
      </c>
      <c r="H207" s="3">
        <v>3</v>
      </c>
      <c r="I207" s="6">
        <f t="shared" si="3"/>
        <v>2</v>
      </c>
    </row>
    <row r="208" spans="6:9" x14ac:dyDescent="0.3">
      <c r="F208" s="3">
        <v>1</v>
      </c>
      <c r="G208" s="3">
        <v>2</v>
      </c>
      <c r="H208" s="3">
        <v>4</v>
      </c>
      <c r="I208" s="6">
        <f t="shared" si="3"/>
        <v>2.3333333333333335</v>
      </c>
    </row>
    <row r="209" spans="6:9" x14ac:dyDescent="0.3">
      <c r="F209" s="3">
        <v>1</v>
      </c>
      <c r="G209" s="3">
        <v>2</v>
      </c>
      <c r="H209" s="3">
        <v>4</v>
      </c>
      <c r="I209" s="6">
        <f t="shared" si="3"/>
        <v>2.3333333333333335</v>
      </c>
    </row>
    <row r="210" spans="6:9" x14ac:dyDescent="0.3">
      <c r="F210" s="3">
        <v>1</v>
      </c>
      <c r="G210" s="3">
        <v>2</v>
      </c>
      <c r="H210" s="3">
        <v>4</v>
      </c>
      <c r="I210" s="6">
        <f t="shared" si="3"/>
        <v>2.3333333333333335</v>
      </c>
    </row>
    <row r="211" spans="6:9" x14ac:dyDescent="0.3">
      <c r="F211" s="3">
        <v>1</v>
      </c>
      <c r="G211" s="3">
        <v>2</v>
      </c>
      <c r="H211" s="3">
        <v>4</v>
      </c>
      <c r="I211" s="6">
        <f t="shared" si="3"/>
        <v>2.3333333333333335</v>
      </c>
    </row>
    <row r="212" spans="6:9" x14ac:dyDescent="0.3">
      <c r="F212" s="3">
        <v>1</v>
      </c>
      <c r="G212" s="3">
        <v>2</v>
      </c>
      <c r="H212" s="3">
        <v>5</v>
      </c>
      <c r="I212" s="6">
        <f t="shared" si="3"/>
        <v>2.6666666666666665</v>
      </c>
    </row>
    <row r="213" spans="6:9" x14ac:dyDescent="0.3">
      <c r="F213" s="3">
        <v>1</v>
      </c>
      <c r="G213" s="3">
        <v>2</v>
      </c>
      <c r="H213" s="3">
        <v>5</v>
      </c>
      <c r="I213" s="6">
        <f t="shared" si="3"/>
        <v>2.6666666666666665</v>
      </c>
    </row>
    <row r="214" spans="6:9" x14ac:dyDescent="0.3">
      <c r="F214" s="3">
        <v>1</v>
      </c>
      <c r="G214" s="3">
        <v>2</v>
      </c>
      <c r="H214" s="3">
        <v>5</v>
      </c>
      <c r="I214" s="6">
        <f t="shared" si="3"/>
        <v>2.6666666666666665</v>
      </c>
    </row>
    <row r="215" spans="6:9" x14ac:dyDescent="0.3">
      <c r="F215" s="3">
        <v>1</v>
      </c>
      <c r="G215" s="3">
        <v>2</v>
      </c>
      <c r="H215" s="3">
        <v>6</v>
      </c>
      <c r="I215" s="6">
        <f t="shared" si="3"/>
        <v>3</v>
      </c>
    </row>
    <row r="216" spans="6:9" x14ac:dyDescent="0.3">
      <c r="F216" s="3">
        <v>1</v>
      </c>
      <c r="G216" s="3">
        <v>2</v>
      </c>
      <c r="H216" s="3">
        <v>6</v>
      </c>
      <c r="I216" s="6">
        <f t="shared" si="3"/>
        <v>3</v>
      </c>
    </row>
    <row r="217" spans="6:9" x14ac:dyDescent="0.3">
      <c r="F217" s="3">
        <v>1</v>
      </c>
      <c r="G217" s="3">
        <v>2</v>
      </c>
      <c r="H217" s="3">
        <v>7</v>
      </c>
      <c r="I217" s="6">
        <f t="shared" si="3"/>
        <v>3.3333333333333335</v>
      </c>
    </row>
    <row r="218" spans="6:9" x14ac:dyDescent="0.3">
      <c r="F218" s="3">
        <v>1</v>
      </c>
      <c r="G218" s="3">
        <v>2</v>
      </c>
      <c r="H218" s="3">
        <v>2</v>
      </c>
      <c r="I218" s="6">
        <f t="shared" si="3"/>
        <v>1.6666666666666667</v>
      </c>
    </row>
    <row r="219" spans="6:9" x14ac:dyDescent="0.3">
      <c r="F219" s="3">
        <v>1</v>
      </c>
      <c r="G219" s="3">
        <v>2</v>
      </c>
      <c r="H219" s="3">
        <v>3</v>
      </c>
      <c r="I219" s="6">
        <f t="shared" si="3"/>
        <v>2</v>
      </c>
    </row>
    <row r="220" spans="6:9" x14ac:dyDescent="0.3">
      <c r="F220" s="3">
        <v>1</v>
      </c>
      <c r="G220" s="3">
        <v>2</v>
      </c>
      <c r="H220" s="3">
        <v>3</v>
      </c>
      <c r="I220" s="6">
        <f t="shared" si="3"/>
        <v>2</v>
      </c>
    </row>
    <row r="221" spans="6:9" x14ac:dyDescent="0.3">
      <c r="F221" s="3">
        <v>1</v>
      </c>
      <c r="G221" s="3">
        <v>2</v>
      </c>
      <c r="H221" s="3">
        <v>3</v>
      </c>
      <c r="I221" s="6">
        <f t="shared" si="3"/>
        <v>2</v>
      </c>
    </row>
    <row r="222" spans="6:9" x14ac:dyDescent="0.3">
      <c r="F222" s="3">
        <v>1</v>
      </c>
      <c r="G222" s="3">
        <v>2</v>
      </c>
      <c r="H222" s="3">
        <v>3</v>
      </c>
      <c r="I222" s="6">
        <f t="shared" si="3"/>
        <v>2</v>
      </c>
    </row>
    <row r="223" spans="6:9" x14ac:dyDescent="0.3">
      <c r="F223" s="3">
        <v>1</v>
      </c>
      <c r="G223" s="3">
        <v>2</v>
      </c>
      <c r="H223" s="3">
        <v>3</v>
      </c>
      <c r="I223" s="6">
        <f t="shared" si="3"/>
        <v>2</v>
      </c>
    </row>
    <row r="224" spans="6:9" x14ac:dyDescent="0.3">
      <c r="F224" s="3">
        <v>1</v>
      </c>
      <c r="G224" s="3">
        <v>2</v>
      </c>
      <c r="H224" s="3">
        <v>4</v>
      </c>
      <c r="I224" s="6">
        <f t="shared" si="3"/>
        <v>2.3333333333333335</v>
      </c>
    </row>
    <row r="225" spans="6:9" x14ac:dyDescent="0.3">
      <c r="F225" s="3">
        <v>1</v>
      </c>
      <c r="G225" s="3">
        <v>2</v>
      </c>
      <c r="H225" s="3">
        <v>4</v>
      </c>
      <c r="I225" s="6">
        <f t="shared" si="3"/>
        <v>2.3333333333333335</v>
      </c>
    </row>
    <row r="226" spans="6:9" x14ac:dyDescent="0.3">
      <c r="F226" s="3">
        <v>1</v>
      </c>
      <c r="G226" s="3">
        <v>2</v>
      </c>
      <c r="H226" s="3">
        <v>4</v>
      </c>
      <c r="I226" s="6">
        <f t="shared" si="3"/>
        <v>2.3333333333333335</v>
      </c>
    </row>
    <row r="227" spans="6:9" x14ac:dyDescent="0.3">
      <c r="F227" s="3">
        <v>1</v>
      </c>
      <c r="G227" s="3">
        <v>2</v>
      </c>
      <c r="H227" s="3">
        <v>4</v>
      </c>
      <c r="I227" s="6">
        <f t="shared" si="3"/>
        <v>2.3333333333333335</v>
      </c>
    </row>
    <row r="228" spans="6:9" x14ac:dyDescent="0.3">
      <c r="F228" s="3">
        <v>1</v>
      </c>
      <c r="G228" s="3">
        <v>2</v>
      </c>
      <c r="H228" s="3">
        <v>5</v>
      </c>
      <c r="I228" s="6">
        <f t="shared" si="3"/>
        <v>2.6666666666666665</v>
      </c>
    </row>
    <row r="229" spans="6:9" x14ac:dyDescent="0.3">
      <c r="F229" s="3">
        <v>1</v>
      </c>
      <c r="G229" s="3">
        <v>2</v>
      </c>
      <c r="H229" s="3">
        <v>5</v>
      </c>
      <c r="I229" s="6">
        <f t="shared" si="3"/>
        <v>2.6666666666666665</v>
      </c>
    </row>
    <row r="230" spans="6:9" x14ac:dyDescent="0.3">
      <c r="F230" s="3">
        <v>1</v>
      </c>
      <c r="G230" s="3">
        <v>2</v>
      </c>
      <c r="H230" s="3">
        <v>5</v>
      </c>
      <c r="I230" s="6">
        <f t="shared" si="3"/>
        <v>2.6666666666666665</v>
      </c>
    </row>
    <row r="231" spans="6:9" x14ac:dyDescent="0.3">
      <c r="F231" s="3">
        <v>1</v>
      </c>
      <c r="G231" s="3">
        <v>2</v>
      </c>
      <c r="H231" s="3">
        <v>6</v>
      </c>
      <c r="I231" s="6">
        <f t="shared" si="3"/>
        <v>3</v>
      </c>
    </row>
    <row r="232" spans="6:9" x14ac:dyDescent="0.3">
      <c r="F232" s="3">
        <v>1</v>
      </c>
      <c r="G232" s="3">
        <v>2</v>
      </c>
      <c r="H232" s="3">
        <v>6</v>
      </c>
      <c r="I232" s="6">
        <f t="shared" si="3"/>
        <v>3</v>
      </c>
    </row>
    <row r="233" spans="6:9" x14ac:dyDescent="0.3">
      <c r="F233" s="3">
        <v>1</v>
      </c>
      <c r="G233" s="3">
        <v>2</v>
      </c>
      <c r="H233" s="3">
        <v>7</v>
      </c>
      <c r="I233" s="6">
        <f t="shared" si="3"/>
        <v>3.3333333333333335</v>
      </c>
    </row>
    <row r="234" spans="6:9" x14ac:dyDescent="0.3">
      <c r="F234" s="3">
        <v>1</v>
      </c>
      <c r="G234" s="3">
        <v>2</v>
      </c>
      <c r="H234" s="3">
        <v>3</v>
      </c>
      <c r="I234" s="6">
        <f t="shared" si="3"/>
        <v>2</v>
      </c>
    </row>
    <row r="235" spans="6:9" x14ac:dyDescent="0.3">
      <c r="F235" s="3">
        <v>1</v>
      </c>
      <c r="G235" s="3">
        <v>2</v>
      </c>
      <c r="H235" s="3">
        <v>3</v>
      </c>
      <c r="I235" s="6">
        <f t="shared" si="3"/>
        <v>2</v>
      </c>
    </row>
    <row r="236" spans="6:9" x14ac:dyDescent="0.3">
      <c r="F236" s="3">
        <v>1</v>
      </c>
      <c r="G236" s="3">
        <v>2</v>
      </c>
      <c r="H236" s="3">
        <v>3</v>
      </c>
      <c r="I236" s="6">
        <f t="shared" si="3"/>
        <v>2</v>
      </c>
    </row>
    <row r="237" spans="6:9" x14ac:dyDescent="0.3">
      <c r="F237" s="3">
        <v>1</v>
      </c>
      <c r="G237" s="3">
        <v>2</v>
      </c>
      <c r="H237" s="3">
        <v>3</v>
      </c>
      <c r="I237" s="6">
        <f t="shared" si="3"/>
        <v>2</v>
      </c>
    </row>
    <row r="238" spans="6:9" x14ac:dyDescent="0.3">
      <c r="F238" s="3">
        <v>1</v>
      </c>
      <c r="G238" s="3">
        <v>2</v>
      </c>
      <c r="H238" s="3">
        <v>3</v>
      </c>
      <c r="I238" s="6">
        <f t="shared" si="3"/>
        <v>2</v>
      </c>
    </row>
    <row r="239" spans="6:9" x14ac:dyDescent="0.3">
      <c r="F239" s="3">
        <v>1</v>
      </c>
      <c r="G239" s="3">
        <v>2</v>
      </c>
      <c r="H239" s="3">
        <v>4</v>
      </c>
      <c r="I239" s="6">
        <f t="shared" si="3"/>
        <v>2.3333333333333335</v>
      </c>
    </row>
    <row r="240" spans="6:9" x14ac:dyDescent="0.3">
      <c r="F240" s="3">
        <v>1</v>
      </c>
      <c r="G240" s="3">
        <v>2</v>
      </c>
      <c r="H240" s="3">
        <v>4</v>
      </c>
      <c r="I240" s="6">
        <f t="shared" si="3"/>
        <v>2.3333333333333335</v>
      </c>
    </row>
    <row r="241" spans="6:9" x14ac:dyDescent="0.3">
      <c r="F241" s="3">
        <v>1</v>
      </c>
      <c r="G241" s="3">
        <v>2</v>
      </c>
      <c r="H241" s="3">
        <v>4</v>
      </c>
      <c r="I241" s="6">
        <f t="shared" si="3"/>
        <v>2.3333333333333335</v>
      </c>
    </row>
    <row r="242" spans="6:9" x14ac:dyDescent="0.3">
      <c r="F242" s="3">
        <v>1</v>
      </c>
      <c r="G242" s="3">
        <v>2</v>
      </c>
      <c r="H242" s="3">
        <v>4</v>
      </c>
      <c r="I242" s="6">
        <f t="shared" si="3"/>
        <v>2.3333333333333335</v>
      </c>
    </row>
    <row r="243" spans="6:9" x14ac:dyDescent="0.3">
      <c r="F243" s="3">
        <v>1</v>
      </c>
      <c r="G243" s="3">
        <v>2</v>
      </c>
      <c r="H243" s="3">
        <v>5</v>
      </c>
      <c r="I243" s="6">
        <f t="shared" si="3"/>
        <v>2.6666666666666665</v>
      </c>
    </row>
    <row r="244" spans="6:9" x14ac:dyDescent="0.3">
      <c r="F244" s="3">
        <v>1</v>
      </c>
      <c r="G244" s="3">
        <v>2</v>
      </c>
      <c r="H244" s="3">
        <v>5</v>
      </c>
      <c r="I244" s="6">
        <f t="shared" si="3"/>
        <v>2.6666666666666665</v>
      </c>
    </row>
    <row r="245" spans="6:9" x14ac:dyDescent="0.3">
      <c r="F245" s="3">
        <v>1</v>
      </c>
      <c r="G245" s="3">
        <v>2</v>
      </c>
      <c r="H245" s="3">
        <v>5</v>
      </c>
      <c r="I245" s="6">
        <f t="shared" si="3"/>
        <v>2.6666666666666665</v>
      </c>
    </row>
    <row r="246" spans="6:9" x14ac:dyDescent="0.3">
      <c r="F246" s="3">
        <v>1</v>
      </c>
      <c r="G246" s="3">
        <v>2</v>
      </c>
      <c r="H246" s="3">
        <v>6</v>
      </c>
      <c r="I246" s="6">
        <f t="shared" si="3"/>
        <v>3</v>
      </c>
    </row>
    <row r="247" spans="6:9" x14ac:dyDescent="0.3">
      <c r="F247" s="3">
        <v>1</v>
      </c>
      <c r="G247" s="3">
        <v>2</v>
      </c>
      <c r="H247" s="3">
        <v>6</v>
      </c>
      <c r="I247" s="6">
        <f t="shared" si="3"/>
        <v>3</v>
      </c>
    </row>
    <row r="248" spans="6:9" x14ac:dyDescent="0.3">
      <c r="F248" s="3">
        <v>1</v>
      </c>
      <c r="G248" s="3">
        <v>2</v>
      </c>
      <c r="H248" s="3">
        <v>7</v>
      </c>
      <c r="I248" s="6">
        <f t="shared" si="3"/>
        <v>3.3333333333333335</v>
      </c>
    </row>
    <row r="249" spans="6:9" x14ac:dyDescent="0.3">
      <c r="F249" s="3">
        <v>1</v>
      </c>
      <c r="G249" s="3">
        <v>3</v>
      </c>
      <c r="H249" s="3">
        <v>3</v>
      </c>
      <c r="I249" s="6">
        <f t="shared" si="3"/>
        <v>2.3333333333333335</v>
      </c>
    </row>
    <row r="250" spans="6:9" x14ac:dyDescent="0.3">
      <c r="F250" s="3">
        <v>1</v>
      </c>
      <c r="G250" s="3">
        <v>3</v>
      </c>
      <c r="H250" s="3">
        <v>3</v>
      </c>
      <c r="I250" s="6">
        <f t="shared" si="3"/>
        <v>2.3333333333333335</v>
      </c>
    </row>
    <row r="251" spans="6:9" x14ac:dyDescent="0.3">
      <c r="F251" s="3">
        <v>1</v>
      </c>
      <c r="G251" s="3">
        <v>3</v>
      </c>
      <c r="H251" s="3">
        <v>3</v>
      </c>
      <c r="I251" s="6">
        <f t="shared" si="3"/>
        <v>2.3333333333333335</v>
      </c>
    </row>
    <row r="252" spans="6:9" x14ac:dyDescent="0.3">
      <c r="F252" s="3">
        <v>1</v>
      </c>
      <c r="G252" s="3">
        <v>3</v>
      </c>
      <c r="H252" s="3">
        <v>3</v>
      </c>
      <c r="I252" s="6">
        <f t="shared" si="3"/>
        <v>2.3333333333333335</v>
      </c>
    </row>
    <row r="253" spans="6:9" x14ac:dyDescent="0.3">
      <c r="F253" s="3">
        <v>1</v>
      </c>
      <c r="G253" s="3">
        <v>3</v>
      </c>
      <c r="H253" s="3">
        <v>4</v>
      </c>
      <c r="I253" s="6">
        <f t="shared" si="3"/>
        <v>2.6666666666666665</v>
      </c>
    </row>
    <row r="254" spans="6:9" x14ac:dyDescent="0.3">
      <c r="F254" s="3">
        <v>1</v>
      </c>
      <c r="G254" s="3">
        <v>3</v>
      </c>
      <c r="H254" s="3">
        <v>4</v>
      </c>
      <c r="I254" s="6">
        <f t="shared" si="3"/>
        <v>2.6666666666666665</v>
      </c>
    </row>
    <row r="255" spans="6:9" x14ac:dyDescent="0.3">
      <c r="F255" s="3">
        <v>1</v>
      </c>
      <c r="G255" s="3">
        <v>3</v>
      </c>
      <c r="H255" s="3">
        <v>4</v>
      </c>
      <c r="I255" s="6">
        <f t="shared" si="3"/>
        <v>2.6666666666666665</v>
      </c>
    </row>
    <row r="256" spans="6:9" x14ac:dyDescent="0.3">
      <c r="F256" s="3">
        <v>1</v>
      </c>
      <c r="G256" s="3">
        <v>3</v>
      </c>
      <c r="H256" s="3">
        <v>4</v>
      </c>
      <c r="I256" s="6">
        <f t="shared" si="3"/>
        <v>2.6666666666666665</v>
      </c>
    </row>
    <row r="257" spans="6:9" x14ac:dyDescent="0.3">
      <c r="F257" s="3">
        <v>1</v>
      </c>
      <c r="G257" s="3">
        <v>3</v>
      </c>
      <c r="H257" s="3">
        <v>5</v>
      </c>
      <c r="I257" s="6">
        <f t="shared" si="3"/>
        <v>3</v>
      </c>
    </row>
    <row r="258" spans="6:9" x14ac:dyDescent="0.3">
      <c r="F258" s="3">
        <v>1</v>
      </c>
      <c r="G258" s="3">
        <v>3</v>
      </c>
      <c r="H258" s="3">
        <v>5</v>
      </c>
      <c r="I258" s="6">
        <f t="shared" si="3"/>
        <v>3</v>
      </c>
    </row>
    <row r="259" spans="6:9" x14ac:dyDescent="0.3">
      <c r="F259" s="3">
        <v>1</v>
      </c>
      <c r="G259" s="3">
        <v>3</v>
      </c>
      <c r="H259" s="3">
        <v>5</v>
      </c>
      <c r="I259" s="6">
        <f t="shared" si="3"/>
        <v>3</v>
      </c>
    </row>
    <row r="260" spans="6:9" x14ac:dyDescent="0.3">
      <c r="F260" s="3">
        <v>1</v>
      </c>
      <c r="G260" s="3">
        <v>3</v>
      </c>
      <c r="H260" s="3">
        <v>6</v>
      </c>
      <c r="I260" s="6">
        <f t="shared" ref="I260:I323" si="4">AVERAGE(F260:H260)</f>
        <v>3.3333333333333335</v>
      </c>
    </row>
    <row r="261" spans="6:9" x14ac:dyDescent="0.3">
      <c r="F261" s="3">
        <v>1</v>
      </c>
      <c r="G261" s="3">
        <v>3</v>
      </c>
      <c r="H261" s="3">
        <v>6</v>
      </c>
      <c r="I261" s="6">
        <f t="shared" si="4"/>
        <v>3.3333333333333335</v>
      </c>
    </row>
    <row r="262" spans="6:9" x14ac:dyDescent="0.3">
      <c r="F262" s="3">
        <v>1</v>
      </c>
      <c r="G262" s="3">
        <v>3</v>
      </c>
      <c r="H262" s="3">
        <v>7</v>
      </c>
      <c r="I262" s="6">
        <f t="shared" si="4"/>
        <v>3.6666666666666665</v>
      </c>
    </row>
    <row r="263" spans="6:9" x14ac:dyDescent="0.3">
      <c r="F263" s="3">
        <v>1</v>
      </c>
      <c r="G263" s="3">
        <v>3</v>
      </c>
      <c r="H263" s="3">
        <v>3</v>
      </c>
      <c r="I263" s="6">
        <f t="shared" si="4"/>
        <v>2.3333333333333335</v>
      </c>
    </row>
    <row r="264" spans="6:9" x14ac:dyDescent="0.3">
      <c r="F264" s="3">
        <v>1</v>
      </c>
      <c r="G264" s="3">
        <v>3</v>
      </c>
      <c r="H264" s="3">
        <v>3</v>
      </c>
      <c r="I264" s="6">
        <f t="shared" si="4"/>
        <v>2.3333333333333335</v>
      </c>
    </row>
    <row r="265" spans="6:9" x14ac:dyDescent="0.3">
      <c r="F265" s="3">
        <v>1</v>
      </c>
      <c r="G265" s="3">
        <v>3</v>
      </c>
      <c r="H265" s="3">
        <v>3</v>
      </c>
      <c r="I265" s="6">
        <f t="shared" si="4"/>
        <v>2.3333333333333335</v>
      </c>
    </row>
    <row r="266" spans="6:9" x14ac:dyDescent="0.3">
      <c r="F266" s="3">
        <v>1</v>
      </c>
      <c r="G266" s="3">
        <v>3</v>
      </c>
      <c r="H266" s="3">
        <v>4</v>
      </c>
      <c r="I266" s="6">
        <f t="shared" si="4"/>
        <v>2.6666666666666665</v>
      </c>
    </row>
    <row r="267" spans="6:9" x14ac:dyDescent="0.3">
      <c r="F267" s="3">
        <v>1</v>
      </c>
      <c r="G267" s="3">
        <v>3</v>
      </c>
      <c r="H267" s="3">
        <v>4</v>
      </c>
      <c r="I267" s="6">
        <f t="shared" si="4"/>
        <v>2.6666666666666665</v>
      </c>
    </row>
    <row r="268" spans="6:9" x14ac:dyDescent="0.3">
      <c r="F268" s="3">
        <v>1</v>
      </c>
      <c r="G268" s="3">
        <v>3</v>
      </c>
      <c r="H268" s="3">
        <v>4</v>
      </c>
      <c r="I268" s="6">
        <f t="shared" si="4"/>
        <v>2.6666666666666665</v>
      </c>
    </row>
    <row r="269" spans="6:9" x14ac:dyDescent="0.3">
      <c r="F269" s="3">
        <v>1</v>
      </c>
      <c r="G269" s="3">
        <v>3</v>
      </c>
      <c r="H269" s="3">
        <v>4</v>
      </c>
      <c r="I269" s="6">
        <f t="shared" si="4"/>
        <v>2.6666666666666665</v>
      </c>
    </row>
    <row r="270" spans="6:9" x14ac:dyDescent="0.3">
      <c r="F270" s="3">
        <v>1</v>
      </c>
      <c r="G270" s="3">
        <v>3</v>
      </c>
      <c r="H270" s="3">
        <v>5</v>
      </c>
      <c r="I270" s="6">
        <f t="shared" si="4"/>
        <v>3</v>
      </c>
    </row>
    <row r="271" spans="6:9" x14ac:dyDescent="0.3">
      <c r="F271" s="3">
        <v>1</v>
      </c>
      <c r="G271" s="3">
        <v>3</v>
      </c>
      <c r="H271" s="3">
        <v>5</v>
      </c>
      <c r="I271" s="6">
        <f t="shared" si="4"/>
        <v>3</v>
      </c>
    </row>
    <row r="272" spans="6:9" x14ac:dyDescent="0.3">
      <c r="F272" s="3">
        <v>1</v>
      </c>
      <c r="G272" s="3">
        <v>3</v>
      </c>
      <c r="H272" s="3">
        <v>5</v>
      </c>
      <c r="I272" s="6">
        <f t="shared" si="4"/>
        <v>3</v>
      </c>
    </row>
    <row r="273" spans="6:9" x14ac:dyDescent="0.3">
      <c r="F273" s="3">
        <v>1</v>
      </c>
      <c r="G273" s="3">
        <v>3</v>
      </c>
      <c r="H273" s="3">
        <v>6</v>
      </c>
      <c r="I273" s="6">
        <f t="shared" si="4"/>
        <v>3.3333333333333335</v>
      </c>
    </row>
    <row r="274" spans="6:9" x14ac:dyDescent="0.3">
      <c r="F274" s="3">
        <v>1</v>
      </c>
      <c r="G274" s="3">
        <v>3</v>
      </c>
      <c r="H274" s="3">
        <v>6</v>
      </c>
      <c r="I274" s="6">
        <f t="shared" si="4"/>
        <v>3.3333333333333335</v>
      </c>
    </row>
    <row r="275" spans="6:9" x14ac:dyDescent="0.3">
      <c r="F275" s="3">
        <v>1</v>
      </c>
      <c r="G275" s="3">
        <v>3</v>
      </c>
      <c r="H275" s="3">
        <v>7</v>
      </c>
      <c r="I275" s="6">
        <f t="shared" si="4"/>
        <v>3.6666666666666665</v>
      </c>
    </row>
    <row r="276" spans="6:9" x14ac:dyDescent="0.3">
      <c r="F276" s="3">
        <v>1</v>
      </c>
      <c r="G276" s="3">
        <v>3</v>
      </c>
      <c r="H276" s="3">
        <v>3</v>
      </c>
      <c r="I276" s="6">
        <f t="shared" si="4"/>
        <v>2.3333333333333335</v>
      </c>
    </row>
    <row r="277" spans="6:9" x14ac:dyDescent="0.3">
      <c r="F277" s="3">
        <v>1</v>
      </c>
      <c r="G277" s="3">
        <v>3</v>
      </c>
      <c r="H277" s="3">
        <v>3</v>
      </c>
      <c r="I277" s="6">
        <f t="shared" si="4"/>
        <v>2.3333333333333335</v>
      </c>
    </row>
    <row r="278" spans="6:9" x14ac:dyDescent="0.3">
      <c r="F278" s="3">
        <v>1</v>
      </c>
      <c r="G278" s="3">
        <v>3</v>
      </c>
      <c r="H278" s="3">
        <v>4</v>
      </c>
      <c r="I278" s="6">
        <f t="shared" si="4"/>
        <v>2.6666666666666665</v>
      </c>
    </row>
    <row r="279" spans="6:9" x14ac:dyDescent="0.3">
      <c r="F279" s="3">
        <v>1</v>
      </c>
      <c r="G279" s="3">
        <v>3</v>
      </c>
      <c r="H279" s="3">
        <v>4</v>
      </c>
      <c r="I279" s="6">
        <f t="shared" si="4"/>
        <v>2.6666666666666665</v>
      </c>
    </row>
    <row r="280" spans="6:9" x14ac:dyDescent="0.3">
      <c r="F280" s="3">
        <v>1</v>
      </c>
      <c r="G280" s="3">
        <v>3</v>
      </c>
      <c r="H280" s="3">
        <v>4</v>
      </c>
      <c r="I280" s="6">
        <f t="shared" si="4"/>
        <v>2.6666666666666665</v>
      </c>
    </row>
    <row r="281" spans="6:9" x14ac:dyDescent="0.3">
      <c r="F281" s="3">
        <v>1</v>
      </c>
      <c r="G281" s="3">
        <v>3</v>
      </c>
      <c r="H281" s="3">
        <v>4</v>
      </c>
      <c r="I281" s="6">
        <f t="shared" si="4"/>
        <v>2.6666666666666665</v>
      </c>
    </row>
    <row r="282" spans="6:9" x14ac:dyDescent="0.3">
      <c r="F282" s="3">
        <v>1</v>
      </c>
      <c r="G282" s="3">
        <v>3</v>
      </c>
      <c r="H282" s="3">
        <v>5</v>
      </c>
      <c r="I282" s="6">
        <f t="shared" si="4"/>
        <v>3</v>
      </c>
    </row>
    <row r="283" spans="6:9" x14ac:dyDescent="0.3">
      <c r="F283" s="3">
        <v>1</v>
      </c>
      <c r="G283" s="3">
        <v>3</v>
      </c>
      <c r="H283" s="3">
        <v>5</v>
      </c>
      <c r="I283" s="6">
        <f t="shared" si="4"/>
        <v>3</v>
      </c>
    </row>
    <row r="284" spans="6:9" x14ac:dyDescent="0.3">
      <c r="F284" s="3">
        <v>1</v>
      </c>
      <c r="G284" s="3">
        <v>3</v>
      </c>
      <c r="H284" s="3">
        <v>5</v>
      </c>
      <c r="I284" s="6">
        <f t="shared" si="4"/>
        <v>3</v>
      </c>
    </row>
    <row r="285" spans="6:9" x14ac:dyDescent="0.3">
      <c r="F285" s="3">
        <v>1</v>
      </c>
      <c r="G285" s="3">
        <v>3</v>
      </c>
      <c r="H285" s="3">
        <v>6</v>
      </c>
      <c r="I285" s="6">
        <f t="shared" si="4"/>
        <v>3.3333333333333335</v>
      </c>
    </row>
    <row r="286" spans="6:9" x14ac:dyDescent="0.3">
      <c r="F286" s="3">
        <v>1</v>
      </c>
      <c r="G286" s="3">
        <v>3</v>
      </c>
      <c r="H286" s="3">
        <v>6</v>
      </c>
      <c r="I286" s="6">
        <f t="shared" si="4"/>
        <v>3.3333333333333335</v>
      </c>
    </row>
    <row r="287" spans="6:9" x14ac:dyDescent="0.3">
      <c r="F287" s="3">
        <v>1</v>
      </c>
      <c r="G287" s="3">
        <v>3</v>
      </c>
      <c r="H287" s="3">
        <v>7</v>
      </c>
      <c r="I287" s="6">
        <f t="shared" si="4"/>
        <v>3.6666666666666665</v>
      </c>
    </row>
    <row r="288" spans="6:9" x14ac:dyDescent="0.3">
      <c r="F288" s="3">
        <v>1</v>
      </c>
      <c r="G288" s="3">
        <v>3</v>
      </c>
      <c r="H288" s="3">
        <v>3</v>
      </c>
      <c r="I288" s="6">
        <f t="shared" si="4"/>
        <v>2.3333333333333335</v>
      </c>
    </row>
    <row r="289" spans="6:9" x14ac:dyDescent="0.3">
      <c r="F289" s="3">
        <v>1</v>
      </c>
      <c r="G289" s="3">
        <v>3</v>
      </c>
      <c r="H289" s="3">
        <v>4</v>
      </c>
      <c r="I289" s="6">
        <f t="shared" si="4"/>
        <v>2.6666666666666665</v>
      </c>
    </row>
    <row r="290" spans="6:9" x14ac:dyDescent="0.3">
      <c r="F290" s="3">
        <v>1</v>
      </c>
      <c r="G290" s="3">
        <v>3</v>
      </c>
      <c r="H290" s="3">
        <v>4</v>
      </c>
      <c r="I290" s="6">
        <f t="shared" si="4"/>
        <v>2.6666666666666665</v>
      </c>
    </row>
    <row r="291" spans="6:9" x14ac:dyDescent="0.3">
      <c r="F291" s="3">
        <v>1</v>
      </c>
      <c r="G291" s="3">
        <v>3</v>
      </c>
      <c r="H291" s="3">
        <v>4</v>
      </c>
      <c r="I291" s="6">
        <f t="shared" si="4"/>
        <v>2.6666666666666665</v>
      </c>
    </row>
    <row r="292" spans="6:9" x14ac:dyDescent="0.3">
      <c r="F292" s="3">
        <v>1</v>
      </c>
      <c r="G292" s="3">
        <v>3</v>
      </c>
      <c r="H292" s="3">
        <v>4</v>
      </c>
      <c r="I292" s="6">
        <f t="shared" si="4"/>
        <v>2.6666666666666665</v>
      </c>
    </row>
    <row r="293" spans="6:9" x14ac:dyDescent="0.3">
      <c r="F293" s="3">
        <v>1</v>
      </c>
      <c r="G293" s="3">
        <v>3</v>
      </c>
      <c r="H293" s="3">
        <v>5</v>
      </c>
      <c r="I293" s="6">
        <f t="shared" si="4"/>
        <v>3</v>
      </c>
    </row>
    <row r="294" spans="6:9" x14ac:dyDescent="0.3">
      <c r="F294" s="3">
        <v>1</v>
      </c>
      <c r="G294" s="3">
        <v>3</v>
      </c>
      <c r="H294" s="3">
        <v>5</v>
      </c>
      <c r="I294" s="6">
        <f t="shared" si="4"/>
        <v>3</v>
      </c>
    </row>
    <row r="295" spans="6:9" x14ac:dyDescent="0.3">
      <c r="F295" s="3">
        <v>1</v>
      </c>
      <c r="G295" s="3">
        <v>3</v>
      </c>
      <c r="H295" s="3">
        <v>5</v>
      </c>
      <c r="I295" s="6">
        <f t="shared" si="4"/>
        <v>3</v>
      </c>
    </row>
    <row r="296" spans="6:9" x14ac:dyDescent="0.3">
      <c r="F296" s="3">
        <v>1</v>
      </c>
      <c r="G296" s="3">
        <v>3</v>
      </c>
      <c r="H296" s="3">
        <v>6</v>
      </c>
      <c r="I296" s="6">
        <f t="shared" si="4"/>
        <v>3.3333333333333335</v>
      </c>
    </row>
    <row r="297" spans="6:9" x14ac:dyDescent="0.3">
      <c r="F297" s="3">
        <v>1</v>
      </c>
      <c r="G297" s="3">
        <v>3</v>
      </c>
      <c r="H297" s="3">
        <v>6</v>
      </c>
      <c r="I297" s="6">
        <f t="shared" si="4"/>
        <v>3.3333333333333335</v>
      </c>
    </row>
    <row r="298" spans="6:9" x14ac:dyDescent="0.3">
      <c r="F298" s="3">
        <v>1</v>
      </c>
      <c r="G298" s="3">
        <v>3</v>
      </c>
      <c r="H298" s="3">
        <v>7</v>
      </c>
      <c r="I298" s="6">
        <f t="shared" si="4"/>
        <v>3.6666666666666665</v>
      </c>
    </row>
    <row r="299" spans="6:9" x14ac:dyDescent="0.3">
      <c r="F299" s="3">
        <v>1</v>
      </c>
      <c r="G299" s="3">
        <v>3</v>
      </c>
      <c r="H299" s="3">
        <v>4</v>
      </c>
      <c r="I299" s="6">
        <f t="shared" si="4"/>
        <v>2.6666666666666665</v>
      </c>
    </row>
    <row r="300" spans="6:9" x14ac:dyDescent="0.3">
      <c r="F300" s="3">
        <v>1</v>
      </c>
      <c r="G300" s="3">
        <v>3</v>
      </c>
      <c r="H300" s="3">
        <v>4</v>
      </c>
      <c r="I300" s="6">
        <f t="shared" si="4"/>
        <v>2.6666666666666665</v>
      </c>
    </row>
    <row r="301" spans="6:9" x14ac:dyDescent="0.3">
      <c r="F301" s="3">
        <v>1</v>
      </c>
      <c r="G301" s="3">
        <v>3</v>
      </c>
      <c r="H301" s="3">
        <v>4</v>
      </c>
      <c r="I301" s="6">
        <f t="shared" si="4"/>
        <v>2.6666666666666665</v>
      </c>
    </row>
    <row r="302" spans="6:9" x14ac:dyDescent="0.3">
      <c r="F302" s="3">
        <v>1</v>
      </c>
      <c r="G302" s="3">
        <v>3</v>
      </c>
      <c r="H302" s="3">
        <v>4</v>
      </c>
      <c r="I302" s="6">
        <f t="shared" si="4"/>
        <v>2.6666666666666665</v>
      </c>
    </row>
    <row r="303" spans="6:9" x14ac:dyDescent="0.3">
      <c r="F303" s="3">
        <v>1</v>
      </c>
      <c r="G303" s="3">
        <v>3</v>
      </c>
      <c r="H303" s="3">
        <v>5</v>
      </c>
      <c r="I303" s="6">
        <f t="shared" si="4"/>
        <v>3</v>
      </c>
    </row>
    <row r="304" spans="6:9" x14ac:dyDescent="0.3">
      <c r="F304" s="3">
        <v>1</v>
      </c>
      <c r="G304" s="3">
        <v>3</v>
      </c>
      <c r="H304" s="3">
        <v>5</v>
      </c>
      <c r="I304" s="6">
        <f t="shared" si="4"/>
        <v>3</v>
      </c>
    </row>
    <row r="305" spans="6:9" x14ac:dyDescent="0.3">
      <c r="F305" s="3">
        <v>1</v>
      </c>
      <c r="G305" s="3">
        <v>3</v>
      </c>
      <c r="H305" s="3">
        <v>5</v>
      </c>
      <c r="I305" s="6">
        <f t="shared" si="4"/>
        <v>3</v>
      </c>
    </row>
    <row r="306" spans="6:9" x14ac:dyDescent="0.3">
      <c r="F306" s="3">
        <v>1</v>
      </c>
      <c r="G306" s="3">
        <v>3</v>
      </c>
      <c r="H306" s="3">
        <v>6</v>
      </c>
      <c r="I306" s="6">
        <f t="shared" si="4"/>
        <v>3.3333333333333335</v>
      </c>
    </row>
    <row r="307" spans="6:9" x14ac:dyDescent="0.3">
      <c r="F307" s="3">
        <v>1</v>
      </c>
      <c r="G307" s="3">
        <v>3</v>
      </c>
      <c r="H307" s="3">
        <v>6</v>
      </c>
      <c r="I307" s="6">
        <f t="shared" si="4"/>
        <v>3.3333333333333335</v>
      </c>
    </row>
    <row r="308" spans="6:9" x14ac:dyDescent="0.3">
      <c r="F308" s="3">
        <v>1</v>
      </c>
      <c r="G308" s="3">
        <v>3</v>
      </c>
      <c r="H308" s="3">
        <v>7</v>
      </c>
      <c r="I308" s="6">
        <f t="shared" si="4"/>
        <v>3.6666666666666665</v>
      </c>
    </row>
    <row r="309" spans="6:9" x14ac:dyDescent="0.3">
      <c r="F309" s="3">
        <v>1</v>
      </c>
      <c r="G309" s="3">
        <v>4</v>
      </c>
      <c r="H309" s="3">
        <v>4</v>
      </c>
      <c r="I309" s="6">
        <f t="shared" si="4"/>
        <v>3</v>
      </c>
    </row>
    <row r="310" spans="6:9" x14ac:dyDescent="0.3">
      <c r="F310" s="3">
        <v>1</v>
      </c>
      <c r="G310" s="3">
        <v>4</v>
      </c>
      <c r="H310" s="3">
        <v>4</v>
      </c>
      <c r="I310" s="6">
        <f t="shared" si="4"/>
        <v>3</v>
      </c>
    </row>
    <row r="311" spans="6:9" x14ac:dyDescent="0.3">
      <c r="F311" s="3">
        <v>1</v>
      </c>
      <c r="G311" s="3">
        <v>4</v>
      </c>
      <c r="H311" s="3">
        <v>4</v>
      </c>
      <c r="I311" s="6">
        <f t="shared" si="4"/>
        <v>3</v>
      </c>
    </row>
    <row r="312" spans="6:9" x14ac:dyDescent="0.3">
      <c r="F312" s="3">
        <v>1</v>
      </c>
      <c r="G312" s="3">
        <v>4</v>
      </c>
      <c r="H312" s="3">
        <v>5</v>
      </c>
      <c r="I312" s="6">
        <f t="shared" si="4"/>
        <v>3.3333333333333335</v>
      </c>
    </row>
    <row r="313" spans="6:9" x14ac:dyDescent="0.3">
      <c r="F313" s="3">
        <v>1</v>
      </c>
      <c r="G313" s="3">
        <v>4</v>
      </c>
      <c r="H313" s="3">
        <v>5</v>
      </c>
      <c r="I313" s="6">
        <f t="shared" si="4"/>
        <v>3.3333333333333335</v>
      </c>
    </row>
    <row r="314" spans="6:9" x14ac:dyDescent="0.3">
      <c r="F314" s="3">
        <v>1</v>
      </c>
      <c r="G314" s="3">
        <v>4</v>
      </c>
      <c r="H314" s="3">
        <v>5</v>
      </c>
      <c r="I314" s="6">
        <f t="shared" si="4"/>
        <v>3.3333333333333335</v>
      </c>
    </row>
    <row r="315" spans="6:9" x14ac:dyDescent="0.3">
      <c r="F315" s="3">
        <v>1</v>
      </c>
      <c r="G315" s="3">
        <v>4</v>
      </c>
      <c r="H315" s="3">
        <v>6</v>
      </c>
      <c r="I315" s="6">
        <f t="shared" si="4"/>
        <v>3.6666666666666665</v>
      </c>
    </row>
    <row r="316" spans="6:9" x14ac:dyDescent="0.3">
      <c r="F316" s="3">
        <v>1</v>
      </c>
      <c r="G316" s="3">
        <v>4</v>
      </c>
      <c r="H316" s="3">
        <v>6</v>
      </c>
      <c r="I316" s="6">
        <f t="shared" si="4"/>
        <v>3.6666666666666665</v>
      </c>
    </row>
    <row r="317" spans="6:9" x14ac:dyDescent="0.3">
      <c r="F317" s="3">
        <v>1</v>
      </c>
      <c r="G317" s="3">
        <v>4</v>
      </c>
      <c r="H317" s="3">
        <v>7</v>
      </c>
      <c r="I317" s="6">
        <f t="shared" si="4"/>
        <v>4</v>
      </c>
    </row>
    <row r="318" spans="6:9" x14ac:dyDescent="0.3">
      <c r="F318" s="3">
        <v>1</v>
      </c>
      <c r="G318" s="3">
        <v>4</v>
      </c>
      <c r="H318" s="3">
        <v>4</v>
      </c>
      <c r="I318" s="6">
        <f t="shared" si="4"/>
        <v>3</v>
      </c>
    </row>
    <row r="319" spans="6:9" x14ac:dyDescent="0.3">
      <c r="F319" s="3">
        <v>1</v>
      </c>
      <c r="G319" s="3">
        <v>4</v>
      </c>
      <c r="H319" s="3">
        <v>4</v>
      </c>
      <c r="I319" s="6">
        <f t="shared" si="4"/>
        <v>3</v>
      </c>
    </row>
    <row r="320" spans="6:9" x14ac:dyDescent="0.3">
      <c r="F320" s="3">
        <v>1</v>
      </c>
      <c r="G320" s="3">
        <v>4</v>
      </c>
      <c r="H320" s="3">
        <v>5</v>
      </c>
      <c r="I320" s="6">
        <f t="shared" si="4"/>
        <v>3.3333333333333335</v>
      </c>
    </row>
    <row r="321" spans="6:9" x14ac:dyDescent="0.3">
      <c r="F321" s="3">
        <v>1</v>
      </c>
      <c r="G321" s="3">
        <v>4</v>
      </c>
      <c r="H321" s="3">
        <v>5</v>
      </c>
      <c r="I321" s="6">
        <f t="shared" si="4"/>
        <v>3.3333333333333335</v>
      </c>
    </row>
    <row r="322" spans="6:9" x14ac:dyDescent="0.3">
      <c r="F322" s="3">
        <v>1</v>
      </c>
      <c r="G322" s="3">
        <v>4</v>
      </c>
      <c r="H322" s="3">
        <v>5</v>
      </c>
      <c r="I322" s="6">
        <f t="shared" si="4"/>
        <v>3.3333333333333335</v>
      </c>
    </row>
    <row r="323" spans="6:9" x14ac:dyDescent="0.3">
      <c r="F323" s="3">
        <v>1</v>
      </c>
      <c r="G323" s="3">
        <v>4</v>
      </c>
      <c r="H323" s="3">
        <v>6</v>
      </c>
      <c r="I323" s="6">
        <f t="shared" si="4"/>
        <v>3.6666666666666665</v>
      </c>
    </row>
    <row r="324" spans="6:9" x14ac:dyDescent="0.3">
      <c r="F324" s="3">
        <v>1</v>
      </c>
      <c r="G324" s="3">
        <v>4</v>
      </c>
      <c r="H324" s="3">
        <v>6</v>
      </c>
      <c r="I324" s="6">
        <f t="shared" ref="I324:I387" si="5">AVERAGE(F324:H324)</f>
        <v>3.6666666666666665</v>
      </c>
    </row>
    <row r="325" spans="6:9" x14ac:dyDescent="0.3">
      <c r="F325" s="3">
        <v>1</v>
      </c>
      <c r="G325" s="3">
        <v>4</v>
      </c>
      <c r="H325" s="3">
        <v>7</v>
      </c>
      <c r="I325" s="6">
        <f t="shared" si="5"/>
        <v>4</v>
      </c>
    </row>
    <row r="326" spans="6:9" x14ac:dyDescent="0.3">
      <c r="F326" s="3">
        <v>1</v>
      </c>
      <c r="G326" s="3">
        <v>4</v>
      </c>
      <c r="H326" s="3">
        <v>4</v>
      </c>
      <c r="I326" s="6">
        <f t="shared" si="5"/>
        <v>3</v>
      </c>
    </row>
    <row r="327" spans="6:9" x14ac:dyDescent="0.3">
      <c r="F327" s="3">
        <v>1</v>
      </c>
      <c r="G327" s="3">
        <v>4</v>
      </c>
      <c r="H327" s="3">
        <v>5</v>
      </c>
      <c r="I327" s="6">
        <f t="shared" si="5"/>
        <v>3.3333333333333335</v>
      </c>
    </row>
    <row r="328" spans="6:9" x14ac:dyDescent="0.3">
      <c r="F328" s="3">
        <v>1</v>
      </c>
      <c r="G328" s="3">
        <v>4</v>
      </c>
      <c r="H328" s="3">
        <v>5</v>
      </c>
      <c r="I328" s="6">
        <f t="shared" si="5"/>
        <v>3.3333333333333335</v>
      </c>
    </row>
    <row r="329" spans="6:9" x14ac:dyDescent="0.3">
      <c r="F329" s="3">
        <v>1</v>
      </c>
      <c r="G329" s="3">
        <v>4</v>
      </c>
      <c r="H329" s="3">
        <v>5</v>
      </c>
      <c r="I329" s="6">
        <f t="shared" si="5"/>
        <v>3.3333333333333335</v>
      </c>
    </row>
    <row r="330" spans="6:9" x14ac:dyDescent="0.3">
      <c r="F330" s="3">
        <v>1</v>
      </c>
      <c r="G330" s="3">
        <v>4</v>
      </c>
      <c r="H330" s="3">
        <v>6</v>
      </c>
      <c r="I330" s="6">
        <f t="shared" si="5"/>
        <v>3.6666666666666665</v>
      </c>
    </row>
    <row r="331" spans="6:9" x14ac:dyDescent="0.3">
      <c r="F331" s="3">
        <v>1</v>
      </c>
      <c r="G331" s="3">
        <v>4</v>
      </c>
      <c r="H331" s="3">
        <v>6</v>
      </c>
      <c r="I331" s="6">
        <f t="shared" si="5"/>
        <v>3.6666666666666665</v>
      </c>
    </row>
    <row r="332" spans="6:9" x14ac:dyDescent="0.3">
      <c r="F332" s="3">
        <v>1</v>
      </c>
      <c r="G332" s="3">
        <v>4</v>
      </c>
      <c r="H332" s="3">
        <v>7</v>
      </c>
      <c r="I332" s="6">
        <f t="shared" si="5"/>
        <v>4</v>
      </c>
    </row>
    <row r="333" spans="6:9" x14ac:dyDescent="0.3">
      <c r="F333" s="3">
        <v>1</v>
      </c>
      <c r="G333" s="3">
        <v>4</v>
      </c>
      <c r="H333" s="3">
        <v>5</v>
      </c>
      <c r="I333" s="6">
        <f t="shared" si="5"/>
        <v>3.3333333333333335</v>
      </c>
    </row>
    <row r="334" spans="6:9" x14ac:dyDescent="0.3">
      <c r="F334" s="3">
        <v>1</v>
      </c>
      <c r="G334" s="3">
        <v>4</v>
      </c>
      <c r="H334" s="3">
        <v>5</v>
      </c>
      <c r="I334" s="6">
        <f t="shared" si="5"/>
        <v>3.3333333333333335</v>
      </c>
    </row>
    <row r="335" spans="6:9" x14ac:dyDescent="0.3">
      <c r="F335" s="3">
        <v>1</v>
      </c>
      <c r="G335" s="3">
        <v>4</v>
      </c>
      <c r="H335" s="3">
        <v>5</v>
      </c>
      <c r="I335" s="6">
        <f t="shared" si="5"/>
        <v>3.3333333333333335</v>
      </c>
    </row>
    <row r="336" spans="6:9" x14ac:dyDescent="0.3">
      <c r="F336" s="3">
        <v>1</v>
      </c>
      <c r="G336" s="3">
        <v>4</v>
      </c>
      <c r="H336" s="3">
        <v>6</v>
      </c>
      <c r="I336" s="6">
        <f t="shared" si="5"/>
        <v>3.6666666666666665</v>
      </c>
    </row>
    <row r="337" spans="6:9" x14ac:dyDescent="0.3">
      <c r="F337" s="3">
        <v>1</v>
      </c>
      <c r="G337" s="3">
        <v>4</v>
      </c>
      <c r="H337" s="3">
        <v>6</v>
      </c>
      <c r="I337" s="6">
        <f t="shared" si="5"/>
        <v>3.6666666666666665</v>
      </c>
    </row>
    <row r="338" spans="6:9" x14ac:dyDescent="0.3">
      <c r="F338" s="3">
        <v>1</v>
      </c>
      <c r="G338" s="3">
        <v>4</v>
      </c>
      <c r="H338" s="3">
        <v>7</v>
      </c>
      <c r="I338" s="6">
        <f t="shared" si="5"/>
        <v>4</v>
      </c>
    </row>
    <row r="339" spans="6:9" x14ac:dyDescent="0.3">
      <c r="F339" s="3">
        <v>1</v>
      </c>
      <c r="G339" s="3">
        <v>5</v>
      </c>
      <c r="H339" s="3">
        <v>5</v>
      </c>
      <c r="I339" s="6">
        <f t="shared" si="5"/>
        <v>3.6666666666666665</v>
      </c>
    </row>
    <row r="340" spans="6:9" x14ac:dyDescent="0.3">
      <c r="F340" s="3">
        <v>1</v>
      </c>
      <c r="G340" s="3">
        <v>5</v>
      </c>
      <c r="H340" s="3">
        <v>5</v>
      </c>
      <c r="I340" s="6">
        <f t="shared" si="5"/>
        <v>3.6666666666666665</v>
      </c>
    </row>
    <row r="341" spans="6:9" x14ac:dyDescent="0.3">
      <c r="F341" s="3">
        <v>1</v>
      </c>
      <c r="G341" s="3">
        <v>5</v>
      </c>
      <c r="H341" s="3">
        <v>6</v>
      </c>
      <c r="I341" s="6">
        <f t="shared" si="5"/>
        <v>4</v>
      </c>
    </row>
    <row r="342" spans="6:9" x14ac:dyDescent="0.3">
      <c r="F342" s="3">
        <v>1</v>
      </c>
      <c r="G342" s="3">
        <v>5</v>
      </c>
      <c r="H342" s="3">
        <v>6</v>
      </c>
      <c r="I342" s="6">
        <f t="shared" si="5"/>
        <v>4</v>
      </c>
    </row>
    <row r="343" spans="6:9" x14ac:dyDescent="0.3">
      <c r="F343" s="3">
        <v>1</v>
      </c>
      <c r="G343" s="3">
        <v>5</v>
      </c>
      <c r="H343" s="3">
        <v>7</v>
      </c>
      <c r="I343" s="6">
        <f t="shared" si="5"/>
        <v>4.333333333333333</v>
      </c>
    </row>
    <row r="344" spans="6:9" x14ac:dyDescent="0.3">
      <c r="F344" s="3">
        <v>1</v>
      </c>
      <c r="G344" s="3">
        <v>5</v>
      </c>
      <c r="H344" s="3">
        <v>5</v>
      </c>
      <c r="I344" s="6">
        <f t="shared" si="5"/>
        <v>3.6666666666666665</v>
      </c>
    </row>
    <row r="345" spans="6:9" x14ac:dyDescent="0.3">
      <c r="F345" s="3">
        <v>1</v>
      </c>
      <c r="G345" s="3">
        <v>5</v>
      </c>
      <c r="H345" s="3">
        <v>6</v>
      </c>
      <c r="I345" s="6">
        <f t="shared" si="5"/>
        <v>4</v>
      </c>
    </row>
    <row r="346" spans="6:9" x14ac:dyDescent="0.3">
      <c r="F346" s="3">
        <v>1</v>
      </c>
      <c r="G346" s="3">
        <v>5</v>
      </c>
      <c r="H346" s="3">
        <v>6</v>
      </c>
      <c r="I346" s="6">
        <f t="shared" si="5"/>
        <v>4</v>
      </c>
    </row>
    <row r="347" spans="6:9" x14ac:dyDescent="0.3">
      <c r="F347" s="3">
        <v>1</v>
      </c>
      <c r="G347" s="3">
        <v>5</v>
      </c>
      <c r="H347" s="3">
        <v>7</v>
      </c>
      <c r="I347" s="6">
        <f t="shared" si="5"/>
        <v>4.333333333333333</v>
      </c>
    </row>
    <row r="348" spans="6:9" x14ac:dyDescent="0.3">
      <c r="F348" s="3">
        <v>1</v>
      </c>
      <c r="G348" s="3">
        <v>5</v>
      </c>
      <c r="H348" s="3">
        <v>6</v>
      </c>
      <c r="I348" s="6">
        <f t="shared" si="5"/>
        <v>4</v>
      </c>
    </row>
    <row r="349" spans="6:9" x14ac:dyDescent="0.3">
      <c r="F349" s="3">
        <v>1</v>
      </c>
      <c r="G349" s="3">
        <v>5</v>
      </c>
      <c r="H349" s="3">
        <v>6</v>
      </c>
      <c r="I349" s="6">
        <f t="shared" si="5"/>
        <v>4</v>
      </c>
    </row>
    <row r="350" spans="6:9" x14ac:dyDescent="0.3">
      <c r="F350" s="3">
        <v>1</v>
      </c>
      <c r="G350" s="3">
        <v>5</v>
      </c>
      <c r="H350" s="3">
        <v>7</v>
      </c>
      <c r="I350" s="6">
        <f t="shared" si="5"/>
        <v>4.333333333333333</v>
      </c>
    </row>
    <row r="351" spans="6:9" x14ac:dyDescent="0.3">
      <c r="F351" s="3">
        <v>1</v>
      </c>
      <c r="G351" s="3">
        <v>6</v>
      </c>
      <c r="H351" s="3">
        <v>6</v>
      </c>
      <c r="I351" s="6">
        <f t="shared" si="5"/>
        <v>4.333333333333333</v>
      </c>
    </row>
    <row r="352" spans="6:9" x14ac:dyDescent="0.3">
      <c r="F352" s="3">
        <v>1</v>
      </c>
      <c r="G352" s="3">
        <v>6</v>
      </c>
      <c r="H352" s="3">
        <v>7</v>
      </c>
      <c r="I352" s="6">
        <f t="shared" si="5"/>
        <v>4.666666666666667</v>
      </c>
    </row>
    <row r="353" spans="6:9" x14ac:dyDescent="0.3">
      <c r="F353" s="3">
        <v>1</v>
      </c>
      <c r="G353" s="3">
        <v>6</v>
      </c>
      <c r="H353" s="3">
        <v>7</v>
      </c>
      <c r="I353" s="6">
        <f t="shared" si="5"/>
        <v>4.666666666666667</v>
      </c>
    </row>
    <row r="354" spans="6:9" x14ac:dyDescent="0.3">
      <c r="F354" s="3">
        <v>1</v>
      </c>
      <c r="G354" s="3">
        <v>1</v>
      </c>
      <c r="H354" s="3">
        <v>1</v>
      </c>
      <c r="I354" s="6">
        <f t="shared" si="5"/>
        <v>1</v>
      </c>
    </row>
    <row r="355" spans="6:9" x14ac:dyDescent="0.3">
      <c r="F355" s="3">
        <v>1</v>
      </c>
      <c r="G355" s="3">
        <v>1</v>
      </c>
      <c r="H355" s="3">
        <v>1</v>
      </c>
      <c r="I355" s="6">
        <f t="shared" si="5"/>
        <v>1</v>
      </c>
    </row>
    <row r="356" spans="6:9" x14ac:dyDescent="0.3">
      <c r="F356" s="3">
        <v>1</v>
      </c>
      <c r="G356" s="3">
        <v>1</v>
      </c>
      <c r="H356" s="3">
        <v>1</v>
      </c>
      <c r="I356" s="6">
        <f t="shared" si="5"/>
        <v>1</v>
      </c>
    </row>
    <row r="357" spans="6:9" x14ac:dyDescent="0.3">
      <c r="F357" s="3">
        <v>1</v>
      </c>
      <c r="G357" s="3">
        <v>1</v>
      </c>
      <c r="H357" s="3">
        <v>1</v>
      </c>
      <c r="I357" s="6">
        <f t="shared" si="5"/>
        <v>1</v>
      </c>
    </row>
    <row r="358" spans="6:9" x14ac:dyDescent="0.3">
      <c r="F358" s="3">
        <v>1</v>
      </c>
      <c r="G358" s="3">
        <v>1</v>
      </c>
      <c r="H358" s="3">
        <v>2</v>
      </c>
      <c r="I358" s="6">
        <f t="shared" si="5"/>
        <v>1.3333333333333333</v>
      </c>
    </row>
    <row r="359" spans="6:9" x14ac:dyDescent="0.3">
      <c r="F359" s="3">
        <v>1</v>
      </c>
      <c r="G359" s="3">
        <v>1</v>
      </c>
      <c r="H359" s="3">
        <v>2</v>
      </c>
      <c r="I359" s="6">
        <f t="shared" si="5"/>
        <v>1.3333333333333333</v>
      </c>
    </row>
    <row r="360" spans="6:9" x14ac:dyDescent="0.3">
      <c r="F360" s="3">
        <v>1</v>
      </c>
      <c r="G360" s="3">
        <v>1</v>
      </c>
      <c r="H360" s="3">
        <v>2</v>
      </c>
      <c r="I360" s="6">
        <f t="shared" si="5"/>
        <v>1.3333333333333333</v>
      </c>
    </row>
    <row r="361" spans="6:9" x14ac:dyDescent="0.3">
      <c r="F361" s="3">
        <v>1</v>
      </c>
      <c r="G361" s="3">
        <v>1</v>
      </c>
      <c r="H361" s="3">
        <v>2</v>
      </c>
      <c r="I361" s="6">
        <f t="shared" si="5"/>
        <v>1.3333333333333333</v>
      </c>
    </row>
    <row r="362" spans="6:9" x14ac:dyDescent="0.3">
      <c r="F362" s="3">
        <v>1</v>
      </c>
      <c r="G362" s="3">
        <v>1</v>
      </c>
      <c r="H362" s="3">
        <v>2</v>
      </c>
      <c r="I362" s="6">
        <f t="shared" si="5"/>
        <v>1.3333333333333333</v>
      </c>
    </row>
    <row r="363" spans="6:9" x14ac:dyDescent="0.3">
      <c r="F363" s="3">
        <v>1</v>
      </c>
      <c r="G363" s="3">
        <v>1</v>
      </c>
      <c r="H363" s="3">
        <v>2</v>
      </c>
      <c r="I363" s="6">
        <f t="shared" si="5"/>
        <v>1.3333333333333333</v>
      </c>
    </row>
    <row r="364" spans="6:9" x14ac:dyDescent="0.3">
      <c r="F364" s="3">
        <v>1</v>
      </c>
      <c r="G364" s="3">
        <v>1</v>
      </c>
      <c r="H364" s="3">
        <v>3</v>
      </c>
      <c r="I364" s="6">
        <f t="shared" si="5"/>
        <v>1.6666666666666667</v>
      </c>
    </row>
    <row r="365" spans="6:9" x14ac:dyDescent="0.3">
      <c r="F365" s="3">
        <v>1</v>
      </c>
      <c r="G365" s="3">
        <v>1</v>
      </c>
      <c r="H365" s="3">
        <v>3</v>
      </c>
      <c r="I365" s="6">
        <f t="shared" si="5"/>
        <v>1.6666666666666667</v>
      </c>
    </row>
    <row r="366" spans="6:9" x14ac:dyDescent="0.3">
      <c r="F366" s="3">
        <v>1</v>
      </c>
      <c r="G366" s="3">
        <v>1</v>
      </c>
      <c r="H366" s="3">
        <v>3</v>
      </c>
      <c r="I366" s="6">
        <f t="shared" si="5"/>
        <v>1.6666666666666667</v>
      </c>
    </row>
    <row r="367" spans="6:9" x14ac:dyDescent="0.3">
      <c r="F367" s="3">
        <v>1</v>
      </c>
      <c r="G367" s="3">
        <v>1</v>
      </c>
      <c r="H367" s="3">
        <v>3</v>
      </c>
      <c r="I367" s="6">
        <f t="shared" si="5"/>
        <v>1.6666666666666667</v>
      </c>
    </row>
    <row r="368" spans="6:9" x14ac:dyDescent="0.3">
      <c r="F368" s="3">
        <v>1</v>
      </c>
      <c r="G368" s="3">
        <v>1</v>
      </c>
      <c r="H368" s="3">
        <v>3</v>
      </c>
      <c r="I368" s="6">
        <f t="shared" si="5"/>
        <v>1.6666666666666667</v>
      </c>
    </row>
    <row r="369" spans="6:9" x14ac:dyDescent="0.3">
      <c r="F369" s="3">
        <v>1</v>
      </c>
      <c r="G369" s="3">
        <v>1</v>
      </c>
      <c r="H369" s="3">
        <v>4</v>
      </c>
      <c r="I369" s="6">
        <f t="shared" si="5"/>
        <v>2</v>
      </c>
    </row>
    <row r="370" spans="6:9" x14ac:dyDescent="0.3">
      <c r="F370" s="3">
        <v>1</v>
      </c>
      <c r="G370" s="3">
        <v>1</v>
      </c>
      <c r="H370" s="3">
        <v>4</v>
      </c>
      <c r="I370" s="6">
        <f t="shared" si="5"/>
        <v>2</v>
      </c>
    </row>
    <row r="371" spans="6:9" x14ac:dyDescent="0.3">
      <c r="F371" s="3">
        <v>1</v>
      </c>
      <c r="G371" s="3">
        <v>1</v>
      </c>
      <c r="H371" s="3">
        <v>4</v>
      </c>
      <c r="I371" s="6">
        <f t="shared" si="5"/>
        <v>2</v>
      </c>
    </row>
    <row r="372" spans="6:9" x14ac:dyDescent="0.3">
      <c r="F372" s="3">
        <v>1</v>
      </c>
      <c r="G372" s="3">
        <v>1</v>
      </c>
      <c r="H372" s="3">
        <v>4</v>
      </c>
      <c r="I372" s="6">
        <f t="shared" si="5"/>
        <v>2</v>
      </c>
    </row>
    <row r="373" spans="6:9" x14ac:dyDescent="0.3">
      <c r="F373" s="3">
        <v>1</v>
      </c>
      <c r="G373" s="3">
        <v>1</v>
      </c>
      <c r="H373" s="3">
        <v>5</v>
      </c>
      <c r="I373" s="6">
        <f t="shared" si="5"/>
        <v>2.3333333333333335</v>
      </c>
    </row>
    <row r="374" spans="6:9" x14ac:dyDescent="0.3">
      <c r="F374" s="3">
        <v>1</v>
      </c>
      <c r="G374" s="3">
        <v>1</v>
      </c>
      <c r="H374" s="3">
        <v>5</v>
      </c>
      <c r="I374" s="6">
        <f t="shared" si="5"/>
        <v>2.3333333333333335</v>
      </c>
    </row>
    <row r="375" spans="6:9" x14ac:dyDescent="0.3">
      <c r="F375" s="3">
        <v>1</v>
      </c>
      <c r="G375" s="3">
        <v>1</v>
      </c>
      <c r="H375" s="3">
        <v>5</v>
      </c>
      <c r="I375" s="6">
        <f t="shared" si="5"/>
        <v>2.3333333333333335</v>
      </c>
    </row>
    <row r="376" spans="6:9" x14ac:dyDescent="0.3">
      <c r="F376" s="3">
        <v>1</v>
      </c>
      <c r="G376" s="3">
        <v>1</v>
      </c>
      <c r="H376" s="3">
        <v>6</v>
      </c>
      <c r="I376" s="6">
        <f t="shared" si="5"/>
        <v>2.6666666666666665</v>
      </c>
    </row>
    <row r="377" spans="6:9" x14ac:dyDescent="0.3">
      <c r="F377" s="3">
        <v>1</v>
      </c>
      <c r="G377" s="3">
        <v>1</v>
      </c>
      <c r="H377" s="3">
        <v>6</v>
      </c>
      <c r="I377" s="6">
        <f t="shared" si="5"/>
        <v>2.6666666666666665</v>
      </c>
    </row>
    <row r="378" spans="6:9" x14ac:dyDescent="0.3">
      <c r="F378" s="3">
        <v>1</v>
      </c>
      <c r="G378" s="3">
        <v>1</v>
      </c>
      <c r="H378" s="3">
        <v>7</v>
      </c>
      <c r="I378" s="6">
        <f t="shared" si="5"/>
        <v>3</v>
      </c>
    </row>
    <row r="379" spans="6:9" x14ac:dyDescent="0.3">
      <c r="F379" s="3">
        <v>1</v>
      </c>
      <c r="G379" s="3">
        <v>1</v>
      </c>
      <c r="H379" s="3">
        <v>1</v>
      </c>
      <c r="I379" s="6">
        <f t="shared" si="5"/>
        <v>1</v>
      </c>
    </row>
    <row r="380" spans="6:9" x14ac:dyDescent="0.3">
      <c r="F380" s="3">
        <v>1</v>
      </c>
      <c r="G380" s="3">
        <v>1</v>
      </c>
      <c r="H380" s="3">
        <v>1</v>
      </c>
      <c r="I380" s="6">
        <f t="shared" si="5"/>
        <v>1</v>
      </c>
    </row>
    <row r="381" spans="6:9" x14ac:dyDescent="0.3">
      <c r="F381" s="3">
        <v>1</v>
      </c>
      <c r="G381" s="3">
        <v>1</v>
      </c>
      <c r="H381" s="3">
        <v>1</v>
      </c>
      <c r="I381" s="6">
        <f t="shared" si="5"/>
        <v>1</v>
      </c>
    </row>
    <row r="382" spans="6:9" x14ac:dyDescent="0.3">
      <c r="F382" s="3">
        <v>1</v>
      </c>
      <c r="G382" s="3">
        <v>1</v>
      </c>
      <c r="H382" s="3">
        <v>2</v>
      </c>
      <c r="I382" s="6">
        <f t="shared" si="5"/>
        <v>1.3333333333333333</v>
      </c>
    </row>
    <row r="383" spans="6:9" x14ac:dyDescent="0.3">
      <c r="F383" s="3">
        <v>1</v>
      </c>
      <c r="G383" s="3">
        <v>1</v>
      </c>
      <c r="H383" s="3">
        <v>2</v>
      </c>
      <c r="I383" s="6">
        <f t="shared" si="5"/>
        <v>1.3333333333333333</v>
      </c>
    </row>
    <row r="384" spans="6:9" x14ac:dyDescent="0.3">
      <c r="F384" s="3">
        <v>1</v>
      </c>
      <c r="G384" s="3">
        <v>1</v>
      </c>
      <c r="H384" s="3">
        <v>2</v>
      </c>
      <c r="I384" s="6">
        <f t="shared" si="5"/>
        <v>1.3333333333333333</v>
      </c>
    </row>
    <row r="385" spans="6:9" x14ac:dyDescent="0.3">
      <c r="F385" s="3">
        <v>1</v>
      </c>
      <c r="G385" s="3">
        <v>1</v>
      </c>
      <c r="H385" s="3">
        <v>2</v>
      </c>
      <c r="I385" s="6">
        <f t="shared" si="5"/>
        <v>1.3333333333333333</v>
      </c>
    </row>
    <row r="386" spans="6:9" x14ac:dyDescent="0.3">
      <c r="F386" s="3">
        <v>1</v>
      </c>
      <c r="G386" s="3">
        <v>1</v>
      </c>
      <c r="H386" s="3">
        <v>2</v>
      </c>
      <c r="I386" s="6">
        <f t="shared" si="5"/>
        <v>1.3333333333333333</v>
      </c>
    </row>
    <row r="387" spans="6:9" x14ac:dyDescent="0.3">
      <c r="F387" s="3">
        <v>1</v>
      </c>
      <c r="G387" s="3">
        <v>1</v>
      </c>
      <c r="H387" s="3">
        <v>2</v>
      </c>
      <c r="I387" s="6">
        <f t="shared" si="5"/>
        <v>1.3333333333333333</v>
      </c>
    </row>
    <row r="388" spans="6:9" x14ac:dyDescent="0.3">
      <c r="F388" s="3">
        <v>1</v>
      </c>
      <c r="G388" s="3">
        <v>1</v>
      </c>
      <c r="H388" s="3">
        <v>3</v>
      </c>
      <c r="I388" s="6">
        <f t="shared" ref="I388:I451" si="6">AVERAGE(F388:H388)</f>
        <v>1.6666666666666667</v>
      </c>
    </row>
    <row r="389" spans="6:9" x14ac:dyDescent="0.3">
      <c r="F389" s="3">
        <v>1</v>
      </c>
      <c r="G389" s="3">
        <v>1</v>
      </c>
      <c r="H389" s="3">
        <v>3</v>
      </c>
      <c r="I389" s="6">
        <f t="shared" si="6"/>
        <v>1.6666666666666667</v>
      </c>
    </row>
    <row r="390" spans="6:9" x14ac:dyDescent="0.3">
      <c r="F390" s="3">
        <v>1</v>
      </c>
      <c r="G390" s="3">
        <v>1</v>
      </c>
      <c r="H390" s="3">
        <v>3</v>
      </c>
      <c r="I390" s="6">
        <f t="shared" si="6"/>
        <v>1.6666666666666667</v>
      </c>
    </row>
    <row r="391" spans="6:9" x14ac:dyDescent="0.3">
      <c r="F391" s="3">
        <v>1</v>
      </c>
      <c r="G391" s="3">
        <v>1</v>
      </c>
      <c r="H391" s="3">
        <v>3</v>
      </c>
      <c r="I391" s="6">
        <f t="shared" si="6"/>
        <v>1.6666666666666667</v>
      </c>
    </row>
    <row r="392" spans="6:9" x14ac:dyDescent="0.3">
      <c r="F392" s="3">
        <v>1</v>
      </c>
      <c r="G392" s="3">
        <v>1</v>
      </c>
      <c r="H392" s="3">
        <v>3</v>
      </c>
      <c r="I392" s="6">
        <f t="shared" si="6"/>
        <v>1.6666666666666667</v>
      </c>
    </row>
    <row r="393" spans="6:9" x14ac:dyDescent="0.3">
      <c r="F393" s="3">
        <v>1</v>
      </c>
      <c r="G393" s="3">
        <v>1</v>
      </c>
      <c r="H393" s="3">
        <v>4</v>
      </c>
      <c r="I393" s="6">
        <f t="shared" si="6"/>
        <v>2</v>
      </c>
    </row>
    <row r="394" spans="6:9" x14ac:dyDescent="0.3">
      <c r="F394" s="3">
        <v>1</v>
      </c>
      <c r="G394" s="3">
        <v>1</v>
      </c>
      <c r="H394" s="3">
        <v>4</v>
      </c>
      <c r="I394" s="6">
        <f t="shared" si="6"/>
        <v>2</v>
      </c>
    </row>
    <row r="395" spans="6:9" x14ac:dyDescent="0.3">
      <c r="F395" s="3">
        <v>1</v>
      </c>
      <c r="G395" s="3">
        <v>1</v>
      </c>
      <c r="H395" s="3">
        <v>4</v>
      </c>
      <c r="I395" s="6">
        <f t="shared" si="6"/>
        <v>2</v>
      </c>
    </row>
    <row r="396" spans="6:9" x14ac:dyDescent="0.3">
      <c r="F396" s="3">
        <v>1</v>
      </c>
      <c r="G396" s="3">
        <v>1</v>
      </c>
      <c r="H396" s="3">
        <v>4</v>
      </c>
      <c r="I396" s="6">
        <f t="shared" si="6"/>
        <v>2</v>
      </c>
    </row>
    <row r="397" spans="6:9" x14ac:dyDescent="0.3">
      <c r="F397" s="3">
        <v>1</v>
      </c>
      <c r="G397" s="3">
        <v>1</v>
      </c>
      <c r="H397" s="3">
        <v>5</v>
      </c>
      <c r="I397" s="6">
        <f t="shared" si="6"/>
        <v>2.3333333333333335</v>
      </c>
    </row>
    <row r="398" spans="6:9" x14ac:dyDescent="0.3">
      <c r="F398" s="3">
        <v>1</v>
      </c>
      <c r="G398" s="3">
        <v>1</v>
      </c>
      <c r="H398" s="3">
        <v>5</v>
      </c>
      <c r="I398" s="6">
        <f t="shared" si="6"/>
        <v>2.3333333333333335</v>
      </c>
    </row>
    <row r="399" spans="6:9" x14ac:dyDescent="0.3">
      <c r="F399" s="3">
        <v>1</v>
      </c>
      <c r="G399" s="3">
        <v>1</v>
      </c>
      <c r="H399" s="3">
        <v>5</v>
      </c>
      <c r="I399" s="6">
        <f t="shared" si="6"/>
        <v>2.3333333333333335</v>
      </c>
    </row>
    <row r="400" spans="6:9" x14ac:dyDescent="0.3">
      <c r="F400" s="3">
        <v>1</v>
      </c>
      <c r="G400" s="3">
        <v>1</v>
      </c>
      <c r="H400" s="3">
        <v>6</v>
      </c>
      <c r="I400" s="6">
        <f t="shared" si="6"/>
        <v>2.6666666666666665</v>
      </c>
    </row>
    <row r="401" spans="6:9" x14ac:dyDescent="0.3">
      <c r="F401" s="3">
        <v>1</v>
      </c>
      <c r="G401" s="3">
        <v>1</v>
      </c>
      <c r="H401" s="3">
        <v>6</v>
      </c>
      <c r="I401" s="6">
        <f t="shared" si="6"/>
        <v>2.6666666666666665</v>
      </c>
    </row>
    <row r="402" spans="6:9" x14ac:dyDescent="0.3">
      <c r="F402" s="3">
        <v>1</v>
      </c>
      <c r="G402" s="3">
        <v>1</v>
      </c>
      <c r="H402" s="3">
        <v>7</v>
      </c>
      <c r="I402" s="6">
        <f t="shared" si="6"/>
        <v>3</v>
      </c>
    </row>
    <row r="403" spans="6:9" x14ac:dyDescent="0.3">
      <c r="F403" s="3">
        <v>1</v>
      </c>
      <c r="G403" s="3">
        <v>1</v>
      </c>
      <c r="H403" s="3">
        <v>1</v>
      </c>
      <c r="I403" s="6">
        <f t="shared" si="6"/>
        <v>1</v>
      </c>
    </row>
    <row r="404" spans="6:9" x14ac:dyDescent="0.3">
      <c r="F404" s="3">
        <v>1</v>
      </c>
      <c r="G404" s="3">
        <v>1</v>
      </c>
      <c r="H404" s="3">
        <v>1</v>
      </c>
      <c r="I404" s="6">
        <f t="shared" si="6"/>
        <v>1</v>
      </c>
    </row>
    <row r="405" spans="6:9" x14ac:dyDescent="0.3">
      <c r="F405" s="3">
        <v>1</v>
      </c>
      <c r="G405" s="3">
        <v>1</v>
      </c>
      <c r="H405" s="3">
        <v>2</v>
      </c>
      <c r="I405" s="6">
        <f t="shared" si="6"/>
        <v>1.3333333333333333</v>
      </c>
    </row>
    <row r="406" spans="6:9" x14ac:dyDescent="0.3">
      <c r="F406" s="3">
        <v>1</v>
      </c>
      <c r="G406" s="3">
        <v>1</v>
      </c>
      <c r="H406" s="3">
        <v>2</v>
      </c>
      <c r="I406" s="6">
        <f t="shared" si="6"/>
        <v>1.3333333333333333</v>
      </c>
    </row>
    <row r="407" spans="6:9" x14ac:dyDescent="0.3">
      <c r="F407" s="3">
        <v>1</v>
      </c>
      <c r="G407" s="3">
        <v>1</v>
      </c>
      <c r="H407" s="3">
        <v>2</v>
      </c>
      <c r="I407" s="6">
        <f t="shared" si="6"/>
        <v>1.3333333333333333</v>
      </c>
    </row>
    <row r="408" spans="6:9" x14ac:dyDescent="0.3">
      <c r="F408" s="3">
        <v>1</v>
      </c>
      <c r="G408" s="3">
        <v>1</v>
      </c>
      <c r="H408" s="3">
        <v>2</v>
      </c>
      <c r="I408" s="6">
        <f t="shared" si="6"/>
        <v>1.3333333333333333</v>
      </c>
    </row>
    <row r="409" spans="6:9" x14ac:dyDescent="0.3">
      <c r="F409" s="3">
        <v>1</v>
      </c>
      <c r="G409" s="3">
        <v>1</v>
      </c>
      <c r="H409" s="3">
        <v>2</v>
      </c>
      <c r="I409" s="6">
        <f t="shared" si="6"/>
        <v>1.3333333333333333</v>
      </c>
    </row>
    <row r="410" spans="6:9" x14ac:dyDescent="0.3">
      <c r="F410" s="3">
        <v>1</v>
      </c>
      <c r="G410" s="3">
        <v>1</v>
      </c>
      <c r="H410" s="3">
        <v>2</v>
      </c>
      <c r="I410" s="6">
        <f t="shared" si="6"/>
        <v>1.3333333333333333</v>
      </c>
    </row>
    <row r="411" spans="6:9" x14ac:dyDescent="0.3">
      <c r="F411" s="3">
        <v>1</v>
      </c>
      <c r="G411" s="3">
        <v>1</v>
      </c>
      <c r="H411" s="3">
        <v>3</v>
      </c>
      <c r="I411" s="6">
        <f t="shared" si="6"/>
        <v>1.6666666666666667</v>
      </c>
    </row>
    <row r="412" spans="6:9" x14ac:dyDescent="0.3">
      <c r="F412" s="3">
        <v>1</v>
      </c>
      <c r="G412" s="3">
        <v>1</v>
      </c>
      <c r="H412" s="3">
        <v>3</v>
      </c>
      <c r="I412" s="6">
        <f t="shared" si="6"/>
        <v>1.6666666666666667</v>
      </c>
    </row>
    <row r="413" spans="6:9" x14ac:dyDescent="0.3">
      <c r="F413" s="3">
        <v>1</v>
      </c>
      <c r="G413" s="3">
        <v>1</v>
      </c>
      <c r="H413" s="3">
        <v>3</v>
      </c>
      <c r="I413" s="6">
        <f t="shared" si="6"/>
        <v>1.6666666666666667</v>
      </c>
    </row>
    <row r="414" spans="6:9" x14ac:dyDescent="0.3">
      <c r="F414" s="3">
        <v>1</v>
      </c>
      <c r="G414" s="3">
        <v>1</v>
      </c>
      <c r="H414" s="3">
        <v>3</v>
      </c>
      <c r="I414" s="6">
        <f t="shared" si="6"/>
        <v>1.6666666666666667</v>
      </c>
    </row>
    <row r="415" spans="6:9" x14ac:dyDescent="0.3">
      <c r="F415" s="3">
        <v>1</v>
      </c>
      <c r="G415" s="3">
        <v>1</v>
      </c>
      <c r="H415" s="3">
        <v>3</v>
      </c>
      <c r="I415" s="6">
        <f t="shared" si="6"/>
        <v>1.6666666666666667</v>
      </c>
    </row>
    <row r="416" spans="6:9" x14ac:dyDescent="0.3">
      <c r="F416" s="3">
        <v>1</v>
      </c>
      <c r="G416" s="3">
        <v>1</v>
      </c>
      <c r="H416" s="3">
        <v>4</v>
      </c>
      <c r="I416" s="6">
        <f t="shared" si="6"/>
        <v>2</v>
      </c>
    </row>
    <row r="417" spans="6:9" x14ac:dyDescent="0.3">
      <c r="F417" s="3">
        <v>1</v>
      </c>
      <c r="G417" s="3">
        <v>1</v>
      </c>
      <c r="H417" s="3">
        <v>4</v>
      </c>
      <c r="I417" s="6">
        <f t="shared" si="6"/>
        <v>2</v>
      </c>
    </row>
    <row r="418" spans="6:9" x14ac:dyDescent="0.3">
      <c r="F418" s="3">
        <v>1</v>
      </c>
      <c r="G418" s="3">
        <v>1</v>
      </c>
      <c r="H418" s="3">
        <v>4</v>
      </c>
      <c r="I418" s="6">
        <f t="shared" si="6"/>
        <v>2</v>
      </c>
    </row>
    <row r="419" spans="6:9" x14ac:dyDescent="0.3">
      <c r="F419" s="3">
        <v>1</v>
      </c>
      <c r="G419" s="3">
        <v>1</v>
      </c>
      <c r="H419" s="3">
        <v>4</v>
      </c>
      <c r="I419" s="6">
        <f t="shared" si="6"/>
        <v>2</v>
      </c>
    </row>
    <row r="420" spans="6:9" x14ac:dyDescent="0.3">
      <c r="F420" s="3">
        <v>1</v>
      </c>
      <c r="G420" s="3">
        <v>1</v>
      </c>
      <c r="H420" s="3">
        <v>5</v>
      </c>
      <c r="I420" s="6">
        <f t="shared" si="6"/>
        <v>2.3333333333333335</v>
      </c>
    </row>
    <row r="421" spans="6:9" x14ac:dyDescent="0.3">
      <c r="F421" s="3">
        <v>1</v>
      </c>
      <c r="G421" s="3">
        <v>1</v>
      </c>
      <c r="H421" s="3">
        <v>5</v>
      </c>
      <c r="I421" s="6">
        <f t="shared" si="6"/>
        <v>2.3333333333333335</v>
      </c>
    </row>
    <row r="422" spans="6:9" x14ac:dyDescent="0.3">
      <c r="F422" s="3">
        <v>1</v>
      </c>
      <c r="G422" s="3">
        <v>1</v>
      </c>
      <c r="H422" s="3">
        <v>5</v>
      </c>
      <c r="I422" s="6">
        <f t="shared" si="6"/>
        <v>2.3333333333333335</v>
      </c>
    </row>
    <row r="423" spans="6:9" x14ac:dyDescent="0.3">
      <c r="F423" s="3">
        <v>1</v>
      </c>
      <c r="G423" s="3">
        <v>1</v>
      </c>
      <c r="H423" s="3">
        <v>6</v>
      </c>
      <c r="I423" s="6">
        <f t="shared" si="6"/>
        <v>2.6666666666666665</v>
      </c>
    </row>
    <row r="424" spans="6:9" x14ac:dyDescent="0.3">
      <c r="F424" s="3">
        <v>1</v>
      </c>
      <c r="G424" s="3">
        <v>1</v>
      </c>
      <c r="H424" s="3">
        <v>6</v>
      </c>
      <c r="I424" s="6">
        <f t="shared" si="6"/>
        <v>2.6666666666666665</v>
      </c>
    </row>
    <row r="425" spans="6:9" x14ac:dyDescent="0.3">
      <c r="F425" s="3">
        <v>1</v>
      </c>
      <c r="G425" s="3">
        <v>1</v>
      </c>
      <c r="H425" s="3">
        <v>7</v>
      </c>
      <c r="I425" s="6">
        <f t="shared" si="6"/>
        <v>3</v>
      </c>
    </row>
    <row r="426" spans="6:9" x14ac:dyDescent="0.3">
      <c r="F426" s="3">
        <v>1</v>
      </c>
      <c r="G426" s="3">
        <v>1</v>
      </c>
      <c r="H426" s="3">
        <v>1</v>
      </c>
      <c r="I426" s="6">
        <f t="shared" si="6"/>
        <v>1</v>
      </c>
    </row>
    <row r="427" spans="6:9" x14ac:dyDescent="0.3">
      <c r="F427" s="3">
        <v>1</v>
      </c>
      <c r="G427" s="3">
        <v>1</v>
      </c>
      <c r="H427" s="3">
        <v>2</v>
      </c>
      <c r="I427" s="6">
        <f t="shared" si="6"/>
        <v>1.3333333333333333</v>
      </c>
    </row>
    <row r="428" spans="6:9" x14ac:dyDescent="0.3">
      <c r="F428" s="3">
        <v>1</v>
      </c>
      <c r="G428" s="3">
        <v>1</v>
      </c>
      <c r="H428" s="3">
        <v>2</v>
      </c>
      <c r="I428" s="6">
        <f t="shared" si="6"/>
        <v>1.3333333333333333</v>
      </c>
    </row>
    <row r="429" spans="6:9" x14ac:dyDescent="0.3">
      <c r="F429" s="3">
        <v>1</v>
      </c>
      <c r="G429" s="3">
        <v>1</v>
      </c>
      <c r="H429" s="3">
        <v>2</v>
      </c>
      <c r="I429" s="6">
        <f t="shared" si="6"/>
        <v>1.3333333333333333</v>
      </c>
    </row>
    <row r="430" spans="6:9" x14ac:dyDescent="0.3">
      <c r="F430" s="3">
        <v>1</v>
      </c>
      <c r="G430" s="3">
        <v>1</v>
      </c>
      <c r="H430" s="3">
        <v>2</v>
      </c>
      <c r="I430" s="6">
        <f t="shared" si="6"/>
        <v>1.3333333333333333</v>
      </c>
    </row>
    <row r="431" spans="6:9" x14ac:dyDescent="0.3">
      <c r="F431" s="3">
        <v>1</v>
      </c>
      <c r="G431" s="3">
        <v>1</v>
      </c>
      <c r="H431" s="3">
        <v>2</v>
      </c>
      <c r="I431" s="6">
        <f t="shared" si="6"/>
        <v>1.3333333333333333</v>
      </c>
    </row>
    <row r="432" spans="6:9" x14ac:dyDescent="0.3">
      <c r="F432" s="3">
        <v>1</v>
      </c>
      <c r="G432" s="3">
        <v>1</v>
      </c>
      <c r="H432" s="3">
        <v>2</v>
      </c>
      <c r="I432" s="6">
        <f t="shared" si="6"/>
        <v>1.3333333333333333</v>
      </c>
    </row>
    <row r="433" spans="6:9" x14ac:dyDescent="0.3">
      <c r="F433" s="3">
        <v>1</v>
      </c>
      <c r="G433" s="3">
        <v>1</v>
      </c>
      <c r="H433" s="3">
        <v>3</v>
      </c>
      <c r="I433" s="6">
        <f t="shared" si="6"/>
        <v>1.6666666666666667</v>
      </c>
    </row>
    <row r="434" spans="6:9" x14ac:dyDescent="0.3">
      <c r="F434" s="3">
        <v>1</v>
      </c>
      <c r="G434" s="3">
        <v>1</v>
      </c>
      <c r="H434" s="3">
        <v>3</v>
      </c>
      <c r="I434" s="6">
        <f t="shared" si="6"/>
        <v>1.6666666666666667</v>
      </c>
    </row>
    <row r="435" spans="6:9" x14ac:dyDescent="0.3">
      <c r="F435" s="3">
        <v>1</v>
      </c>
      <c r="G435" s="3">
        <v>1</v>
      </c>
      <c r="H435" s="3">
        <v>3</v>
      </c>
      <c r="I435" s="6">
        <f t="shared" si="6"/>
        <v>1.6666666666666667</v>
      </c>
    </row>
    <row r="436" spans="6:9" x14ac:dyDescent="0.3">
      <c r="F436" s="3">
        <v>1</v>
      </c>
      <c r="G436" s="3">
        <v>1</v>
      </c>
      <c r="H436" s="3">
        <v>3</v>
      </c>
      <c r="I436" s="6">
        <f t="shared" si="6"/>
        <v>1.6666666666666667</v>
      </c>
    </row>
    <row r="437" spans="6:9" x14ac:dyDescent="0.3">
      <c r="F437" s="3">
        <v>1</v>
      </c>
      <c r="G437" s="3">
        <v>1</v>
      </c>
      <c r="H437" s="3">
        <v>3</v>
      </c>
      <c r="I437" s="6">
        <f t="shared" si="6"/>
        <v>1.6666666666666667</v>
      </c>
    </row>
    <row r="438" spans="6:9" x14ac:dyDescent="0.3">
      <c r="F438" s="3">
        <v>1</v>
      </c>
      <c r="G438" s="3">
        <v>1</v>
      </c>
      <c r="H438" s="3">
        <v>4</v>
      </c>
      <c r="I438" s="6">
        <f t="shared" si="6"/>
        <v>2</v>
      </c>
    </row>
    <row r="439" spans="6:9" x14ac:dyDescent="0.3">
      <c r="F439" s="3">
        <v>1</v>
      </c>
      <c r="G439" s="3">
        <v>1</v>
      </c>
      <c r="H439" s="3">
        <v>4</v>
      </c>
      <c r="I439" s="6">
        <f t="shared" si="6"/>
        <v>2</v>
      </c>
    </row>
    <row r="440" spans="6:9" x14ac:dyDescent="0.3">
      <c r="F440" s="3">
        <v>1</v>
      </c>
      <c r="G440" s="3">
        <v>1</v>
      </c>
      <c r="H440" s="3">
        <v>4</v>
      </c>
      <c r="I440" s="6">
        <f t="shared" si="6"/>
        <v>2</v>
      </c>
    </row>
    <row r="441" spans="6:9" x14ac:dyDescent="0.3">
      <c r="F441" s="3">
        <v>1</v>
      </c>
      <c r="G441" s="3">
        <v>1</v>
      </c>
      <c r="H441" s="3">
        <v>4</v>
      </c>
      <c r="I441" s="6">
        <f t="shared" si="6"/>
        <v>2</v>
      </c>
    </row>
    <row r="442" spans="6:9" x14ac:dyDescent="0.3">
      <c r="F442" s="3">
        <v>1</v>
      </c>
      <c r="G442" s="3">
        <v>1</v>
      </c>
      <c r="H442" s="3">
        <v>5</v>
      </c>
      <c r="I442" s="6">
        <f t="shared" si="6"/>
        <v>2.3333333333333335</v>
      </c>
    </row>
    <row r="443" spans="6:9" x14ac:dyDescent="0.3">
      <c r="F443" s="3">
        <v>1</v>
      </c>
      <c r="G443" s="3">
        <v>1</v>
      </c>
      <c r="H443" s="3">
        <v>5</v>
      </c>
      <c r="I443" s="6">
        <f t="shared" si="6"/>
        <v>2.3333333333333335</v>
      </c>
    </row>
    <row r="444" spans="6:9" x14ac:dyDescent="0.3">
      <c r="F444" s="3">
        <v>1</v>
      </c>
      <c r="G444" s="3">
        <v>1</v>
      </c>
      <c r="H444" s="3">
        <v>5</v>
      </c>
      <c r="I444" s="6">
        <f t="shared" si="6"/>
        <v>2.3333333333333335</v>
      </c>
    </row>
    <row r="445" spans="6:9" x14ac:dyDescent="0.3">
      <c r="F445" s="3">
        <v>1</v>
      </c>
      <c r="G445" s="3">
        <v>1</v>
      </c>
      <c r="H445" s="3">
        <v>6</v>
      </c>
      <c r="I445" s="6">
        <f t="shared" si="6"/>
        <v>2.6666666666666665</v>
      </c>
    </row>
    <row r="446" spans="6:9" x14ac:dyDescent="0.3">
      <c r="F446" s="3">
        <v>1</v>
      </c>
      <c r="G446" s="3">
        <v>1</v>
      </c>
      <c r="H446" s="3">
        <v>6</v>
      </c>
      <c r="I446" s="6">
        <f t="shared" si="6"/>
        <v>2.6666666666666665</v>
      </c>
    </row>
    <row r="447" spans="6:9" x14ac:dyDescent="0.3">
      <c r="F447" s="3">
        <v>1</v>
      </c>
      <c r="G447" s="3">
        <v>1</v>
      </c>
      <c r="H447" s="3">
        <v>7</v>
      </c>
      <c r="I447" s="6">
        <f t="shared" si="6"/>
        <v>3</v>
      </c>
    </row>
    <row r="448" spans="6:9" x14ac:dyDescent="0.3">
      <c r="F448" s="3">
        <v>1</v>
      </c>
      <c r="G448" s="3">
        <v>1</v>
      </c>
      <c r="H448" s="3">
        <v>2</v>
      </c>
      <c r="I448" s="6">
        <f t="shared" si="6"/>
        <v>1.3333333333333333</v>
      </c>
    </row>
    <row r="449" spans="6:9" x14ac:dyDescent="0.3">
      <c r="F449" s="3">
        <v>1</v>
      </c>
      <c r="G449" s="3">
        <v>1</v>
      </c>
      <c r="H449" s="3">
        <v>2</v>
      </c>
      <c r="I449" s="6">
        <f t="shared" si="6"/>
        <v>1.3333333333333333</v>
      </c>
    </row>
    <row r="450" spans="6:9" x14ac:dyDescent="0.3">
      <c r="F450" s="3">
        <v>1</v>
      </c>
      <c r="G450" s="3">
        <v>1</v>
      </c>
      <c r="H450" s="3">
        <v>2</v>
      </c>
      <c r="I450" s="6">
        <f t="shared" si="6"/>
        <v>1.3333333333333333</v>
      </c>
    </row>
    <row r="451" spans="6:9" x14ac:dyDescent="0.3">
      <c r="F451" s="3">
        <v>1</v>
      </c>
      <c r="G451" s="3">
        <v>1</v>
      </c>
      <c r="H451" s="3">
        <v>2</v>
      </c>
      <c r="I451" s="6">
        <f t="shared" si="6"/>
        <v>1.3333333333333333</v>
      </c>
    </row>
    <row r="452" spans="6:9" x14ac:dyDescent="0.3">
      <c r="F452" s="3">
        <v>1</v>
      </c>
      <c r="G452" s="3">
        <v>1</v>
      </c>
      <c r="H452" s="3">
        <v>2</v>
      </c>
      <c r="I452" s="6">
        <f t="shared" ref="I452:I515" si="7">AVERAGE(F452:H452)</f>
        <v>1.3333333333333333</v>
      </c>
    </row>
    <row r="453" spans="6:9" x14ac:dyDescent="0.3">
      <c r="F453" s="3">
        <v>1</v>
      </c>
      <c r="G453" s="3">
        <v>1</v>
      </c>
      <c r="H453" s="3">
        <v>2</v>
      </c>
      <c r="I453" s="6">
        <f t="shared" si="7"/>
        <v>1.3333333333333333</v>
      </c>
    </row>
    <row r="454" spans="6:9" x14ac:dyDescent="0.3">
      <c r="F454" s="3">
        <v>1</v>
      </c>
      <c r="G454" s="3">
        <v>1</v>
      </c>
      <c r="H454" s="3">
        <v>3</v>
      </c>
      <c r="I454" s="6">
        <f t="shared" si="7"/>
        <v>1.6666666666666667</v>
      </c>
    </row>
    <row r="455" spans="6:9" x14ac:dyDescent="0.3">
      <c r="F455" s="3">
        <v>1</v>
      </c>
      <c r="G455" s="3">
        <v>1</v>
      </c>
      <c r="H455" s="3">
        <v>3</v>
      </c>
      <c r="I455" s="6">
        <f t="shared" si="7"/>
        <v>1.6666666666666667</v>
      </c>
    </row>
    <row r="456" spans="6:9" x14ac:dyDescent="0.3">
      <c r="F456" s="3">
        <v>1</v>
      </c>
      <c r="G456" s="3">
        <v>1</v>
      </c>
      <c r="H456" s="3">
        <v>3</v>
      </c>
      <c r="I456" s="6">
        <f t="shared" si="7"/>
        <v>1.6666666666666667</v>
      </c>
    </row>
    <row r="457" spans="6:9" x14ac:dyDescent="0.3">
      <c r="F457" s="3">
        <v>1</v>
      </c>
      <c r="G457" s="3">
        <v>1</v>
      </c>
      <c r="H457" s="3">
        <v>3</v>
      </c>
      <c r="I457" s="6">
        <f t="shared" si="7"/>
        <v>1.6666666666666667</v>
      </c>
    </row>
    <row r="458" spans="6:9" x14ac:dyDescent="0.3">
      <c r="F458" s="3">
        <v>1</v>
      </c>
      <c r="G458" s="3">
        <v>1</v>
      </c>
      <c r="H458" s="3">
        <v>3</v>
      </c>
      <c r="I458" s="6">
        <f t="shared" si="7"/>
        <v>1.6666666666666667</v>
      </c>
    </row>
    <row r="459" spans="6:9" x14ac:dyDescent="0.3">
      <c r="F459" s="3">
        <v>1</v>
      </c>
      <c r="G459" s="3">
        <v>1</v>
      </c>
      <c r="H459" s="3">
        <v>4</v>
      </c>
      <c r="I459" s="6">
        <f t="shared" si="7"/>
        <v>2</v>
      </c>
    </row>
    <row r="460" spans="6:9" x14ac:dyDescent="0.3">
      <c r="F460" s="3">
        <v>1</v>
      </c>
      <c r="G460" s="3">
        <v>1</v>
      </c>
      <c r="H460" s="3">
        <v>4</v>
      </c>
      <c r="I460" s="6">
        <f t="shared" si="7"/>
        <v>2</v>
      </c>
    </row>
    <row r="461" spans="6:9" x14ac:dyDescent="0.3">
      <c r="F461" s="3">
        <v>1</v>
      </c>
      <c r="G461" s="3">
        <v>1</v>
      </c>
      <c r="H461" s="3">
        <v>4</v>
      </c>
      <c r="I461" s="6">
        <f t="shared" si="7"/>
        <v>2</v>
      </c>
    </row>
    <row r="462" spans="6:9" x14ac:dyDescent="0.3">
      <c r="F462" s="3">
        <v>1</v>
      </c>
      <c r="G462" s="3">
        <v>1</v>
      </c>
      <c r="H462" s="3">
        <v>4</v>
      </c>
      <c r="I462" s="6">
        <f t="shared" si="7"/>
        <v>2</v>
      </c>
    </row>
    <row r="463" spans="6:9" x14ac:dyDescent="0.3">
      <c r="F463" s="3">
        <v>1</v>
      </c>
      <c r="G463" s="3">
        <v>1</v>
      </c>
      <c r="H463" s="3">
        <v>5</v>
      </c>
      <c r="I463" s="6">
        <f t="shared" si="7"/>
        <v>2.3333333333333335</v>
      </c>
    </row>
    <row r="464" spans="6:9" x14ac:dyDescent="0.3">
      <c r="F464" s="3">
        <v>1</v>
      </c>
      <c r="G464" s="3">
        <v>1</v>
      </c>
      <c r="H464" s="3">
        <v>5</v>
      </c>
      <c r="I464" s="6">
        <f t="shared" si="7"/>
        <v>2.3333333333333335</v>
      </c>
    </row>
    <row r="465" spans="6:9" x14ac:dyDescent="0.3">
      <c r="F465" s="3">
        <v>1</v>
      </c>
      <c r="G465" s="3">
        <v>1</v>
      </c>
      <c r="H465" s="3">
        <v>5</v>
      </c>
      <c r="I465" s="6">
        <f t="shared" si="7"/>
        <v>2.3333333333333335</v>
      </c>
    </row>
    <row r="466" spans="6:9" x14ac:dyDescent="0.3">
      <c r="F466" s="3">
        <v>1</v>
      </c>
      <c r="G466" s="3">
        <v>1</v>
      </c>
      <c r="H466" s="3">
        <v>6</v>
      </c>
      <c r="I466" s="6">
        <f t="shared" si="7"/>
        <v>2.6666666666666665</v>
      </c>
    </row>
    <row r="467" spans="6:9" x14ac:dyDescent="0.3">
      <c r="F467" s="3">
        <v>1</v>
      </c>
      <c r="G467" s="3">
        <v>1</v>
      </c>
      <c r="H467" s="3">
        <v>6</v>
      </c>
      <c r="I467" s="6">
        <f t="shared" si="7"/>
        <v>2.6666666666666665</v>
      </c>
    </row>
    <row r="468" spans="6:9" x14ac:dyDescent="0.3">
      <c r="F468" s="3">
        <v>1</v>
      </c>
      <c r="G468" s="3">
        <v>1</v>
      </c>
      <c r="H468" s="3">
        <v>7</v>
      </c>
      <c r="I468" s="6">
        <f t="shared" si="7"/>
        <v>3</v>
      </c>
    </row>
    <row r="469" spans="6:9" x14ac:dyDescent="0.3">
      <c r="F469" s="3">
        <v>1</v>
      </c>
      <c r="G469" s="3">
        <v>2</v>
      </c>
      <c r="H469" s="3">
        <v>2</v>
      </c>
      <c r="I469" s="6">
        <f t="shared" si="7"/>
        <v>1.6666666666666667</v>
      </c>
    </row>
    <row r="470" spans="6:9" x14ac:dyDescent="0.3">
      <c r="F470" s="3">
        <v>1</v>
      </c>
      <c r="G470" s="3">
        <v>2</v>
      </c>
      <c r="H470" s="3">
        <v>2</v>
      </c>
      <c r="I470" s="6">
        <f t="shared" si="7"/>
        <v>1.6666666666666667</v>
      </c>
    </row>
    <row r="471" spans="6:9" x14ac:dyDescent="0.3">
      <c r="F471" s="3">
        <v>1</v>
      </c>
      <c r="G471" s="3">
        <v>2</v>
      </c>
      <c r="H471" s="3">
        <v>2</v>
      </c>
      <c r="I471" s="6">
        <f t="shared" si="7"/>
        <v>1.6666666666666667</v>
      </c>
    </row>
    <row r="472" spans="6:9" x14ac:dyDescent="0.3">
      <c r="F472" s="3">
        <v>1</v>
      </c>
      <c r="G472" s="3">
        <v>2</v>
      </c>
      <c r="H472" s="3">
        <v>2</v>
      </c>
      <c r="I472" s="6">
        <f t="shared" si="7"/>
        <v>1.6666666666666667</v>
      </c>
    </row>
    <row r="473" spans="6:9" x14ac:dyDescent="0.3">
      <c r="F473" s="3">
        <v>1</v>
      </c>
      <c r="G473" s="3">
        <v>2</v>
      </c>
      <c r="H473" s="3">
        <v>2</v>
      </c>
      <c r="I473" s="6">
        <f t="shared" si="7"/>
        <v>1.6666666666666667</v>
      </c>
    </row>
    <row r="474" spans="6:9" x14ac:dyDescent="0.3">
      <c r="F474" s="3">
        <v>1</v>
      </c>
      <c r="G474" s="3">
        <v>2</v>
      </c>
      <c r="H474" s="3">
        <v>3</v>
      </c>
      <c r="I474" s="6">
        <f t="shared" si="7"/>
        <v>2</v>
      </c>
    </row>
    <row r="475" spans="6:9" x14ac:dyDescent="0.3">
      <c r="F475" s="3">
        <v>1</v>
      </c>
      <c r="G475" s="3">
        <v>2</v>
      </c>
      <c r="H475" s="3">
        <v>3</v>
      </c>
      <c r="I475" s="6">
        <f t="shared" si="7"/>
        <v>2</v>
      </c>
    </row>
    <row r="476" spans="6:9" x14ac:dyDescent="0.3">
      <c r="F476" s="3">
        <v>1</v>
      </c>
      <c r="G476" s="3">
        <v>2</v>
      </c>
      <c r="H476" s="3">
        <v>3</v>
      </c>
      <c r="I476" s="6">
        <f t="shared" si="7"/>
        <v>2</v>
      </c>
    </row>
    <row r="477" spans="6:9" x14ac:dyDescent="0.3">
      <c r="F477" s="3">
        <v>1</v>
      </c>
      <c r="G477" s="3">
        <v>2</v>
      </c>
      <c r="H477" s="3">
        <v>3</v>
      </c>
      <c r="I477" s="6">
        <f t="shared" si="7"/>
        <v>2</v>
      </c>
    </row>
    <row r="478" spans="6:9" x14ac:dyDescent="0.3">
      <c r="F478" s="3">
        <v>1</v>
      </c>
      <c r="G478" s="3">
        <v>2</v>
      </c>
      <c r="H478" s="3">
        <v>3</v>
      </c>
      <c r="I478" s="6">
        <f t="shared" si="7"/>
        <v>2</v>
      </c>
    </row>
    <row r="479" spans="6:9" x14ac:dyDescent="0.3">
      <c r="F479" s="3">
        <v>1</v>
      </c>
      <c r="G479" s="3">
        <v>2</v>
      </c>
      <c r="H479" s="3">
        <v>4</v>
      </c>
      <c r="I479" s="6">
        <f t="shared" si="7"/>
        <v>2.3333333333333335</v>
      </c>
    </row>
    <row r="480" spans="6:9" x14ac:dyDescent="0.3">
      <c r="F480" s="3">
        <v>1</v>
      </c>
      <c r="G480" s="3">
        <v>2</v>
      </c>
      <c r="H480" s="3">
        <v>4</v>
      </c>
      <c r="I480" s="6">
        <f t="shared" si="7"/>
        <v>2.3333333333333335</v>
      </c>
    </row>
    <row r="481" spans="6:9" x14ac:dyDescent="0.3">
      <c r="F481" s="3">
        <v>1</v>
      </c>
      <c r="G481" s="3">
        <v>2</v>
      </c>
      <c r="H481" s="3">
        <v>4</v>
      </c>
      <c r="I481" s="6">
        <f t="shared" si="7"/>
        <v>2.3333333333333335</v>
      </c>
    </row>
    <row r="482" spans="6:9" x14ac:dyDescent="0.3">
      <c r="F482" s="3">
        <v>1</v>
      </c>
      <c r="G482" s="3">
        <v>2</v>
      </c>
      <c r="H482" s="3">
        <v>4</v>
      </c>
      <c r="I482" s="6">
        <f t="shared" si="7"/>
        <v>2.3333333333333335</v>
      </c>
    </row>
    <row r="483" spans="6:9" x14ac:dyDescent="0.3">
      <c r="F483" s="3">
        <v>1</v>
      </c>
      <c r="G483" s="3">
        <v>2</v>
      </c>
      <c r="H483" s="3">
        <v>5</v>
      </c>
      <c r="I483" s="6">
        <f t="shared" si="7"/>
        <v>2.6666666666666665</v>
      </c>
    </row>
    <row r="484" spans="6:9" x14ac:dyDescent="0.3">
      <c r="F484" s="3">
        <v>1</v>
      </c>
      <c r="G484" s="3">
        <v>2</v>
      </c>
      <c r="H484" s="3">
        <v>5</v>
      </c>
      <c r="I484" s="6">
        <f t="shared" si="7"/>
        <v>2.6666666666666665</v>
      </c>
    </row>
    <row r="485" spans="6:9" x14ac:dyDescent="0.3">
      <c r="F485" s="3">
        <v>1</v>
      </c>
      <c r="G485" s="3">
        <v>2</v>
      </c>
      <c r="H485" s="3">
        <v>5</v>
      </c>
      <c r="I485" s="6">
        <f t="shared" si="7"/>
        <v>2.6666666666666665</v>
      </c>
    </row>
    <row r="486" spans="6:9" x14ac:dyDescent="0.3">
      <c r="F486" s="3">
        <v>1</v>
      </c>
      <c r="G486" s="3">
        <v>2</v>
      </c>
      <c r="H486" s="3">
        <v>6</v>
      </c>
      <c r="I486" s="6">
        <f t="shared" si="7"/>
        <v>3</v>
      </c>
    </row>
    <row r="487" spans="6:9" x14ac:dyDescent="0.3">
      <c r="F487" s="3">
        <v>1</v>
      </c>
      <c r="G487" s="3">
        <v>2</v>
      </c>
      <c r="H487" s="3">
        <v>6</v>
      </c>
      <c r="I487" s="6">
        <f t="shared" si="7"/>
        <v>3</v>
      </c>
    </row>
    <row r="488" spans="6:9" x14ac:dyDescent="0.3">
      <c r="F488" s="3">
        <v>1</v>
      </c>
      <c r="G488" s="3">
        <v>2</v>
      </c>
      <c r="H488" s="3">
        <v>7</v>
      </c>
      <c r="I488" s="6">
        <f t="shared" si="7"/>
        <v>3.3333333333333335</v>
      </c>
    </row>
    <row r="489" spans="6:9" x14ac:dyDescent="0.3">
      <c r="F489" s="3">
        <v>1</v>
      </c>
      <c r="G489" s="3">
        <v>2</v>
      </c>
      <c r="H489" s="3">
        <v>2</v>
      </c>
      <c r="I489" s="6">
        <f t="shared" si="7"/>
        <v>1.6666666666666667</v>
      </c>
    </row>
    <row r="490" spans="6:9" x14ac:dyDescent="0.3">
      <c r="F490" s="3">
        <v>1</v>
      </c>
      <c r="G490" s="3">
        <v>2</v>
      </c>
      <c r="H490" s="3">
        <v>2</v>
      </c>
      <c r="I490" s="6">
        <f t="shared" si="7"/>
        <v>1.6666666666666667</v>
      </c>
    </row>
    <row r="491" spans="6:9" x14ac:dyDescent="0.3">
      <c r="F491" s="3">
        <v>1</v>
      </c>
      <c r="G491" s="3">
        <v>2</v>
      </c>
      <c r="H491" s="3">
        <v>2</v>
      </c>
      <c r="I491" s="6">
        <f t="shared" si="7"/>
        <v>1.6666666666666667</v>
      </c>
    </row>
    <row r="492" spans="6:9" x14ac:dyDescent="0.3">
      <c r="F492" s="3">
        <v>1</v>
      </c>
      <c r="G492" s="3">
        <v>2</v>
      </c>
      <c r="H492" s="3">
        <v>2</v>
      </c>
      <c r="I492" s="6">
        <f t="shared" si="7"/>
        <v>1.6666666666666667</v>
      </c>
    </row>
    <row r="493" spans="6:9" x14ac:dyDescent="0.3">
      <c r="F493" s="3">
        <v>1</v>
      </c>
      <c r="G493" s="3">
        <v>2</v>
      </c>
      <c r="H493" s="3">
        <v>3</v>
      </c>
      <c r="I493" s="6">
        <f t="shared" si="7"/>
        <v>2</v>
      </c>
    </row>
    <row r="494" spans="6:9" x14ac:dyDescent="0.3">
      <c r="F494" s="3">
        <v>1</v>
      </c>
      <c r="G494" s="3">
        <v>2</v>
      </c>
      <c r="H494" s="3">
        <v>3</v>
      </c>
      <c r="I494" s="6">
        <f t="shared" si="7"/>
        <v>2</v>
      </c>
    </row>
    <row r="495" spans="6:9" x14ac:dyDescent="0.3">
      <c r="F495" s="3">
        <v>1</v>
      </c>
      <c r="G495" s="3">
        <v>2</v>
      </c>
      <c r="H495" s="3">
        <v>3</v>
      </c>
      <c r="I495" s="6">
        <f t="shared" si="7"/>
        <v>2</v>
      </c>
    </row>
    <row r="496" spans="6:9" x14ac:dyDescent="0.3">
      <c r="F496" s="3">
        <v>1</v>
      </c>
      <c r="G496" s="3">
        <v>2</v>
      </c>
      <c r="H496" s="3">
        <v>3</v>
      </c>
      <c r="I496" s="6">
        <f t="shared" si="7"/>
        <v>2</v>
      </c>
    </row>
    <row r="497" spans="6:9" x14ac:dyDescent="0.3">
      <c r="F497" s="3">
        <v>1</v>
      </c>
      <c r="G497" s="3">
        <v>2</v>
      </c>
      <c r="H497" s="3">
        <v>3</v>
      </c>
      <c r="I497" s="6">
        <f t="shared" si="7"/>
        <v>2</v>
      </c>
    </row>
    <row r="498" spans="6:9" x14ac:dyDescent="0.3">
      <c r="F498" s="3">
        <v>1</v>
      </c>
      <c r="G498" s="3">
        <v>2</v>
      </c>
      <c r="H498" s="3">
        <v>4</v>
      </c>
      <c r="I498" s="6">
        <f t="shared" si="7"/>
        <v>2.3333333333333335</v>
      </c>
    </row>
    <row r="499" spans="6:9" x14ac:dyDescent="0.3">
      <c r="F499" s="3">
        <v>1</v>
      </c>
      <c r="G499" s="3">
        <v>2</v>
      </c>
      <c r="H499" s="3">
        <v>4</v>
      </c>
      <c r="I499" s="6">
        <f t="shared" si="7"/>
        <v>2.3333333333333335</v>
      </c>
    </row>
    <row r="500" spans="6:9" x14ac:dyDescent="0.3">
      <c r="F500" s="3">
        <v>1</v>
      </c>
      <c r="G500" s="3">
        <v>2</v>
      </c>
      <c r="H500" s="3">
        <v>4</v>
      </c>
      <c r="I500" s="6">
        <f t="shared" si="7"/>
        <v>2.3333333333333335</v>
      </c>
    </row>
    <row r="501" spans="6:9" x14ac:dyDescent="0.3">
      <c r="F501" s="3">
        <v>1</v>
      </c>
      <c r="G501" s="3">
        <v>2</v>
      </c>
      <c r="H501" s="3">
        <v>4</v>
      </c>
      <c r="I501" s="6">
        <f t="shared" si="7"/>
        <v>2.3333333333333335</v>
      </c>
    </row>
    <row r="502" spans="6:9" x14ac:dyDescent="0.3">
      <c r="F502" s="3">
        <v>1</v>
      </c>
      <c r="G502" s="3">
        <v>2</v>
      </c>
      <c r="H502" s="3">
        <v>5</v>
      </c>
      <c r="I502" s="6">
        <f t="shared" si="7"/>
        <v>2.6666666666666665</v>
      </c>
    </row>
    <row r="503" spans="6:9" x14ac:dyDescent="0.3">
      <c r="F503" s="3">
        <v>1</v>
      </c>
      <c r="G503" s="3">
        <v>2</v>
      </c>
      <c r="H503" s="3">
        <v>5</v>
      </c>
      <c r="I503" s="6">
        <f t="shared" si="7"/>
        <v>2.6666666666666665</v>
      </c>
    </row>
    <row r="504" spans="6:9" x14ac:dyDescent="0.3">
      <c r="F504" s="3">
        <v>1</v>
      </c>
      <c r="G504" s="3">
        <v>2</v>
      </c>
      <c r="H504" s="3">
        <v>5</v>
      </c>
      <c r="I504" s="6">
        <f t="shared" si="7"/>
        <v>2.6666666666666665</v>
      </c>
    </row>
    <row r="505" spans="6:9" x14ac:dyDescent="0.3">
      <c r="F505" s="3">
        <v>1</v>
      </c>
      <c r="G505" s="3">
        <v>2</v>
      </c>
      <c r="H505" s="3">
        <v>6</v>
      </c>
      <c r="I505" s="6">
        <f t="shared" si="7"/>
        <v>3</v>
      </c>
    </row>
    <row r="506" spans="6:9" x14ac:dyDescent="0.3">
      <c r="F506" s="3">
        <v>1</v>
      </c>
      <c r="G506" s="3">
        <v>2</v>
      </c>
      <c r="H506" s="3">
        <v>6</v>
      </c>
      <c r="I506" s="6">
        <f t="shared" si="7"/>
        <v>3</v>
      </c>
    </row>
    <row r="507" spans="6:9" x14ac:dyDescent="0.3">
      <c r="F507" s="3">
        <v>1</v>
      </c>
      <c r="G507" s="3">
        <v>2</v>
      </c>
      <c r="H507" s="3">
        <v>7</v>
      </c>
      <c r="I507" s="6">
        <f t="shared" si="7"/>
        <v>3.3333333333333335</v>
      </c>
    </row>
    <row r="508" spans="6:9" x14ac:dyDescent="0.3">
      <c r="F508" s="3">
        <v>1</v>
      </c>
      <c r="G508" s="3">
        <v>2</v>
      </c>
      <c r="H508" s="3">
        <v>2</v>
      </c>
      <c r="I508" s="6">
        <f t="shared" si="7"/>
        <v>1.6666666666666667</v>
      </c>
    </row>
    <row r="509" spans="6:9" x14ac:dyDescent="0.3">
      <c r="F509" s="3">
        <v>1</v>
      </c>
      <c r="G509" s="3">
        <v>2</v>
      </c>
      <c r="H509" s="3">
        <v>2</v>
      </c>
      <c r="I509" s="6">
        <f t="shared" si="7"/>
        <v>1.6666666666666667</v>
      </c>
    </row>
    <row r="510" spans="6:9" x14ac:dyDescent="0.3">
      <c r="F510" s="3">
        <v>1</v>
      </c>
      <c r="G510" s="3">
        <v>2</v>
      </c>
      <c r="H510" s="3">
        <v>2</v>
      </c>
      <c r="I510" s="6">
        <f t="shared" si="7"/>
        <v>1.6666666666666667</v>
      </c>
    </row>
    <row r="511" spans="6:9" x14ac:dyDescent="0.3">
      <c r="F511" s="3">
        <v>1</v>
      </c>
      <c r="G511" s="3">
        <v>2</v>
      </c>
      <c r="H511" s="3">
        <v>3</v>
      </c>
      <c r="I511" s="6">
        <f t="shared" si="7"/>
        <v>2</v>
      </c>
    </row>
    <row r="512" spans="6:9" x14ac:dyDescent="0.3">
      <c r="F512" s="3">
        <v>1</v>
      </c>
      <c r="G512" s="3">
        <v>2</v>
      </c>
      <c r="H512" s="3">
        <v>3</v>
      </c>
      <c r="I512" s="6">
        <f t="shared" si="7"/>
        <v>2</v>
      </c>
    </row>
    <row r="513" spans="6:9" x14ac:dyDescent="0.3">
      <c r="F513" s="3">
        <v>1</v>
      </c>
      <c r="G513" s="3">
        <v>2</v>
      </c>
      <c r="H513" s="3">
        <v>3</v>
      </c>
      <c r="I513" s="6">
        <f t="shared" si="7"/>
        <v>2</v>
      </c>
    </row>
    <row r="514" spans="6:9" x14ac:dyDescent="0.3">
      <c r="F514" s="3">
        <v>1</v>
      </c>
      <c r="G514" s="3">
        <v>2</v>
      </c>
      <c r="H514" s="3">
        <v>3</v>
      </c>
      <c r="I514" s="6">
        <f t="shared" si="7"/>
        <v>2</v>
      </c>
    </row>
    <row r="515" spans="6:9" x14ac:dyDescent="0.3">
      <c r="F515" s="3">
        <v>1</v>
      </c>
      <c r="G515" s="3">
        <v>2</v>
      </c>
      <c r="H515" s="3">
        <v>3</v>
      </c>
      <c r="I515" s="6">
        <f t="shared" si="7"/>
        <v>2</v>
      </c>
    </row>
    <row r="516" spans="6:9" x14ac:dyDescent="0.3">
      <c r="F516" s="3">
        <v>1</v>
      </c>
      <c r="G516" s="3">
        <v>2</v>
      </c>
      <c r="H516" s="3">
        <v>4</v>
      </c>
      <c r="I516" s="6">
        <f t="shared" ref="I516:I579" si="8">AVERAGE(F516:H516)</f>
        <v>2.3333333333333335</v>
      </c>
    </row>
    <row r="517" spans="6:9" x14ac:dyDescent="0.3">
      <c r="F517" s="3">
        <v>1</v>
      </c>
      <c r="G517" s="3">
        <v>2</v>
      </c>
      <c r="H517" s="3">
        <v>4</v>
      </c>
      <c r="I517" s="6">
        <f t="shared" si="8"/>
        <v>2.3333333333333335</v>
      </c>
    </row>
    <row r="518" spans="6:9" x14ac:dyDescent="0.3">
      <c r="F518" s="3">
        <v>1</v>
      </c>
      <c r="G518" s="3">
        <v>2</v>
      </c>
      <c r="H518" s="3">
        <v>4</v>
      </c>
      <c r="I518" s="6">
        <f t="shared" si="8"/>
        <v>2.3333333333333335</v>
      </c>
    </row>
    <row r="519" spans="6:9" x14ac:dyDescent="0.3">
      <c r="F519" s="3">
        <v>1</v>
      </c>
      <c r="G519" s="3">
        <v>2</v>
      </c>
      <c r="H519" s="3">
        <v>4</v>
      </c>
      <c r="I519" s="6">
        <f t="shared" si="8"/>
        <v>2.3333333333333335</v>
      </c>
    </row>
    <row r="520" spans="6:9" x14ac:dyDescent="0.3">
      <c r="F520" s="3">
        <v>1</v>
      </c>
      <c r="G520" s="3">
        <v>2</v>
      </c>
      <c r="H520" s="3">
        <v>5</v>
      </c>
      <c r="I520" s="6">
        <f t="shared" si="8"/>
        <v>2.6666666666666665</v>
      </c>
    </row>
    <row r="521" spans="6:9" x14ac:dyDescent="0.3">
      <c r="F521" s="3">
        <v>1</v>
      </c>
      <c r="G521" s="3">
        <v>2</v>
      </c>
      <c r="H521" s="3">
        <v>5</v>
      </c>
      <c r="I521" s="6">
        <f t="shared" si="8"/>
        <v>2.6666666666666665</v>
      </c>
    </row>
    <row r="522" spans="6:9" x14ac:dyDescent="0.3">
      <c r="F522" s="3">
        <v>1</v>
      </c>
      <c r="G522" s="3">
        <v>2</v>
      </c>
      <c r="H522" s="3">
        <v>5</v>
      </c>
      <c r="I522" s="6">
        <f t="shared" si="8"/>
        <v>2.6666666666666665</v>
      </c>
    </row>
    <row r="523" spans="6:9" x14ac:dyDescent="0.3">
      <c r="F523" s="3">
        <v>1</v>
      </c>
      <c r="G523" s="3">
        <v>2</v>
      </c>
      <c r="H523" s="3">
        <v>6</v>
      </c>
      <c r="I523" s="6">
        <f t="shared" si="8"/>
        <v>3</v>
      </c>
    </row>
    <row r="524" spans="6:9" x14ac:dyDescent="0.3">
      <c r="F524" s="3">
        <v>1</v>
      </c>
      <c r="G524" s="3">
        <v>2</v>
      </c>
      <c r="H524" s="3">
        <v>6</v>
      </c>
      <c r="I524" s="6">
        <f t="shared" si="8"/>
        <v>3</v>
      </c>
    </row>
    <row r="525" spans="6:9" x14ac:dyDescent="0.3">
      <c r="F525" s="3">
        <v>1</v>
      </c>
      <c r="G525" s="3">
        <v>2</v>
      </c>
      <c r="H525" s="3">
        <v>7</v>
      </c>
      <c r="I525" s="6">
        <f t="shared" si="8"/>
        <v>3.3333333333333335</v>
      </c>
    </row>
    <row r="526" spans="6:9" x14ac:dyDescent="0.3">
      <c r="F526" s="3">
        <v>1</v>
      </c>
      <c r="G526" s="3">
        <v>2</v>
      </c>
      <c r="H526" s="3">
        <v>2</v>
      </c>
      <c r="I526" s="6">
        <f t="shared" si="8"/>
        <v>1.6666666666666667</v>
      </c>
    </row>
    <row r="527" spans="6:9" x14ac:dyDescent="0.3">
      <c r="F527" s="3">
        <v>1</v>
      </c>
      <c r="G527" s="3">
        <v>2</v>
      </c>
      <c r="H527" s="3">
        <v>2</v>
      </c>
      <c r="I527" s="6">
        <f t="shared" si="8"/>
        <v>1.6666666666666667</v>
      </c>
    </row>
    <row r="528" spans="6:9" x14ac:dyDescent="0.3">
      <c r="F528" s="3">
        <v>1</v>
      </c>
      <c r="G528" s="3">
        <v>2</v>
      </c>
      <c r="H528" s="3">
        <v>3</v>
      </c>
      <c r="I528" s="6">
        <f t="shared" si="8"/>
        <v>2</v>
      </c>
    </row>
    <row r="529" spans="6:9" x14ac:dyDescent="0.3">
      <c r="F529" s="3">
        <v>1</v>
      </c>
      <c r="G529" s="3">
        <v>2</v>
      </c>
      <c r="H529" s="3">
        <v>3</v>
      </c>
      <c r="I529" s="6">
        <f t="shared" si="8"/>
        <v>2</v>
      </c>
    </row>
    <row r="530" spans="6:9" x14ac:dyDescent="0.3">
      <c r="F530" s="3">
        <v>1</v>
      </c>
      <c r="G530" s="3">
        <v>2</v>
      </c>
      <c r="H530" s="3">
        <v>3</v>
      </c>
      <c r="I530" s="6">
        <f t="shared" si="8"/>
        <v>2</v>
      </c>
    </row>
    <row r="531" spans="6:9" x14ac:dyDescent="0.3">
      <c r="F531" s="3">
        <v>1</v>
      </c>
      <c r="G531" s="3">
        <v>2</v>
      </c>
      <c r="H531" s="3">
        <v>3</v>
      </c>
      <c r="I531" s="6">
        <f t="shared" si="8"/>
        <v>2</v>
      </c>
    </row>
    <row r="532" spans="6:9" x14ac:dyDescent="0.3">
      <c r="F532" s="3">
        <v>1</v>
      </c>
      <c r="G532" s="3">
        <v>2</v>
      </c>
      <c r="H532" s="3">
        <v>3</v>
      </c>
      <c r="I532" s="6">
        <f t="shared" si="8"/>
        <v>2</v>
      </c>
    </row>
    <row r="533" spans="6:9" x14ac:dyDescent="0.3">
      <c r="F533" s="3">
        <v>1</v>
      </c>
      <c r="G533" s="3">
        <v>2</v>
      </c>
      <c r="H533" s="3">
        <v>4</v>
      </c>
      <c r="I533" s="6">
        <f t="shared" si="8"/>
        <v>2.3333333333333335</v>
      </c>
    </row>
    <row r="534" spans="6:9" x14ac:dyDescent="0.3">
      <c r="F534" s="3">
        <v>1</v>
      </c>
      <c r="G534" s="3">
        <v>2</v>
      </c>
      <c r="H534" s="3">
        <v>4</v>
      </c>
      <c r="I534" s="6">
        <f t="shared" si="8"/>
        <v>2.3333333333333335</v>
      </c>
    </row>
    <row r="535" spans="6:9" x14ac:dyDescent="0.3">
      <c r="F535" s="3">
        <v>1</v>
      </c>
      <c r="G535" s="3">
        <v>2</v>
      </c>
      <c r="H535" s="3">
        <v>4</v>
      </c>
      <c r="I535" s="6">
        <f t="shared" si="8"/>
        <v>2.3333333333333335</v>
      </c>
    </row>
    <row r="536" spans="6:9" x14ac:dyDescent="0.3">
      <c r="F536" s="3">
        <v>1</v>
      </c>
      <c r="G536" s="3">
        <v>2</v>
      </c>
      <c r="H536" s="3">
        <v>4</v>
      </c>
      <c r="I536" s="6">
        <f t="shared" si="8"/>
        <v>2.3333333333333335</v>
      </c>
    </row>
    <row r="537" spans="6:9" x14ac:dyDescent="0.3">
      <c r="F537" s="3">
        <v>1</v>
      </c>
      <c r="G537" s="3">
        <v>2</v>
      </c>
      <c r="H537" s="3">
        <v>5</v>
      </c>
      <c r="I537" s="6">
        <f t="shared" si="8"/>
        <v>2.6666666666666665</v>
      </c>
    </row>
    <row r="538" spans="6:9" x14ac:dyDescent="0.3">
      <c r="F538" s="3">
        <v>1</v>
      </c>
      <c r="G538" s="3">
        <v>2</v>
      </c>
      <c r="H538" s="3">
        <v>5</v>
      </c>
      <c r="I538" s="6">
        <f t="shared" si="8"/>
        <v>2.6666666666666665</v>
      </c>
    </row>
    <row r="539" spans="6:9" x14ac:dyDescent="0.3">
      <c r="F539" s="3">
        <v>1</v>
      </c>
      <c r="G539" s="3">
        <v>2</v>
      </c>
      <c r="H539" s="3">
        <v>5</v>
      </c>
      <c r="I539" s="6">
        <f t="shared" si="8"/>
        <v>2.6666666666666665</v>
      </c>
    </row>
    <row r="540" spans="6:9" x14ac:dyDescent="0.3">
      <c r="F540" s="3">
        <v>1</v>
      </c>
      <c r="G540" s="3">
        <v>2</v>
      </c>
      <c r="H540" s="3">
        <v>6</v>
      </c>
      <c r="I540" s="6">
        <f t="shared" si="8"/>
        <v>3</v>
      </c>
    </row>
    <row r="541" spans="6:9" x14ac:dyDescent="0.3">
      <c r="F541" s="3">
        <v>1</v>
      </c>
      <c r="G541" s="3">
        <v>2</v>
      </c>
      <c r="H541" s="3">
        <v>6</v>
      </c>
      <c r="I541" s="6">
        <f t="shared" si="8"/>
        <v>3</v>
      </c>
    </row>
    <row r="542" spans="6:9" x14ac:dyDescent="0.3">
      <c r="F542" s="3">
        <v>1</v>
      </c>
      <c r="G542" s="3">
        <v>2</v>
      </c>
      <c r="H542" s="3">
        <v>7</v>
      </c>
      <c r="I542" s="6">
        <f t="shared" si="8"/>
        <v>3.3333333333333335</v>
      </c>
    </row>
    <row r="543" spans="6:9" x14ac:dyDescent="0.3">
      <c r="F543" s="3">
        <v>1</v>
      </c>
      <c r="G543" s="3">
        <v>2</v>
      </c>
      <c r="H543" s="3">
        <v>2</v>
      </c>
      <c r="I543" s="6">
        <f t="shared" si="8"/>
        <v>1.6666666666666667</v>
      </c>
    </row>
    <row r="544" spans="6:9" x14ac:dyDescent="0.3">
      <c r="F544" s="3">
        <v>1</v>
      </c>
      <c r="G544" s="3">
        <v>2</v>
      </c>
      <c r="H544" s="3">
        <v>3</v>
      </c>
      <c r="I544" s="6">
        <f t="shared" si="8"/>
        <v>2</v>
      </c>
    </row>
    <row r="545" spans="6:9" x14ac:dyDescent="0.3">
      <c r="F545" s="3">
        <v>1</v>
      </c>
      <c r="G545" s="3">
        <v>2</v>
      </c>
      <c r="H545" s="3">
        <v>3</v>
      </c>
      <c r="I545" s="6">
        <f t="shared" si="8"/>
        <v>2</v>
      </c>
    </row>
    <row r="546" spans="6:9" x14ac:dyDescent="0.3">
      <c r="F546" s="3">
        <v>1</v>
      </c>
      <c r="G546" s="3">
        <v>2</v>
      </c>
      <c r="H546" s="3">
        <v>3</v>
      </c>
      <c r="I546" s="6">
        <f t="shared" si="8"/>
        <v>2</v>
      </c>
    </row>
    <row r="547" spans="6:9" x14ac:dyDescent="0.3">
      <c r="F547" s="3">
        <v>1</v>
      </c>
      <c r="G547" s="3">
        <v>2</v>
      </c>
      <c r="H547" s="3">
        <v>3</v>
      </c>
      <c r="I547" s="6">
        <f t="shared" si="8"/>
        <v>2</v>
      </c>
    </row>
    <row r="548" spans="6:9" x14ac:dyDescent="0.3">
      <c r="F548" s="3">
        <v>1</v>
      </c>
      <c r="G548" s="3">
        <v>2</v>
      </c>
      <c r="H548" s="3">
        <v>3</v>
      </c>
      <c r="I548" s="6">
        <f t="shared" si="8"/>
        <v>2</v>
      </c>
    </row>
    <row r="549" spans="6:9" x14ac:dyDescent="0.3">
      <c r="F549" s="3">
        <v>1</v>
      </c>
      <c r="G549" s="3">
        <v>2</v>
      </c>
      <c r="H549" s="3">
        <v>4</v>
      </c>
      <c r="I549" s="6">
        <f t="shared" si="8"/>
        <v>2.3333333333333335</v>
      </c>
    </row>
    <row r="550" spans="6:9" x14ac:dyDescent="0.3">
      <c r="F550" s="3">
        <v>1</v>
      </c>
      <c r="G550" s="3">
        <v>2</v>
      </c>
      <c r="H550" s="3">
        <v>4</v>
      </c>
      <c r="I550" s="6">
        <f t="shared" si="8"/>
        <v>2.3333333333333335</v>
      </c>
    </row>
    <row r="551" spans="6:9" x14ac:dyDescent="0.3">
      <c r="F551" s="3">
        <v>1</v>
      </c>
      <c r="G551" s="3">
        <v>2</v>
      </c>
      <c r="H551" s="3">
        <v>4</v>
      </c>
      <c r="I551" s="6">
        <f t="shared" si="8"/>
        <v>2.3333333333333335</v>
      </c>
    </row>
    <row r="552" spans="6:9" x14ac:dyDescent="0.3">
      <c r="F552" s="3">
        <v>1</v>
      </c>
      <c r="G552" s="3">
        <v>2</v>
      </c>
      <c r="H552" s="3">
        <v>4</v>
      </c>
      <c r="I552" s="6">
        <f t="shared" si="8"/>
        <v>2.3333333333333335</v>
      </c>
    </row>
    <row r="553" spans="6:9" x14ac:dyDescent="0.3">
      <c r="F553" s="3">
        <v>1</v>
      </c>
      <c r="G553" s="3">
        <v>2</v>
      </c>
      <c r="H553" s="3">
        <v>5</v>
      </c>
      <c r="I553" s="6">
        <f t="shared" si="8"/>
        <v>2.6666666666666665</v>
      </c>
    </row>
    <row r="554" spans="6:9" x14ac:dyDescent="0.3">
      <c r="F554" s="3">
        <v>1</v>
      </c>
      <c r="G554" s="3">
        <v>2</v>
      </c>
      <c r="H554" s="3">
        <v>5</v>
      </c>
      <c r="I554" s="6">
        <f t="shared" si="8"/>
        <v>2.6666666666666665</v>
      </c>
    </row>
    <row r="555" spans="6:9" x14ac:dyDescent="0.3">
      <c r="F555" s="3">
        <v>1</v>
      </c>
      <c r="G555" s="3">
        <v>2</v>
      </c>
      <c r="H555" s="3">
        <v>5</v>
      </c>
      <c r="I555" s="6">
        <f t="shared" si="8"/>
        <v>2.6666666666666665</v>
      </c>
    </row>
    <row r="556" spans="6:9" x14ac:dyDescent="0.3">
      <c r="F556" s="3">
        <v>1</v>
      </c>
      <c r="G556" s="3">
        <v>2</v>
      </c>
      <c r="H556" s="3">
        <v>6</v>
      </c>
      <c r="I556" s="6">
        <f t="shared" si="8"/>
        <v>3</v>
      </c>
    </row>
    <row r="557" spans="6:9" x14ac:dyDescent="0.3">
      <c r="F557" s="3">
        <v>1</v>
      </c>
      <c r="G557" s="3">
        <v>2</v>
      </c>
      <c r="H557" s="3">
        <v>6</v>
      </c>
      <c r="I557" s="6">
        <f t="shared" si="8"/>
        <v>3</v>
      </c>
    </row>
    <row r="558" spans="6:9" x14ac:dyDescent="0.3">
      <c r="F558" s="3">
        <v>1</v>
      </c>
      <c r="G558" s="3">
        <v>2</v>
      </c>
      <c r="H558" s="3">
        <v>7</v>
      </c>
      <c r="I558" s="6">
        <f t="shared" si="8"/>
        <v>3.3333333333333335</v>
      </c>
    </row>
    <row r="559" spans="6:9" x14ac:dyDescent="0.3">
      <c r="F559" s="3">
        <v>1</v>
      </c>
      <c r="G559" s="3">
        <v>2</v>
      </c>
      <c r="H559" s="3">
        <v>3</v>
      </c>
      <c r="I559" s="6">
        <f t="shared" si="8"/>
        <v>2</v>
      </c>
    </row>
    <row r="560" spans="6:9" x14ac:dyDescent="0.3">
      <c r="F560" s="3">
        <v>1</v>
      </c>
      <c r="G560" s="3">
        <v>2</v>
      </c>
      <c r="H560" s="3">
        <v>3</v>
      </c>
      <c r="I560" s="6">
        <f t="shared" si="8"/>
        <v>2</v>
      </c>
    </row>
    <row r="561" spans="6:9" x14ac:dyDescent="0.3">
      <c r="F561" s="3">
        <v>1</v>
      </c>
      <c r="G561" s="3">
        <v>2</v>
      </c>
      <c r="H561" s="3">
        <v>3</v>
      </c>
      <c r="I561" s="6">
        <f t="shared" si="8"/>
        <v>2</v>
      </c>
    </row>
    <row r="562" spans="6:9" x14ac:dyDescent="0.3">
      <c r="F562" s="3">
        <v>1</v>
      </c>
      <c r="G562" s="3">
        <v>2</v>
      </c>
      <c r="H562" s="3">
        <v>3</v>
      </c>
      <c r="I562" s="6">
        <f t="shared" si="8"/>
        <v>2</v>
      </c>
    </row>
    <row r="563" spans="6:9" x14ac:dyDescent="0.3">
      <c r="F563" s="3">
        <v>1</v>
      </c>
      <c r="G563" s="3">
        <v>2</v>
      </c>
      <c r="H563" s="3">
        <v>3</v>
      </c>
      <c r="I563" s="6">
        <f t="shared" si="8"/>
        <v>2</v>
      </c>
    </row>
    <row r="564" spans="6:9" x14ac:dyDescent="0.3">
      <c r="F564" s="3">
        <v>1</v>
      </c>
      <c r="G564" s="3">
        <v>2</v>
      </c>
      <c r="H564" s="3">
        <v>4</v>
      </c>
      <c r="I564" s="6">
        <f t="shared" si="8"/>
        <v>2.3333333333333335</v>
      </c>
    </row>
    <row r="565" spans="6:9" x14ac:dyDescent="0.3">
      <c r="F565" s="3">
        <v>1</v>
      </c>
      <c r="G565" s="3">
        <v>2</v>
      </c>
      <c r="H565" s="3">
        <v>4</v>
      </c>
      <c r="I565" s="6">
        <f t="shared" si="8"/>
        <v>2.3333333333333335</v>
      </c>
    </row>
    <row r="566" spans="6:9" x14ac:dyDescent="0.3">
      <c r="F566" s="3">
        <v>1</v>
      </c>
      <c r="G566" s="3">
        <v>2</v>
      </c>
      <c r="H566" s="3">
        <v>4</v>
      </c>
      <c r="I566" s="6">
        <f t="shared" si="8"/>
        <v>2.3333333333333335</v>
      </c>
    </row>
    <row r="567" spans="6:9" x14ac:dyDescent="0.3">
      <c r="F567" s="3">
        <v>1</v>
      </c>
      <c r="G567" s="3">
        <v>2</v>
      </c>
      <c r="H567" s="3">
        <v>4</v>
      </c>
      <c r="I567" s="6">
        <f t="shared" si="8"/>
        <v>2.3333333333333335</v>
      </c>
    </row>
    <row r="568" spans="6:9" x14ac:dyDescent="0.3">
      <c r="F568" s="3">
        <v>1</v>
      </c>
      <c r="G568" s="3">
        <v>2</v>
      </c>
      <c r="H568" s="3">
        <v>5</v>
      </c>
      <c r="I568" s="6">
        <f t="shared" si="8"/>
        <v>2.6666666666666665</v>
      </c>
    </row>
    <row r="569" spans="6:9" x14ac:dyDescent="0.3">
      <c r="F569" s="3">
        <v>1</v>
      </c>
      <c r="G569" s="3">
        <v>2</v>
      </c>
      <c r="H569" s="3">
        <v>5</v>
      </c>
      <c r="I569" s="6">
        <f t="shared" si="8"/>
        <v>2.6666666666666665</v>
      </c>
    </row>
    <row r="570" spans="6:9" x14ac:dyDescent="0.3">
      <c r="F570" s="3">
        <v>1</v>
      </c>
      <c r="G570" s="3">
        <v>2</v>
      </c>
      <c r="H570" s="3">
        <v>5</v>
      </c>
      <c r="I570" s="6">
        <f t="shared" si="8"/>
        <v>2.6666666666666665</v>
      </c>
    </row>
    <row r="571" spans="6:9" x14ac:dyDescent="0.3">
      <c r="F571" s="3">
        <v>1</v>
      </c>
      <c r="G571" s="3">
        <v>2</v>
      </c>
      <c r="H571" s="3">
        <v>6</v>
      </c>
      <c r="I571" s="6">
        <f t="shared" si="8"/>
        <v>3</v>
      </c>
    </row>
    <row r="572" spans="6:9" x14ac:dyDescent="0.3">
      <c r="F572" s="3">
        <v>1</v>
      </c>
      <c r="G572" s="3">
        <v>2</v>
      </c>
      <c r="H572" s="3">
        <v>6</v>
      </c>
      <c r="I572" s="6">
        <f t="shared" si="8"/>
        <v>3</v>
      </c>
    </row>
    <row r="573" spans="6:9" x14ac:dyDescent="0.3">
      <c r="F573" s="3">
        <v>1</v>
      </c>
      <c r="G573" s="3">
        <v>2</v>
      </c>
      <c r="H573" s="3">
        <v>7</v>
      </c>
      <c r="I573" s="6">
        <f t="shared" si="8"/>
        <v>3.3333333333333335</v>
      </c>
    </row>
    <row r="574" spans="6:9" x14ac:dyDescent="0.3">
      <c r="F574" s="3">
        <v>1</v>
      </c>
      <c r="G574" s="3">
        <v>3</v>
      </c>
      <c r="H574" s="3">
        <v>3</v>
      </c>
      <c r="I574" s="6">
        <f t="shared" si="8"/>
        <v>2.3333333333333335</v>
      </c>
    </row>
    <row r="575" spans="6:9" x14ac:dyDescent="0.3">
      <c r="F575" s="3">
        <v>1</v>
      </c>
      <c r="G575" s="3">
        <v>3</v>
      </c>
      <c r="H575" s="3">
        <v>3</v>
      </c>
      <c r="I575" s="6">
        <f t="shared" si="8"/>
        <v>2.3333333333333335</v>
      </c>
    </row>
    <row r="576" spans="6:9" x14ac:dyDescent="0.3">
      <c r="F576" s="3">
        <v>1</v>
      </c>
      <c r="G576" s="3">
        <v>3</v>
      </c>
      <c r="H576" s="3">
        <v>3</v>
      </c>
      <c r="I576" s="6">
        <f t="shared" si="8"/>
        <v>2.3333333333333335</v>
      </c>
    </row>
    <row r="577" spans="6:9" x14ac:dyDescent="0.3">
      <c r="F577" s="3">
        <v>1</v>
      </c>
      <c r="G577" s="3">
        <v>3</v>
      </c>
      <c r="H577" s="3">
        <v>3</v>
      </c>
      <c r="I577" s="6">
        <f t="shared" si="8"/>
        <v>2.3333333333333335</v>
      </c>
    </row>
    <row r="578" spans="6:9" x14ac:dyDescent="0.3">
      <c r="F578" s="3">
        <v>1</v>
      </c>
      <c r="G578" s="3">
        <v>3</v>
      </c>
      <c r="H578" s="3">
        <v>4</v>
      </c>
      <c r="I578" s="6">
        <f t="shared" si="8"/>
        <v>2.6666666666666665</v>
      </c>
    </row>
    <row r="579" spans="6:9" x14ac:dyDescent="0.3">
      <c r="F579" s="3">
        <v>1</v>
      </c>
      <c r="G579" s="3">
        <v>3</v>
      </c>
      <c r="H579" s="3">
        <v>4</v>
      </c>
      <c r="I579" s="6">
        <f t="shared" si="8"/>
        <v>2.6666666666666665</v>
      </c>
    </row>
    <row r="580" spans="6:9" x14ac:dyDescent="0.3">
      <c r="F580" s="3">
        <v>1</v>
      </c>
      <c r="G580" s="3">
        <v>3</v>
      </c>
      <c r="H580" s="3">
        <v>4</v>
      </c>
      <c r="I580" s="6">
        <f t="shared" ref="I580:I643" si="9">AVERAGE(F580:H580)</f>
        <v>2.6666666666666665</v>
      </c>
    </row>
    <row r="581" spans="6:9" x14ac:dyDescent="0.3">
      <c r="F581" s="3">
        <v>1</v>
      </c>
      <c r="G581" s="3">
        <v>3</v>
      </c>
      <c r="H581" s="3">
        <v>4</v>
      </c>
      <c r="I581" s="6">
        <f t="shared" si="9"/>
        <v>2.6666666666666665</v>
      </c>
    </row>
    <row r="582" spans="6:9" x14ac:dyDescent="0.3">
      <c r="F582" s="3">
        <v>1</v>
      </c>
      <c r="G582" s="3">
        <v>3</v>
      </c>
      <c r="H582" s="3">
        <v>5</v>
      </c>
      <c r="I582" s="6">
        <f t="shared" si="9"/>
        <v>3</v>
      </c>
    </row>
    <row r="583" spans="6:9" x14ac:dyDescent="0.3">
      <c r="F583" s="3">
        <v>1</v>
      </c>
      <c r="G583" s="3">
        <v>3</v>
      </c>
      <c r="H583" s="3">
        <v>5</v>
      </c>
      <c r="I583" s="6">
        <f t="shared" si="9"/>
        <v>3</v>
      </c>
    </row>
    <row r="584" spans="6:9" x14ac:dyDescent="0.3">
      <c r="F584" s="3">
        <v>1</v>
      </c>
      <c r="G584" s="3">
        <v>3</v>
      </c>
      <c r="H584" s="3">
        <v>5</v>
      </c>
      <c r="I584" s="6">
        <f t="shared" si="9"/>
        <v>3</v>
      </c>
    </row>
    <row r="585" spans="6:9" x14ac:dyDescent="0.3">
      <c r="F585" s="3">
        <v>1</v>
      </c>
      <c r="G585" s="3">
        <v>3</v>
      </c>
      <c r="H585" s="3">
        <v>6</v>
      </c>
      <c r="I585" s="6">
        <f t="shared" si="9"/>
        <v>3.3333333333333335</v>
      </c>
    </row>
    <row r="586" spans="6:9" x14ac:dyDescent="0.3">
      <c r="F586" s="3">
        <v>1</v>
      </c>
      <c r="G586" s="3">
        <v>3</v>
      </c>
      <c r="H586" s="3">
        <v>6</v>
      </c>
      <c r="I586" s="6">
        <f t="shared" si="9"/>
        <v>3.3333333333333335</v>
      </c>
    </row>
    <row r="587" spans="6:9" x14ac:dyDescent="0.3">
      <c r="F587" s="3">
        <v>1</v>
      </c>
      <c r="G587" s="3">
        <v>3</v>
      </c>
      <c r="H587" s="3">
        <v>7</v>
      </c>
      <c r="I587" s="6">
        <f t="shared" si="9"/>
        <v>3.6666666666666665</v>
      </c>
    </row>
    <row r="588" spans="6:9" x14ac:dyDescent="0.3">
      <c r="F588" s="3">
        <v>1</v>
      </c>
      <c r="G588" s="3">
        <v>3</v>
      </c>
      <c r="H588" s="3">
        <v>3</v>
      </c>
      <c r="I588" s="6">
        <f t="shared" si="9"/>
        <v>2.3333333333333335</v>
      </c>
    </row>
    <row r="589" spans="6:9" x14ac:dyDescent="0.3">
      <c r="F589" s="3">
        <v>1</v>
      </c>
      <c r="G589" s="3">
        <v>3</v>
      </c>
      <c r="H589" s="3">
        <v>3</v>
      </c>
      <c r="I589" s="6">
        <f t="shared" si="9"/>
        <v>2.3333333333333335</v>
      </c>
    </row>
    <row r="590" spans="6:9" x14ac:dyDescent="0.3">
      <c r="F590" s="3">
        <v>1</v>
      </c>
      <c r="G590" s="3">
        <v>3</v>
      </c>
      <c r="H590" s="3">
        <v>3</v>
      </c>
      <c r="I590" s="6">
        <f t="shared" si="9"/>
        <v>2.3333333333333335</v>
      </c>
    </row>
    <row r="591" spans="6:9" x14ac:dyDescent="0.3">
      <c r="F591" s="3">
        <v>1</v>
      </c>
      <c r="G591" s="3">
        <v>3</v>
      </c>
      <c r="H591" s="3">
        <v>4</v>
      </c>
      <c r="I591" s="6">
        <f t="shared" si="9"/>
        <v>2.6666666666666665</v>
      </c>
    </row>
    <row r="592" spans="6:9" x14ac:dyDescent="0.3">
      <c r="F592" s="3">
        <v>1</v>
      </c>
      <c r="G592" s="3">
        <v>3</v>
      </c>
      <c r="H592" s="3">
        <v>4</v>
      </c>
      <c r="I592" s="6">
        <f t="shared" si="9"/>
        <v>2.6666666666666665</v>
      </c>
    </row>
    <row r="593" spans="6:9" x14ac:dyDescent="0.3">
      <c r="F593" s="3">
        <v>1</v>
      </c>
      <c r="G593" s="3">
        <v>3</v>
      </c>
      <c r="H593" s="3">
        <v>4</v>
      </c>
      <c r="I593" s="6">
        <f t="shared" si="9"/>
        <v>2.6666666666666665</v>
      </c>
    </row>
    <row r="594" spans="6:9" x14ac:dyDescent="0.3">
      <c r="F594" s="3">
        <v>1</v>
      </c>
      <c r="G594" s="3">
        <v>3</v>
      </c>
      <c r="H594" s="3">
        <v>4</v>
      </c>
      <c r="I594" s="6">
        <f t="shared" si="9"/>
        <v>2.6666666666666665</v>
      </c>
    </row>
    <row r="595" spans="6:9" x14ac:dyDescent="0.3">
      <c r="F595" s="3">
        <v>1</v>
      </c>
      <c r="G595" s="3">
        <v>3</v>
      </c>
      <c r="H595" s="3">
        <v>5</v>
      </c>
      <c r="I595" s="6">
        <f t="shared" si="9"/>
        <v>3</v>
      </c>
    </row>
    <row r="596" spans="6:9" x14ac:dyDescent="0.3">
      <c r="F596" s="3">
        <v>1</v>
      </c>
      <c r="G596" s="3">
        <v>3</v>
      </c>
      <c r="H596" s="3">
        <v>5</v>
      </c>
      <c r="I596" s="6">
        <f t="shared" si="9"/>
        <v>3</v>
      </c>
    </row>
    <row r="597" spans="6:9" x14ac:dyDescent="0.3">
      <c r="F597" s="3">
        <v>1</v>
      </c>
      <c r="G597" s="3">
        <v>3</v>
      </c>
      <c r="H597" s="3">
        <v>5</v>
      </c>
      <c r="I597" s="6">
        <f t="shared" si="9"/>
        <v>3</v>
      </c>
    </row>
    <row r="598" spans="6:9" x14ac:dyDescent="0.3">
      <c r="F598" s="3">
        <v>1</v>
      </c>
      <c r="G598" s="3">
        <v>3</v>
      </c>
      <c r="H598" s="3">
        <v>6</v>
      </c>
      <c r="I598" s="6">
        <f t="shared" si="9"/>
        <v>3.3333333333333335</v>
      </c>
    </row>
    <row r="599" spans="6:9" x14ac:dyDescent="0.3">
      <c r="F599" s="3">
        <v>1</v>
      </c>
      <c r="G599" s="3">
        <v>3</v>
      </c>
      <c r="H599" s="3">
        <v>6</v>
      </c>
      <c r="I599" s="6">
        <f t="shared" si="9"/>
        <v>3.3333333333333335</v>
      </c>
    </row>
    <row r="600" spans="6:9" x14ac:dyDescent="0.3">
      <c r="F600" s="3">
        <v>1</v>
      </c>
      <c r="G600" s="3">
        <v>3</v>
      </c>
      <c r="H600" s="3">
        <v>7</v>
      </c>
      <c r="I600" s="6">
        <f t="shared" si="9"/>
        <v>3.6666666666666665</v>
      </c>
    </row>
    <row r="601" spans="6:9" x14ac:dyDescent="0.3">
      <c r="F601" s="3">
        <v>1</v>
      </c>
      <c r="G601" s="3">
        <v>3</v>
      </c>
      <c r="H601" s="3">
        <v>3</v>
      </c>
      <c r="I601" s="6">
        <f t="shared" si="9"/>
        <v>2.3333333333333335</v>
      </c>
    </row>
    <row r="602" spans="6:9" x14ac:dyDescent="0.3">
      <c r="F602" s="3">
        <v>1</v>
      </c>
      <c r="G602" s="3">
        <v>3</v>
      </c>
      <c r="H602" s="3">
        <v>3</v>
      </c>
      <c r="I602" s="6">
        <f t="shared" si="9"/>
        <v>2.3333333333333335</v>
      </c>
    </row>
    <row r="603" spans="6:9" x14ac:dyDescent="0.3">
      <c r="F603" s="3">
        <v>1</v>
      </c>
      <c r="G603" s="3">
        <v>3</v>
      </c>
      <c r="H603" s="3">
        <v>4</v>
      </c>
      <c r="I603" s="6">
        <f t="shared" si="9"/>
        <v>2.6666666666666665</v>
      </c>
    </row>
    <row r="604" spans="6:9" x14ac:dyDescent="0.3">
      <c r="F604" s="3">
        <v>1</v>
      </c>
      <c r="G604" s="3">
        <v>3</v>
      </c>
      <c r="H604" s="3">
        <v>4</v>
      </c>
      <c r="I604" s="6">
        <f t="shared" si="9"/>
        <v>2.6666666666666665</v>
      </c>
    </row>
    <row r="605" spans="6:9" x14ac:dyDescent="0.3">
      <c r="F605" s="3">
        <v>1</v>
      </c>
      <c r="G605" s="3">
        <v>3</v>
      </c>
      <c r="H605" s="3">
        <v>4</v>
      </c>
      <c r="I605" s="6">
        <f t="shared" si="9"/>
        <v>2.6666666666666665</v>
      </c>
    </row>
    <row r="606" spans="6:9" x14ac:dyDescent="0.3">
      <c r="F606" s="3">
        <v>1</v>
      </c>
      <c r="G606" s="3">
        <v>3</v>
      </c>
      <c r="H606" s="3">
        <v>4</v>
      </c>
      <c r="I606" s="6">
        <f t="shared" si="9"/>
        <v>2.6666666666666665</v>
      </c>
    </row>
    <row r="607" spans="6:9" x14ac:dyDescent="0.3">
      <c r="F607" s="3">
        <v>1</v>
      </c>
      <c r="G607" s="3">
        <v>3</v>
      </c>
      <c r="H607" s="3">
        <v>5</v>
      </c>
      <c r="I607" s="6">
        <f t="shared" si="9"/>
        <v>3</v>
      </c>
    </row>
    <row r="608" spans="6:9" x14ac:dyDescent="0.3">
      <c r="F608" s="3">
        <v>1</v>
      </c>
      <c r="G608" s="3">
        <v>3</v>
      </c>
      <c r="H608" s="3">
        <v>5</v>
      </c>
      <c r="I608" s="6">
        <f t="shared" si="9"/>
        <v>3</v>
      </c>
    </row>
    <row r="609" spans="6:9" x14ac:dyDescent="0.3">
      <c r="F609" s="3">
        <v>1</v>
      </c>
      <c r="G609" s="3">
        <v>3</v>
      </c>
      <c r="H609" s="3">
        <v>5</v>
      </c>
      <c r="I609" s="6">
        <f t="shared" si="9"/>
        <v>3</v>
      </c>
    </row>
    <row r="610" spans="6:9" x14ac:dyDescent="0.3">
      <c r="F610" s="3">
        <v>1</v>
      </c>
      <c r="G610" s="3">
        <v>3</v>
      </c>
      <c r="H610" s="3">
        <v>6</v>
      </c>
      <c r="I610" s="6">
        <f t="shared" si="9"/>
        <v>3.3333333333333335</v>
      </c>
    </row>
    <row r="611" spans="6:9" x14ac:dyDescent="0.3">
      <c r="F611" s="3">
        <v>1</v>
      </c>
      <c r="G611" s="3">
        <v>3</v>
      </c>
      <c r="H611" s="3">
        <v>6</v>
      </c>
      <c r="I611" s="6">
        <f t="shared" si="9"/>
        <v>3.3333333333333335</v>
      </c>
    </row>
    <row r="612" spans="6:9" x14ac:dyDescent="0.3">
      <c r="F612" s="3">
        <v>1</v>
      </c>
      <c r="G612" s="3">
        <v>3</v>
      </c>
      <c r="H612" s="3">
        <v>7</v>
      </c>
      <c r="I612" s="6">
        <f t="shared" si="9"/>
        <v>3.6666666666666665</v>
      </c>
    </row>
    <row r="613" spans="6:9" x14ac:dyDescent="0.3">
      <c r="F613" s="3">
        <v>1</v>
      </c>
      <c r="G613" s="3">
        <v>3</v>
      </c>
      <c r="H613" s="3">
        <v>3</v>
      </c>
      <c r="I613" s="6">
        <f t="shared" si="9"/>
        <v>2.3333333333333335</v>
      </c>
    </row>
    <row r="614" spans="6:9" x14ac:dyDescent="0.3">
      <c r="F614" s="3">
        <v>1</v>
      </c>
      <c r="G614" s="3">
        <v>3</v>
      </c>
      <c r="H614" s="3">
        <v>4</v>
      </c>
      <c r="I614" s="6">
        <f t="shared" si="9"/>
        <v>2.6666666666666665</v>
      </c>
    </row>
    <row r="615" spans="6:9" x14ac:dyDescent="0.3">
      <c r="F615" s="3">
        <v>1</v>
      </c>
      <c r="G615" s="3">
        <v>3</v>
      </c>
      <c r="H615" s="3">
        <v>4</v>
      </c>
      <c r="I615" s="6">
        <f t="shared" si="9"/>
        <v>2.6666666666666665</v>
      </c>
    </row>
    <row r="616" spans="6:9" x14ac:dyDescent="0.3">
      <c r="F616" s="3">
        <v>1</v>
      </c>
      <c r="G616" s="3">
        <v>3</v>
      </c>
      <c r="H616" s="3">
        <v>4</v>
      </c>
      <c r="I616" s="6">
        <f t="shared" si="9"/>
        <v>2.6666666666666665</v>
      </c>
    </row>
    <row r="617" spans="6:9" x14ac:dyDescent="0.3">
      <c r="F617" s="3">
        <v>1</v>
      </c>
      <c r="G617" s="3">
        <v>3</v>
      </c>
      <c r="H617" s="3">
        <v>4</v>
      </c>
      <c r="I617" s="6">
        <f t="shared" si="9"/>
        <v>2.6666666666666665</v>
      </c>
    </row>
    <row r="618" spans="6:9" x14ac:dyDescent="0.3">
      <c r="F618" s="3">
        <v>1</v>
      </c>
      <c r="G618" s="3">
        <v>3</v>
      </c>
      <c r="H618" s="3">
        <v>5</v>
      </c>
      <c r="I618" s="6">
        <f t="shared" si="9"/>
        <v>3</v>
      </c>
    </row>
    <row r="619" spans="6:9" x14ac:dyDescent="0.3">
      <c r="F619" s="3">
        <v>1</v>
      </c>
      <c r="G619" s="3">
        <v>3</v>
      </c>
      <c r="H619" s="3">
        <v>5</v>
      </c>
      <c r="I619" s="6">
        <f t="shared" si="9"/>
        <v>3</v>
      </c>
    </row>
    <row r="620" spans="6:9" x14ac:dyDescent="0.3">
      <c r="F620" s="3">
        <v>1</v>
      </c>
      <c r="G620" s="3">
        <v>3</v>
      </c>
      <c r="H620" s="3">
        <v>5</v>
      </c>
      <c r="I620" s="6">
        <f t="shared" si="9"/>
        <v>3</v>
      </c>
    </row>
    <row r="621" spans="6:9" x14ac:dyDescent="0.3">
      <c r="F621" s="3">
        <v>1</v>
      </c>
      <c r="G621" s="3">
        <v>3</v>
      </c>
      <c r="H621" s="3">
        <v>6</v>
      </c>
      <c r="I621" s="6">
        <f t="shared" si="9"/>
        <v>3.3333333333333335</v>
      </c>
    </row>
    <row r="622" spans="6:9" x14ac:dyDescent="0.3">
      <c r="F622" s="3">
        <v>1</v>
      </c>
      <c r="G622" s="3">
        <v>3</v>
      </c>
      <c r="H622" s="3">
        <v>6</v>
      </c>
      <c r="I622" s="6">
        <f t="shared" si="9"/>
        <v>3.3333333333333335</v>
      </c>
    </row>
    <row r="623" spans="6:9" x14ac:dyDescent="0.3">
      <c r="F623" s="3">
        <v>1</v>
      </c>
      <c r="G623" s="3">
        <v>3</v>
      </c>
      <c r="H623" s="3">
        <v>7</v>
      </c>
      <c r="I623" s="6">
        <f t="shared" si="9"/>
        <v>3.6666666666666665</v>
      </c>
    </row>
    <row r="624" spans="6:9" x14ac:dyDescent="0.3">
      <c r="F624" s="3">
        <v>1</v>
      </c>
      <c r="G624" s="3">
        <v>3</v>
      </c>
      <c r="H624" s="3">
        <v>4</v>
      </c>
      <c r="I624" s="6">
        <f t="shared" si="9"/>
        <v>2.6666666666666665</v>
      </c>
    </row>
    <row r="625" spans="6:9" x14ac:dyDescent="0.3">
      <c r="F625" s="3">
        <v>1</v>
      </c>
      <c r="G625" s="3">
        <v>3</v>
      </c>
      <c r="H625" s="3">
        <v>4</v>
      </c>
      <c r="I625" s="6">
        <f t="shared" si="9"/>
        <v>2.6666666666666665</v>
      </c>
    </row>
    <row r="626" spans="6:9" x14ac:dyDescent="0.3">
      <c r="F626" s="3">
        <v>1</v>
      </c>
      <c r="G626" s="3">
        <v>3</v>
      </c>
      <c r="H626" s="3">
        <v>4</v>
      </c>
      <c r="I626" s="6">
        <f t="shared" si="9"/>
        <v>2.6666666666666665</v>
      </c>
    </row>
    <row r="627" spans="6:9" x14ac:dyDescent="0.3">
      <c r="F627" s="3">
        <v>1</v>
      </c>
      <c r="G627" s="3">
        <v>3</v>
      </c>
      <c r="H627" s="3">
        <v>4</v>
      </c>
      <c r="I627" s="6">
        <f t="shared" si="9"/>
        <v>2.6666666666666665</v>
      </c>
    </row>
    <row r="628" spans="6:9" x14ac:dyDescent="0.3">
      <c r="F628" s="3">
        <v>1</v>
      </c>
      <c r="G628" s="3">
        <v>3</v>
      </c>
      <c r="H628" s="3">
        <v>5</v>
      </c>
      <c r="I628" s="6">
        <f t="shared" si="9"/>
        <v>3</v>
      </c>
    </row>
    <row r="629" spans="6:9" x14ac:dyDescent="0.3">
      <c r="F629" s="3">
        <v>1</v>
      </c>
      <c r="G629" s="3">
        <v>3</v>
      </c>
      <c r="H629" s="3">
        <v>5</v>
      </c>
      <c r="I629" s="6">
        <f t="shared" si="9"/>
        <v>3</v>
      </c>
    </row>
    <row r="630" spans="6:9" x14ac:dyDescent="0.3">
      <c r="F630" s="3">
        <v>1</v>
      </c>
      <c r="G630" s="3">
        <v>3</v>
      </c>
      <c r="H630" s="3">
        <v>5</v>
      </c>
      <c r="I630" s="6">
        <f t="shared" si="9"/>
        <v>3</v>
      </c>
    </row>
    <row r="631" spans="6:9" x14ac:dyDescent="0.3">
      <c r="F631" s="3">
        <v>1</v>
      </c>
      <c r="G631" s="3">
        <v>3</v>
      </c>
      <c r="H631" s="3">
        <v>6</v>
      </c>
      <c r="I631" s="6">
        <f t="shared" si="9"/>
        <v>3.3333333333333335</v>
      </c>
    </row>
    <row r="632" spans="6:9" x14ac:dyDescent="0.3">
      <c r="F632" s="3">
        <v>1</v>
      </c>
      <c r="G632" s="3">
        <v>3</v>
      </c>
      <c r="H632" s="3">
        <v>6</v>
      </c>
      <c r="I632" s="6">
        <f t="shared" si="9"/>
        <v>3.3333333333333335</v>
      </c>
    </row>
    <row r="633" spans="6:9" x14ac:dyDescent="0.3">
      <c r="F633" s="3">
        <v>1</v>
      </c>
      <c r="G633" s="3">
        <v>3</v>
      </c>
      <c r="H633" s="3">
        <v>7</v>
      </c>
      <c r="I633" s="6">
        <f t="shared" si="9"/>
        <v>3.6666666666666665</v>
      </c>
    </row>
    <row r="634" spans="6:9" x14ac:dyDescent="0.3">
      <c r="F634" s="3">
        <v>1</v>
      </c>
      <c r="G634" s="3">
        <v>4</v>
      </c>
      <c r="H634" s="3">
        <v>4</v>
      </c>
      <c r="I634" s="6">
        <f t="shared" si="9"/>
        <v>3</v>
      </c>
    </row>
    <row r="635" spans="6:9" x14ac:dyDescent="0.3">
      <c r="F635" s="3">
        <v>1</v>
      </c>
      <c r="G635" s="3">
        <v>4</v>
      </c>
      <c r="H635" s="3">
        <v>4</v>
      </c>
      <c r="I635" s="6">
        <f t="shared" si="9"/>
        <v>3</v>
      </c>
    </row>
    <row r="636" spans="6:9" x14ac:dyDescent="0.3">
      <c r="F636" s="3">
        <v>1</v>
      </c>
      <c r="G636" s="3">
        <v>4</v>
      </c>
      <c r="H636" s="3">
        <v>4</v>
      </c>
      <c r="I636" s="6">
        <f t="shared" si="9"/>
        <v>3</v>
      </c>
    </row>
    <row r="637" spans="6:9" x14ac:dyDescent="0.3">
      <c r="F637" s="3">
        <v>1</v>
      </c>
      <c r="G637" s="3">
        <v>4</v>
      </c>
      <c r="H637" s="3">
        <v>5</v>
      </c>
      <c r="I637" s="6">
        <f t="shared" si="9"/>
        <v>3.3333333333333335</v>
      </c>
    </row>
    <row r="638" spans="6:9" x14ac:dyDescent="0.3">
      <c r="F638" s="3">
        <v>1</v>
      </c>
      <c r="G638" s="3">
        <v>4</v>
      </c>
      <c r="H638" s="3">
        <v>5</v>
      </c>
      <c r="I638" s="6">
        <f t="shared" si="9"/>
        <v>3.3333333333333335</v>
      </c>
    </row>
    <row r="639" spans="6:9" x14ac:dyDescent="0.3">
      <c r="F639" s="3">
        <v>1</v>
      </c>
      <c r="G639" s="3">
        <v>4</v>
      </c>
      <c r="H639" s="3">
        <v>5</v>
      </c>
      <c r="I639" s="6">
        <f t="shared" si="9"/>
        <v>3.3333333333333335</v>
      </c>
    </row>
    <row r="640" spans="6:9" x14ac:dyDescent="0.3">
      <c r="F640" s="3">
        <v>1</v>
      </c>
      <c r="G640" s="3">
        <v>4</v>
      </c>
      <c r="H640" s="3">
        <v>6</v>
      </c>
      <c r="I640" s="6">
        <f t="shared" si="9"/>
        <v>3.6666666666666665</v>
      </c>
    </row>
    <row r="641" spans="6:9" x14ac:dyDescent="0.3">
      <c r="F641" s="3">
        <v>1</v>
      </c>
      <c r="G641" s="3">
        <v>4</v>
      </c>
      <c r="H641" s="3">
        <v>6</v>
      </c>
      <c r="I641" s="6">
        <f t="shared" si="9"/>
        <v>3.6666666666666665</v>
      </c>
    </row>
    <row r="642" spans="6:9" x14ac:dyDescent="0.3">
      <c r="F642" s="3">
        <v>1</v>
      </c>
      <c r="G642" s="3">
        <v>4</v>
      </c>
      <c r="H642" s="3">
        <v>7</v>
      </c>
      <c r="I642" s="6">
        <f t="shared" si="9"/>
        <v>4</v>
      </c>
    </row>
    <row r="643" spans="6:9" x14ac:dyDescent="0.3">
      <c r="F643" s="3">
        <v>1</v>
      </c>
      <c r="G643" s="3">
        <v>4</v>
      </c>
      <c r="H643" s="3">
        <v>4</v>
      </c>
      <c r="I643" s="6">
        <f t="shared" si="9"/>
        <v>3</v>
      </c>
    </row>
    <row r="644" spans="6:9" x14ac:dyDescent="0.3">
      <c r="F644" s="3">
        <v>1</v>
      </c>
      <c r="G644" s="3">
        <v>4</v>
      </c>
      <c r="H644" s="3">
        <v>4</v>
      </c>
      <c r="I644" s="6">
        <f t="shared" ref="I644:I707" si="10">AVERAGE(F644:H644)</f>
        <v>3</v>
      </c>
    </row>
    <row r="645" spans="6:9" x14ac:dyDescent="0.3">
      <c r="F645" s="3">
        <v>1</v>
      </c>
      <c r="G645" s="3">
        <v>4</v>
      </c>
      <c r="H645" s="3">
        <v>5</v>
      </c>
      <c r="I645" s="6">
        <f t="shared" si="10"/>
        <v>3.3333333333333335</v>
      </c>
    </row>
    <row r="646" spans="6:9" x14ac:dyDescent="0.3">
      <c r="F646" s="3">
        <v>1</v>
      </c>
      <c r="G646" s="3">
        <v>4</v>
      </c>
      <c r="H646" s="3">
        <v>5</v>
      </c>
      <c r="I646" s="6">
        <f t="shared" si="10"/>
        <v>3.3333333333333335</v>
      </c>
    </row>
    <row r="647" spans="6:9" x14ac:dyDescent="0.3">
      <c r="F647" s="3">
        <v>1</v>
      </c>
      <c r="G647" s="3">
        <v>4</v>
      </c>
      <c r="H647" s="3">
        <v>5</v>
      </c>
      <c r="I647" s="6">
        <f t="shared" si="10"/>
        <v>3.3333333333333335</v>
      </c>
    </row>
    <row r="648" spans="6:9" x14ac:dyDescent="0.3">
      <c r="F648" s="3">
        <v>1</v>
      </c>
      <c r="G648" s="3">
        <v>4</v>
      </c>
      <c r="H648" s="3">
        <v>6</v>
      </c>
      <c r="I648" s="6">
        <f t="shared" si="10"/>
        <v>3.6666666666666665</v>
      </c>
    </row>
    <row r="649" spans="6:9" x14ac:dyDescent="0.3">
      <c r="F649" s="3">
        <v>1</v>
      </c>
      <c r="G649" s="3">
        <v>4</v>
      </c>
      <c r="H649" s="3">
        <v>6</v>
      </c>
      <c r="I649" s="6">
        <f t="shared" si="10"/>
        <v>3.6666666666666665</v>
      </c>
    </row>
    <row r="650" spans="6:9" x14ac:dyDescent="0.3">
      <c r="F650" s="3">
        <v>1</v>
      </c>
      <c r="G650" s="3">
        <v>4</v>
      </c>
      <c r="H650" s="3">
        <v>7</v>
      </c>
      <c r="I650" s="6">
        <f t="shared" si="10"/>
        <v>4</v>
      </c>
    </row>
    <row r="651" spans="6:9" x14ac:dyDescent="0.3">
      <c r="F651" s="3">
        <v>1</v>
      </c>
      <c r="G651" s="3">
        <v>4</v>
      </c>
      <c r="H651" s="3">
        <v>4</v>
      </c>
      <c r="I651" s="6">
        <f t="shared" si="10"/>
        <v>3</v>
      </c>
    </row>
    <row r="652" spans="6:9" x14ac:dyDescent="0.3">
      <c r="F652" s="3">
        <v>1</v>
      </c>
      <c r="G652" s="3">
        <v>4</v>
      </c>
      <c r="H652" s="3">
        <v>5</v>
      </c>
      <c r="I652" s="6">
        <f t="shared" si="10"/>
        <v>3.3333333333333335</v>
      </c>
    </row>
    <row r="653" spans="6:9" x14ac:dyDescent="0.3">
      <c r="F653" s="3">
        <v>1</v>
      </c>
      <c r="G653" s="3">
        <v>4</v>
      </c>
      <c r="H653" s="3">
        <v>5</v>
      </c>
      <c r="I653" s="6">
        <f t="shared" si="10"/>
        <v>3.3333333333333335</v>
      </c>
    </row>
    <row r="654" spans="6:9" x14ac:dyDescent="0.3">
      <c r="F654" s="3">
        <v>1</v>
      </c>
      <c r="G654" s="3">
        <v>4</v>
      </c>
      <c r="H654" s="3">
        <v>5</v>
      </c>
      <c r="I654" s="6">
        <f t="shared" si="10"/>
        <v>3.3333333333333335</v>
      </c>
    </row>
    <row r="655" spans="6:9" x14ac:dyDescent="0.3">
      <c r="F655" s="3">
        <v>1</v>
      </c>
      <c r="G655" s="3">
        <v>4</v>
      </c>
      <c r="H655" s="3">
        <v>6</v>
      </c>
      <c r="I655" s="6">
        <f t="shared" si="10"/>
        <v>3.6666666666666665</v>
      </c>
    </row>
    <row r="656" spans="6:9" x14ac:dyDescent="0.3">
      <c r="F656" s="3">
        <v>1</v>
      </c>
      <c r="G656" s="3">
        <v>4</v>
      </c>
      <c r="H656" s="3">
        <v>6</v>
      </c>
      <c r="I656" s="6">
        <f t="shared" si="10"/>
        <v>3.6666666666666665</v>
      </c>
    </row>
    <row r="657" spans="6:9" x14ac:dyDescent="0.3">
      <c r="F657" s="3">
        <v>1</v>
      </c>
      <c r="G657" s="3">
        <v>4</v>
      </c>
      <c r="H657" s="3">
        <v>7</v>
      </c>
      <c r="I657" s="6">
        <f t="shared" si="10"/>
        <v>4</v>
      </c>
    </row>
    <row r="658" spans="6:9" x14ac:dyDescent="0.3">
      <c r="F658" s="3">
        <v>1</v>
      </c>
      <c r="G658" s="3">
        <v>4</v>
      </c>
      <c r="H658" s="3">
        <v>5</v>
      </c>
      <c r="I658" s="6">
        <f t="shared" si="10"/>
        <v>3.3333333333333335</v>
      </c>
    </row>
    <row r="659" spans="6:9" x14ac:dyDescent="0.3">
      <c r="F659" s="3">
        <v>1</v>
      </c>
      <c r="G659" s="3">
        <v>4</v>
      </c>
      <c r="H659" s="3">
        <v>5</v>
      </c>
      <c r="I659" s="6">
        <f t="shared" si="10"/>
        <v>3.3333333333333335</v>
      </c>
    </row>
    <row r="660" spans="6:9" x14ac:dyDescent="0.3">
      <c r="F660" s="3">
        <v>1</v>
      </c>
      <c r="G660" s="3">
        <v>4</v>
      </c>
      <c r="H660" s="3">
        <v>5</v>
      </c>
      <c r="I660" s="6">
        <f t="shared" si="10"/>
        <v>3.3333333333333335</v>
      </c>
    </row>
    <row r="661" spans="6:9" x14ac:dyDescent="0.3">
      <c r="F661" s="3">
        <v>1</v>
      </c>
      <c r="G661" s="3">
        <v>4</v>
      </c>
      <c r="H661" s="3">
        <v>6</v>
      </c>
      <c r="I661" s="6">
        <f t="shared" si="10"/>
        <v>3.6666666666666665</v>
      </c>
    </row>
    <row r="662" spans="6:9" x14ac:dyDescent="0.3">
      <c r="F662" s="3">
        <v>1</v>
      </c>
      <c r="G662" s="3">
        <v>4</v>
      </c>
      <c r="H662" s="3">
        <v>6</v>
      </c>
      <c r="I662" s="6">
        <f t="shared" si="10"/>
        <v>3.6666666666666665</v>
      </c>
    </row>
    <row r="663" spans="6:9" x14ac:dyDescent="0.3">
      <c r="F663" s="3">
        <v>1</v>
      </c>
      <c r="G663" s="3">
        <v>4</v>
      </c>
      <c r="H663" s="3">
        <v>7</v>
      </c>
      <c r="I663" s="6">
        <f t="shared" si="10"/>
        <v>4</v>
      </c>
    </row>
    <row r="664" spans="6:9" x14ac:dyDescent="0.3">
      <c r="F664" s="3">
        <v>1</v>
      </c>
      <c r="G664" s="3">
        <v>5</v>
      </c>
      <c r="H664" s="3">
        <v>5</v>
      </c>
      <c r="I664" s="6">
        <f t="shared" si="10"/>
        <v>3.6666666666666665</v>
      </c>
    </row>
    <row r="665" spans="6:9" x14ac:dyDescent="0.3">
      <c r="F665" s="3">
        <v>1</v>
      </c>
      <c r="G665" s="3">
        <v>5</v>
      </c>
      <c r="H665" s="3">
        <v>5</v>
      </c>
      <c r="I665" s="6">
        <f t="shared" si="10"/>
        <v>3.6666666666666665</v>
      </c>
    </row>
    <row r="666" spans="6:9" x14ac:dyDescent="0.3">
      <c r="F666" s="3">
        <v>1</v>
      </c>
      <c r="G666" s="3">
        <v>5</v>
      </c>
      <c r="H666" s="3">
        <v>6</v>
      </c>
      <c r="I666" s="6">
        <f t="shared" si="10"/>
        <v>4</v>
      </c>
    </row>
    <row r="667" spans="6:9" x14ac:dyDescent="0.3">
      <c r="F667" s="3">
        <v>1</v>
      </c>
      <c r="G667" s="3">
        <v>5</v>
      </c>
      <c r="H667" s="3">
        <v>6</v>
      </c>
      <c r="I667" s="6">
        <f t="shared" si="10"/>
        <v>4</v>
      </c>
    </row>
    <row r="668" spans="6:9" x14ac:dyDescent="0.3">
      <c r="F668" s="3">
        <v>1</v>
      </c>
      <c r="G668" s="3">
        <v>5</v>
      </c>
      <c r="H668" s="3">
        <v>7</v>
      </c>
      <c r="I668" s="6">
        <f t="shared" si="10"/>
        <v>4.333333333333333</v>
      </c>
    </row>
    <row r="669" spans="6:9" x14ac:dyDescent="0.3">
      <c r="F669" s="3">
        <v>1</v>
      </c>
      <c r="G669" s="3">
        <v>5</v>
      </c>
      <c r="H669" s="3">
        <v>5</v>
      </c>
      <c r="I669" s="6">
        <f t="shared" si="10"/>
        <v>3.6666666666666665</v>
      </c>
    </row>
    <row r="670" spans="6:9" x14ac:dyDescent="0.3">
      <c r="F670" s="3">
        <v>1</v>
      </c>
      <c r="G670" s="3">
        <v>5</v>
      </c>
      <c r="H670" s="3">
        <v>6</v>
      </c>
      <c r="I670" s="6">
        <f t="shared" si="10"/>
        <v>4</v>
      </c>
    </row>
    <row r="671" spans="6:9" x14ac:dyDescent="0.3">
      <c r="F671" s="3">
        <v>1</v>
      </c>
      <c r="G671" s="3">
        <v>5</v>
      </c>
      <c r="H671" s="3">
        <v>6</v>
      </c>
      <c r="I671" s="6">
        <f t="shared" si="10"/>
        <v>4</v>
      </c>
    </row>
    <row r="672" spans="6:9" x14ac:dyDescent="0.3">
      <c r="F672" s="3">
        <v>1</v>
      </c>
      <c r="G672" s="3">
        <v>5</v>
      </c>
      <c r="H672" s="3">
        <v>7</v>
      </c>
      <c r="I672" s="6">
        <f t="shared" si="10"/>
        <v>4.333333333333333</v>
      </c>
    </row>
    <row r="673" spans="6:9" x14ac:dyDescent="0.3">
      <c r="F673" s="3">
        <v>1</v>
      </c>
      <c r="G673" s="3">
        <v>5</v>
      </c>
      <c r="H673" s="3">
        <v>6</v>
      </c>
      <c r="I673" s="6">
        <f t="shared" si="10"/>
        <v>4</v>
      </c>
    </row>
    <row r="674" spans="6:9" x14ac:dyDescent="0.3">
      <c r="F674" s="3">
        <v>1</v>
      </c>
      <c r="G674" s="3">
        <v>5</v>
      </c>
      <c r="H674" s="3">
        <v>6</v>
      </c>
      <c r="I674" s="6">
        <f t="shared" si="10"/>
        <v>4</v>
      </c>
    </row>
    <row r="675" spans="6:9" x14ac:dyDescent="0.3">
      <c r="F675" s="3">
        <v>1</v>
      </c>
      <c r="G675" s="3">
        <v>5</v>
      </c>
      <c r="H675" s="3">
        <v>7</v>
      </c>
      <c r="I675" s="6">
        <f t="shared" si="10"/>
        <v>4.333333333333333</v>
      </c>
    </row>
    <row r="676" spans="6:9" x14ac:dyDescent="0.3">
      <c r="F676" s="3">
        <v>1</v>
      </c>
      <c r="G676" s="3">
        <v>6</v>
      </c>
      <c r="H676" s="3">
        <v>6</v>
      </c>
      <c r="I676" s="6">
        <f t="shared" si="10"/>
        <v>4.333333333333333</v>
      </c>
    </row>
    <row r="677" spans="6:9" x14ac:dyDescent="0.3">
      <c r="F677" s="3">
        <v>1</v>
      </c>
      <c r="G677" s="3">
        <v>6</v>
      </c>
      <c r="H677" s="3">
        <v>7</v>
      </c>
      <c r="I677" s="6">
        <f t="shared" si="10"/>
        <v>4.666666666666667</v>
      </c>
    </row>
    <row r="678" spans="6:9" x14ac:dyDescent="0.3">
      <c r="F678" s="3">
        <v>1</v>
      </c>
      <c r="G678" s="3">
        <v>6</v>
      </c>
      <c r="H678" s="3">
        <v>7</v>
      </c>
      <c r="I678" s="6">
        <f t="shared" si="10"/>
        <v>4.666666666666667</v>
      </c>
    </row>
    <row r="679" spans="6:9" x14ac:dyDescent="0.3">
      <c r="F679" s="3">
        <v>1</v>
      </c>
      <c r="G679" s="3">
        <v>1</v>
      </c>
      <c r="H679" s="3">
        <v>1</v>
      </c>
      <c r="I679" s="6">
        <f t="shared" si="10"/>
        <v>1</v>
      </c>
    </row>
    <row r="680" spans="6:9" x14ac:dyDescent="0.3">
      <c r="F680" s="3">
        <v>1</v>
      </c>
      <c r="G680" s="3">
        <v>1</v>
      </c>
      <c r="H680" s="3">
        <v>1</v>
      </c>
      <c r="I680" s="6">
        <f t="shared" si="10"/>
        <v>1</v>
      </c>
    </row>
    <row r="681" spans="6:9" x14ac:dyDescent="0.3">
      <c r="F681" s="3">
        <v>1</v>
      </c>
      <c r="G681" s="3">
        <v>1</v>
      </c>
      <c r="H681" s="3">
        <v>1</v>
      </c>
      <c r="I681" s="6">
        <f t="shared" si="10"/>
        <v>1</v>
      </c>
    </row>
    <row r="682" spans="6:9" x14ac:dyDescent="0.3">
      <c r="F682" s="3">
        <v>1</v>
      </c>
      <c r="G682" s="3">
        <v>1</v>
      </c>
      <c r="H682" s="3">
        <v>2</v>
      </c>
      <c r="I682" s="6">
        <f t="shared" si="10"/>
        <v>1.3333333333333333</v>
      </c>
    </row>
    <row r="683" spans="6:9" x14ac:dyDescent="0.3">
      <c r="F683" s="3">
        <v>1</v>
      </c>
      <c r="G683" s="3">
        <v>1</v>
      </c>
      <c r="H683" s="3">
        <v>2</v>
      </c>
      <c r="I683" s="6">
        <f t="shared" si="10"/>
        <v>1.3333333333333333</v>
      </c>
    </row>
    <row r="684" spans="6:9" x14ac:dyDescent="0.3">
      <c r="F684" s="3">
        <v>1</v>
      </c>
      <c r="G684" s="3">
        <v>1</v>
      </c>
      <c r="H684" s="3">
        <v>2</v>
      </c>
      <c r="I684" s="6">
        <f t="shared" si="10"/>
        <v>1.3333333333333333</v>
      </c>
    </row>
    <row r="685" spans="6:9" x14ac:dyDescent="0.3">
      <c r="F685" s="3">
        <v>1</v>
      </c>
      <c r="G685" s="3">
        <v>1</v>
      </c>
      <c r="H685" s="3">
        <v>2</v>
      </c>
      <c r="I685" s="6">
        <f t="shared" si="10"/>
        <v>1.3333333333333333</v>
      </c>
    </row>
    <row r="686" spans="6:9" x14ac:dyDescent="0.3">
      <c r="F686" s="3">
        <v>1</v>
      </c>
      <c r="G686" s="3">
        <v>1</v>
      </c>
      <c r="H686" s="3">
        <v>2</v>
      </c>
      <c r="I686" s="6">
        <f t="shared" si="10"/>
        <v>1.3333333333333333</v>
      </c>
    </row>
    <row r="687" spans="6:9" x14ac:dyDescent="0.3">
      <c r="F687" s="3">
        <v>1</v>
      </c>
      <c r="G687" s="3">
        <v>1</v>
      </c>
      <c r="H687" s="3">
        <v>2</v>
      </c>
      <c r="I687" s="6">
        <f t="shared" si="10"/>
        <v>1.3333333333333333</v>
      </c>
    </row>
    <row r="688" spans="6:9" x14ac:dyDescent="0.3">
      <c r="F688" s="3">
        <v>1</v>
      </c>
      <c r="G688" s="3">
        <v>1</v>
      </c>
      <c r="H688" s="3">
        <v>3</v>
      </c>
      <c r="I688" s="6">
        <f t="shared" si="10"/>
        <v>1.6666666666666667</v>
      </c>
    </row>
    <row r="689" spans="6:9" x14ac:dyDescent="0.3">
      <c r="F689" s="3">
        <v>1</v>
      </c>
      <c r="G689" s="3">
        <v>1</v>
      </c>
      <c r="H689" s="3">
        <v>3</v>
      </c>
      <c r="I689" s="6">
        <f t="shared" si="10"/>
        <v>1.6666666666666667</v>
      </c>
    </row>
    <row r="690" spans="6:9" x14ac:dyDescent="0.3">
      <c r="F690" s="3">
        <v>1</v>
      </c>
      <c r="G690" s="3">
        <v>1</v>
      </c>
      <c r="H690" s="3">
        <v>3</v>
      </c>
      <c r="I690" s="6">
        <f t="shared" si="10"/>
        <v>1.6666666666666667</v>
      </c>
    </row>
    <row r="691" spans="6:9" x14ac:dyDescent="0.3">
      <c r="F691" s="3">
        <v>1</v>
      </c>
      <c r="G691" s="3">
        <v>1</v>
      </c>
      <c r="H691" s="3">
        <v>3</v>
      </c>
      <c r="I691" s="6">
        <f t="shared" si="10"/>
        <v>1.6666666666666667</v>
      </c>
    </row>
    <row r="692" spans="6:9" x14ac:dyDescent="0.3">
      <c r="F692" s="3">
        <v>1</v>
      </c>
      <c r="G692" s="3">
        <v>1</v>
      </c>
      <c r="H692" s="3">
        <v>3</v>
      </c>
      <c r="I692" s="6">
        <f t="shared" si="10"/>
        <v>1.6666666666666667</v>
      </c>
    </row>
    <row r="693" spans="6:9" x14ac:dyDescent="0.3">
      <c r="F693" s="3">
        <v>1</v>
      </c>
      <c r="G693" s="3">
        <v>1</v>
      </c>
      <c r="H693" s="3">
        <v>4</v>
      </c>
      <c r="I693" s="6">
        <f t="shared" si="10"/>
        <v>2</v>
      </c>
    </row>
    <row r="694" spans="6:9" x14ac:dyDescent="0.3">
      <c r="F694" s="3">
        <v>1</v>
      </c>
      <c r="G694" s="3">
        <v>1</v>
      </c>
      <c r="H694" s="3">
        <v>4</v>
      </c>
      <c r="I694" s="6">
        <f t="shared" si="10"/>
        <v>2</v>
      </c>
    </row>
    <row r="695" spans="6:9" x14ac:dyDescent="0.3">
      <c r="F695" s="3">
        <v>1</v>
      </c>
      <c r="G695" s="3">
        <v>1</v>
      </c>
      <c r="H695" s="3">
        <v>4</v>
      </c>
      <c r="I695" s="6">
        <f t="shared" si="10"/>
        <v>2</v>
      </c>
    </row>
    <row r="696" spans="6:9" x14ac:dyDescent="0.3">
      <c r="F696" s="3">
        <v>1</v>
      </c>
      <c r="G696" s="3">
        <v>1</v>
      </c>
      <c r="H696" s="3">
        <v>4</v>
      </c>
      <c r="I696" s="6">
        <f t="shared" si="10"/>
        <v>2</v>
      </c>
    </row>
    <row r="697" spans="6:9" x14ac:dyDescent="0.3">
      <c r="F697" s="3">
        <v>1</v>
      </c>
      <c r="G697" s="3">
        <v>1</v>
      </c>
      <c r="H697" s="3">
        <v>5</v>
      </c>
      <c r="I697" s="6">
        <f t="shared" si="10"/>
        <v>2.3333333333333335</v>
      </c>
    </row>
    <row r="698" spans="6:9" x14ac:dyDescent="0.3">
      <c r="F698" s="3">
        <v>1</v>
      </c>
      <c r="G698" s="3">
        <v>1</v>
      </c>
      <c r="H698" s="3">
        <v>5</v>
      </c>
      <c r="I698" s="6">
        <f t="shared" si="10"/>
        <v>2.3333333333333335</v>
      </c>
    </row>
    <row r="699" spans="6:9" x14ac:dyDescent="0.3">
      <c r="F699" s="3">
        <v>1</v>
      </c>
      <c r="G699" s="3">
        <v>1</v>
      </c>
      <c r="H699" s="3">
        <v>5</v>
      </c>
      <c r="I699" s="6">
        <f t="shared" si="10"/>
        <v>2.3333333333333335</v>
      </c>
    </row>
    <row r="700" spans="6:9" x14ac:dyDescent="0.3">
      <c r="F700" s="3">
        <v>1</v>
      </c>
      <c r="G700" s="3">
        <v>1</v>
      </c>
      <c r="H700" s="3">
        <v>6</v>
      </c>
      <c r="I700" s="6">
        <f t="shared" si="10"/>
        <v>2.6666666666666665</v>
      </c>
    </row>
    <row r="701" spans="6:9" x14ac:dyDescent="0.3">
      <c r="F701" s="3">
        <v>1</v>
      </c>
      <c r="G701" s="3">
        <v>1</v>
      </c>
      <c r="H701" s="3">
        <v>6</v>
      </c>
      <c r="I701" s="6">
        <f t="shared" si="10"/>
        <v>2.6666666666666665</v>
      </c>
    </row>
    <row r="702" spans="6:9" x14ac:dyDescent="0.3">
      <c r="F702" s="3">
        <v>1</v>
      </c>
      <c r="G702" s="3">
        <v>1</v>
      </c>
      <c r="H702" s="3">
        <v>7</v>
      </c>
      <c r="I702" s="6">
        <f t="shared" si="10"/>
        <v>3</v>
      </c>
    </row>
    <row r="703" spans="6:9" x14ac:dyDescent="0.3">
      <c r="F703" s="3">
        <v>1</v>
      </c>
      <c r="G703" s="3">
        <v>1</v>
      </c>
      <c r="H703" s="3">
        <v>1</v>
      </c>
      <c r="I703" s="6">
        <f t="shared" si="10"/>
        <v>1</v>
      </c>
    </row>
    <row r="704" spans="6:9" x14ac:dyDescent="0.3">
      <c r="F704" s="3">
        <v>1</v>
      </c>
      <c r="G704" s="3">
        <v>1</v>
      </c>
      <c r="H704" s="3">
        <v>1</v>
      </c>
      <c r="I704" s="6">
        <f t="shared" si="10"/>
        <v>1</v>
      </c>
    </row>
    <row r="705" spans="6:9" x14ac:dyDescent="0.3">
      <c r="F705" s="3">
        <v>1</v>
      </c>
      <c r="G705" s="3">
        <v>1</v>
      </c>
      <c r="H705" s="3">
        <v>2</v>
      </c>
      <c r="I705" s="6">
        <f t="shared" si="10"/>
        <v>1.3333333333333333</v>
      </c>
    </row>
    <row r="706" spans="6:9" x14ac:dyDescent="0.3">
      <c r="F706" s="3">
        <v>1</v>
      </c>
      <c r="G706" s="3">
        <v>1</v>
      </c>
      <c r="H706" s="3">
        <v>2</v>
      </c>
      <c r="I706" s="6">
        <f t="shared" si="10"/>
        <v>1.3333333333333333</v>
      </c>
    </row>
    <row r="707" spans="6:9" x14ac:dyDescent="0.3">
      <c r="F707" s="3">
        <v>1</v>
      </c>
      <c r="G707" s="3">
        <v>1</v>
      </c>
      <c r="H707" s="3">
        <v>2</v>
      </c>
      <c r="I707" s="6">
        <f t="shared" si="10"/>
        <v>1.3333333333333333</v>
      </c>
    </row>
    <row r="708" spans="6:9" x14ac:dyDescent="0.3">
      <c r="F708" s="3">
        <v>1</v>
      </c>
      <c r="G708" s="3">
        <v>1</v>
      </c>
      <c r="H708" s="3">
        <v>2</v>
      </c>
      <c r="I708" s="6">
        <f t="shared" ref="I708:I771" si="11">AVERAGE(F708:H708)</f>
        <v>1.3333333333333333</v>
      </c>
    </row>
    <row r="709" spans="6:9" x14ac:dyDescent="0.3">
      <c r="F709" s="3">
        <v>1</v>
      </c>
      <c r="G709" s="3">
        <v>1</v>
      </c>
      <c r="H709" s="3">
        <v>2</v>
      </c>
      <c r="I709" s="6">
        <f t="shared" si="11"/>
        <v>1.3333333333333333</v>
      </c>
    </row>
    <row r="710" spans="6:9" x14ac:dyDescent="0.3">
      <c r="F710" s="3">
        <v>1</v>
      </c>
      <c r="G710" s="3">
        <v>1</v>
      </c>
      <c r="H710" s="3">
        <v>2</v>
      </c>
      <c r="I710" s="6">
        <f t="shared" si="11"/>
        <v>1.3333333333333333</v>
      </c>
    </row>
    <row r="711" spans="6:9" x14ac:dyDescent="0.3">
      <c r="F711" s="3">
        <v>1</v>
      </c>
      <c r="G711" s="3">
        <v>1</v>
      </c>
      <c r="H711" s="3">
        <v>3</v>
      </c>
      <c r="I711" s="6">
        <f t="shared" si="11"/>
        <v>1.6666666666666667</v>
      </c>
    </row>
    <row r="712" spans="6:9" x14ac:dyDescent="0.3">
      <c r="F712" s="3">
        <v>1</v>
      </c>
      <c r="G712" s="3">
        <v>1</v>
      </c>
      <c r="H712" s="3">
        <v>3</v>
      </c>
      <c r="I712" s="6">
        <f t="shared" si="11"/>
        <v>1.6666666666666667</v>
      </c>
    </row>
    <row r="713" spans="6:9" x14ac:dyDescent="0.3">
      <c r="F713" s="3">
        <v>1</v>
      </c>
      <c r="G713" s="3">
        <v>1</v>
      </c>
      <c r="H713" s="3">
        <v>3</v>
      </c>
      <c r="I713" s="6">
        <f t="shared" si="11"/>
        <v>1.6666666666666667</v>
      </c>
    </row>
    <row r="714" spans="6:9" x14ac:dyDescent="0.3">
      <c r="F714" s="3">
        <v>1</v>
      </c>
      <c r="G714" s="3">
        <v>1</v>
      </c>
      <c r="H714" s="3">
        <v>3</v>
      </c>
      <c r="I714" s="6">
        <f t="shared" si="11"/>
        <v>1.6666666666666667</v>
      </c>
    </row>
    <row r="715" spans="6:9" x14ac:dyDescent="0.3">
      <c r="F715" s="3">
        <v>1</v>
      </c>
      <c r="G715" s="3">
        <v>1</v>
      </c>
      <c r="H715" s="3">
        <v>3</v>
      </c>
      <c r="I715" s="6">
        <f t="shared" si="11"/>
        <v>1.6666666666666667</v>
      </c>
    </row>
    <row r="716" spans="6:9" x14ac:dyDescent="0.3">
      <c r="F716" s="3">
        <v>1</v>
      </c>
      <c r="G716" s="3">
        <v>1</v>
      </c>
      <c r="H716" s="3">
        <v>4</v>
      </c>
      <c r="I716" s="6">
        <f t="shared" si="11"/>
        <v>2</v>
      </c>
    </row>
    <row r="717" spans="6:9" x14ac:dyDescent="0.3">
      <c r="F717" s="3">
        <v>1</v>
      </c>
      <c r="G717" s="3">
        <v>1</v>
      </c>
      <c r="H717" s="3">
        <v>4</v>
      </c>
      <c r="I717" s="6">
        <f t="shared" si="11"/>
        <v>2</v>
      </c>
    </row>
    <row r="718" spans="6:9" x14ac:dyDescent="0.3">
      <c r="F718" s="3">
        <v>1</v>
      </c>
      <c r="G718" s="3">
        <v>1</v>
      </c>
      <c r="H718" s="3">
        <v>4</v>
      </c>
      <c r="I718" s="6">
        <f t="shared" si="11"/>
        <v>2</v>
      </c>
    </row>
    <row r="719" spans="6:9" x14ac:dyDescent="0.3">
      <c r="F719" s="3">
        <v>1</v>
      </c>
      <c r="G719" s="3">
        <v>1</v>
      </c>
      <c r="H719" s="3">
        <v>4</v>
      </c>
      <c r="I719" s="6">
        <f t="shared" si="11"/>
        <v>2</v>
      </c>
    </row>
    <row r="720" spans="6:9" x14ac:dyDescent="0.3">
      <c r="F720" s="3">
        <v>1</v>
      </c>
      <c r="G720" s="3">
        <v>1</v>
      </c>
      <c r="H720" s="3">
        <v>5</v>
      </c>
      <c r="I720" s="6">
        <f t="shared" si="11"/>
        <v>2.3333333333333335</v>
      </c>
    </row>
    <row r="721" spans="6:9" x14ac:dyDescent="0.3">
      <c r="F721" s="3">
        <v>1</v>
      </c>
      <c r="G721" s="3">
        <v>1</v>
      </c>
      <c r="H721" s="3">
        <v>5</v>
      </c>
      <c r="I721" s="6">
        <f t="shared" si="11"/>
        <v>2.3333333333333335</v>
      </c>
    </row>
    <row r="722" spans="6:9" x14ac:dyDescent="0.3">
      <c r="F722" s="3">
        <v>1</v>
      </c>
      <c r="G722" s="3">
        <v>1</v>
      </c>
      <c r="H722" s="3">
        <v>5</v>
      </c>
      <c r="I722" s="6">
        <f t="shared" si="11"/>
        <v>2.3333333333333335</v>
      </c>
    </row>
    <row r="723" spans="6:9" x14ac:dyDescent="0.3">
      <c r="F723" s="3">
        <v>1</v>
      </c>
      <c r="G723" s="3">
        <v>1</v>
      </c>
      <c r="H723" s="3">
        <v>6</v>
      </c>
      <c r="I723" s="6">
        <f t="shared" si="11"/>
        <v>2.6666666666666665</v>
      </c>
    </row>
    <row r="724" spans="6:9" x14ac:dyDescent="0.3">
      <c r="F724" s="3">
        <v>1</v>
      </c>
      <c r="G724" s="3">
        <v>1</v>
      </c>
      <c r="H724" s="3">
        <v>6</v>
      </c>
      <c r="I724" s="6">
        <f t="shared" si="11"/>
        <v>2.6666666666666665</v>
      </c>
    </row>
    <row r="725" spans="6:9" x14ac:dyDescent="0.3">
      <c r="F725" s="3">
        <v>1</v>
      </c>
      <c r="G725" s="3">
        <v>1</v>
      </c>
      <c r="H725" s="3">
        <v>7</v>
      </c>
      <c r="I725" s="6">
        <f t="shared" si="11"/>
        <v>3</v>
      </c>
    </row>
    <row r="726" spans="6:9" x14ac:dyDescent="0.3">
      <c r="F726" s="3">
        <v>1</v>
      </c>
      <c r="G726" s="3">
        <v>1</v>
      </c>
      <c r="H726" s="3">
        <v>1</v>
      </c>
      <c r="I726" s="6">
        <f t="shared" si="11"/>
        <v>1</v>
      </c>
    </row>
    <row r="727" spans="6:9" x14ac:dyDescent="0.3">
      <c r="F727" s="3">
        <v>1</v>
      </c>
      <c r="G727" s="3">
        <v>1</v>
      </c>
      <c r="H727" s="3">
        <v>2</v>
      </c>
      <c r="I727" s="6">
        <f t="shared" si="11"/>
        <v>1.3333333333333333</v>
      </c>
    </row>
    <row r="728" spans="6:9" x14ac:dyDescent="0.3">
      <c r="F728" s="3">
        <v>1</v>
      </c>
      <c r="G728" s="3">
        <v>1</v>
      </c>
      <c r="H728" s="3">
        <v>2</v>
      </c>
      <c r="I728" s="6">
        <f t="shared" si="11"/>
        <v>1.3333333333333333</v>
      </c>
    </row>
    <row r="729" spans="6:9" x14ac:dyDescent="0.3">
      <c r="F729" s="3">
        <v>1</v>
      </c>
      <c r="G729" s="3">
        <v>1</v>
      </c>
      <c r="H729" s="3">
        <v>2</v>
      </c>
      <c r="I729" s="6">
        <f t="shared" si="11"/>
        <v>1.3333333333333333</v>
      </c>
    </row>
    <row r="730" spans="6:9" x14ac:dyDescent="0.3">
      <c r="F730" s="3">
        <v>1</v>
      </c>
      <c r="G730" s="3">
        <v>1</v>
      </c>
      <c r="H730" s="3">
        <v>2</v>
      </c>
      <c r="I730" s="6">
        <f t="shared" si="11"/>
        <v>1.3333333333333333</v>
      </c>
    </row>
    <row r="731" spans="6:9" x14ac:dyDescent="0.3">
      <c r="F731" s="3">
        <v>1</v>
      </c>
      <c r="G731" s="3">
        <v>1</v>
      </c>
      <c r="H731" s="3">
        <v>2</v>
      </c>
      <c r="I731" s="6">
        <f t="shared" si="11"/>
        <v>1.3333333333333333</v>
      </c>
    </row>
    <row r="732" spans="6:9" x14ac:dyDescent="0.3">
      <c r="F732" s="3">
        <v>1</v>
      </c>
      <c r="G732" s="3">
        <v>1</v>
      </c>
      <c r="H732" s="3">
        <v>2</v>
      </c>
      <c r="I732" s="6">
        <f t="shared" si="11"/>
        <v>1.3333333333333333</v>
      </c>
    </row>
    <row r="733" spans="6:9" x14ac:dyDescent="0.3">
      <c r="F733" s="3">
        <v>1</v>
      </c>
      <c r="G733" s="3">
        <v>1</v>
      </c>
      <c r="H733" s="3">
        <v>3</v>
      </c>
      <c r="I733" s="6">
        <f t="shared" si="11"/>
        <v>1.6666666666666667</v>
      </c>
    </row>
    <row r="734" spans="6:9" x14ac:dyDescent="0.3">
      <c r="F734" s="3">
        <v>1</v>
      </c>
      <c r="G734" s="3">
        <v>1</v>
      </c>
      <c r="H734" s="3">
        <v>3</v>
      </c>
      <c r="I734" s="6">
        <f t="shared" si="11"/>
        <v>1.6666666666666667</v>
      </c>
    </row>
    <row r="735" spans="6:9" x14ac:dyDescent="0.3">
      <c r="F735" s="3">
        <v>1</v>
      </c>
      <c r="G735" s="3">
        <v>1</v>
      </c>
      <c r="H735" s="3">
        <v>3</v>
      </c>
      <c r="I735" s="6">
        <f t="shared" si="11"/>
        <v>1.6666666666666667</v>
      </c>
    </row>
    <row r="736" spans="6:9" x14ac:dyDescent="0.3">
      <c r="F736" s="3">
        <v>1</v>
      </c>
      <c r="G736" s="3">
        <v>1</v>
      </c>
      <c r="H736" s="3">
        <v>3</v>
      </c>
      <c r="I736" s="6">
        <f t="shared" si="11"/>
        <v>1.6666666666666667</v>
      </c>
    </row>
    <row r="737" spans="6:9" x14ac:dyDescent="0.3">
      <c r="F737" s="3">
        <v>1</v>
      </c>
      <c r="G737" s="3">
        <v>1</v>
      </c>
      <c r="H737" s="3">
        <v>3</v>
      </c>
      <c r="I737" s="6">
        <f t="shared" si="11"/>
        <v>1.6666666666666667</v>
      </c>
    </row>
    <row r="738" spans="6:9" x14ac:dyDescent="0.3">
      <c r="F738" s="3">
        <v>1</v>
      </c>
      <c r="G738" s="3">
        <v>1</v>
      </c>
      <c r="H738" s="3">
        <v>4</v>
      </c>
      <c r="I738" s="6">
        <f t="shared" si="11"/>
        <v>2</v>
      </c>
    </row>
    <row r="739" spans="6:9" x14ac:dyDescent="0.3">
      <c r="F739" s="3">
        <v>1</v>
      </c>
      <c r="G739" s="3">
        <v>1</v>
      </c>
      <c r="H739" s="3">
        <v>4</v>
      </c>
      <c r="I739" s="6">
        <f t="shared" si="11"/>
        <v>2</v>
      </c>
    </row>
    <row r="740" spans="6:9" x14ac:dyDescent="0.3">
      <c r="F740" s="3">
        <v>1</v>
      </c>
      <c r="G740" s="3">
        <v>1</v>
      </c>
      <c r="H740" s="3">
        <v>4</v>
      </c>
      <c r="I740" s="6">
        <f t="shared" si="11"/>
        <v>2</v>
      </c>
    </row>
    <row r="741" spans="6:9" x14ac:dyDescent="0.3">
      <c r="F741" s="3">
        <v>1</v>
      </c>
      <c r="G741" s="3">
        <v>1</v>
      </c>
      <c r="H741" s="3">
        <v>4</v>
      </c>
      <c r="I741" s="6">
        <f t="shared" si="11"/>
        <v>2</v>
      </c>
    </row>
    <row r="742" spans="6:9" x14ac:dyDescent="0.3">
      <c r="F742" s="3">
        <v>1</v>
      </c>
      <c r="G742" s="3">
        <v>1</v>
      </c>
      <c r="H742" s="3">
        <v>5</v>
      </c>
      <c r="I742" s="6">
        <f t="shared" si="11"/>
        <v>2.3333333333333335</v>
      </c>
    </row>
    <row r="743" spans="6:9" x14ac:dyDescent="0.3">
      <c r="F743" s="3">
        <v>1</v>
      </c>
      <c r="G743" s="3">
        <v>1</v>
      </c>
      <c r="H743" s="3">
        <v>5</v>
      </c>
      <c r="I743" s="6">
        <f t="shared" si="11"/>
        <v>2.3333333333333335</v>
      </c>
    </row>
    <row r="744" spans="6:9" x14ac:dyDescent="0.3">
      <c r="F744" s="3">
        <v>1</v>
      </c>
      <c r="G744" s="3">
        <v>1</v>
      </c>
      <c r="H744" s="3">
        <v>5</v>
      </c>
      <c r="I744" s="6">
        <f t="shared" si="11"/>
        <v>2.3333333333333335</v>
      </c>
    </row>
    <row r="745" spans="6:9" x14ac:dyDescent="0.3">
      <c r="F745" s="3">
        <v>1</v>
      </c>
      <c r="G745" s="3">
        <v>1</v>
      </c>
      <c r="H745" s="3">
        <v>6</v>
      </c>
      <c r="I745" s="6">
        <f t="shared" si="11"/>
        <v>2.6666666666666665</v>
      </c>
    </row>
    <row r="746" spans="6:9" x14ac:dyDescent="0.3">
      <c r="F746" s="3">
        <v>1</v>
      </c>
      <c r="G746" s="3">
        <v>1</v>
      </c>
      <c r="H746" s="3">
        <v>6</v>
      </c>
      <c r="I746" s="6">
        <f t="shared" si="11"/>
        <v>2.6666666666666665</v>
      </c>
    </row>
    <row r="747" spans="6:9" x14ac:dyDescent="0.3">
      <c r="F747" s="3">
        <v>1</v>
      </c>
      <c r="G747" s="3">
        <v>1</v>
      </c>
      <c r="H747" s="3">
        <v>7</v>
      </c>
      <c r="I747" s="6">
        <f t="shared" si="11"/>
        <v>3</v>
      </c>
    </row>
    <row r="748" spans="6:9" x14ac:dyDescent="0.3">
      <c r="F748" s="3">
        <v>1</v>
      </c>
      <c r="G748" s="3">
        <v>1</v>
      </c>
      <c r="H748" s="3">
        <v>2</v>
      </c>
      <c r="I748" s="6">
        <f t="shared" si="11"/>
        <v>1.3333333333333333</v>
      </c>
    </row>
    <row r="749" spans="6:9" x14ac:dyDescent="0.3">
      <c r="F749" s="3">
        <v>1</v>
      </c>
      <c r="G749" s="3">
        <v>1</v>
      </c>
      <c r="H749" s="3">
        <v>2</v>
      </c>
      <c r="I749" s="6">
        <f t="shared" si="11"/>
        <v>1.3333333333333333</v>
      </c>
    </row>
    <row r="750" spans="6:9" x14ac:dyDescent="0.3">
      <c r="F750" s="3">
        <v>1</v>
      </c>
      <c r="G750" s="3">
        <v>1</v>
      </c>
      <c r="H750" s="3">
        <v>2</v>
      </c>
      <c r="I750" s="6">
        <f t="shared" si="11"/>
        <v>1.3333333333333333</v>
      </c>
    </row>
    <row r="751" spans="6:9" x14ac:dyDescent="0.3">
      <c r="F751" s="3">
        <v>1</v>
      </c>
      <c r="G751" s="3">
        <v>1</v>
      </c>
      <c r="H751" s="3">
        <v>2</v>
      </c>
      <c r="I751" s="6">
        <f t="shared" si="11"/>
        <v>1.3333333333333333</v>
      </c>
    </row>
    <row r="752" spans="6:9" x14ac:dyDescent="0.3">
      <c r="F752" s="3">
        <v>1</v>
      </c>
      <c r="G752" s="3">
        <v>1</v>
      </c>
      <c r="H752" s="3">
        <v>2</v>
      </c>
      <c r="I752" s="6">
        <f t="shared" si="11"/>
        <v>1.3333333333333333</v>
      </c>
    </row>
    <row r="753" spans="6:9" x14ac:dyDescent="0.3">
      <c r="F753" s="3">
        <v>1</v>
      </c>
      <c r="G753" s="3">
        <v>1</v>
      </c>
      <c r="H753" s="3">
        <v>2</v>
      </c>
      <c r="I753" s="6">
        <f t="shared" si="11"/>
        <v>1.3333333333333333</v>
      </c>
    </row>
    <row r="754" spans="6:9" x14ac:dyDescent="0.3">
      <c r="F754" s="3">
        <v>1</v>
      </c>
      <c r="G754" s="3">
        <v>1</v>
      </c>
      <c r="H754" s="3">
        <v>3</v>
      </c>
      <c r="I754" s="6">
        <f t="shared" si="11"/>
        <v>1.6666666666666667</v>
      </c>
    </row>
    <row r="755" spans="6:9" x14ac:dyDescent="0.3">
      <c r="F755" s="3">
        <v>1</v>
      </c>
      <c r="G755" s="3">
        <v>1</v>
      </c>
      <c r="H755" s="3">
        <v>3</v>
      </c>
      <c r="I755" s="6">
        <f t="shared" si="11"/>
        <v>1.6666666666666667</v>
      </c>
    </row>
    <row r="756" spans="6:9" x14ac:dyDescent="0.3">
      <c r="F756" s="3">
        <v>1</v>
      </c>
      <c r="G756" s="3">
        <v>1</v>
      </c>
      <c r="H756" s="3">
        <v>3</v>
      </c>
      <c r="I756" s="6">
        <f t="shared" si="11"/>
        <v>1.6666666666666667</v>
      </c>
    </row>
    <row r="757" spans="6:9" x14ac:dyDescent="0.3">
      <c r="F757" s="3">
        <v>1</v>
      </c>
      <c r="G757" s="3">
        <v>1</v>
      </c>
      <c r="H757" s="3">
        <v>3</v>
      </c>
      <c r="I757" s="6">
        <f t="shared" si="11"/>
        <v>1.6666666666666667</v>
      </c>
    </row>
    <row r="758" spans="6:9" x14ac:dyDescent="0.3">
      <c r="F758" s="3">
        <v>1</v>
      </c>
      <c r="G758" s="3">
        <v>1</v>
      </c>
      <c r="H758" s="3">
        <v>3</v>
      </c>
      <c r="I758" s="6">
        <f t="shared" si="11"/>
        <v>1.6666666666666667</v>
      </c>
    </row>
    <row r="759" spans="6:9" x14ac:dyDescent="0.3">
      <c r="F759" s="3">
        <v>1</v>
      </c>
      <c r="G759" s="3">
        <v>1</v>
      </c>
      <c r="H759" s="3">
        <v>4</v>
      </c>
      <c r="I759" s="6">
        <f t="shared" si="11"/>
        <v>2</v>
      </c>
    </row>
    <row r="760" spans="6:9" x14ac:dyDescent="0.3">
      <c r="F760" s="3">
        <v>1</v>
      </c>
      <c r="G760" s="3">
        <v>1</v>
      </c>
      <c r="H760" s="3">
        <v>4</v>
      </c>
      <c r="I760" s="6">
        <f t="shared" si="11"/>
        <v>2</v>
      </c>
    </row>
    <row r="761" spans="6:9" x14ac:dyDescent="0.3">
      <c r="F761" s="3">
        <v>1</v>
      </c>
      <c r="G761" s="3">
        <v>1</v>
      </c>
      <c r="H761" s="3">
        <v>4</v>
      </c>
      <c r="I761" s="6">
        <f t="shared" si="11"/>
        <v>2</v>
      </c>
    </row>
    <row r="762" spans="6:9" x14ac:dyDescent="0.3">
      <c r="F762" s="3">
        <v>1</v>
      </c>
      <c r="G762" s="3">
        <v>1</v>
      </c>
      <c r="H762" s="3">
        <v>4</v>
      </c>
      <c r="I762" s="6">
        <f t="shared" si="11"/>
        <v>2</v>
      </c>
    </row>
    <row r="763" spans="6:9" x14ac:dyDescent="0.3">
      <c r="F763" s="3">
        <v>1</v>
      </c>
      <c r="G763" s="3">
        <v>1</v>
      </c>
      <c r="H763" s="3">
        <v>5</v>
      </c>
      <c r="I763" s="6">
        <f t="shared" si="11"/>
        <v>2.3333333333333335</v>
      </c>
    </row>
    <row r="764" spans="6:9" x14ac:dyDescent="0.3">
      <c r="F764" s="3">
        <v>1</v>
      </c>
      <c r="G764" s="3">
        <v>1</v>
      </c>
      <c r="H764" s="3">
        <v>5</v>
      </c>
      <c r="I764" s="6">
        <f t="shared" si="11"/>
        <v>2.3333333333333335</v>
      </c>
    </row>
    <row r="765" spans="6:9" x14ac:dyDescent="0.3">
      <c r="F765" s="3">
        <v>1</v>
      </c>
      <c r="G765" s="3">
        <v>1</v>
      </c>
      <c r="H765" s="3">
        <v>5</v>
      </c>
      <c r="I765" s="6">
        <f t="shared" si="11"/>
        <v>2.3333333333333335</v>
      </c>
    </row>
    <row r="766" spans="6:9" x14ac:dyDescent="0.3">
      <c r="F766" s="3">
        <v>1</v>
      </c>
      <c r="G766" s="3">
        <v>1</v>
      </c>
      <c r="H766" s="3">
        <v>6</v>
      </c>
      <c r="I766" s="6">
        <f t="shared" si="11"/>
        <v>2.6666666666666665</v>
      </c>
    </row>
    <row r="767" spans="6:9" x14ac:dyDescent="0.3">
      <c r="F767" s="3">
        <v>1</v>
      </c>
      <c r="G767" s="3">
        <v>1</v>
      </c>
      <c r="H767" s="3">
        <v>6</v>
      </c>
      <c r="I767" s="6">
        <f t="shared" si="11"/>
        <v>2.6666666666666665</v>
      </c>
    </row>
    <row r="768" spans="6:9" x14ac:dyDescent="0.3">
      <c r="F768" s="3">
        <v>1</v>
      </c>
      <c r="G768" s="3">
        <v>1</v>
      </c>
      <c r="H768" s="3">
        <v>7</v>
      </c>
      <c r="I768" s="6">
        <f t="shared" si="11"/>
        <v>3</v>
      </c>
    </row>
    <row r="769" spans="6:9" x14ac:dyDescent="0.3">
      <c r="F769" s="3">
        <v>1</v>
      </c>
      <c r="G769" s="3">
        <v>2</v>
      </c>
      <c r="H769" s="3">
        <v>2</v>
      </c>
      <c r="I769" s="6">
        <f t="shared" si="11"/>
        <v>1.6666666666666667</v>
      </c>
    </row>
    <row r="770" spans="6:9" x14ac:dyDescent="0.3">
      <c r="F770" s="3">
        <v>1</v>
      </c>
      <c r="G770" s="3">
        <v>2</v>
      </c>
      <c r="H770" s="3">
        <v>2</v>
      </c>
      <c r="I770" s="6">
        <f t="shared" si="11"/>
        <v>1.6666666666666667</v>
      </c>
    </row>
    <row r="771" spans="6:9" x14ac:dyDescent="0.3">
      <c r="F771" s="3">
        <v>1</v>
      </c>
      <c r="G771" s="3">
        <v>2</v>
      </c>
      <c r="H771" s="3">
        <v>2</v>
      </c>
      <c r="I771" s="6">
        <f t="shared" si="11"/>
        <v>1.6666666666666667</v>
      </c>
    </row>
    <row r="772" spans="6:9" x14ac:dyDescent="0.3">
      <c r="F772" s="3">
        <v>1</v>
      </c>
      <c r="G772" s="3">
        <v>2</v>
      </c>
      <c r="H772" s="3">
        <v>2</v>
      </c>
      <c r="I772" s="6">
        <f t="shared" ref="I772:I835" si="12">AVERAGE(F772:H772)</f>
        <v>1.6666666666666667</v>
      </c>
    </row>
    <row r="773" spans="6:9" x14ac:dyDescent="0.3">
      <c r="F773" s="3">
        <v>1</v>
      </c>
      <c r="G773" s="3">
        <v>2</v>
      </c>
      <c r="H773" s="3">
        <v>2</v>
      </c>
      <c r="I773" s="6">
        <f t="shared" si="12"/>
        <v>1.6666666666666667</v>
      </c>
    </row>
    <row r="774" spans="6:9" x14ac:dyDescent="0.3">
      <c r="F774" s="3">
        <v>1</v>
      </c>
      <c r="G774" s="3">
        <v>2</v>
      </c>
      <c r="H774" s="3">
        <v>3</v>
      </c>
      <c r="I774" s="6">
        <f t="shared" si="12"/>
        <v>2</v>
      </c>
    </row>
    <row r="775" spans="6:9" x14ac:dyDescent="0.3">
      <c r="F775" s="3">
        <v>1</v>
      </c>
      <c r="G775" s="3">
        <v>2</v>
      </c>
      <c r="H775" s="3">
        <v>3</v>
      </c>
      <c r="I775" s="6">
        <f t="shared" si="12"/>
        <v>2</v>
      </c>
    </row>
    <row r="776" spans="6:9" x14ac:dyDescent="0.3">
      <c r="F776" s="3">
        <v>1</v>
      </c>
      <c r="G776" s="3">
        <v>2</v>
      </c>
      <c r="H776" s="3">
        <v>3</v>
      </c>
      <c r="I776" s="6">
        <f t="shared" si="12"/>
        <v>2</v>
      </c>
    </row>
    <row r="777" spans="6:9" x14ac:dyDescent="0.3">
      <c r="F777" s="3">
        <v>1</v>
      </c>
      <c r="G777" s="3">
        <v>2</v>
      </c>
      <c r="H777" s="3">
        <v>3</v>
      </c>
      <c r="I777" s="6">
        <f t="shared" si="12"/>
        <v>2</v>
      </c>
    </row>
    <row r="778" spans="6:9" x14ac:dyDescent="0.3">
      <c r="F778" s="3">
        <v>1</v>
      </c>
      <c r="G778" s="3">
        <v>2</v>
      </c>
      <c r="H778" s="3">
        <v>3</v>
      </c>
      <c r="I778" s="6">
        <f t="shared" si="12"/>
        <v>2</v>
      </c>
    </row>
    <row r="779" spans="6:9" x14ac:dyDescent="0.3">
      <c r="F779" s="3">
        <v>1</v>
      </c>
      <c r="G779" s="3">
        <v>2</v>
      </c>
      <c r="H779" s="3">
        <v>4</v>
      </c>
      <c r="I779" s="6">
        <f t="shared" si="12"/>
        <v>2.3333333333333335</v>
      </c>
    </row>
    <row r="780" spans="6:9" x14ac:dyDescent="0.3">
      <c r="F780" s="3">
        <v>1</v>
      </c>
      <c r="G780" s="3">
        <v>2</v>
      </c>
      <c r="H780" s="3">
        <v>4</v>
      </c>
      <c r="I780" s="6">
        <f t="shared" si="12"/>
        <v>2.3333333333333335</v>
      </c>
    </row>
    <row r="781" spans="6:9" x14ac:dyDescent="0.3">
      <c r="F781" s="3">
        <v>1</v>
      </c>
      <c r="G781" s="3">
        <v>2</v>
      </c>
      <c r="H781" s="3">
        <v>4</v>
      </c>
      <c r="I781" s="6">
        <f t="shared" si="12"/>
        <v>2.3333333333333335</v>
      </c>
    </row>
    <row r="782" spans="6:9" x14ac:dyDescent="0.3">
      <c r="F782" s="3">
        <v>1</v>
      </c>
      <c r="G782" s="3">
        <v>2</v>
      </c>
      <c r="H782" s="3">
        <v>4</v>
      </c>
      <c r="I782" s="6">
        <f t="shared" si="12"/>
        <v>2.3333333333333335</v>
      </c>
    </row>
    <row r="783" spans="6:9" x14ac:dyDescent="0.3">
      <c r="F783" s="3">
        <v>1</v>
      </c>
      <c r="G783" s="3">
        <v>2</v>
      </c>
      <c r="H783" s="3">
        <v>5</v>
      </c>
      <c r="I783" s="6">
        <f t="shared" si="12"/>
        <v>2.6666666666666665</v>
      </c>
    </row>
    <row r="784" spans="6:9" x14ac:dyDescent="0.3">
      <c r="F784" s="3">
        <v>1</v>
      </c>
      <c r="G784" s="3">
        <v>2</v>
      </c>
      <c r="H784" s="3">
        <v>5</v>
      </c>
      <c r="I784" s="6">
        <f t="shared" si="12"/>
        <v>2.6666666666666665</v>
      </c>
    </row>
    <row r="785" spans="6:9" x14ac:dyDescent="0.3">
      <c r="F785" s="3">
        <v>1</v>
      </c>
      <c r="G785" s="3">
        <v>2</v>
      </c>
      <c r="H785" s="3">
        <v>5</v>
      </c>
      <c r="I785" s="6">
        <f t="shared" si="12"/>
        <v>2.6666666666666665</v>
      </c>
    </row>
    <row r="786" spans="6:9" x14ac:dyDescent="0.3">
      <c r="F786" s="3">
        <v>1</v>
      </c>
      <c r="G786" s="3">
        <v>2</v>
      </c>
      <c r="H786" s="3">
        <v>6</v>
      </c>
      <c r="I786" s="6">
        <f t="shared" si="12"/>
        <v>3</v>
      </c>
    </row>
    <row r="787" spans="6:9" x14ac:dyDescent="0.3">
      <c r="F787" s="3">
        <v>1</v>
      </c>
      <c r="G787" s="3">
        <v>2</v>
      </c>
      <c r="H787" s="3">
        <v>6</v>
      </c>
      <c r="I787" s="6">
        <f t="shared" si="12"/>
        <v>3</v>
      </c>
    </row>
    <row r="788" spans="6:9" x14ac:dyDescent="0.3">
      <c r="F788" s="3">
        <v>1</v>
      </c>
      <c r="G788" s="3">
        <v>2</v>
      </c>
      <c r="H788" s="3">
        <v>7</v>
      </c>
      <c r="I788" s="6">
        <f t="shared" si="12"/>
        <v>3.3333333333333335</v>
      </c>
    </row>
    <row r="789" spans="6:9" x14ac:dyDescent="0.3">
      <c r="F789" s="3">
        <v>1</v>
      </c>
      <c r="G789" s="3">
        <v>2</v>
      </c>
      <c r="H789" s="3">
        <v>2</v>
      </c>
      <c r="I789" s="6">
        <f t="shared" si="12"/>
        <v>1.6666666666666667</v>
      </c>
    </row>
    <row r="790" spans="6:9" x14ac:dyDescent="0.3">
      <c r="F790" s="3">
        <v>1</v>
      </c>
      <c r="G790" s="3">
        <v>2</v>
      </c>
      <c r="H790" s="3">
        <v>2</v>
      </c>
      <c r="I790" s="6">
        <f t="shared" si="12"/>
        <v>1.6666666666666667</v>
      </c>
    </row>
    <row r="791" spans="6:9" x14ac:dyDescent="0.3">
      <c r="F791" s="3">
        <v>1</v>
      </c>
      <c r="G791" s="3">
        <v>2</v>
      </c>
      <c r="H791" s="3">
        <v>2</v>
      </c>
      <c r="I791" s="6">
        <f t="shared" si="12"/>
        <v>1.6666666666666667</v>
      </c>
    </row>
    <row r="792" spans="6:9" x14ac:dyDescent="0.3">
      <c r="F792" s="3">
        <v>1</v>
      </c>
      <c r="G792" s="3">
        <v>2</v>
      </c>
      <c r="H792" s="3">
        <v>2</v>
      </c>
      <c r="I792" s="6">
        <f t="shared" si="12"/>
        <v>1.6666666666666667</v>
      </c>
    </row>
    <row r="793" spans="6:9" x14ac:dyDescent="0.3">
      <c r="F793" s="3">
        <v>1</v>
      </c>
      <c r="G793" s="3">
        <v>2</v>
      </c>
      <c r="H793" s="3">
        <v>3</v>
      </c>
      <c r="I793" s="6">
        <f t="shared" si="12"/>
        <v>2</v>
      </c>
    </row>
    <row r="794" spans="6:9" x14ac:dyDescent="0.3">
      <c r="F794" s="3">
        <v>1</v>
      </c>
      <c r="G794" s="3">
        <v>2</v>
      </c>
      <c r="H794" s="3">
        <v>3</v>
      </c>
      <c r="I794" s="6">
        <f t="shared" si="12"/>
        <v>2</v>
      </c>
    </row>
    <row r="795" spans="6:9" x14ac:dyDescent="0.3">
      <c r="F795" s="3">
        <v>1</v>
      </c>
      <c r="G795" s="3">
        <v>2</v>
      </c>
      <c r="H795" s="3">
        <v>3</v>
      </c>
      <c r="I795" s="6">
        <f t="shared" si="12"/>
        <v>2</v>
      </c>
    </row>
    <row r="796" spans="6:9" x14ac:dyDescent="0.3">
      <c r="F796" s="3">
        <v>1</v>
      </c>
      <c r="G796" s="3">
        <v>2</v>
      </c>
      <c r="H796" s="3">
        <v>3</v>
      </c>
      <c r="I796" s="6">
        <f t="shared" si="12"/>
        <v>2</v>
      </c>
    </row>
    <row r="797" spans="6:9" x14ac:dyDescent="0.3">
      <c r="F797" s="3">
        <v>1</v>
      </c>
      <c r="G797" s="3">
        <v>2</v>
      </c>
      <c r="H797" s="3">
        <v>3</v>
      </c>
      <c r="I797" s="6">
        <f t="shared" si="12"/>
        <v>2</v>
      </c>
    </row>
    <row r="798" spans="6:9" x14ac:dyDescent="0.3">
      <c r="F798" s="3">
        <v>1</v>
      </c>
      <c r="G798" s="3">
        <v>2</v>
      </c>
      <c r="H798" s="3">
        <v>4</v>
      </c>
      <c r="I798" s="6">
        <f t="shared" si="12"/>
        <v>2.3333333333333335</v>
      </c>
    </row>
    <row r="799" spans="6:9" x14ac:dyDescent="0.3">
      <c r="F799" s="3">
        <v>1</v>
      </c>
      <c r="G799" s="3">
        <v>2</v>
      </c>
      <c r="H799" s="3">
        <v>4</v>
      </c>
      <c r="I799" s="6">
        <f t="shared" si="12"/>
        <v>2.3333333333333335</v>
      </c>
    </row>
    <row r="800" spans="6:9" x14ac:dyDescent="0.3">
      <c r="F800" s="3">
        <v>1</v>
      </c>
      <c r="G800" s="3">
        <v>2</v>
      </c>
      <c r="H800" s="3">
        <v>4</v>
      </c>
      <c r="I800" s="6">
        <f t="shared" si="12"/>
        <v>2.3333333333333335</v>
      </c>
    </row>
    <row r="801" spans="6:9" x14ac:dyDescent="0.3">
      <c r="F801" s="3">
        <v>1</v>
      </c>
      <c r="G801" s="3">
        <v>2</v>
      </c>
      <c r="H801" s="3">
        <v>4</v>
      </c>
      <c r="I801" s="6">
        <f t="shared" si="12"/>
        <v>2.3333333333333335</v>
      </c>
    </row>
    <row r="802" spans="6:9" x14ac:dyDescent="0.3">
      <c r="F802" s="3">
        <v>1</v>
      </c>
      <c r="G802" s="3">
        <v>2</v>
      </c>
      <c r="H802" s="3">
        <v>5</v>
      </c>
      <c r="I802" s="6">
        <f t="shared" si="12"/>
        <v>2.6666666666666665</v>
      </c>
    </row>
    <row r="803" spans="6:9" x14ac:dyDescent="0.3">
      <c r="F803" s="3">
        <v>1</v>
      </c>
      <c r="G803" s="3">
        <v>2</v>
      </c>
      <c r="H803" s="3">
        <v>5</v>
      </c>
      <c r="I803" s="6">
        <f t="shared" si="12"/>
        <v>2.6666666666666665</v>
      </c>
    </row>
    <row r="804" spans="6:9" x14ac:dyDescent="0.3">
      <c r="F804" s="3">
        <v>1</v>
      </c>
      <c r="G804" s="3">
        <v>2</v>
      </c>
      <c r="H804" s="3">
        <v>5</v>
      </c>
      <c r="I804" s="6">
        <f t="shared" si="12"/>
        <v>2.6666666666666665</v>
      </c>
    </row>
    <row r="805" spans="6:9" x14ac:dyDescent="0.3">
      <c r="F805" s="3">
        <v>1</v>
      </c>
      <c r="G805" s="3">
        <v>2</v>
      </c>
      <c r="H805" s="3">
        <v>6</v>
      </c>
      <c r="I805" s="6">
        <f t="shared" si="12"/>
        <v>3</v>
      </c>
    </row>
    <row r="806" spans="6:9" x14ac:dyDescent="0.3">
      <c r="F806" s="3">
        <v>1</v>
      </c>
      <c r="G806" s="3">
        <v>2</v>
      </c>
      <c r="H806" s="3">
        <v>6</v>
      </c>
      <c r="I806" s="6">
        <f t="shared" si="12"/>
        <v>3</v>
      </c>
    </row>
    <row r="807" spans="6:9" x14ac:dyDescent="0.3">
      <c r="F807" s="3">
        <v>1</v>
      </c>
      <c r="G807" s="3">
        <v>2</v>
      </c>
      <c r="H807" s="3">
        <v>7</v>
      </c>
      <c r="I807" s="6">
        <f t="shared" si="12"/>
        <v>3.3333333333333335</v>
      </c>
    </row>
    <row r="808" spans="6:9" x14ac:dyDescent="0.3">
      <c r="F808" s="3">
        <v>1</v>
      </c>
      <c r="G808" s="3">
        <v>2</v>
      </c>
      <c r="H808" s="3">
        <v>2</v>
      </c>
      <c r="I808" s="6">
        <f t="shared" si="12"/>
        <v>1.6666666666666667</v>
      </c>
    </row>
    <row r="809" spans="6:9" x14ac:dyDescent="0.3">
      <c r="F809" s="3">
        <v>1</v>
      </c>
      <c r="G809" s="3">
        <v>2</v>
      </c>
      <c r="H809" s="3">
        <v>2</v>
      </c>
      <c r="I809" s="6">
        <f t="shared" si="12"/>
        <v>1.6666666666666667</v>
      </c>
    </row>
    <row r="810" spans="6:9" x14ac:dyDescent="0.3">
      <c r="F810" s="3">
        <v>1</v>
      </c>
      <c r="G810" s="3">
        <v>2</v>
      </c>
      <c r="H810" s="3">
        <v>2</v>
      </c>
      <c r="I810" s="6">
        <f t="shared" si="12"/>
        <v>1.6666666666666667</v>
      </c>
    </row>
    <row r="811" spans="6:9" x14ac:dyDescent="0.3">
      <c r="F811" s="3">
        <v>1</v>
      </c>
      <c r="G811" s="3">
        <v>2</v>
      </c>
      <c r="H811" s="3">
        <v>3</v>
      </c>
      <c r="I811" s="6">
        <f t="shared" si="12"/>
        <v>2</v>
      </c>
    </row>
    <row r="812" spans="6:9" x14ac:dyDescent="0.3">
      <c r="F812" s="3">
        <v>1</v>
      </c>
      <c r="G812" s="3">
        <v>2</v>
      </c>
      <c r="H812" s="3">
        <v>3</v>
      </c>
      <c r="I812" s="6">
        <f t="shared" si="12"/>
        <v>2</v>
      </c>
    </row>
    <row r="813" spans="6:9" x14ac:dyDescent="0.3">
      <c r="F813" s="3">
        <v>1</v>
      </c>
      <c r="G813" s="3">
        <v>2</v>
      </c>
      <c r="H813" s="3">
        <v>3</v>
      </c>
      <c r="I813" s="6">
        <f t="shared" si="12"/>
        <v>2</v>
      </c>
    </row>
    <row r="814" spans="6:9" x14ac:dyDescent="0.3">
      <c r="F814" s="3">
        <v>1</v>
      </c>
      <c r="G814" s="3">
        <v>2</v>
      </c>
      <c r="H814" s="3">
        <v>3</v>
      </c>
      <c r="I814" s="6">
        <f t="shared" si="12"/>
        <v>2</v>
      </c>
    </row>
    <row r="815" spans="6:9" x14ac:dyDescent="0.3">
      <c r="F815" s="3">
        <v>1</v>
      </c>
      <c r="G815" s="3">
        <v>2</v>
      </c>
      <c r="H815" s="3">
        <v>3</v>
      </c>
      <c r="I815" s="6">
        <f t="shared" si="12"/>
        <v>2</v>
      </c>
    </row>
    <row r="816" spans="6:9" x14ac:dyDescent="0.3">
      <c r="F816" s="3">
        <v>1</v>
      </c>
      <c r="G816" s="3">
        <v>2</v>
      </c>
      <c r="H816" s="3">
        <v>4</v>
      </c>
      <c r="I816" s="6">
        <f t="shared" si="12"/>
        <v>2.3333333333333335</v>
      </c>
    </row>
    <row r="817" spans="6:9" x14ac:dyDescent="0.3">
      <c r="F817" s="3">
        <v>1</v>
      </c>
      <c r="G817" s="3">
        <v>2</v>
      </c>
      <c r="H817" s="3">
        <v>4</v>
      </c>
      <c r="I817" s="6">
        <f t="shared" si="12"/>
        <v>2.3333333333333335</v>
      </c>
    </row>
    <row r="818" spans="6:9" x14ac:dyDescent="0.3">
      <c r="F818" s="3">
        <v>1</v>
      </c>
      <c r="G818" s="3">
        <v>2</v>
      </c>
      <c r="H818" s="3">
        <v>4</v>
      </c>
      <c r="I818" s="6">
        <f t="shared" si="12"/>
        <v>2.3333333333333335</v>
      </c>
    </row>
    <row r="819" spans="6:9" x14ac:dyDescent="0.3">
      <c r="F819" s="3">
        <v>1</v>
      </c>
      <c r="G819" s="3">
        <v>2</v>
      </c>
      <c r="H819" s="3">
        <v>4</v>
      </c>
      <c r="I819" s="6">
        <f t="shared" si="12"/>
        <v>2.3333333333333335</v>
      </c>
    </row>
    <row r="820" spans="6:9" x14ac:dyDescent="0.3">
      <c r="F820" s="3">
        <v>1</v>
      </c>
      <c r="G820" s="3">
        <v>2</v>
      </c>
      <c r="H820" s="3">
        <v>5</v>
      </c>
      <c r="I820" s="6">
        <f t="shared" si="12"/>
        <v>2.6666666666666665</v>
      </c>
    </row>
    <row r="821" spans="6:9" x14ac:dyDescent="0.3">
      <c r="F821" s="3">
        <v>1</v>
      </c>
      <c r="G821" s="3">
        <v>2</v>
      </c>
      <c r="H821" s="3">
        <v>5</v>
      </c>
      <c r="I821" s="6">
        <f t="shared" si="12"/>
        <v>2.6666666666666665</v>
      </c>
    </row>
    <row r="822" spans="6:9" x14ac:dyDescent="0.3">
      <c r="F822" s="3">
        <v>1</v>
      </c>
      <c r="G822" s="3">
        <v>2</v>
      </c>
      <c r="H822" s="3">
        <v>5</v>
      </c>
      <c r="I822" s="6">
        <f t="shared" si="12"/>
        <v>2.6666666666666665</v>
      </c>
    </row>
    <row r="823" spans="6:9" x14ac:dyDescent="0.3">
      <c r="F823" s="3">
        <v>1</v>
      </c>
      <c r="G823" s="3">
        <v>2</v>
      </c>
      <c r="H823" s="3">
        <v>6</v>
      </c>
      <c r="I823" s="6">
        <f t="shared" si="12"/>
        <v>3</v>
      </c>
    </row>
    <row r="824" spans="6:9" x14ac:dyDescent="0.3">
      <c r="F824" s="3">
        <v>1</v>
      </c>
      <c r="G824" s="3">
        <v>2</v>
      </c>
      <c r="H824" s="3">
        <v>6</v>
      </c>
      <c r="I824" s="6">
        <f t="shared" si="12"/>
        <v>3</v>
      </c>
    </row>
    <row r="825" spans="6:9" x14ac:dyDescent="0.3">
      <c r="F825" s="3">
        <v>1</v>
      </c>
      <c r="G825" s="3">
        <v>2</v>
      </c>
      <c r="H825" s="3">
        <v>7</v>
      </c>
      <c r="I825" s="6">
        <f t="shared" si="12"/>
        <v>3.3333333333333335</v>
      </c>
    </row>
    <row r="826" spans="6:9" x14ac:dyDescent="0.3">
      <c r="F826" s="3">
        <v>1</v>
      </c>
      <c r="G826" s="3">
        <v>2</v>
      </c>
      <c r="H826" s="3">
        <v>2</v>
      </c>
      <c r="I826" s="6">
        <f t="shared" si="12"/>
        <v>1.6666666666666667</v>
      </c>
    </row>
    <row r="827" spans="6:9" x14ac:dyDescent="0.3">
      <c r="F827" s="3">
        <v>1</v>
      </c>
      <c r="G827" s="3">
        <v>2</v>
      </c>
      <c r="H827" s="3">
        <v>2</v>
      </c>
      <c r="I827" s="6">
        <f t="shared" si="12"/>
        <v>1.6666666666666667</v>
      </c>
    </row>
    <row r="828" spans="6:9" x14ac:dyDescent="0.3">
      <c r="F828" s="3">
        <v>1</v>
      </c>
      <c r="G828" s="3">
        <v>2</v>
      </c>
      <c r="H828" s="3">
        <v>3</v>
      </c>
      <c r="I828" s="6">
        <f t="shared" si="12"/>
        <v>2</v>
      </c>
    </row>
    <row r="829" spans="6:9" x14ac:dyDescent="0.3">
      <c r="F829" s="3">
        <v>1</v>
      </c>
      <c r="G829" s="3">
        <v>2</v>
      </c>
      <c r="H829" s="3">
        <v>3</v>
      </c>
      <c r="I829" s="6">
        <f t="shared" si="12"/>
        <v>2</v>
      </c>
    </row>
    <row r="830" spans="6:9" x14ac:dyDescent="0.3">
      <c r="F830" s="3">
        <v>1</v>
      </c>
      <c r="G830" s="3">
        <v>2</v>
      </c>
      <c r="H830" s="3">
        <v>3</v>
      </c>
      <c r="I830" s="6">
        <f t="shared" si="12"/>
        <v>2</v>
      </c>
    </row>
    <row r="831" spans="6:9" x14ac:dyDescent="0.3">
      <c r="F831" s="3">
        <v>1</v>
      </c>
      <c r="G831" s="3">
        <v>2</v>
      </c>
      <c r="H831" s="3">
        <v>3</v>
      </c>
      <c r="I831" s="6">
        <f t="shared" si="12"/>
        <v>2</v>
      </c>
    </row>
    <row r="832" spans="6:9" x14ac:dyDescent="0.3">
      <c r="F832" s="3">
        <v>1</v>
      </c>
      <c r="G832" s="3">
        <v>2</v>
      </c>
      <c r="H832" s="3">
        <v>3</v>
      </c>
      <c r="I832" s="6">
        <f t="shared" si="12"/>
        <v>2</v>
      </c>
    </row>
    <row r="833" spans="6:9" x14ac:dyDescent="0.3">
      <c r="F833" s="3">
        <v>1</v>
      </c>
      <c r="G833" s="3">
        <v>2</v>
      </c>
      <c r="H833" s="3">
        <v>4</v>
      </c>
      <c r="I833" s="6">
        <f t="shared" si="12"/>
        <v>2.3333333333333335</v>
      </c>
    </row>
    <row r="834" spans="6:9" x14ac:dyDescent="0.3">
      <c r="F834" s="3">
        <v>1</v>
      </c>
      <c r="G834" s="3">
        <v>2</v>
      </c>
      <c r="H834" s="3">
        <v>4</v>
      </c>
      <c r="I834" s="6">
        <f t="shared" si="12"/>
        <v>2.3333333333333335</v>
      </c>
    </row>
    <row r="835" spans="6:9" x14ac:dyDescent="0.3">
      <c r="F835" s="3">
        <v>1</v>
      </c>
      <c r="G835" s="3">
        <v>2</v>
      </c>
      <c r="H835" s="3">
        <v>4</v>
      </c>
      <c r="I835" s="6">
        <f t="shared" si="12"/>
        <v>2.3333333333333335</v>
      </c>
    </row>
    <row r="836" spans="6:9" x14ac:dyDescent="0.3">
      <c r="F836" s="3">
        <v>1</v>
      </c>
      <c r="G836" s="3">
        <v>2</v>
      </c>
      <c r="H836" s="3">
        <v>4</v>
      </c>
      <c r="I836" s="6">
        <f t="shared" ref="I836:I899" si="13">AVERAGE(F836:H836)</f>
        <v>2.3333333333333335</v>
      </c>
    </row>
    <row r="837" spans="6:9" x14ac:dyDescent="0.3">
      <c r="F837" s="3">
        <v>1</v>
      </c>
      <c r="G837" s="3">
        <v>2</v>
      </c>
      <c r="H837" s="3">
        <v>5</v>
      </c>
      <c r="I837" s="6">
        <f t="shared" si="13"/>
        <v>2.6666666666666665</v>
      </c>
    </row>
    <row r="838" spans="6:9" x14ac:dyDescent="0.3">
      <c r="F838" s="3">
        <v>1</v>
      </c>
      <c r="G838" s="3">
        <v>2</v>
      </c>
      <c r="H838" s="3">
        <v>5</v>
      </c>
      <c r="I838" s="6">
        <f t="shared" si="13"/>
        <v>2.6666666666666665</v>
      </c>
    </row>
    <row r="839" spans="6:9" x14ac:dyDescent="0.3">
      <c r="F839" s="3">
        <v>1</v>
      </c>
      <c r="G839" s="3">
        <v>2</v>
      </c>
      <c r="H839" s="3">
        <v>5</v>
      </c>
      <c r="I839" s="6">
        <f t="shared" si="13"/>
        <v>2.6666666666666665</v>
      </c>
    </row>
    <row r="840" spans="6:9" x14ac:dyDescent="0.3">
      <c r="F840" s="3">
        <v>1</v>
      </c>
      <c r="G840" s="3">
        <v>2</v>
      </c>
      <c r="H840" s="3">
        <v>6</v>
      </c>
      <c r="I840" s="6">
        <f t="shared" si="13"/>
        <v>3</v>
      </c>
    </row>
    <row r="841" spans="6:9" x14ac:dyDescent="0.3">
      <c r="F841" s="3">
        <v>1</v>
      </c>
      <c r="G841" s="3">
        <v>2</v>
      </c>
      <c r="H841" s="3">
        <v>6</v>
      </c>
      <c r="I841" s="6">
        <f t="shared" si="13"/>
        <v>3</v>
      </c>
    </row>
    <row r="842" spans="6:9" x14ac:dyDescent="0.3">
      <c r="F842" s="3">
        <v>1</v>
      </c>
      <c r="G842" s="3">
        <v>2</v>
      </c>
      <c r="H842" s="3">
        <v>7</v>
      </c>
      <c r="I842" s="6">
        <f t="shared" si="13"/>
        <v>3.3333333333333335</v>
      </c>
    </row>
    <row r="843" spans="6:9" x14ac:dyDescent="0.3">
      <c r="F843" s="3">
        <v>1</v>
      </c>
      <c r="G843" s="3">
        <v>2</v>
      </c>
      <c r="H843" s="3">
        <v>2</v>
      </c>
      <c r="I843" s="6">
        <f t="shared" si="13"/>
        <v>1.6666666666666667</v>
      </c>
    </row>
    <row r="844" spans="6:9" x14ac:dyDescent="0.3">
      <c r="F844" s="3">
        <v>1</v>
      </c>
      <c r="G844" s="3">
        <v>2</v>
      </c>
      <c r="H844" s="3">
        <v>3</v>
      </c>
      <c r="I844" s="6">
        <f t="shared" si="13"/>
        <v>2</v>
      </c>
    </row>
    <row r="845" spans="6:9" x14ac:dyDescent="0.3">
      <c r="F845" s="3">
        <v>1</v>
      </c>
      <c r="G845" s="3">
        <v>2</v>
      </c>
      <c r="H845" s="3">
        <v>3</v>
      </c>
      <c r="I845" s="6">
        <f t="shared" si="13"/>
        <v>2</v>
      </c>
    </row>
    <row r="846" spans="6:9" x14ac:dyDescent="0.3">
      <c r="F846" s="3">
        <v>1</v>
      </c>
      <c r="G846" s="3">
        <v>2</v>
      </c>
      <c r="H846" s="3">
        <v>3</v>
      </c>
      <c r="I846" s="6">
        <f t="shared" si="13"/>
        <v>2</v>
      </c>
    </row>
    <row r="847" spans="6:9" x14ac:dyDescent="0.3">
      <c r="F847" s="3">
        <v>1</v>
      </c>
      <c r="G847" s="3">
        <v>2</v>
      </c>
      <c r="H847" s="3">
        <v>3</v>
      </c>
      <c r="I847" s="6">
        <f t="shared" si="13"/>
        <v>2</v>
      </c>
    </row>
    <row r="848" spans="6:9" x14ac:dyDescent="0.3">
      <c r="F848" s="3">
        <v>1</v>
      </c>
      <c r="G848" s="3">
        <v>2</v>
      </c>
      <c r="H848" s="3">
        <v>3</v>
      </c>
      <c r="I848" s="6">
        <f t="shared" si="13"/>
        <v>2</v>
      </c>
    </row>
    <row r="849" spans="6:9" x14ac:dyDescent="0.3">
      <c r="F849" s="3">
        <v>1</v>
      </c>
      <c r="G849" s="3">
        <v>2</v>
      </c>
      <c r="H849" s="3">
        <v>4</v>
      </c>
      <c r="I849" s="6">
        <f t="shared" si="13"/>
        <v>2.3333333333333335</v>
      </c>
    </row>
    <row r="850" spans="6:9" x14ac:dyDescent="0.3">
      <c r="F850" s="3">
        <v>1</v>
      </c>
      <c r="G850" s="3">
        <v>2</v>
      </c>
      <c r="H850" s="3">
        <v>4</v>
      </c>
      <c r="I850" s="6">
        <f t="shared" si="13"/>
        <v>2.3333333333333335</v>
      </c>
    </row>
    <row r="851" spans="6:9" x14ac:dyDescent="0.3">
      <c r="F851" s="3">
        <v>1</v>
      </c>
      <c r="G851" s="3">
        <v>2</v>
      </c>
      <c r="H851" s="3">
        <v>4</v>
      </c>
      <c r="I851" s="6">
        <f t="shared" si="13"/>
        <v>2.3333333333333335</v>
      </c>
    </row>
    <row r="852" spans="6:9" x14ac:dyDescent="0.3">
      <c r="F852" s="3">
        <v>1</v>
      </c>
      <c r="G852" s="3">
        <v>2</v>
      </c>
      <c r="H852" s="3">
        <v>4</v>
      </c>
      <c r="I852" s="6">
        <f t="shared" si="13"/>
        <v>2.3333333333333335</v>
      </c>
    </row>
    <row r="853" spans="6:9" x14ac:dyDescent="0.3">
      <c r="F853" s="3">
        <v>1</v>
      </c>
      <c r="G853" s="3">
        <v>2</v>
      </c>
      <c r="H853" s="3">
        <v>5</v>
      </c>
      <c r="I853" s="6">
        <f t="shared" si="13"/>
        <v>2.6666666666666665</v>
      </c>
    </row>
    <row r="854" spans="6:9" x14ac:dyDescent="0.3">
      <c r="F854" s="3">
        <v>1</v>
      </c>
      <c r="G854" s="3">
        <v>2</v>
      </c>
      <c r="H854" s="3">
        <v>5</v>
      </c>
      <c r="I854" s="6">
        <f t="shared" si="13"/>
        <v>2.6666666666666665</v>
      </c>
    </row>
    <row r="855" spans="6:9" x14ac:dyDescent="0.3">
      <c r="F855" s="3">
        <v>1</v>
      </c>
      <c r="G855" s="3">
        <v>2</v>
      </c>
      <c r="H855" s="3">
        <v>5</v>
      </c>
      <c r="I855" s="6">
        <f t="shared" si="13"/>
        <v>2.6666666666666665</v>
      </c>
    </row>
    <row r="856" spans="6:9" x14ac:dyDescent="0.3">
      <c r="F856" s="3">
        <v>1</v>
      </c>
      <c r="G856" s="3">
        <v>2</v>
      </c>
      <c r="H856" s="3">
        <v>6</v>
      </c>
      <c r="I856" s="6">
        <f t="shared" si="13"/>
        <v>3</v>
      </c>
    </row>
    <row r="857" spans="6:9" x14ac:dyDescent="0.3">
      <c r="F857" s="3">
        <v>1</v>
      </c>
      <c r="G857" s="3">
        <v>2</v>
      </c>
      <c r="H857" s="3">
        <v>6</v>
      </c>
      <c r="I857" s="6">
        <f t="shared" si="13"/>
        <v>3</v>
      </c>
    </row>
    <row r="858" spans="6:9" x14ac:dyDescent="0.3">
      <c r="F858" s="3">
        <v>1</v>
      </c>
      <c r="G858" s="3">
        <v>2</v>
      </c>
      <c r="H858" s="3">
        <v>7</v>
      </c>
      <c r="I858" s="6">
        <f t="shared" si="13"/>
        <v>3.3333333333333335</v>
      </c>
    </row>
    <row r="859" spans="6:9" x14ac:dyDescent="0.3">
      <c r="F859" s="3">
        <v>1</v>
      </c>
      <c r="G859" s="3">
        <v>2</v>
      </c>
      <c r="H859" s="3">
        <v>3</v>
      </c>
      <c r="I859" s="6">
        <f t="shared" si="13"/>
        <v>2</v>
      </c>
    </row>
    <row r="860" spans="6:9" x14ac:dyDescent="0.3">
      <c r="F860" s="3">
        <v>1</v>
      </c>
      <c r="G860" s="3">
        <v>2</v>
      </c>
      <c r="H860" s="3">
        <v>3</v>
      </c>
      <c r="I860" s="6">
        <f t="shared" si="13"/>
        <v>2</v>
      </c>
    </row>
    <row r="861" spans="6:9" x14ac:dyDescent="0.3">
      <c r="F861" s="3">
        <v>1</v>
      </c>
      <c r="G861" s="3">
        <v>2</v>
      </c>
      <c r="H861" s="3">
        <v>3</v>
      </c>
      <c r="I861" s="6">
        <f t="shared" si="13"/>
        <v>2</v>
      </c>
    </row>
    <row r="862" spans="6:9" x14ac:dyDescent="0.3">
      <c r="F862" s="3">
        <v>1</v>
      </c>
      <c r="G862" s="3">
        <v>2</v>
      </c>
      <c r="H862" s="3">
        <v>3</v>
      </c>
      <c r="I862" s="6">
        <f t="shared" si="13"/>
        <v>2</v>
      </c>
    </row>
    <row r="863" spans="6:9" x14ac:dyDescent="0.3">
      <c r="F863" s="3">
        <v>1</v>
      </c>
      <c r="G863" s="3">
        <v>2</v>
      </c>
      <c r="H863" s="3">
        <v>3</v>
      </c>
      <c r="I863" s="6">
        <f t="shared" si="13"/>
        <v>2</v>
      </c>
    </row>
    <row r="864" spans="6:9" x14ac:dyDescent="0.3">
      <c r="F864" s="3">
        <v>1</v>
      </c>
      <c r="G864" s="3">
        <v>2</v>
      </c>
      <c r="H864" s="3">
        <v>4</v>
      </c>
      <c r="I864" s="6">
        <f t="shared" si="13"/>
        <v>2.3333333333333335</v>
      </c>
    </row>
    <row r="865" spans="6:9" x14ac:dyDescent="0.3">
      <c r="F865" s="3">
        <v>1</v>
      </c>
      <c r="G865" s="3">
        <v>2</v>
      </c>
      <c r="H865" s="3">
        <v>4</v>
      </c>
      <c r="I865" s="6">
        <f t="shared" si="13"/>
        <v>2.3333333333333335</v>
      </c>
    </row>
    <row r="866" spans="6:9" x14ac:dyDescent="0.3">
      <c r="F866" s="3">
        <v>1</v>
      </c>
      <c r="G866" s="3">
        <v>2</v>
      </c>
      <c r="H866" s="3">
        <v>4</v>
      </c>
      <c r="I866" s="6">
        <f t="shared" si="13"/>
        <v>2.3333333333333335</v>
      </c>
    </row>
    <row r="867" spans="6:9" x14ac:dyDescent="0.3">
      <c r="F867" s="3">
        <v>1</v>
      </c>
      <c r="G867" s="3">
        <v>2</v>
      </c>
      <c r="H867" s="3">
        <v>4</v>
      </c>
      <c r="I867" s="6">
        <f t="shared" si="13"/>
        <v>2.3333333333333335</v>
      </c>
    </row>
    <row r="868" spans="6:9" x14ac:dyDescent="0.3">
      <c r="F868" s="3">
        <v>1</v>
      </c>
      <c r="G868" s="3">
        <v>2</v>
      </c>
      <c r="H868" s="3">
        <v>5</v>
      </c>
      <c r="I868" s="6">
        <f t="shared" si="13"/>
        <v>2.6666666666666665</v>
      </c>
    </row>
    <row r="869" spans="6:9" x14ac:dyDescent="0.3">
      <c r="F869" s="3">
        <v>1</v>
      </c>
      <c r="G869" s="3">
        <v>2</v>
      </c>
      <c r="H869" s="3">
        <v>5</v>
      </c>
      <c r="I869" s="6">
        <f t="shared" si="13"/>
        <v>2.6666666666666665</v>
      </c>
    </row>
    <row r="870" spans="6:9" x14ac:dyDescent="0.3">
      <c r="F870" s="3">
        <v>1</v>
      </c>
      <c r="G870" s="3">
        <v>2</v>
      </c>
      <c r="H870" s="3">
        <v>5</v>
      </c>
      <c r="I870" s="6">
        <f t="shared" si="13"/>
        <v>2.6666666666666665</v>
      </c>
    </row>
    <row r="871" spans="6:9" x14ac:dyDescent="0.3">
      <c r="F871" s="3">
        <v>1</v>
      </c>
      <c r="G871" s="3">
        <v>2</v>
      </c>
      <c r="H871" s="3">
        <v>6</v>
      </c>
      <c r="I871" s="6">
        <f t="shared" si="13"/>
        <v>3</v>
      </c>
    </row>
    <row r="872" spans="6:9" x14ac:dyDescent="0.3">
      <c r="F872" s="3">
        <v>1</v>
      </c>
      <c r="G872" s="3">
        <v>2</v>
      </c>
      <c r="H872" s="3">
        <v>6</v>
      </c>
      <c r="I872" s="6">
        <f t="shared" si="13"/>
        <v>3</v>
      </c>
    </row>
    <row r="873" spans="6:9" x14ac:dyDescent="0.3">
      <c r="F873" s="3">
        <v>1</v>
      </c>
      <c r="G873" s="3">
        <v>2</v>
      </c>
      <c r="H873" s="3">
        <v>7</v>
      </c>
      <c r="I873" s="6">
        <f t="shared" si="13"/>
        <v>3.3333333333333335</v>
      </c>
    </row>
    <row r="874" spans="6:9" x14ac:dyDescent="0.3">
      <c r="F874" s="3">
        <v>1</v>
      </c>
      <c r="G874" s="3">
        <v>3</v>
      </c>
      <c r="H874" s="3">
        <v>3</v>
      </c>
      <c r="I874" s="6">
        <f t="shared" si="13"/>
        <v>2.3333333333333335</v>
      </c>
    </row>
    <row r="875" spans="6:9" x14ac:dyDescent="0.3">
      <c r="F875" s="3">
        <v>1</v>
      </c>
      <c r="G875" s="3">
        <v>3</v>
      </c>
      <c r="H875" s="3">
        <v>3</v>
      </c>
      <c r="I875" s="6">
        <f t="shared" si="13"/>
        <v>2.3333333333333335</v>
      </c>
    </row>
    <row r="876" spans="6:9" x14ac:dyDescent="0.3">
      <c r="F876" s="3">
        <v>1</v>
      </c>
      <c r="G876" s="3">
        <v>3</v>
      </c>
      <c r="H876" s="3">
        <v>3</v>
      </c>
      <c r="I876" s="6">
        <f t="shared" si="13"/>
        <v>2.3333333333333335</v>
      </c>
    </row>
    <row r="877" spans="6:9" x14ac:dyDescent="0.3">
      <c r="F877" s="3">
        <v>1</v>
      </c>
      <c r="G877" s="3">
        <v>3</v>
      </c>
      <c r="H877" s="3">
        <v>3</v>
      </c>
      <c r="I877" s="6">
        <f t="shared" si="13"/>
        <v>2.3333333333333335</v>
      </c>
    </row>
    <row r="878" spans="6:9" x14ac:dyDescent="0.3">
      <c r="F878" s="3">
        <v>1</v>
      </c>
      <c r="G878" s="3">
        <v>3</v>
      </c>
      <c r="H878" s="3">
        <v>4</v>
      </c>
      <c r="I878" s="6">
        <f t="shared" si="13"/>
        <v>2.6666666666666665</v>
      </c>
    </row>
    <row r="879" spans="6:9" x14ac:dyDescent="0.3">
      <c r="F879" s="3">
        <v>1</v>
      </c>
      <c r="G879" s="3">
        <v>3</v>
      </c>
      <c r="H879" s="3">
        <v>4</v>
      </c>
      <c r="I879" s="6">
        <f t="shared" si="13"/>
        <v>2.6666666666666665</v>
      </c>
    </row>
    <row r="880" spans="6:9" x14ac:dyDescent="0.3">
      <c r="F880" s="3">
        <v>1</v>
      </c>
      <c r="G880" s="3">
        <v>3</v>
      </c>
      <c r="H880" s="3">
        <v>4</v>
      </c>
      <c r="I880" s="6">
        <f t="shared" si="13"/>
        <v>2.6666666666666665</v>
      </c>
    </row>
    <row r="881" spans="6:9" x14ac:dyDescent="0.3">
      <c r="F881" s="3">
        <v>1</v>
      </c>
      <c r="G881" s="3">
        <v>3</v>
      </c>
      <c r="H881" s="3">
        <v>4</v>
      </c>
      <c r="I881" s="6">
        <f t="shared" si="13"/>
        <v>2.6666666666666665</v>
      </c>
    </row>
    <row r="882" spans="6:9" x14ac:dyDescent="0.3">
      <c r="F882" s="3">
        <v>1</v>
      </c>
      <c r="G882" s="3">
        <v>3</v>
      </c>
      <c r="H882" s="3">
        <v>5</v>
      </c>
      <c r="I882" s="6">
        <f t="shared" si="13"/>
        <v>3</v>
      </c>
    </row>
    <row r="883" spans="6:9" x14ac:dyDescent="0.3">
      <c r="F883" s="3">
        <v>1</v>
      </c>
      <c r="G883" s="3">
        <v>3</v>
      </c>
      <c r="H883" s="3">
        <v>5</v>
      </c>
      <c r="I883" s="6">
        <f t="shared" si="13"/>
        <v>3</v>
      </c>
    </row>
    <row r="884" spans="6:9" x14ac:dyDescent="0.3">
      <c r="F884" s="3">
        <v>1</v>
      </c>
      <c r="G884" s="3">
        <v>3</v>
      </c>
      <c r="H884" s="3">
        <v>5</v>
      </c>
      <c r="I884" s="6">
        <f t="shared" si="13"/>
        <v>3</v>
      </c>
    </row>
    <row r="885" spans="6:9" x14ac:dyDescent="0.3">
      <c r="F885" s="3">
        <v>1</v>
      </c>
      <c r="G885" s="3">
        <v>3</v>
      </c>
      <c r="H885" s="3">
        <v>6</v>
      </c>
      <c r="I885" s="6">
        <f t="shared" si="13"/>
        <v>3.3333333333333335</v>
      </c>
    </row>
    <row r="886" spans="6:9" x14ac:dyDescent="0.3">
      <c r="F886" s="3">
        <v>1</v>
      </c>
      <c r="G886" s="3">
        <v>3</v>
      </c>
      <c r="H886" s="3">
        <v>6</v>
      </c>
      <c r="I886" s="6">
        <f t="shared" si="13"/>
        <v>3.3333333333333335</v>
      </c>
    </row>
    <row r="887" spans="6:9" x14ac:dyDescent="0.3">
      <c r="F887" s="3">
        <v>1</v>
      </c>
      <c r="G887" s="3">
        <v>3</v>
      </c>
      <c r="H887" s="3">
        <v>7</v>
      </c>
      <c r="I887" s="6">
        <f t="shared" si="13"/>
        <v>3.6666666666666665</v>
      </c>
    </row>
    <row r="888" spans="6:9" x14ac:dyDescent="0.3">
      <c r="F888" s="3">
        <v>1</v>
      </c>
      <c r="G888" s="3">
        <v>3</v>
      </c>
      <c r="H888" s="3">
        <v>3</v>
      </c>
      <c r="I888" s="6">
        <f t="shared" si="13"/>
        <v>2.3333333333333335</v>
      </c>
    </row>
    <row r="889" spans="6:9" x14ac:dyDescent="0.3">
      <c r="F889" s="3">
        <v>1</v>
      </c>
      <c r="G889" s="3">
        <v>3</v>
      </c>
      <c r="H889" s="3">
        <v>3</v>
      </c>
      <c r="I889" s="6">
        <f t="shared" si="13"/>
        <v>2.3333333333333335</v>
      </c>
    </row>
    <row r="890" spans="6:9" x14ac:dyDescent="0.3">
      <c r="F890" s="3">
        <v>1</v>
      </c>
      <c r="G890" s="3">
        <v>3</v>
      </c>
      <c r="H890" s="3">
        <v>3</v>
      </c>
      <c r="I890" s="6">
        <f t="shared" si="13"/>
        <v>2.3333333333333335</v>
      </c>
    </row>
    <row r="891" spans="6:9" x14ac:dyDescent="0.3">
      <c r="F891" s="3">
        <v>1</v>
      </c>
      <c r="G891" s="3">
        <v>3</v>
      </c>
      <c r="H891" s="3">
        <v>4</v>
      </c>
      <c r="I891" s="6">
        <f t="shared" si="13"/>
        <v>2.6666666666666665</v>
      </c>
    </row>
    <row r="892" spans="6:9" x14ac:dyDescent="0.3">
      <c r="F892" s="3">
        <v>1</v>
      </c>
      <c r="G892" s="3">
        <v>3</v>
      </c>
      <c r="H892" s="3">
        <v>4</v>
      </c>
      <c r="I892" s="6">
        <f t="shared" si="13"/>
        <v>2.6666666666666665</v>
      </c>
    </row>
    <row r="893" spans="6:9" x14ac:dyDescent="0.3">
      <c r="F893" s="3">
        <v>1</v>
      </c>
      <c r="G893" s="3">
        <v>3</v>
      </c>
      <c r="H893" s="3">
        <v>4</v>
      </c>
      <c r="I893" s="6">
        <f t="shared" si="13"/>
        <v>2.6666666666666665</v>
      </c>
    </row>
    <row r="894" spans="6:9" x14ac:dyDescent="0.3">
      <c r="F894" s="3">
        <v>1</v>
      </c>
      <c r="G894" s="3">
        <v>3</v>
      </c>
      <c r="H894" s="3">
        <v>4</v>
      </c>
      <c r="I894" s="6">
        <f t="shared" si="13"/>
        <v>2.6666666666666665</v>
      </c>
    </row>
    <row r="895" spans="6:9" x14ac:dyDescent="0.3">
      <c r="F895" s="3">
        <v>1</v>
      </c>
      <c r="G895" s="3">
        <v>3</v>
      </c>
      <c r="H895" s="3">
        <v>5</v>
      </c>
      <c r="I895" s="6">
        <f t="shared" si="13"/>
        <v>3</v>
      </c>
    </row>
    <row r="896" spans="6:9" x14ac:dyDescent="0.3">
      <c r="F896" s="3">
        <v>1</v>
      </c>
      <c r="G896" s="3">
        <v>3</v>
      </c>
      <c r="H896" s="3">
        <v>5</v>
      </c>
      <c r="I896" s="6">
        <f t="shared" si="13"/>
        <v>3</v>
      </c>
    </row>
    <row r="897" spans="6:9" x14ac:dyDescent="0.3">
      <c r="F897" s="3">
        <v>1</v>
      </c>
      <c r="G897" s="3">
        <v>3</v>
      </c>
      <c r="H897" s="3">
        <v>5</v>
      </c>
      <c r="I897" s="6">
        <f t="shared" si="13"/>
        <v>3</v>
      </c>
    </row>
    <row r="898" spans="6:9" x14ac:dyDescent="0.3">
      <c r="F898" s="3">
        <v>1</v>
      </c>
      <c r="G898" s="3">
        <v>3</v>
      </c>
      <c r="H898" s="3">
        <v>6</v>
      </c>
      <c r="I898" s="6">
        <f t="shared" si="13"/>
        <v>3.3333333333333335</v>
      </c>
    </row>
    <row r="899" spans="6:9" x14ac:dyDescent="0.3">
      <c r="F899" s="3">
        <v>1</v>
      </c>
      <c r="G899" s="3">
        <v>3</v>
      </c>
      <c r="H899" s="3">
        <v>6</v>
      </c>
      <c r="I899" s="6">
        <f t="shared" si="13"/>
        <v>3.3333333333333335</v>
      </c>
    </row>
    <row r="900" spans="6:9" x14ac:dyDescent="0.3">
      <c r="F900" s="3">
        <v>1</v>
      </c>
      <c r="G900" s="3">
        <v>3</v>
      </c>
      <c r="H900" s="3">
        <v>7</v>
      </c>
      <c r="I900" s="6">
        <f t="shared" ref="I900:I963" si="14">AVERAGE(F900:H900)</f>
        <v>3.6666666666666665</v>
      </c>
    </row>
    <row r="901" spans="6:9" x14ac:dyDescent="0.3">
      <c r="F901" s="3">
        <v>1</v>
      </c>
      <c r="G901" s="3">
        <v>3</v>
      </c>
      <c r="H901" s="3">
        <v>3</v>
      </c>
      <c r="I901" s="6">
        <f t="shared" si="14"/>
        <v>2.3333333333333335</v>
      </c>
    </row>
    <row r="902" spans="6:9" x14ac:dyDescent="0.3">
      <c r="F902" s="3">
        <v>1</v>
      </c>
      <c r="G902" s="3">
        <v>3</v>
      </c>
      <c r="H902" s="3">
        <v>3</v>
      </c>
      <c r="I902" s="6">
        <f t="shared" si="14"/>
        <v>2.3333333333333335</v>
      </c>
    </row>
    <row r="903" spans="6:9" x14ac:dyDescent="0.3">
      <c r="F903" s="3">
        <v>1</v>
      </c>
      <c r="G903" s="3">
        <v>3</v>
      </c>
      <c r="H903" s="3">
        <v>4</v>
      </c>
      <c r="I903" s="6">
        <f t="shared" si="14"/>
        <v>2.6666666666666665</v>
      </c>
    </row>
    <row r="904" spans="6:9" x14ac:dyDescent="0.3">
      <c r="F904" s="3">
        <v>1</v>
      </c>
      <c r="G904" s="3">
        <v>3</v>
      </c>
      <c r="H904" s="3">
        <v>4</v>
      </c>
      <c r="I904" s="6">
        <f t="shared" si="14"/>
        <v>2.6666666666666665</v>
      </c>
    </row>
    <row r="905" spans="6:9" x14ac:dyDescent="0.3">
      <c r="F905" s="3">
        <v>1</v>
      </c>
      <c r="G905" s="3">
        <v>3</v>
      </c>
      <c r="H905" s="3">
        <v>4</v>
      </c>
      <c r="I905" s="6">
        <f t="shared" si="14"/>
        <v>2.6666666666666665</v>
      </c>
    </row>
    <row r="906" spans="6:9" x14ac:dyDescent="0.3">
      <c r="F906" s="3">
        <v>1</v>
      </c>
      <c r="G906" s="3">
        <v>3</v>
      </c>
      <c r="H906" s="3">
        <v>4</v>
      </c>
      <c r="I906" s="6">
        <f t="shared" si="14"/>
        <v>2.6666666666666665</v>
      </c>
    </row>
    <row r="907" spans="6:9" x14ac:dyDescent="0.3">
      <c r="F907" s="3">
        <v>1</v>
      </c>
      <c r="G907" s="3">
        <v>3</v>
      </c>
      <c r="H907" s="3">
        <v>5</v>
      </c>
      <c r="I907" s="6">
        <f t="shared" si="14"/>
        <v>3</v>
      </c>
    </row>
    <row r="908" spans="6:9" x14ac:dyDescent="0.3">
      <c r="F908" s="3">
        <v>1</v>
      </c>
      <c r="G908" s="3">
        <v>3</v>
      </c>
      <c r="H908" s="3">
        <v>5</v>
      </c>
      <c r="I908" s="6">
        <f t="shared" si="14"/>
        <v>3</v>
      </c>
    </row>
    <row r="909" spans="6:9" x14ac:dyDescent="0.3">
      <c r="F909" s="3">
        <v>1</v>
      </c>
      <c r="G909" s="3">
        <v>3</v>
      </c>
      <c r="H909" s="3">
        <v>5</v>
      </c>
      <c r="I909" s="6">
        <f t="shared" si="14"/>
        <v>3</v>
      </c>
    </row>
    <row r="910" spans="6:9" x14ac:dyDescent="0.3">
      <c r="F910" s="3">
        <v>1</v>
      </c>
      <c r="G910" s="3">
        <v>3</v>
      </c>
      <c r="H910" s="3">
        <v>6</v>
      </c>
      <c r="I910" s="6">
        <f t="shared" si="14"/>
        <v>3.3333333333333335</v>
      </c>
    </row>
    <row r="911" spans="6:9" x14ac:dyDescent="0.3">
      <c r="F911" s="3">
        <v>1</v>
      </c>
      <c r="G911" s="3">
        <v>3</v>
      </c>
      <c r="H911" s="3">
        <v>6</v>
      </c>
      <c r="I911" s="6">
        <f t="shared" si="14"/>
        <v>3.3333333333333335</v>
      </c>
    </row>
    <row r="912" spans="6:9" x14ac:dyDescent="0.3">
      <c r="F912" s="3">
        <v>1</v>
      </c>
      <c r="G912" s="3">
        <v>3</v>
      </c>
      <c r="H912" s="3">
        <v>7</v>
      </c>
      <c r="I912" s="6">
        <f t="shared" si="14"/>
        <v>3.6666666666666665</v>
      </c>
    </row>
    <row r="913" spans="6:9" x14ac:dyDescent="0.3">
      <c r="F913" s="3">
        <v>1</v>
      </c>
      <c r="G913" s="3">
        <v>3</v>
      </c>
      <c r="H913" s="3">
        <v>3</v>
      </c>
      <c r="I913" s="6">
        <f t="shared" si="14"/>
        <v>2.3333333333333335</v>
      </c>
    </row>
    <row r="914" spans="6:9" x14ac:dyDescent="0.3">
      <c r="F914" s="3">
        <v>1</v>
      </c>
      <c r="G914" s="3">
        <v>3</v>
      </c>
      <c r="H914" s="3">
        <v>4</v>
      </c>
      <c r="I914" s="6">
        <f t="shared" si="14"/>
        <v>2.6666666666666665</v>
      </c>
    </row>
    <row r="915" spans="6:9" x14ac:dyDescent="0.3">
      <c r="F915" s="3">
        <v>1</v>
      </c>
      <c r="G915" s="3">
        <v>3</v>
      </c>
      <c r="H915" s="3">
        <v>4</v>
      </c>
      <c r="I915" s="6">
        <f t="shared" si="14"/>
        <v>2.6666666666666665</v>
      </c>
    </row>
    <row r="916" spans="6:9" x14ac:dyDescent="0.3">
      <c r="F916" s="3">
        <v>1</v>
      </c>
      <c r="G916" s="3">
        <v>3</v>
      </c>
      <c r="H916" s="3">
        <v>4</v>
      </c>
      <c r="I916" s="6">
        <f t="shared" si="14"/>
        <v>2.6666666666666665</v>
      </c>
    </row>
    <row r="917" spans="6:9" x14ac:dyDescent="0.3">
      <c r="F917" s="3">
        <v>1</v>
      </c>
      <c r="G917" s="3">
        <v>3</v>
      </c>
      <c r="H917" s="3">
        <v>4</v>
      </c>
      <c r="I917" s="6">
        <f t="shared" si="14"/>
        <v>2.6666666666666665</v>
      </c>
    </row>
    <row r="918" spans="6:9" x14ac:dyDescent="0.3">
      <c r="F918" s="3">
        <v>1</v>
      </c>
      <c r="G918" s="3">
        <v>3</v>
      </c>
      <c r="H918" s="3">
        <v>5</v>
      </c>
      <c r="I918" s="6">
        <f t="shared" si="14"/>
        <v>3</v>
      </c>
    </row>
    <row r="919" spans="6:9" x14ac:dyDescent="0.3">
      <c r="F919" s="3">
        <v>1</v>
      </c>
      <c r="G919" s="3">
        <v>3</v>
      </c>
      <c r="H919" s="3">
        <v>5</v>
      </c>
      <c r="I919" s="6">
        <f t="shared" si="14"/>
        <v>3</v>
      </c>
    </row>
    <row r="920" spans="6:9" x14ac:dyDescent="0.3">
      <c r="F920" s="3">
        <v>1</v>
      </c>
      <c r="G920" s="3">
        <v>3</v>
      </c>
      <c r="H920" s="3">
        <v>5</v>
      </c>
      <c r="I920" s="6">
        <f t="shared" si="14"/>
        <v>3</v>
      </c>
    </row>
    <row r="921" spans="6:9" x14ac:dyDescent="0.3">
      <c r="F921" s="3">
        <v>1</v>
      </c>
      <c r="G921" s="3">
        <v>3</v>
      </c>
      <c r="H921" s="3">
        <v>6</v>
      </c>
      <c r="I921" s="6">
        <f t="shared" si="14"/>
        <v>3.3333333333333335</v>
      </c>
    </row>
    <row r="922" spans="6:9" x14ac:dyDescent="0.3">
      <c r="F922" s="3">
        <v>1</v>
      </c>
      <c r="G922" s="3">
        <v>3</v>
      </c>
      <c r="H922" s="3">
        <v>6</v>
      </c>
      <c r="I922" s="6">
        <f t="shared" si="14"/>
        <v>3.3333333333333335</v>
      </c>
    </row>
    <row r="923" spans="6:9" x14ac:dyDescent="0.3">
      <c r="F923" s="3">
        <v>1</v>
      </c>
      <c r="G923" s="3">
        <v>3</v>
      </c>
      <c r="H923" s="3">
        <v>7</v>
      </c>
      <c r="I923" s="6">
        <f t="shared" si="14"/>
        <v>3.6666666666666665</v>
      </c>
    </row>
    <row r="924" spans="6:9" x14ac:dyDescent="0.3">
      <c r="F924" s="3">
        <v>1</v>
      </c>
      <c r="G924" s="3">
        <v>3</v>
      </c>
      <c r="H924" s="3">
        <v>4</v>
      </c>
      <c r="I924" s="6">
        <f t="shared" si="14"/>
        <v>2.6666666666666665</v>
      </c>
    </row>
    <row r="925" spans="6:9" x14ac:dyDescent="0.3">
      <c r="F925" s="3">
        <v>1</v>
      </c>
      <c r="G925" s="3">
        <v>3</v>
      </c>
      <c r="H925" s="3">
        <v>4</v>
      </c>
      <c r="I925" s="6">
        <f t="shared" si="14"/>
        <v>2.6666666666666665</v>
      </c>
    </row>
    <row r="926" spans="6:9" x14ac:dyDescent="0.3">
      <c r="F926" s="3">
        <v>1</v>
      </c>
      <c r="G926" s="3">
        <v>3</v>
      </c>
      <c r="H926" s="3">
        <v>4</v>
      </c>
      <c r="I926" s="6">
        <f t="shared" si="14"/>
        <v>2.6666666666666665</v>
      </c>
    </row>
    <row r="927" spans="6:9" x14ac:dyDescent="0.3">
      <c r="F927" s="3">
        <v>1</v>
      </c>
      <c r="G927" s="3">
        <v>3</v>
      </c>
      <c r="H927" s="3">
        <v>4</v>
      </c>
      <c r="I927" s="6">
        <f t="shared" si="14"/>
        <v>2.6666666666666665</v>
      </c>
    </row>
    <row r="928" spans="6:9" x14ac:dyDescent="0.3">
      <c r="F928" s="3">
        <v>1</v>
      </c>
      <c r="G928" s="3">
        <v>3</v>
      </c>
      <c r="H928" s="3">
        <v>5</v>
      </c>
      <c r="I928" s="6">
        <f t="shared" si="14"/>
        <v>3</v>
      </c>
    </row>
    <row r="929" spans="6:9" x14ac:dyDescent="0.3">
      <c r="F929" s="3">
        <v>1</v>
      </c>
      <c r="G929" s="3">
        <v>3</v>
      </c>
      <c r="H929" s="3">
        <v>5</v>
      </c>
      <c r="I929" s="6">
        <f t="shared" si="14"/>
        <v>3</v>
      </c>
    </row>
    <row r="930" spans="6:9" x14ac:dyDescent="0.3">
      <c r="F930" s="3">
        <v>1</v>
      </c>
      <c r="G930" s="3">
        <v>3</v>
      </c>
      <c r="H930" s="3">
        <v>5</v>
      </c>
      <c r="I930" s="6">
        <f t="shared" si="14"/>
        <v>3</v>
      </c>
    </row>
    <row r="931" spans="6:9" x14ac:dyDescent="0.3">
      <c r="F931" s="3">
        <v>1</v>
      </c>
      <c r="G931" s="3">
        <v>3</v>
      </c>
      <c r="H931" s="3">
        <v>6</v>
      </c>
      <c r="I931" s="6">
        <f t="shared" si="14"/>
        <v>3.3333333333333335</v>
      </c>
    </row>
    <row r="932" spans="6:9" x14ac:dyDescent="0.3">
      <c r="F932" s="3">
        <v>1</v>
      </c>
      <c r="G932" s="3">
        <v>3</v>
      </c>
      <c r="H932" s="3">
        <v>6</v>
      </c>
      <c r="I932" s="6">
        <f t="shared" si="14"/>
        <v>3.3333333333333335</v>
      </c>
    </row>
    <row r="933" spans="6:9" x14ac:dyDescent="0.3">
      <c r="F933" s="3">
        <v>1</v>
      </c>
      <c r="G933" s="3">
        <v>3</v>
      </c>
      <c r="H933" s="3">
        <v>7</v>
      </c>
      <c r="I933" s="6">
        <f t="shared" si="14"/>
        <v>3.6666666666666665</v>
      </c>
    </row>
    <row r="934" spans="6:9" x14ac:dyDescent="0.3">
      <c r="F934" s="3">
        <v>1</v>
      </c>
      <c r="G934" s="3">
        <v>4</v>
      </c>
      <c r="H934" s="3">
        <v>4</v>
      </c>
      <c r="I934" s="6">
        <f t="shared" si="14"/>
        <v>3</v>
      </c>
    </row>
    <row r="935" spans="6:9" x14ac:dyDescent="0.3">
      <c r="F935" s="3">
        <v>1</v>
      </c>
      <c r="G935" s="3">
        <v>4</v>
      </c>
      <c r="H935" s="3">
        <v>4</v>
      </c>
      <c r="I935" s="6">
        <f t="shared" si="14"/>
        <v>3</v>
      </c>
    </row>
    <row r="936" spans="6:9" x14ac:dyDescent="0.3">
      <c r="F936" s="3">
        <v>1</v>
      </c>
      <c r="G936" s="3">
        <v>4</v>
      </c>
      <c r="H936" s="3">
        <v>4</v>
      </c>
      <c r="I936" s="6">
        <f t="shared" si="14"/>
        <v>3</v>
      </c>
    </row>
    <row r="937" spans="6:9" x14ac:dyDescent="0.3">
      <c r="F937" s="3">
        <v>1</v>
      </c>
      <c r="G937" s="3">
        <v>4</v>
      </c>
      <c r="H937" s="3">
        <v>5</v>
      </c>
      <c r="I937" s="6">
        <f t="shared" si="14"/>
        <v>3.3333333333333335</v>
      </c>
    </row>
    <row r="938" spans="6:9" x14ac:dyDescent="0.3">
      <c r="F938" s="3">
        <v>1</v>
      </c>
      <c r="G938" s="3">
        <v>4</v>
      </c>
      <c r="H938" s="3">
        <v>5</v>
      </c>
      <c r="I938" s="6">
        <f t="shared" si="14"/>
        <v>3.3333333333333335</v>
      </c>
    </row>
    <row r="939" spans="6:9" x14ac:dyDescent="0.3">
      <c r="F939" s="3">
        <v>1</v>
      </c>
      <c r="G939" s="3">
        <v>4</v>
      </c>
      <c r="H939" s="3">
        <v>5</v>
      </c>
      <c r="I939" s="6">
        <f t="shared" si="14"/>
        <v>3.3333333333333335</v>
      </c>
    </row>
    <row r="940" spans="6:9" x14ac:dyDescent="0.3">
      <c r="F940" s="3">
        <v>1</v>
      </c>
      <c r="G940" s="3">
        <v>4</v>
      </c>
      <c r="H940" s="3">
        <v>6</v>
      </c>
      <c r="I940" s="6">
        <f t="shared" si="14"/>
        <v>3.6666666666666665</v>
      </c>
    </row>
    <row r="941" spans="6:9" x14ac:dyDescent="0.3">
      <c r="F941" s="3">
        <v>1</v>
      </c>
      <c r="G941" s="3">
        <v>4</v>
      </c>
      <c r="H941" s="3">
        <v>6</v>
      </c>
      <c r="I941" s="6">
        <f t="shared" si="14"/>
        <v>3.6666666666666665</v>
      </c>
    </row>
    <row r="942" spans="6:9" x14ac:dyDescent="0.3">
      <c r="F942" s="3">
        <v>1</v>
      </c>
      <c r="G942" s="3">
        <v>4</v>
      </c>
      <c r="H942" s="3">
        <v>7</v>
      </c>
      <c r="I942" s="6">
        <f t="shared" si="14"/>
        <v>4</v>
      </c>
    </row>
    <row r="943" spans="6:9" x14ac:dyDescent="0.3">
      <c r="F943" s="3">
        <v>1</v>
      </c>
      <c r="G943" s="3">
        <v>4</v>
      </c>
      <c r="H943" s="3">
        <v>4</v>
      </c>
      <c r="I943" s="6">
        <f t="shared" si="14"/>
        <v>3</v>
      </c>
    </row>
    <row r="944" spans="6:9" x14ac:dyDescent="0.3">
      <c r="F944" s="3">
        <v>1</v>
      </c>
      <c r="G944" s="3">
        <v>4</v>
      </c>
      <c r="H944" s="3">
        <v>4</v>
      </c>
      <c r="I944" s="6">
        <f t="shared" si="14"/>
        <v>3</v>
      </c>
    </row>
    <row r="945" spans="6:9" x14ac:dyDescent="0.3">
      <c r="F945" s="3">
        <v>1</v>
      </c>
      <c r="G945" s="3">
        <v>4</v>
      </c>
      <c r="H945" s="3">
        <v>5</v>
      </c>
      <c r="I945" s="6">
        <f t="shared" si="14"/>
        <v>3.3333333333333335</v>
      </c>
    </row>
    <row r="946" spans="6:9" x14ac:dyDescent="0.3">
      <c r="F946" s="3">
        <v>1</v>
      </c>
      <c r="G946" s="3">
        <v>4</v>
      </c>
      <c r="H946" s="3">
        <v>5</v>
      </c>
      <c r="I946" s="6">
        <f t="shared" si="14"/>
        <v>3.3333333333333335</v>
      </c>
    </row>
    <row r="947" spans="6:9" x14ac:dyDescent="0.3">
      <c r="F947" s="3">
        <v>1</v>
      </c>
      <c r="G947" s="3">
        <v>4</v>
      </c>
      <c r="H947" s="3">
        <v>5</v>
      </c>
      <c r="I947" s="6">
        <f t="shared" si="14"/>
        <v>3.3333333333333335</v>
      </c>
    </row>
    <row r="948" spans="6:9" x14ac:dyDescent="0.3">
      <c r="F948" s="3">
        <v>1</v>
      </c>
      <c r="G948" s="3">
        <v>4</v>
      </c>
      <c r="H948" s="3">
        <v>6</v>
      </c>
      <c r="I948" s="6">
        <f t="shared" si="14"/>
        <v>3.6666666666666665</v>
      </c>
    </row>
    <row r="949" spans="6:9" x14ac:dyDescent="0.3">
      <c r="F949" s="3">
        <v>1</v>
      </c>
      <c r="G949" s="3">
        <v>4</v>
      </c>
      <c r="H949" s="3">
        <v>6</v>
      </c>
      <c r="I949" s="6">
        <f t="shared" si="14"/>
        <v>3.6666666666666665</v>
      </c>
    </row>
    <row r="950" spans="6:9" x14ac:dyDescent="0.3">
      <c r="F950" s="3">
        <v>1</v>
      </c>
      <c r="G950" s="3">
        <v>4</v>
      </c>
      <c r="H950" s="3">
        <v>7</v>
      </c>
      <c r="I950" s="6">
        <f t="shared" si="14"/>
        <v>4</v>
      </c>
    </row>
    <row r="951" spans="6:9" x14ac:dyDescent="0.3">
      <c r="F951" s="3">
        <v>1</v>
      </c>
      <c r="G951" s="3">
        <v>4</v>
      </c>
      <c r="H951" s="3">
        <v>4</v>
      </c>
      <c r="I951" s="6">
        <f t="shared" si="14"/>
        <v>3</v>
      </c>
    </row>
    <row r="952" spans="6:9" x14ac:dyDescent="0.3">
      <c r="F952" s="3">
        <v>1</v>
      </c>
      <c r="G952" s="3">
        <v>4</v>
      </c>
      <c r="H952" s="3">
        <v>5</v>
      </c>
      <c r="I952" s="6">
        <f t="shared" si="14"/>
        <v>3.3333333333333335</v>
      </c>
    </row>
    <row r="953" spans="6:9" x14ac:dyDescent="0.3">
      <c r="F953" s="3">
        <v>1</v>
      </c>
      <c r="G953" s="3">
        <v>4</v>
      </c>
      <c r="H953" s="3">
        <v>5</v>
      </c>
      <c r="I953" s="6">
        <f t="shared" si="14"/>
        <v>3.3333333333333335</v>
      </c>
    </row>
    <row r="954" spans="6:9" x14ac:dyDescent="0.3">
      <c r="F954" s="3">
        <v>1</v>
      </c>
      <c r="G954" s="3">
        <v>4</v>
      </c>
      <c r="H954" s="3">
        <v>5</v>
      </c>
      <c r="I954" s="6">
        <f t="shared" si="14"/>
        <v>3.3333333333333335</v>
      </c>
    </row>
    <row r="955" spans="6:9" x14ac:dyDescent="0.3">
      <c r="F955" s="3">
        <v>1</v>
      </c>
      <c r="G955" s="3">
        <v>4</v>
      </c>
      <c r="H955" s="3">
        <v>6</v>
      </c>
      <c r="I955" s="6">
        <f t="shared" si="14"/>
        <v>3.6666666666666665</v>
      </c>
    </row>
    <row r="956" spans="6:9" x14ac:dyDescent="0.3">
      <c r="F956" s="3">
        <v>1</v>
      </c>
      <c r="G956" s="3">
        <v>4</v>
      </c>
      <c r="H956" s="3">
        <v>6</v>
      </c>
      <c r="I956" s="6">
        <f t="shared" si="14"/>
        <v>3.6666666666666665</v>
      </c>
    </row>
    <row r="957" spans="6:9" x14ac:dyDescent="0.3">
      <c r="F957" s="3">
        <v>1</v>
      </c>
      <c r="G957" s="3">
        <v>4</v>
      </c>
      <c r="H957" s="3">
        <v>7</v>
      </c>
      <c r="I957" s="6">
        <f t="shared" si="14"/>
        <v>4</v>
      </c>
    </row>
    <row r="958" spans="6:9" x14ac:dyDescent="0.3">
      <c r="F958" s="3">
        <v>1</v>
      </c>
      <c r="G958" s="3">
        <v>4</v>
      </c>
      <c r="H958" s="3">
        <v>5</v>
      </c>
      <c r="I958" s="6">
        <f t="shared" si="14"/>
        <v>3.3333333333333335</v>
      </c>
    </row>
    <row r="959" spans="6:9" x14ac:dyDescent="0.3">
      <c r="F959" s="3">
        <v>1</v>
      </c>
      <c r="G959" s="3">
        <v>4</v>
      </c>
      <c r="H959" s="3">
        <v>5</v>
      </c>
      <c r="I959" s="6">
        <f t="shared" si="14"/>
        <v>3.3333333333333335</v>
      </c>
    </row>
    <row r="960" spans="6:9" x14ac:dyDescent="0.3">
      <c r="F960" s="3">
        <v>1</v>
      </c>
      <c r="G960" s="3">
        <v>4</v>
      </c>
      <c r="H960" s="3">
        <v>5</v>
      </c>
      <c r="I960" s="6">
        <f t="shared" si="14"/>
        <v>3.3333333333333335</v>
      </c>
    </row>
    <row r="961" spans="6:9" x14ac:dyDescent="0.3">
      <c r="F961" s="3">
        <v>1</v>
      </c>
      <c r="G961" s="3">
        <v>4</v>
      </c>
      <c r="H961" s="3">
        <v>6</v>
      </c>
      <c r="I961" s="6">
        <f t="shared" si="14"/>
        <v>3.6666666666666665</v>
      </c>
    </row>
    <row r="962" spans="6:9" x14ac:dyDescent="0.3">
      <c r="F962" s="3">
        <v>1</v>
      </c>
      <c r="G962" s="3">
        <v>4</v>
      </c>
      <c r="H962" s="3">
        <v>6</v>
      </c>
      <c r="I962" s="6">
        <f t="shared" si="14"/>
        <v>3.6666666666666665</v>
      </c>
    </row>
    <row r="963" spans="6:9" x14ac:dyDescent="0.3">
      <c r="F963" s="3">
        <v>1</v>
      </c>
      <c r="G963" s="3">
        <v>4</v>
      </c>
      <c r="H963" s="3">
        <v>7</v>
      </c>
      <c r="I963" s="6">
        <f t="shared" si="14"/>
        <v>4</v>
      </c>
    </row>
    <row r="964" spans="6:9" x14ac:dyDescent="0.3">
      <c r="F964" s="3">
        <v>1</v>
      </c>
      <c r="G964" s="3">
        <v>5</v>
      </c>
      <c r="H964" s="3">
        <v>5</v>
      </c>
      <c r="I964" s="6">
        <f t="shared" ref="I964:I1027" si="15">AVERAGE(F964:H964)</f>
        <v>3.6666666666666665</v>
      </c>
    </row>
    <row r="965" spans="6:9" x14ac:dyDescent="0.3">
      <c r="F965" s="3">
        <v>1</v>
      </c>
      <c r="G965" s="3">
        <v>5</v>
      </c>
      <c r="H965" s="3">
        <v>5</v>
      </c>
      <c r="I965" s="6">
        <f t="shared" si="15"/>
        <v>3.6666666666666665</v>
      </c>
    </row>
    <row r="966" spans="6:9" x14ac:dyDescent="0.3">
      <c r="F966" s="3">
        <v>1</v>
      </c>
      <c r="G966" s="3">
        <v>5</v>
      </c>
      <c r="H966" s="3">
        <v>6</v>
      </c>
      <c r="I966" s="6">
        <f t="shared" si="15"/>
        <v>4</v>
      </c>
    </row>
    <row r="967" spans="6:9" x14ac:dyDescent="0.3">
      <c r="F967" s="3">
        <v>1</v>
      </c>
      <c r="G967" s="3">
        <v>5</v>
      </c>
      <c r="H967" s="3">
        <v>6</v>
      </c>
      <c r="I967" s="6">
        <f t="shared" si="15"/>
        <v>4</v>
      </c>
    </row>
    <row r="968" spans="6:9" x14ac:dyDescent="0.3">
      <c r="F968" s="3">
        <v>1</v>
      </c>
      <c r="G968" s="3">
        <v>5</v>
      </c>
      <c r="H968" s="3">
        <v>7</v>
      </c>
      <c r="I968" s="6">
        <f t="shared" si="15"/>
        <v>4.333333333333333</v>
      </c>
    </row>
    <row r="969" spans="6:9" x14ac:dyDescent="0.3">
      <c r="F969" s="3">
        <v>1</v>
      </c>
      <c r="G969" s="3">
        <v>5</v>
      </c>
      <c r="H969" s="3">
        <v>5</v>
      </c>
      <c r="I969" s="6">
        <f t="shared" si="15"/>
        <v>3.6666666666666665</v>
      </c>
    </row>
    <row r="970" spans="6:9" x14ac:dyDescent="0.3">
      <c r="F970" s="3">
        <v>1</v>
      </c>
      <c r="G970" s="3">
        <v>5</v>
      </c>
      <c r="H970" s="3">
        <v>6</v>
      </c>
      <c r="I970" s="6">
        <f t="shared" si="15"/>
        <v>4</v>
      </c>
    </row>
    <row r="971" spans="6:9" x14ac:dyDescent="0.3">
      <c r="F971" s="3">
        <v>1</v>
      </c>
      <c r="G971" s="3">
        <v>5</v>
      </c>
      <c r="H971" s="3">
        <v>6</v>
      </c>
      <c r="I971" s="6">
        <f t="shared" si="15"/>
        <v>4</v>
      </c>
    </row>
    <row r="972" spans="6:9" x14ac:dyDescent="0.3">
      <c r="F972" s="3">
        <v>1</v>
      </c>
      <c r="G972" s="3">
        <v>5</v>
      </c>
      <c r="H972" s="3">
        <v>7</v>
      </c>
      <c r="I972" s="6">
        <f t="shared" si="15"/>
        <v>4.333333333333333</v>
      </c>
    </row>
    <row r="973" spans="6:9" x14ac:dyDescent="0.3">
      <c r="F973" s="3">
        <v>1</v>
      </c>
      <c r="G973" s="3">
        <v>5</v>
      </c>
      <c r="H973" s="3">
        <v>6</v>
      </c>
      <c r="I973" s="6">
        <f t="shared" si="15"/>
        <v>4</v>
      </c>
    </row>
    <row r="974" spans="6:9" x14ac:dyDescent="0.3">
      <c r="F974" s="3">
        <v>1</v>
      </c>
      <c r="G974" s="3">
        <v>5</v>
      </c>
      <c r="H974" s="3">
        <v>6</v>
      </c>
      <c r="I974" s="6">
        <f t="shared" si="15"/>
        <v>4</v>
      </c>
    </row>
    <row r="975" spans="6:9" x14ac:dyDescent="0.3">
      <c r="F975" s="3">
        <v>1</v>
      </c>
      <c r="G975" s="3">
        <v>5</v>
      </c>
      <c r="H975" s="3">
        <v>7</v>
      </c>
      <c r="I975" s="6">
        <f t="shared" si="15"/>
        <v>4.333333333333333</v>
      </c>
    </row>
    <row r="976" spans="6:9" x14ac:dyDescent="0.3">
      <c r="F976" s="3">
        <v>1</v>
      </c>
      <c r="G976" s="3">
        <v>6</v>
      </c>
      <c r="H976" s="3">
        <v>6</v>
      </c>
      <c r="I976" s="6">
        <f t="shared" si="15"/>
        <v>4.333333333333333</v>
      </c>
    </row>
    <row r="977" spans="6:9" x14ac:dyDescent="0.3">
      <c r="F977" s="3">
        <v>1</v>
      </c>
      <c r="G977" s="3">
        <v>6</v>
      </c>
      <c r="H977" s="3">
        <v>7</v>
      </c>
      <c r="I977" s="6">
        <f t="shared" si="15"/>
        <v>4.666666666666667</v>
      </c>
    </row>
    <row r="978" spans="6:9" x14ac:dyDescent="0.3">
      <c r="F978" s="3">
        <v>1</v>
      </c>
      <c r="G978" s="3">
        <v>6</v>
      </c>
      <c r="H978" s="3">
        <v>7</v>
      </c>
      <c r="I978" s="6">
        <f t="shared" si="15"/>
        <v>4.666666666666667</v>
      </c>
    </row>
    <row r="979" spans="6:9" x14ac:dyDescent="0.3">
      <c r="F979" s="3">
        <v>1</v>
      </c>
      <c r="G979" s="3">
        <v>1</v>
      </c>
      <c r="H979" s="3">
        <v>1</v>
      </c>
      <c r="I979" s="6">
        <f t="shared" si="15"/>
        <v>1</v>
      </c>
    </row>
    <row r="980" spans="6:9" x14ac:dyDescent="0.3">
      <c r="F980" s="3">
        <v>1</v>
      </c>
      <c r="G980" s="3">
        <v>1</v>
      </c>
      <c r="H980" s="3">
        <v>1</v>
      </c>
      <c r="I980" s="6">
        <f t="shared" si="15"/>
        <v>1</v>
      </c>
    </row>
    <row r="981" spans="6:9" x14ac:dyDescent="0.3">
      <c r="F981" s="3">
        <v>1</v>
      </c>
      <c r="G981" s="3">
        <v>1</v>
      </c>
      <c r="H981" s="3">
        <v>2</v>
      </c>
      <c r="I981" s="6">
        <f t="shared" si="15"/>
        <v>1.3333333333333333</v>
      </c>
    </row>
    <row r="982" spans="6:9" x14ac:dyDescent="0.3">
      <c r="F982" s="3">
        <v>1</v>
      </c>
      <c r="G982" s="3">
        <v>1</v>
      </c>
      <c r="H982" s="3">
        <v>2</v>
      </c>
      <c r="I982" s="6">
        <f t="shared" si="15"/>
        <v>1.3333333333333333</v>
      </c>
    </row>
    <row r="983" spans="6:9" x14ac:dyDescent="0.3">
      <c r="F983" s="3">
        <v>1</v>
      </c>
      <c r="G983" s="3">
        <v>1</v>
      </c>
      <c r="H983" s="3">
        <v>2</v>
      </c>
      <c r="I983" s="6">
        <f t="shared" si="15"/>
        <v>1.3333333333333333</v>
      </c>
    </row>
    <row r="984" spans="6:9" x14ac:dyDescent="0.3">
      <c r="F984" s="3">
        <v>1</v>
      </c>
      <c r="G984" s="3">
        <v>1</v>
      </c>
      <c r="H984" s="3">
        <v>2</v>
      </c>
      <c r="I984" s="6">
        <f t="shared" si="15"/>
        <v>1.3333333333333333</v>
      </c>
    </row>
    <row r="985" spans="6:9" x14ac:dyDescent="0.3">
      <c r="F985" s="3">
        <v>1</v>
      </c>
      <c r="G985" s="3">
        <v>1</v>
      </c>
      <c r="H985" s="3">
        <v>2</v>
      </c>
      <c r="I985" s="6">
        <f t="shared" si="15"/>
        <v>1.3333333333333333</v>
      </c>
    </row>
    <row r="986" spans="6:9" x14ac:dyDescent="0.3">
      <c r="F986" s="3">
        <v>1</v>
      </c>
      <c r="G986" s="3">
        <v>1</v>
      </c>
      <c r="H986" s="3">
        <v>2</v>
      </c>
      <c r="I986" s="6">
        <f t="shared" si="15"/>
        <v>1.3333333333333333</v>
      </c>
    </row>
    <row r="987" spans="6:9" x14ac:dyDescent="0.3">
      <c r="F987" s="3">
        <v>1</v>
      </c>
      <c r="G987" s="3">
        <v>1</v>
      </c>
      <c r="H987" s="3">
        <v>3</v>
      </c>
      <c r="I987" s="6">
        <f t="shared" si="15"/>
        <v>1.6666666666666667</v>
      </c>
    </row>
    <row r="988" spans="6:9" x14ac:dyDescent="0.3">
      <c r="F988" s="3">
        <v>1</v>
      </c>
      <c r="G988" s="3">
        <v>1</v>
      </c>
      <c r="H988" s="3">
        <v>3</v>
      </c>
      <c r="I988" s="6">
        <f t="shared" si="15"/>
        <v>1.6666666666666667</v>
      </c>
    </row>
    <row r="989" spans="6:9" x14ac:dyDescent="0.3">
      <c r="F989" s="3">
        <v>1</v>
      </c>
      <c r="G989" s="3">
        <v>1</v>
      </c>
      <c r="H989" s="3">
        <v>3</v>
      </c>
      <c r="I989" s="6">
        <f t="shared" si="15"/>
        <v>1.6666666666666667</v>
      </c>
    </row>
    <row r="990" spans="6:9" x14ac:dyDescent="0.3">
      <c r="F990" s="3">
        <v>1</v>
      </c>
      <c r="G990" s="3">
        <v>1</v>
      </c>
      <c r="H990" s="3">
        <v>3</v>
      </c>
      <c r="I990" s="6">
        <f t="shared" si="15"/>
        <v>1.6666666666666667</v>
      </c>
    </row>
    <row r="991" spans="6:9" x14ac:dyDescent="0.3">
      <c r="F991" s="3">
        <v>1</v>
      </c>
      <c r="G991" s="3">
        <v>1</v>
      </c>
      <c r="H991" s="3">
        <v>3</v>
      </c>
      <c r="I991" s="6">
        <f t="shared" si="15"/>
        <v>1.6666666666666667</v>
      </c>
    </row>
    <row r="992" spans="6:9" x14ac:dyDescent="0.3">
      <c r="F992" s="3">
        <v>1</v>
      </c>
      <c r="G992" s="3">
        <v>1</v>
      </c>
      <c r="H992" s="3">
        <v>4</v>
      </c>
      <c r="I992" s="6">
        <f t="shared" si="15"/>
        <v>2</v>
      </c>
    </row>
    <row r="993" spans="6:9" x14ac:dyDescent="0.3">
      <c r="F993" s="3">
        <v>1</v>
      </c>
      <c r="G993" s="3">
        <v>1</v>
      </c>
      <c r="H993" s="3">
        <v>4</v>
      </c>
      <c r="I993" s="6">
        <f t="shared" si="15"/>
        <v>2</v>
      </c>
    </row>
    <row r="994" spans="6:9" x14ac:dyDescent="0.3">
      <c r="F994" s="3">
        <v>1</v>
      </c>
      <c r="G994" s="3">
        <v>1</v>
      </c>
      <c r="H994" s="3">
        <v>4</v>
      </c>
      <c r="I994" s="6">
        <f t="shared" si="15"/>
        <v>2</v>
      </c>
    </row>
    <row r="995" spans="6:9" x14ac:dyDescent="0.3">
      <c r="F995" s="3">
        <v>1</v>
      </c>
      <c r="G995" s="3">
        <v>1</v>
      </c>
      <c r="H995" s="3">
        <v>4</v>
      </c>
      <c r="I995" s="6">
        <f t="shared" si="15"/>
        <v>2</v>
      </c>
    </row>
    <row r="996" spans="6:9" x14ac:dyDescent="0.3">
      <c r="F996" s="3">
        <v>1</v>
      </c>
      <c r="G996" s="3">
        <v>1</v>
      </c>
      <c r="H996" s="3">
        <v>5</v>
      </c>
      <c r="I996" s="6">
        <f t="shared" si="15"/>
        <v>2.3333333333333335</v>
      </c>
    </row>
    <row r="997" spans="6:9" x14ac:dyDescent="0.3">
      <c r="F997" s="3">
        <v>1</v>
      </c>
      <c r="G997" s="3">
        <v>1</v>
      </c>
      <c r="H997" s="3">
        <v>5</v>
      </c>
      <c r="I997" s="6">
        <f t="shared" si="15"/>
        <v>2.3333333333333335</v>
      </c>
    </row>
    <row r="998" spans="6:9" x14ac:dyDescent="0.3">
      <c r="F998" s="3">
        <v>1</v>
      </c>
      <c r="G998" s="3">
        <v>1</v>
      </c>
      <c r="H998" s="3">
        <v>5</v>
      </c>
      <c r="I998" s="6">
        <f t="shared" si="15"/>
        <v>2.3333333333333335</v>
      </c>
    </row>
    <row r="999" spans="6:9" x14ac:dyDescent="0.3">
      <c r="F999" s="3">
        <v>1</v>
      </c>
      <c r="G999" s="3">
        <v>1</v>
      </c>
      <c r="H999" s="3">
        <v>6</v>
      </c>
      <c r="I999" s="6">
        <f t="shared" si="15"/>
        <v>2.6666666666666665</v>
      </c>
    </row>
    <row r="1000" spans="6:9" x14ac:dyDescent="0.3">
      <c r="F1000" s="3">
        <v>1</v>
      </c>
      <c r="G1000" s="3">
        <v>1</v>
      </c>
      <c r="H1000" s="3">
        <v>6</v>
      </c>
      <c r="I1000" s="6">
        <f t="shared" si="15"/>
        <v>2.6666666666666665</v>
      </c>
    </row>
    <row r="1001" spans="6:9" x14ac:dyDescent="0.3">
      <c r="F1001" s="3">
        <v>1</v>
      </c>
      <c r="G1001" s="3">
        <v>1</v>
      </c>
      <c r="H1001" s="3">
        <v>7</v>
      </c>
      <c r="I1001" s="6">
        <f t="shared" si="15"/>
        <v>3</v>
      </c>
    </row>
    <row r="1002" spans="6:9" x14ac:dyDescent="0.3">
      <c r="F1002" s="3">
        <v>1</v>
      </c>
      <c r="G1002" s="3">
        <v>1</v>
      </c>
      <c r="H1002" s="3">
        <v>1</v>
      </c>
      <c r="I1002" s="6">
        <f t="shared" si="15"/>
        <v>1</v>
      </c>
    </row>
    <row r="1003" spans="6:9" x14ac:dyDescent="0.3">
      <c r="F1003" s="3">
        <v>1</v>
      </c>
      <c r="G1003" s="3">
        <v>1</v>
      </c>
      <c r="H1003" s="3">
        <v>2</v>
      </c>
      <c r="I1003" s="6">
        <f t="shared" si="15"/>
        <v>1.3333333333333333</v>
      </c>
    </row>
    <row r="1004" spans="6:9" x14ac:dyDescent="0.3">
      <c r="F1004" s="3">
        <v>1</v>
      </c>
      <c r="G1004" s="3">
        <v>1</v>
      </c>
      <c r="H1004" s="3">
        <v>2</v>
      </c>
      <c r="I1004" s="6">
        <f t="shared" si="15"/>
        <v>1.3333333333333333</v>
      </c>
    </row>
    <row r="1005" spans="6:9" x14ac:dyDescent="0.3">
      <c r="F1005" s="3">
        <v>1</v>
      </c>
      <c r="G1005" s="3">
        <v>1</v>
      </c>
      <c r="H1005" s="3">
        <v>2</v>
      </c>
      <c r="I1005" s="6">
        <f t="shared" si="15"/>
        <v>1.3333333333333333</v>
      </c>
    </row>
    <row r="1006" spans="6:9" x14ac:dyDescent="0.3">
      <c r="F1006" s="3">
        <v>1</v>
      </c>
      <c r="G1006" s="3">
        <v>1</v>
      </c>
      <c r="H1006" s="3">
        <v>2</v>
      </c>
      <c r="I1006" s="6">
        <f t="shared" si="15"/>
        <v>1.3333333333333333</v>
      </c>
    </row>
    <row r="1007" spans="6:9" x14ac:dyDescent="0.3">
      <c r="F1007" s="3">
        <v>1</v>
      </c>
      <c r="G1007" s="3">
        <v>1</v>
      </c>
      <c r="H1007" s="3">
        <v>2</v>
      </c>
      <c r="I1007" s="6">
        <f t="shared" si="15"/>
        <v>1.3333333333333333</v>
      </c>
    </row>
    <row r="1008" spans="6:9" x14ac:dyDescent="0.3">
      <c r="F1008" s="3">
        <v>1</v>
      </c>
      <c r="G1008" s="3">
        <v>1</v>
      </c>
      <c r="H1008" s="3">
        <v>2</v>
      </c>
      <c r="I1008" s="6">
        <f t="shared" si="15"/>
        <v>1.3333333333333333</v>
      </c>
    </row>
    <row r="1009" spans="6:9" x14ac:dyDescent="0.3">
      <c r="F1009" s="3">
        <v>1</v>
      </c>
      <c r="G1009" s="3">
        <v>1</v>
      </c>
      <c r="H1009" s="3">
        <v>3</v>
      </c>
      <c r="I1009" s="6">
        <f t="shared" si="15"/>
        <v>1.6666666666666667</v>
      </c>
    </row>
    <row r="1010" spans="6:9" x14ac:dyDescent="0.3">
      <c r="F1010" s="3">
        <v>1</v>
      </c>
      <c r="G1010" s="3">
        <v>1</v>
      </c>
      <c r="H1010" s="3">
        <v>3</v>
      </c>
      <c r="I1010" s="6">
        <f t="shared" si="15"/>
        <v>1.6666666666666667</v>
      </c>
    </row>
    <row r="1011" spans="6:9" x14ac:dyDescent="0.3">
      <c r="F1011" s="3">
        <v>1</v>
      </c>
      <c r="G1011" s="3">
        <v>1</v>
      </c>
      <c r="H1011" s="3">
        <v>3</v>
      </c>
      <c r="I1011" s="6">
        <f t="shared" si="15"/>
        <v>1.6666666666666667</v>
      </c>
    </row>
    <row r="1012" spans="6:9" x14ac:dyDescent="0.3">
      <c r="F1012" s="3">
        <v>1</v>
      </c>
      <c r="G1012" s="3">
        <v>1</v>
      </c>
      <c r="H1012" s="3">
        <v>3</v>
      </c>
      <c r="I1012" s="6">
        <f t="shared" si="15"/>
        <v>1.6666666666666667</v>
      </c>
    </row>
    <row r="1013" spans="6:9" x14ac:dyDescent="0.3">
      <c r="F1013" s="3">
        <v>1</v>
      </c>
      <c r="G1013" s="3">
        <v>1</v>
      </c>
      <c r="H1013" s="3">
        <v>3</v>
      </c>
      <c r="I1013" s="6">
        <f t="shared" si="15"/>
        <v>1.6666666666666667</v>
      </c>
    </row>
    <row r="1014" spans="6:9" x14ac:dyDescent="0.3">
      <c r="F1014" s="3">
        <v>1</v>
      </c>
      <c r="G1014" s="3">
        <v>1</v>
      </c>
      <c r="H1014" s="3">
        <v>4</v>
      </c>
      <c r="I1014" s="6">
        <f t="shared" si="15"/>
        <v>2</v>
      </c>
    </row>
    <row r="1015" spans="6:9" x14ac:dyDescent="0.3">
      <c r="F1015" s="3">
        <v>1</v>
      </c>
      <c r="G1015" s="3">
        <v>1</v>
      </c>
      <c r="H1015" s="3">
        <v>4</v>
      </c>
      <c r="I1015" s="6">
        <f t="shared" si="15"/>
        <v>2</v>
      </c>
    </row>
    <row r="1016" spans="6:9" x14ac:dyDescent="0.3">
      <c r="F1016" s="3">
        <v>1</v>
      </c>
      <c r="G1016" s="3">
        <v>1</v>
      </c>
      <c r="H1016" s="3">
        <v>4</v>
      </c>
      <c r="I1016" s="6">
        <f t="shared" si="15"/>
        <v>2</v>
      </c>
    </row>
    <row r="1017" spans="6:9" x14ac:dyDescent="0.3">
      <c r="F1017" s="3">
        <v>1</v>
      </c>
      <c r="G1017" s="3">
        <v>1</v>
      </c>
      <c r="H1017" s="3">
        <v>4</v>
      </c>
      <c r="I1017" s="6">
        <f t="shared" si="15"/>
        <v>2</v>
      </c>
    </row>
    <row r="1018" spans="6:9" x14ac:dyDescent="0.3">
      <c r="F1018" s="3">
        <v>1</v>
      </c>
      <c r="G1018" s="3">
        <v>1</v>
      </c>
      <c r="H1018" s="3">
        <v>5</v>
      </c>
      <c r="I1018" s="6">
        <f t="shared" si="15"/>
        <v>2.3333333333333335</v>
      </c>
    </row>
    <row r="1019" spans="6:9" x14ac:dyDescent="0.3">
      <c r="F1019" s="3">
        <v>1</v>
      </c>
      <c r="G1019" s="3">
        <v>1</v>
      </c>
      <c r="H1019" s="3">
        <v>5</v>
      </c>
      <c r="I1019" s="6">
        <f t="shared" si="15"/>
        <v>2.3333333333333335</v>
      </c>
    </row>
    <row r="1020" spans="6:9" x14ac:dyDescent="0.3">
      <c r="F1020" s="3">
        <v>1</v>
      </c>
      <c r="G1020" s="3">
        <v>1</v>
      </c>
      <c r="H1020" s="3">
        <v>5</v>
      </c>
      <c r="I1020" s="6">
        <f t="shared" si="15"/>
        <v>2.3333333333333335</v>
      </c>
    </row>
    <row r="1021" spans="6:9" x14ac:dyDescent="0.3">
      <c r="F1021" s="3">
        <v>1</v>
      </c>
      <c r="G1021" s="3">
        <v>1</v>
      </c>
      <c r="H1021" s="3">
        <v>6</v>
      </c>
      <c r="I1021" s="6">
        <f t="shared" si="15"/>
        <v>2.6666666666666665</v>
      </c>
    </row>
    <row r="1022" spans="6:9" x14ac:dyDescent="0.3">
      <c r="F1022" s="3">
        <v>1</v>
      </c>
      <c r="G1022" s="3">
        <v>1</v>
      </c>
      <c r="H1022" s="3">
        <v>6</v>
      </c>
      <c r="I1022" s="6">
        <f t="shared" si="15"/>
        <v>2.6666666666666665</v>
      </c>
    </row>
    <row r="1023" spans="6:9" x14ac:dyDescent="0.3">
      <c r="F1023" s="3">
        <v>1</v>
      </c>
      <c r="G1023" s="3">
        <v>1</v>
      </c>
      <c r="H1023" s="3">
        <v>7</v>
      </c>
      <c r="I1023" s="6">
        <f t="shared" si="15"/>
        <v>3</v>
      </c>
    </row>
    <row r="1024" spans="6:9" x14ac:dyDescent="0.3">
      <c r="F1024" s="3">
        <v>1</v>
      </c>
      <c r="G1024" s="3">
        <v>1</v>
      </c>
      <c r="H1024" s="3">
        <v>2</v>
      </c>
      <c r="I1024" s="6">
        <f t="shared" si="15"/>
        <v>1.3333333333333333</v>
      </c>
    </row>
    <row r="1025" spans="6:9" x14ac:dyDescent="0.3">
      <c r="F1025" s="3">
        <v>1</v>
      </c>
      <c r="G1025" s="3">
        <v>1</v>
      </c>
      <c r="H1025" s="3">
        <v>2</v>
      </c>
      <c r="I1025" s="6">
        <f t="shared" si="15"/>
        <v>1.3333333333333333</v>
      </c>
    </row>
    <row r="1026" spans="6:9" x14ac:dyDescent="0.3">
      <c r="F1026" s="3">
        <v>1</v>
      </c>
      <c r="G1026" s="3">
        <v>1</v>
      </c>
      <c r="H1026" s="3">
        <v>2</v>
      </c>
      <c r="I1026" s="6">
        <f t="shared" si="15"/>
        <v>1.3333333333333333</v>
      </c>
    </row>
    <row r="1027" spans="6:9" x14ac:dyDescent="0.3">
      <c r="F1027" s="3">
        <v>1</v>
      </c>
      <c r="G1027" s="3">
        <v>1</v>
      </c>
      <c r="H1027" s="3">
        <v>2</v>
      </c>
      <c r="I1027" s="6">
        <f t="shared" si="15"/>
        <v>1.3333333333333333</v>
      </c>
    </row>
    <row r="1028" spans="6:9" x14ac:dyDescent="0.3">
      <c r="F1028" s="3">
        <v>1</v>
      </c>
      <c r="G1028" s="3">
        <v>1</v>
      </c>
      <c r="H1028" s="3">
        <v>2</v>
      </c>
      <c r="I1028" s="6">
        <f t="shared" ref="I1028:I1091" si="16">AVERAGE(F1028:H1028)</f>
        <v>1.3333333333333333</v>
      </c>
    </row>
    <row r="1029" spans="6:9" x14ac:dyDescent="0.3">
      <c r="F1029" s="3">
        <v>1</v>
      </c>
      <c r="G1029" s="3">
        <v>1</v>
      </c>
      <c r="H1029" s="3">
        <v>2</v>
      </c>
      <c r="I1029" s="6">
        <f t="shared" si="16"/>
        <v>1.3333333333333333</v>
      </c>
    </row>
    <row r="1030" spans="6:9" x14ac:dyDescent="0.3">
      <c r="F1030" s="3">
        <v>1</v>
      </c>
      <c r="G1030" s="3">
        <v>1</v>
      </c>
      <c r="H1030" s="3">
        <v>3</v>
      </c>
      <c r="I1030" s="6">
        <f t="shared" si="16"/>
        <v>1.6666666666666667</v>
      </c>
    </row>
    <row r="1031" spans="6:9" x14ac:dyDescent="0.3">
      <c r="F1031" s="3">
        <v>1</v>
      </c>
      <c r="G1031" s="3">
        <v>1</v>
      </c>
      <c r="H1031" s="3">
        <v>3</v>
      </c>
      <c r="I1031" s="6">
        <f t="shared" si="16"/>
        <v>1.6666666666666667</v>
      </c>
    </row>
    <row r="1032" spans="6:9" x14ac:dyDescent="0.3">
      <c r="F1032" s="3">
        <v>1</v>
      </c>
      <c r="G1032" s="3">
        <v>1</v>
      </c>
      <c r="H1032" s="3">
        <v>3</v>
      </c>
      <c r="I1032" s="6">
        <f t="shared" si="16"/>
        <v>1.6666666666666667</v>
      </c>
    </row>
    <row r="1033" spans="6:9" x14ac:dyDescent="0.3">
      <c r="F1033" s="3">
        <v>1</v>
      </c>
      <c r="G1033" s="3">
        <v>1</v>
      </c>
      <c r="H1033" s="3">
        <v>3</v>
      </c>
      <c r="I1033" s="6">
        <f t="shared" si="16"/>
        <v>1.6666666666666667</v>
      </c>
    </row>
    <row r="1034" spans="6:9" x14ac:dyDescent="0.3">
      <c r="F1034" s="3">
        <v>1</v>
      </c>
      <c r="G1034" s="3">
        <v>1</v>
      </c>
      <c r="H1034" s="3">
        <v>3</v>
      </c>
      <c r="I1034" s="6">
        <f t="shared" si="16"/>
        <v>1.6666666666666667</v>
      </c>
    </row>
    <row r="1035" spans="6:9" x14ac:dyDescent="0.3">
      <c r="F1035" s="3">
        <v>1</v>
      </c>
      <c r="G1035" s="3">
        <v>1</v>
      </c>
      <c r="H1035" s="3">
        <v>4</v>
      </c>
      <c r="I1035" s="6">
        <f t="shared" si="16"/>
        <v>2</v>
      </c>
    </row>
    <row r="1036" spans="6:9" x14ac:dyDescent="0.3">
      <c r="F1036" s="3">
        <v>1</v>
      </c>
      <c r="G1036" s="3">
        <v>1</v>
      </c>
      <c r="H1036" s="3">
        <v>4</v>
      </c>
      <c r="I1036" s="6">
        <f t="shared" si="16"/>
        <v>2</v>
      </c>
    </row>
    <row r="1037" spans="6:9" x14ac:dyDescent="0.3">
      <c r="F1037" s="3">
        <v>1</v>
      </c>
      <c r="G1037" s="3">
        <v>1</v>
      </c>
      <c r="H1037" s="3">
        <v>4</v>
      </c>
      <c r="I1037" s="6">
        <f t="shared" si="16"/>
        <v>2</v>
      </c>
    </row>
    <row r="1038" spans="6:9" x14ac:dyDescent="0.3">
      <c r="F1038" s="3">
        <v>1</v>
      </c>
      <c r="G1038" s="3">
        <v>1</v>
      </c>
      <c r="H1038" s="3">
        <v>4</v>
      </c>
      <c r="I1038" s="6">
        <f t="shared" si="16"/>
        <v>2</v>
      </c>
    </row>
    <row r="1039" spans="6:9" x14ac:dyDescent="0.3">
      <c r="F1039" s="3">
        <v>1</v>
      </c>
      <c r="G1039" s="3">
        <v>1</v>
      </c>
      <c r="H1039" s="3">
        <v>5</v>
      </c>
      <c r="I1039" s="6">
        <f t="shared" si="16"/>
        <v>2.3333333333333335</v>
      </c>
    </row>
    <row r="1040" spans="6:9" x14ac:dyDescent="0.3">
      <c r="F1040" s="3">
        <v>1</v>
      </c>
      <c r="G1040" s="3">
        <v>1</v>
      </c>
      <c r="H1040" s="3">
        <v>5</v>
      </c>
      <c r="I1040" s="6">
        <f t="shared" si="16"/>
        <v>2.3333333333333335</v>
      </c>
    </row>
    <row r="1041" spans="6:9" x14ac:dyDescent="0.3">
      <c r="F1041" s="3">
        <v>1</v>
      </c>
      <c r="G1041" s="3">
        <v>1</v>
      </c>
      <c r="H1041" s="3">
        <v>5</v>
      </c>
      <c r="I1041" s="6">
        <f t="shared" si="16"/>
        <v>2.3333333333333335</v>
      </c>
    </row>
    <row r="1042" spans="6:9" x14ac:dyDescent="0.3">
      <c r="F1042" s="3">
        <v>1</v>
      </c>
      <c r="G1042" s="3">
        <v>1</v>
      </c>
      <c r="H1042" s="3">
        <v>6</v>
      </c>
      <c r="I1042" s="6">
        <f t="shared" si="16"/>
        <v>2.6666666666666665</v>
      </c>
    </row>
    <row r="1043" spans="6:9" x14ac:dyDescent="0.3">
      <c r="F1043" s="3">
        <v>1</v>
      </c>
      <c r="G1043" s="3">
        <v>1</v>
      </c>
      <c r="H1043" s="3">
        <v>6</v>
      </c>
      <c r="I1043" s="6">
        <f t="shared" si="16"/>
        <v>2.6666666666666665</v>
      </c>
    </row>
    <row r="1044" spans="6:9" x14ac:dyDescent="0.3">
      <c r="F1044" s="3">
        <v>1</v>
      </c>
      <c r="G1044" s="3">
        <v>1</v>
      </c>
      <c r="H1044" s="3">
        <v>7</v>
      </c>
      <c r="I1044" s="6">
        <f t="shared" si="16"/>
        <v>3</v>
      </c>
    </row>
    <row r="1045" spans="6:9" x14ac:dyDescent="0.3">
      <c r="F1045" s="3">
        <v>1</v>
      </c>
      <c r="G1045" s="3">
        <v>2</v>
      </c>
      <c r="H1045" s="3">
        <v>2</v>
      </c>
      <c r="I1045" s="6">
        <f t="shared" si="16"/>
        <v>1.6666666666666667</v>
      </c>
    </row>
    <row r="1046" spans="6:9" x14ac:dyDescent="0.3">
      <c r="F1046" s="3">
        <v>1</v>
      </c>
      <c r="G1046" s="3">
        <v>2</v>
      </c>
      <c r="H1046" s="3">
        <v>2</v>
      </c>
      <c r="I1046" s="6">
        <f t="shared" si="16"/>
        <v>1.6666666666666667</v>
      </c>
    </row>
    <row r="1047" spans="6:9" x14ac:dyDescent="0.3">
      <c r="F1047" s="3">
        <v>1</v>
      </c>
      <c r="G1047" s="3">
        <v>2</v>
      </c>
      <c r="H1047" s="3">
        <v>2</v>
      </c>
      <c r="I1047" s="6">
        <f t="shared" si="16"/>
        <v>1.6666666666666667</v>
      </c>
    </row>
    <row r="1048" spans="6:9" x14ac:dyDescent="0.3">
      <c r="F1048" s="3">
        <v>1</v>
      </c>
      <c r="G1048" s="3">
        <v>2</v>
      </c>
      <c r="H1048" s="3">
        <v>2</v>
      </c>
      <c r="I1048" s="6">
        <f t="shared" si="16"/>
        <v>1.6666666666666667</v>
      </c>
    </row>
    <row r="1049" spans="6:9" x14ac:dyDescent="0.3">
      <c r="F1049" s="3">
        <v>1</v>
      </c>
      <c r="G1049" s="3">
        <v>2</v>
      </c>
      <c r="H1049" s="3">
        <v>2</v>
      </c>
      <c r="I1049" s="6">
        <f t="shared" si="16"/>
        <v>1.6666666666666667</v>
      </c>
    </row>
    <row r="1050" spans="6:9" x14ac:dyDescent="0.3">
      <c r="F1050" s="3">
        <v>1</v>
      </c>
      <c r="G1050" s="3">
        <v>2</v>
      </c>
      <c r="H1050" s="3">
        <v>3</v>
      </c>
      <c r="I1050" s="6">
        <f t="shared" si="16"/>
        <v>2</v>
      </c>
    </row>
    <row r="1051" spans="6:9" x14ac:dyDescent="0.3">
      <c r="F1051" s="3">
        <v>1</v>
      </c>
      <c r="G1051" s="3">
        <v>2</v>
      </c>
      <c r="H1051" s="3">
        <v>3</v>
      </c>
      <c r="I1051" s="6">
        <f t="shared" si="16"/>
        <v>2</v>
      </c>
    </row>
    <row r="1052" spans="6:9" x14ac:dyDescent="0.3">
      <c r="F1052" s="3">
        <v>1</v>
      </c>
      <c r="G1052" s="3">
        <v>2</v>
      </c>
      <c r="H1052" s="3">
        <v>3</v>
      </c>
      <c r="I1052" s="6">
        <f t="shared" si="16"/>
        <v>2</v>
      </c>
    </row>
    <row r="1053" spans="6:9" x14ac:dyDescent="0.3">
      <c r="F1053" s="3">
        <v>1</v>
      </c>
      <c r="G1053" s="3">
        <v>2</v>
      </c>
      <c r="H1053" s="3">
        <v>3</v>
      </c>
      <c r="I1053" s="6">
        <f t="shared" si="16"/>
        <v>2</v>
      </c>
    </row>
    <row r="1054" spans="6:9" x14ac:dyDescent="0.3">
      <c r="F1054" s="3">
        <v>1</v>
      </c>
      <c r="G1054" s="3">
        <v>2</v>
      </c>
      <c r="H1054" s="3">
        <v>3</v>
      </c>
      <c r="I1054" s="6">
        <f t="shared" si="16"/>
        <v>2</v>
      </c>
    </row>
    <row r="1055" spans="6:9" x14ac:dyDescent="0.3">
      <c r="F1055" s="3">
        <v>1</v>
      </c>
      <c r="G1055" s="3">
        <v>2</v>
      </c>
      <c r="H1055" s="3">
        <v>4</v>
      </c>
      <c r="I1055" s="6">
        <f t="shared" si="16"/>
        <v>2.3333333333333335</v>
      </c>
    </row>
    <row r="1056" spans="6:9" x14ac:dyDescent="0.3">
      <c r="F1056" s="3">
        <v>1</v>
      </c>
      <c r="G1056" s="3">
        <v>2</v>
      </c>
      <c r="H1056" s="3">
        <v>4</v>
      </c>
      <c r="I1056" s="6">
        <f t="shared" si="16"/>
        <v>2.3333333333333335</v>
      </c>
    </row>
    <row r="1057" spans="6:9" x14ac:dyDescent="0.3">
      <c r="F1057" s="3">
        <v>1</v>
      </c>
      <c r="G1057" s="3">
        <v>2</v>
      </c>
      <c r="H1057" s="3">
        <v>4</v>
      </c>
      <c r="I1057" s="6">
        <f t="shared" si="16"/>
        <v>2.3333333333333335</v>
      </c>
    </row>
    <row r="1058" spans="6:9" x14ac:dyDescent="0.3">
      <c r="F1058" s="3">
        <v>1</v>
      </c>
      <c r="G1058" s="3">
        <v>2</v>
      </c>
      <c r="H1058" s="3">
        <v>4</v>
      </c>
      <c r="I1058" s="6">
        <f t="shared" si="16"/>
        <v>2.3333333333333335</v>
      </c>
    </row>
    <row r="1059" spans="6:9" x14ac:dyDescent="0.3">
      <c r="F1059" s="3">
        <v>1</v>
      </c>
      <c r="G1059" s="3">
        <v>2</v>
      </c>
      <c r="H1059" s="3">
        <v>5</v>
      </c>
      <c r="I1059" s="6">
        <f t="shared" si="16"/>
        <v>2.6666666666666665</v>
      </c>
    </row>
    <row r="1060" spans="6:9" x14ac:dyDescent="0.3">
      <c r="F1060" s="3">
        <v>1</v>
      </c>
      <c r="G1060" s="3">
        <v>2</v>
      </c>
      <c r="H1060" s="3">
        <v>5</v>
      </c>
      <c r="I1060" s="6">
        <f t="shared" si="16"/>
        <v>2.6666666666666665</v>
      </c>
    </row>
    <row r="1061" spans="6:9" x14ac:dyDescent="0.3">
      <c r="F1061" s="3">
        <v>1</v>
      </c>
      <c r="G1061" s="3">
        <v>2</v>
      </c>
      <c r="H1061" s="3">
        <v>5</v>
      </c>
      <c r="I1061" s="6">
        <f t="shared" si="16"/>
        <v>2.6666666666666665</v>
      </c>
    </row>
    <row r="1062" spans="6:9" x14ac:dyDescent="0.3">
      <c r="F1062" s="3">
        <v>1</v>
      </c>
      <c r="G1062" s="3">
        <v>2</v>
      </c>
      <c r="H1062" s="3">
        <v>6</v>
      </c>
      <c r="I1062" s="6">
        <f t="shared" si="16"/>
        <v>3</v>
      </c>
    </row>
    <row r="1063" spans="6:9" x14ac:dyDescent="0.3">
      <c r="F1063" s="3">
        <v>1</v>
      </c>
      <c r="G1063" s="3">
        <v>2</v>
      </c>
      <c r="H1063" s="3">
        <v>6</v>
      </c>
      <c r="I1063" s="6">
        <f t="shared" si="16"/>
        <v>3</v>
      </c>
    </row>
    <row r="1064" spans="6:9" x14ac:dyDescent="0.3">
      <c r="F1064" s="3">
        <v>1</v>
      </c>
      <c r="G1064" s="3">
        <v>2</v>
      </c>
      <c r="H1064" s="3">
        <v>7</v>
      </c>
      <c r="I1064" s="6">
        <f t="shared" si="16"/>
        <v>3.3333333333333335</v>
      </c>
    </row>
    <row r="1065" spans="6:9" x14ac:dyDescent="0.3">
      <c r="F1065" s="3">
        <v>1</v>
      </c>
      <c r="G1065" s="3">
        <v>2</v>
      </c>
      <c r="H1065" s="3">
        <v>2</v>
      </c>
      <c r="I1065" s="6">
        <f t="shared" si="16"/>
        <v>1.6666666666666667</v>
      </c>
    </row>
    <row r="1066" spans="6:9" x14ac:dyDescent="0.3">
      <c r="F1066" s="3">
        <v>1</v>
      </c>
      <c r="G1066" s="3">
        <v>2</v>
      </c>
      <c r="H1066" s="3">
        <v>2</v>
      </c>
      <c r="I1066" s="6">
        <f t="shared" si="16"/>
        <v>1.6666666666666667</v>
      </c>
    </row>
    <row r="1067" spans="6:9" x14ac:dyDescent="0.3">
      <c r="F1067" s="3">
        <v>1</v>
      </c>
      <c r="G1067" s="3">
        <v>2</v>
      </c>
      <c r="H1067" s="3">
        <v>2</v>
      </c>
      <c r="I1067" s="6">
        <f t="shared" si="16"/>
        <v>1.6666666666666667</v>
      </c>
    </row>
    <row r="1068" spans="6:9" x14ac:dyDescent="0.3">
      <c r="F1068" s="3">
        <v>1</v>
      </c>
      <c r="G1068" s="3">
        <v>2</v>
      </c>
      <c r="H1068" s="3">
        <v>2</v>
      </c>
      <c r="I1068" s="6">
        <f t="shared" si="16"/>
        <v>1.6666666666666667</v>
      </c>
    </row>
    <row r="1069" spans="6:9" x14ac:dyDescent="0.3">
      <c r="F1069" s="3">
        <v>1</v>
      </c>
      <c r="G1069" s="3">
        <v>2</v>
      </c>
      <c r="H1069" s="3">
        <v>3</v>
      </c>
      <c r="I1069" s="6">
        <f t="shared" si="16"/>
        <v>2</v>
      </c>
    </row>
    <row r="1070" spans="6:9" x14ac:dyDescent="0.3">
      <c r="F1070" s="3">
        <v>1</v>
      </c>
      <c r="G1070" s="3">
        <v>2</v>
      </c>
      <c r="H1070" s="3">
        <v>3</v>
      </c>
      <c r="I1070" s="6">
        <f t="shared" si="16"/>
        <v>2</v>
      </c>
    </row>
    <row r="1071" spans="6:9" x14ac:dyDescent="0.3">
      <c r="F1071" s="3">
        <v>1</v>
      </c>
      <c r="G1071" s="3">
        <v>2</v>
      </c>
      <c r="H1071" s="3">
        <v>3</v>
      </c>
      <c r="I1071" s="6">
        <f t="shared" si="16"/>
        <v>2</v>
      </c>
    </row>
    <row r="1072" spans="6:9" x14ac:dyDescent="0.3">
      <c r="F1072" s="3">
        <v>1</v>
      </c>
      <c r="G1072" s="3">
        <v>2</v>
      </c>
      <c r="H1072" s="3">
        <v>3</v>
      </c>
      <c r="I1072" s="6">
        <f t="shared" si="16"/>
        <v>2</v>
      </c>
    </row>
    <row r="1073" spans="6:9" x14ac:dyDescent="0.3">
      <c r="F1073" s="3">
        <v>1</v>
      </c>
      <c r="G1073" s="3">
        <v>2</v>
      </c>
      <c r="H1073" s="3">
        <v>3</v>
      </c>
      <c r="I1073" s="6">
        <f t="shared" si="16"/>
        <v>2</v>
      </c>
    </row>
    <row r="1074" spans="6:9" x14ac:dyDescent="0.3">
      <c r="F1074" s="3">
        <v>1</v>
      </c>
      <c r="G1074" s="3">
        <v>2</v>
      </c>
      <c r="H1074" s="3">
        <v>4</v>
      </c>
      <c r="I1074" s="6">
        <f t="shared" si="16"/>
        <v>2.3333333333333335</v>
      </c>
    </row>
    <row r="1075" spans="6:9" x14ac:dyDescent="0.3">
      <c r="F1075" s="3">
        <v>1</v>
      </c>
      <c r="G1075" s="3">
        <v>2</v>
      </c>
      <c r="H1075" s="3">
        <v>4</v>
      </c>
      <c r="I1075" s="6">
        <f t="shared" si="16"/>
        <v>2.3333333333333335</v>
      </c>
    </row>
    <row r="1076" spans="6:9" x14ac:dyDescent="0.3">
      <c r="F1076" s="3">
        <v>1</v>
      </c>
      <c r="G1076" s="3">
        <v>2</v>
      </c>
      <c r="H1076" s="3">
        <v>4</v>
      </c>
      <c r="I1076" s="6">
        <f t="shared" si="16"/>
        <v>2.3333333333333335</v>
      </c>
    </row>
    <row r="1077" spans="6:9" x14ac:dyDescent="0.3">
      <c r="F1077" s="3">
        <v>1</v>
      </c>
      <c r="G1077" s="3">
        <v>2</v>
      </c>
      <c r="H1077" s="3">
        <v>4</v>
      </c>
      <c r="I1077" s="6">
        <f t="shared" si="16"/>
        <v>2.3333333333333335</v>
      </c>
    </row>
    <row r="1078" spans="6:9" x14ac:dyDescent="0.3">
      <c r="F1078" s="3">
        <v>1</v>
      </c>
      <c r="G1078" s="3">
        <v>2</v>
      </c>
      <c r="H1078" s="3">
        <v>5</v>
      </c>
      <c r="I1078" s="6">
        <f t="shared" si="16"/>
        <v>2.6666666666666665</v>
      </c>
    </row>
    <row r="1079" spans="6:9" x14ac:dyDescent="0.3">
      <c r="F1079" s="3">
        <v>1</v>
      </c>
      <c r="G1079" s="3">
        <v>2</v>
      </c>
      <c r="H1079" s="3">
        <v>5</v>
      </c>
      <c r="I1079" s="6">
        <f t="shared" si="16"/>
        <v>2.6666666666666665</v>
      </c>
    </row>
    <row r="1080" spans="6:9" x14ac:dyDescent="0.3">
      <c r="F1080" s="3">
        <v>1</v>
      </c>
      <c r="G1080" s="3">
        <v>2</v>
      </c>
      <c r="H1080" s="3">
        <v>5</v>
      </c>
      <c r="I1080" s="6">
        <f t="shared" si="16"/>
        <v>2.6666666666666665</v>
      </c>
    </row>
    <row r="1081" spans="6:9" x14ac:dyDescent="0.3">
      <c r="F1081" s="3">
        <v>1</v>
      </c>
      <c r="G1081" s="3">
        <v>2</v>
      </c>
      <c r="H1081" s="3">
        <v>6</v>
      </c>
      <c r="I1081" s="6">
        <f t="shared" si="16"/>
        <v>3</v>
      </c>
    </row>
    <row r="1082" spans="6:9" x14ac:dyDescent="0.3">
      <c r="F1082" s="3">
        <v>1</v>
      </c>
      <c r="G1082" s="3">
        <v>2</v>
      </c>
      <c r="H1082" s="3">
        <v>6</v>
      </c>
      <c r="I1082" s="6">
        <f t="shared" si="16"/>
        <v>3</v>
      </c>
    </row>
    <row r="1083" spans="6:9" x14ac:dyDescent="0.3">
      <c r="F1083" s="3">
        <v>1</v>
      </c>
      <c r="G1083" s="3">
        <v>2</v>
      </c>
      <c r="H1083" s="3">
        <v>7</v>
      </c>
      <c r="I1083" s="6">
        <f t="shared" si="16"/>
        <v>3.3333333333333335</v>
      </c>
    </row>
    <row r="1084" spans="6:9" x14ac:dyDescent="0.3">
      <c r="F1084" s="3">
        <v>1</v>
      </c>
      <c r="G1084" s="3">
        <v>2</v>
      </c>
      <c r="H1084" s="3">
        <v>2</v>
      </c>
      <c r="I1084" s="6">
        <f t="shared" si="16"/>
        <v>1.6666666666666667</v>
      </c>
    </row>
    <row r="1085" spans="6:9" x14ac:dyDescent="0.3">
      <c r="F1085" s="3">
        <v>1</v>
      </c>
      <c r="G1085" s="3">
        <v>2</v>
      </c>
      <c r="H1085" s="3">
        <v>2</v>
      </c>
      <c r="I1085" s="6">
        <f t="shared" si="16"/>
        <v>1.6666666666666667</v>
      </c>
    </row>
    <row r="1086" spans="6:9" x14ac:dyDescent="0.3">
      <c r="F1086" s="3">
        <v>1</v>
      </c>
      <c r="G1086" s="3">
        <v>2</v>
      </c>
      <c r="H1086" s="3">
        <v>2</v>
      </c>
      <c r="I1086" s="6">
        <f t="shared" si="16"/>
        <v>1.6666666666666667</v>
      </c>
    </row>
    <row r="1087" spans="6:9" x14ac:dyDescent="0.3">
      <c r="F1087" s="3">
        <v>1</v>
      </c>
      <c r="G1087" s="3">
        <v>2</v>
      </c>
      <c r="H1087" s="3">
        <v>3</v>
      </c>
      <c r="I1087" s="6">
        <f t="shared" si="16"/>
        <v>2</v>
      </c>
    </row>
    <row r="1088" spans="6:9" x14ac:dyDescent="0.3">
      <c r="F1088" s="3">
        <v>1</v>
      </c>
      <c r="G1088" s="3">
        <v>2</v>
      </c>
      <c r="H1088" s="3">
        <v>3</v>
      </c>
      <c r="I1088" s="6">
        <f t="shared" si="16"/>
        <v>2</v>
      </c>
    </row>
    <row r="1089" spans="6:9" x14ac:dyDescent="0.3">
      <c r="F1089" s="3">
        <v>1</v>
      </c>
      <c r="G1089" s="3">
        <v>2</v>
      </c>
      <c r="H1089" s="3">
        <v>3</v>
      </c>
      <c r="I1089" s="6">
        <f t="shared" si="16"/>
        <v>2</v>
      </c>
    </row>
    <row r="1090" spans="6:9" x14ac:dyDescent="0.3">
      <c r="F1090" s="3">
        <v>1</v>
      </c>
      <c r="G1090" s="3">
        <v>2</v>
      </c>
      <c r="H1090" s="3">
        <v>3</v>
      </c>
      <c r="I1090" s="6">
        <f t="shared" si="16"/>
        <v>2</v>
      </c>
    </row>
    <row r="1091" spans="6:9" x14ac:dyDescent="0.3">
      <c r="F1091" s="3">
        <v>1</v>
      </c>
      <c r="G1091" s="3">
        <v>2</v>
      </c>
      <c r="H1091" s="3">
        <v>3</v>
      </c>
      <c r="I1091" s="6">
        <f t="shared" si="16"/>
        <v>2</v>
      </c>
    </row>
    <row r="1092" spans="6:9" x14ac:dyDescent="0.3">
      <c r="F1092" s="3">
        <v>1</v>
      </c>
      <c r="G1092" s="3">
        <v>2</v>
      </c>
      <c r="H1092" s="3">
        <v>4</v>
      </c>
      <c r="I1092" s="6">
        <f t="shared" ref="I1092:I1155" si="17">AVERAGE(F1092:H1092)</f>
        <v>2.3333333333333335</v>
      </c>
    </row>
    <row r="1093" spans="6:9" x14ac:dyDescent="0.3">
      <c r="F1093" s="3">
        <v>1</v>
      </c>
      <c r="G1093" s="3">
        <v>2</v>
      </c>
      <c r="H1093" s="3">
        <v>4</v>
      </c>
      <c r="I1093" s="6">
        <f t="shared" si="17"/>
        <v>2.3333333333333335</v>
      </c>
    </row>
    <row r="1094" spans="6:9" x14ac:dyDescent="0.3">
      <c r="F1094" s="3">
        <v>1</v>
      </c>
      <c r="G1094" s="3">
        <v>2</v>
      </c>
      <c r="H1094" s="3">
        <v>4</v>
      </c>
      <c r="I1094" s="6">
        <f t="shared" si="17"/>
        <v>2.3333333333333335</v>
      </c>
    </row>
    <row r="1095" spans="6:9" x14ac:dyDescent="0.3">
      <c r="F1095" s="3">
        <v>1</v>
      </c>
      <c r="G1095" s="3">
        <v>2</v>
      </c>
      <c r="H1095" s="3">
        <v>4</v>
      </c>
      <c r="I1095" s="6">
        <f t="shared" si="17"/>
        <v>2.3333333333333335</v>
      </c>
    </row>
    <row r="1096" spans="6:9" x14ac:dyDescent="0.3">
      <c r="F1096" s="3">
        <v>1</v>
      </c>
      <c r="G1096" s="3">
        <v>2</v>
      </c>
      <c r="H1096" s="3">
        <v>5</v>
      </c>
      <c r="I1096" s="6">
        <f t="shared" si="17"/>
        <v>2.6666666666666665</v>
      </c>
    </row>
    <row r="1097" spans="6:9" x14ac:dyDescent="0.3">
      <c r="F1097" s="3">
        <v>1</v>
      </c>
      <c r="G1097" s="3">
        <v>2</v>
      </c>
      <c r="H1097" s="3">
        <v>5</v>
      </c>
      <c r="I1097" s="6">
        <f t="shared" si="17"/>
        <v>2.6666666666666665</v>
      </c>
    </row>
    <row r="1098" spans="6:9" x14ac:dyDescent="0.3">
      <c r="F1098" s="3">
        <v>1</v>
      </c>
      <c r="G1098" s="3">
        <v>2</v>
      </c>
      <c r="H1098" s="3">
        <v>5</v>
      </c>
      <c r="I1098" s="6">
        <f t="shared" si="17"/>
        <v>2.6666666666666665</v>
      </c>
    </row>
    <row r="1099" spans="6:9" x14ac:dyDescent="0.3">
      <c r="F1099" s="3">
        <v>1</v>
      </c>
      <c r="G1099" s="3">
        <v>2</v>
      </c>
      <c r="H1099" s="3">
        <v>6</v>
      </c>
      <c r="I1099" s="6">
        <f t="shared" si="17"/>
        <v>3</v>
      </c>
    </row>
    <row r="1100" spans="6:9" x14ac:dyDescent="0.3">
      <c r="F1100" s="3">
        <v>1</v>
      </c>
      <c r="G1100" s="3">
        <v>2</v>
      </c>
      <c r="H1100" s="3">
        <v>6</v>
      </c>
      <c r="I1100" s="6">
        <f t="shared" si="17"/>
        <v>3</v>
      </c>
    </row>
    <row r="1101" spans="6:9" x14ac:dyDescent="0.3">
      <c r="F1101" s="3">
        <v>1</v>
      </c>
      <c r="G1101" s="3">
        <v>2</v>
      </c>
      <c r="H1101" s="3">
        <v>7</v>
      </c>
      <c r="I1101" s="6">
        <f t="shared" si="17"/>
        <v>3.3333333333333335</v>
      </c>
    </row>
    <row r="1102" spans="6:9" x14ac:dyDescent="0.3">
      <c r="F1102" s="3">
        <v>1</v>
      </c>
      <c r="G1102" s="3">
        <v>2</v>
      </c>
      <c r="H1102" s="3">
        <v>2</v>
      </c>
      <c r="I1102" s="6">
        <f t="shared" si="17"/>
        <v>1.6666666666666667</v>
      </c>
    </row>
    <row r="1103" spans="6:9" x14ac:dyDescent="0.3">
      <c r="F1103" s="3">
        <v>1</v>
      </c>
      <c r="G1103" s="3">
        <v>2</v>
      </c>
      <c r="H1103" s="3">
        <v>2</v>
      </c>
      <c r="I1103" s="6">
        <f t="shared" si="17"/>
        <v>1.6666666666666667</v>
      </c>
    </row>
    <row r="1104" spans="6:9" x14ac:dyDescent="0.3">
      <c r="F1104" s="3">
        <v>1</v>
      </c>
      <c r="G1104" s="3">
        <v>2</v>
      </c>
      <c r="H1104" s="3">
        <v>3</v>
      </c>
      <c r="I1104" s="6">
        <f t="shared" si="17"/>
        <v>2</v>
      </c>
    </row>
    <row r="1105" spans="6:9" x14ac:dyDescent="0.3">
      <c r="F1105" s="3">
        <v>1</v>
      </c>
      <c r="G1105" s="3">
        <v>2</v>
      </c>
      <c r="H1105" s="3">
        <v>3</v>
      </c>
      <c r="I1105" s="6">
        <f t="shared" si="17"/>
        <v>2</v>
      </c>
    </row>
    <row r="1106" spans="6:9" x14ac:dyDescent="0.3">
      <c r="F1106" s="3">
        <v>1</v>
      </c>
      <c r="G1106" s="3">
        <v>2</v>
      </c>
      <c r="H1106" s="3">
        <v>3</v>
      </c>
      <c r="I1106" s="6">
        <f t="shared" si="17"/>
        <v>2</v>
      </c>
    </row>
    <row r="1107" spans="6:9" x14ac:dyDescent="0.3">
      <c r="F1107" s="3">
        <v>1</v>
      </c>
      <c r="G1107" s="3">
        <v>2</v>
      </c>
      <c r="H1107" s="3">
        <v>3</v>
      </c>
      <c r="I1107" s="6">
        <f t="shared" si="17"/>
        <v>2</v>
      </c>
    </row>
    <row r="1108" spans="6:9" x14ac:dyDescent="0.3">
      <c r="F1108" s="3">
        <v>1</v>
      </c>
      <c r="G1108" s="3">
        <v>2</v>
      </c>
      <c r="H1108" s="3">
        <v>3</v>
      </c>
      <c r="I1108" s="6">
        <f t="shared" si="17"/>
        <v>2</v>
      </c>
    </row>
    <row r="1109" spans="6:9" x14ac:dyDescent="0.3">
      <c r="F1109" s="3">
        <v>1</v>
      </c>
      <c r="G1109" s="3">
        <v>2</v>
      </c>
      <c r="H1109" s="3">
        <v>4</v>
      </c>
      <c r="I1109" s="6">
        <f t="shared" si="17"/>
        <v>2.3333333333333335</v>
      </c>
    </row>
    <row r="1110" spans="6:9" x14ac:dyDescent="0.3">
      <c r="F1110" s="3">
        <v>1</v>
      </c>
      <c r="G1110" s="3">
        <v>2</v>
      </c>
      <c r="H1110" s="3">
        <v>4</v>
      </c>
      <c r="I1110" s="6">
        <f t="shared" si="17"/>
        <v>2.3333333333333335</v>
      </c>
    </row>
    <row r="1111" spans="6:9" x14ac:dyDescent="0.3">
      <c r="F1111" s="3">
        <v>1</v>
      </c>
      <c r="G1111" s="3">
        <v>2</v>
      </c>
      <c r="H1111" s="3">
        <v>4</v>
      </c>
      <c r="I1111" s="6">
        <f t="shared" si="17"/>
        <v>2.3333333333333335</v>
      </c>
    </row>
    <row r="1112" spans="6:9" x14ac:dyDescent="0.3">
      <c r="F1112" s="3">
        <v>1</v>
      </c>
      <c r="G1112" s="3">
        <v>2</v>
      </c>
      <c r="H1112" s="3">
        <v>4</v>
      </c>
      <c r="I1112" s="6">
        <f t="shared" si="17"/>
        <v>2.3333333333333335</v>
      </c>
    </row>
    <row r="1113" spans="6:9" x14ac:dyDescent="0.3">
      <c r="F1113" s="3">
        <v>1</v>
      </c>
      <c r="G1113" s="3">
        <v>2</v>
      </c>
      <c r="H1113" s="3">
        <v>5</v>
      </c>
      <c r="I1113" s="6">
        <f t="shared" si="17"/>
        <v>2.6666666666666665</v>
      </c>
    </row>
    <row r="1114" spans="6:9" x14ac:dyDescent="0.3">
      <c r="F1114" s="3">
        <v>1</v>
      </c>
      <c r="G1114" s="3">
        <v>2</v>
      </c>
      <c r="H1114" s="3">
        <v>5</v>
      </c>
      <c r="I1114" s="6">
        <f t="shared" si="17"/>
        <v>2.6666666666666665</v>
      </c>
    </row>
    <row r="1115" spans="6:9" x14ac:dyDescent="0.3">
      <c r="F1115" s="3">
        <v>1</v>
      </c>
      <c r="G1115" s="3">
        <v>2</v>
      </c>
      <c r="H1115" s="3">
        <v>5</v>
      </c>
      <c r="I1115" s="6">
        <f t="shared" si="17"/>
        <v>2.6666666666666665</v>
      </c>
    </row>
    <row r="1116" spans="6:9" x14ac:dyDescent="0.3">
      <c r="F1116" s="3">
        <v>1</v>
      </c>
      <c r="G1116" s="3">
        <v>2</v>
      </c>
      <c r="H1116" s="3">
        <v>6</v>
      </c>
      <c r="I1116" s="6">
        <f t="shared" si="17"/>
        <v>3</v>
      </c>
    </row>
    <row r="1117" spans="6:9" x14ac:dyDescent="0.3">
      <c r="F1117" s="3">
        <v>1</v>
      </c>
      <c r="G1117" s="3">
        <v>2</v>
      </c>
      <c r="H1117" s="3">
        <v>6</v>
      </c>
      <c r="I1117" s="6">
        <f t="shared" si="17"/>
        <v>3</v>
      </c>
    </row>
    <row r="1118" spans="6:9" x14ac:dyDescent="0.3">
      <c r="F1118" s="3">
        <v>1</v>
      </c>
      <c r="G1118" s="3">
        <v>2</v>
      </c>
      <c r="H1118" s="3">
        <v>7</v>
      </c>
      <c r="I1118" s="6">
        <f t="shared" si="17"/>
        <v>3.3333333333333335</v>
      </c>
    </row>
    <row r="1119" spans="6:9" x14ac:dyDescent="0.3">
      <c r="F1119" s="3">
        <v>1</v>
      </c>
      <c r="G1119" s="3">
        <v>2</v>
      </c>
      <c r="H1119" s="3">
        <v>2</v>
      </c>
      <c r="I1119" s="6">
        <f t="shared" si="17"/>
        <v>1.6666666666666667</v>
      </c>
    </row>
    <row r="1120" spans="6:9" x14ac:dyDescent="0.3">
      <c r="F1120" s="3">
        <v>1</v>
      </c>
      <c r="G1120" s="3">
        <v>2</v>
      </c>
      <c r="H1120" s="3">
        <v>3</v>
      </c>
      <c r="I1120" s="6">
        <f t="shared" si="17"/>
        <v>2</v>
      </c>
    </row>
    <row r="1121" spans="6:9" x14ac:dyDescent="0.3">
      <c r="F1121" s="3">
        <v>1</v>
      </c>
      <c r="G1121" s="3">
        <v>2</v>
      </c>
      <c r="H1121" s="3">
        <v>3</v>
      </c>
      <c r="I1121" s="6">
        <f t="shared" si="17"/>
        <v>2</v>
      </c>
    </row>
    <row r="1122" spans="6:9" x14ac:dyDescent="0.3">
      <c r="F1122" s="3">
        <v>1</v>
      </c>
      <c r="G1122" s="3">
        <v>2</v>
      </c>
      <c r="H1122" s="3">
        <v>3</v>
      </c>
      <c r="I1122" s="6">
        <f t="shared" si="17"/>
        <v>2</v>
      </c>
    </row>
    <row r="1123" spans="6:9" x14ac:dyDescent="0.3">
      <c r="F1123" s="3">
        <v>1</v>
      </c>
      <c r="G1123" s="3">
        <v>2</v>
      </c>
      <c r="H1123" s="3">
        <v>3</v>
      </c>
      <c r="I1123" s="6">
        <f t="shared" si="17"/>
        <v>2</v>
      </c>
    </row>
    <row r="1124" spans="6:9" x14ac:dyDescent="0.3">
      <c r="F1124" s="3">
        <v>1</v>
      </c>
      <c r="G1124" s="3">
        <v>2</v>
      </c>
      <c r="H1124" s="3">
        <v>3</v>
      </c>
      <c r="I1124" s="6">
        <f t="shared" si="17"/>
        <v>2</v>
      </c>
    </row>
    <row r="1125" spans="6:9" x14ac:dyDescent="0.3">
      <c r="F1125" s="3">
        <v>1</v>
      </c>
      <c r="G1125" s="3">
        <v>2</v>
      </c>
      <c r="H1125" s="3">
        <v>4</v>
      </c>
      <c r="I1125" s="6">
        <f t="shared" si="17"/>
        <v>2.3333333333333335</v>
      </c>
    </row>
    <row r="1126" spans="6:9" x14ac:dyDescent="0.3">
      <c r="F1126" s="3">
        <v>1</v>
      </c>
      <c r="G1126" s="3">
        <v>2</v>
      </c>
      <c r="H1126" s="3">
        <v>4</v>
      </c>
      <c r="I1126" s="6">
        <f t="shared" si="17"/>
        <v>2.3333333333333335</v>
      </c>
    </row>
    <row r="1127" spans="6:9" x14ac:dyDescent="0.3">
      <c r="F1127" s="3">
        <v>1</v>
      </c>
      <c r="G1127" s="3">
        <v>2</v>
      </c>
      <c r="H1127" s="3">
        <v>4</v>
      </c>
      <c r="I1127" s="6">
        <f t="shared" si="17"/>
        <v>2.3333333333333335</v>
      </c>
    </row>
    <row r="1128" spans="6:9" x14ac:dyDescent="0.3">
      <c r="F1128" s="3">
        <v>1</v>
      </c>
      <c r="G1128" s="3">
        <v>2</v>
      </c>
      <c r="H1128" s="3">
        <v>4</v>
      </c>
      <c r="I1128" s="6">
        <f t="shared" si="17"/>
        <v>2.3333333333333335</v>
      </c>
    </row>
    <row r="1129" spans="6:9" x14ac:dyDescent="0.3">
      <c r="F1129" s="3">
        <v>1</v>
      </c>
      <c r="G1129" s="3">
        <v>2</v>
      </c>
      <c r="H1129" s="3">
        <v>5</v>
      </c>
      <c r="I1129" s="6">
        <f t="shared" si="17"/>
        <v>2.6666666666666665</v>
      </c>
    </row>
    <row r="1130" spans="6:9" x14ac:dyDescent="0.3">
      <c r="F1130" s="3">
        <v>1</v>
      </c>
      <c r="G1130" s="3">
        <v>2</v>
      </c>
      <c r="H1130" s="3">
        <v>5</v>
      </c>
      <c r="I1130" s="6">
        <f t="shared" si="17"/>
        <v>2.6666666666666665</v>
      </c>
    </row>
    <row r="1131" spans="6:9" x14ac:dyDescent="0.3">
      <c r="F1131" s="3">
        <v>1</v>
      </c>
      <c r="G1131" s="3">
        <v>2</v>
      </c>
      <c r="H1131" s="3">
        <v>5</v>
      </c>
      <c r="I1131" s="6">
        <f t="shared" si="17"/>
        <v>2.6666666666666665</v>
      </c>
    </row>
    <row r="1132" spans="6:9" x14ac:dyDescent="0.3">
      <c r="F1132" s="3">
        <v>1</v>
      </c>
      <c r="G1132" s="3">
        <v>2</v>
      </c>
      <c r="H1132" s="3">
        <v>6</v>
      </c>
      <c r="I1132" s="6">
        <f t="shared" si="17"/>
        <v>3</v>
      </c>
    </row>
    <row r="1133" spans="6:9" x14ac:dyDescent="0.3">
      <c r="F1133" s="3">
        <v>1</v>
      </c>
      <c r="G1133" s="3">
        <v>2</v>
      </c>
      <c r="H1133" s="3">
        <v>6</v>
      </c>
      <c r="I1133" s="6">
        <f t="shared" si="17"/>
        <v>3</v>
      </c>
    </row>
    <row r="1134" spans="6:9" x14ac:dyDescent="0.3">
      <c r="F1134" s="3">
        <v>1</v>
      </c>
      <c r="G1134" s="3">
        <v>2</v>
      </c>
      <c r="H1134" s="3">
        <v>7</v>
      </c>
      <c r="I1134" s="6">
        <f t="shared" si="17"/>
        <v>3.3333333333333335</v>
      </c>
    </row>
    <row r="1135" spans="6:9" x14ac:dyDescent="0.3">
      <c r="F1135" s="3">
        <v>1</v>
      </c>
      <c r="G1135" s="3">
        <v>2</v>
      </c>
      <c r="H1135" s="3">
        <v>3</v>
      </c>
      <c r="I1135" s="6">
        <f t="shared" si="17"/>
        <v>2</v>
      </c>
    </row>
    <row r="1136" spans="6:9" x14ac:dyDescent="0.3">
      <c r="F1136" s="3">
        <v>1</v>
      </c>
      <c r="G1136" s="3">
        <v>2</v>
      </c>
      <c r="H1136" s="3">
        <v>3</v>
      </c>
      <c r="I1136" s="6">
        <f t="shared" si="17"/>
        <v>2</v>
      </c>
    </row>
    <row r="1137" spans="6:9" x14ac:dyDescent="0.3">
      <c r="F1137" s="3">
        <v>1</v>
      </c>
      <c r="G1137" s="3">
        <v>2</v>
      </c>
      <c r="H1137" s="3">
        <v>3</v>
      </c>
      <c r="I1137" s="6">
        <f t="shared" si="17"/>
        <v>2</v>
      </c>
    </row>
    <row r="1138" spans="6:9" x14ac:dyDescent="0.3">
      <c r="F1138" s="3">
        <v>1</v>
      </c>
      <c r="G1138" s="3">
        <v>2</v>
      </c>
      <c r="H1138" s="3">
        <v>3</v>
      </c>
      <c r="I1138" s="6">
        <f t="shared" si="17"/>
        <v>2</v>
      </c>
    </row>
    <row r="1139" spans="6:9" x14ac:dyDescent="0.3">
      <c r="F1139" s="3">
        <v>1</v>
      </c>
      <c r="G1139" s="3">
        <v>2</v>
      </c>
      <c r="H1139" s="3">
        <v>3</v>
      </c>
      <c r="I1139" s="6">
        <f t="shared" si="17"/>
        <v>2</v>
      </c>
    </row>
    <row r="1140" spans="6:9" x14ac:dyDescent="0.3">
      <c r="F1140" s="3">
        <v>1</v>
      </c>
      <c r="G1140" s="3">
        <v>2</v>
      </c>
      <c r="H1140" s="3">
        <v>4</v>
      </c>
      <c r="I1140" s="6">
        <f t="shared" si="17"/>
        <v>2.3333333333333335</v>
      </c>
    </row>
    <row r="1141" spans="6:9" x14ac:dyDescent="0.3">
      <c r="F1141" s="3">
        <v>1</v>
      </c>
      <c r="G1141" s="3">
        <v>2</v>
      </c>
      <c r="H1141" s="3">
        <v>4</v>
      </c>
      <c r="I1141" s="6">
        <f t="shared" si="17"/>
        <v>2.3333333333333335</v>
      </c>
    </row>
    <row r="1142" spans="6:9" x14ac:dyDescent="0.3">
      <c r="F1142" s="3">
        <v>1</v>
      </c>
      <c r="G1142" s="3">
        <v>2</v>
      </c>
      <c r="H1142" s="3">
        <v>4</v>
      </c>
      <c r="I1142" s="6">
        <f t="shared" si="17"/>
        <v>2.3333333333333335</v>
      </c>
    </row>
    <row r="1143" spans="6:9" x14ac:dyDescent="0.3">
      <c r="F1143" s="3">
        <v>1</v>
      </c>
      <c r="G1143" s="3">
        <v>2</v>
      </c>
      <c r="H1143" s="3">
        <v>4</v>
      </c>
      <c r="I1143" s="6">
        <f t="shared" si="17"/>
        <v>2.3333333333333335</v>
      </c>
    </row>
    <row r="1144" spans="6:9" x14ac:dyDescent="0.3">
      <c r="F1144" s="3">
        <v>1</v>
      </c>
      <c r="G1144" s="3">
        <v>2</v>
      </c>
      <c r="H1144" s="3">
        <v>5</v>
      </c>
      <c r="I1144" s="6">
        <f t="shared" si="17"/>
        <v>2.6666666666666665</v>
      </c>
    </row>
    <row r="1145" spans="6:9" x14ac:dyDescent="0.3">
      <c r="F1145" s="3">
        <v>1</v>
      </c>
      <c r="G1145" s="3">
        <v>2</v>
      </c>
      <c r="H1145" s="3">
        <v>5</v>
      </c>
      <c r="I1145" s="6">
        <f t="shared" si="17"/>
        <v>2.6666666666666665</v>
      </c>
    </row>
    <row r="1146" spans="6:9" x14ac:dyDescent="0.3">
      <c r="F1146" s="3">
        <v>1</v>
      </c>
      <c r="G1146" s="3">
        <v>2</v>
      </c>
      <c r="H1146" s="3">
        <v>5</v>
      </c>
      <c r="I1146" s="6">
        <f t="shared" si="17"/>
        <v>2.6666666666666665</v>
      </c>
    </row>
    <row r="1147" spans="6:9" x14ac:dyDescent="0.3">
      <c r="F1147" s="3">
        <v>1</v>
      </c>
      <c r="G1147" s="3">
        <v>2</v>
      </c>
      <c r="H1147" s="3">
        <v>6</v>
      </c>
      <c r="I1147" s="6">
        <f t="shared" si="17"/>
        <v>3</v>
      </c>
    </row>
    <row r="1148" spans="6:9" x14ac:dyDescent="0.3">
      <c r="F1148" s="3">
        <v>1</v>
      </c>
      <c r="G1148" s="3">
        <v>2</v>
      </c>
      <c r="H1148" s="3">
        <v>6</v>
      </c>
      <c r="I1148" s="6">
        <f t="shared" si="17"/>
        <v>3</v>
      </c>
    </row>
    <row r="1149" spans="6:9" x14ac:dyDescent="0.3">
      <c r="F1149" s="3">
        <v>1</v>
      </c>
      <c r="G1149" s="3">
        <v>2</v>
      </c>
      <c r="H1149" s="3">
        <v>7</v>
      </c>
      <c r="I1149" s="6">
        <f t="shared" si="17"/>
        <v>3.3333333333333335</v>
      </c>
    </row>
    <row r="1150" spans="6:9" x14ac:dyDescent="0.3">
      <c r="F1150" s="3">
        <v>1</v>
      </c>
      <c r="G1150" s="3">
        <v>3</v>
      </c>
      <c r="H1150" s="3">
        <v>3</v>
      </c>
      <c r="I1150" s="6">
        <f t="shared" si="17"/>
        <v>2.3333333333333335</v>
      </c>
    </row>
    <row r="1151" spans="6:9" x14ac:dyDescent="0.3">
      <c r="F1151" s="3">
        <v>1</v>
      </c>
      <c r="G1151" s="3">
        <v>3</v>
      </c>
      <c r="H1151" s="3">
        <v>3</v>
      </c>
      <c r="I1151" s="6">
        <f t="shared" si="17"/>
        <v>2.3333333333333335</v>
      </c>
    </row>
    <row r="1152" spans="6:9" x14ac:dyDescent="0.3">
      <c r="F1152" s="3">
        <v>1</v>
      </c>
      <c r="G1152" s="3">
        <v>3</v>
      </c>
      <c r="H1152" s="3">
        <v>3</v>
      </c>
      <c r="I1152" s="6">
        <f t="shared" si="17"/>
        <v>2.3333333333333335</v>
      </c>
    </row>
    <row r="1153" spans="6:9" x14ac:dyDescent="0.3">
      <c r="F1153" s="3">
        <v>1</v>
      </c>
      <c r="G1153" s="3">
        <v>3</v>
      </c>
      <c r="H1153" s="3">
        <v>3</v>
      </c>
      <c r="I1153" s="6">
        <f t="shared" si="17"/>
        <v>2.3333333333333335</v>
      </c>
    </row>
    <row r="1154" spans="6:9" x14ac:dyDescent="0.3">
      <c r="F1154" s="3">
        <v>1</v>
      </c>
      <c r="G1154" s="3">
        <v>3</v>
      </c>
      <c r="H1154" s="3">
        <v>4</v>
      </c>
      <c r="I1154" s="6">
        <f t="shared" si="17"/>
        <v>2.6666666666666665</v>
      </c>
    </row>
    <row r="1155" spans="6:9" x14ac:dyDescent="0.3">
      <c r="F1155" s="3">
        <v>1</v>
      </c>
      <c r="G1155" s="3">
        <v>3</v>
      </c>
      <c r="H1155" s="3">
        <v>4</v>
      </c>
      <c r="I1155" s="6">
        <f t="shared" si="17"/>
        <v>2.6666666666666665</v>
      </c>
    </row>
    <row r="1156" spans="6:9" x14ac:dyDescent="0.3">
      <c r="F1156" s="3">
        <v>1</v>
      </c>
      <c r="G1156" s="3">
        <v>3</v>
      </c>
      <c r="H1156" s="3">
        <v>4</v>
      </c>
      <c r="I1156" s="6">
        <f t="shared" ref="I1156:I1219" si="18">AVERAGE(F1156:H1156)</f>
        <v>2.6666666666666665</v>
      </c>
    </row>
    <row r="1157" spans="6:9" x14ac:dyDescent="0.3">
      <c r="F1157" s="3">
        <v>1</v>
      </c>
      <c r="G1157" s="3">
        <v>3</v>
      </c>
      <c r="H1157" s="3">
        <v>4</v>
      </c>
      <c r="I1157" s="6">
        <f t="shared" si="18"/>
        <v>2.6666666666666665</v>
      </c>
    </row>
    <row r="1158" spans="6:9" x14ac:dyDescent="0.3">
      <c r="F1158" s="3">
        <v>1</v>
      </c>
      <c r="G1158" s="3">
        <v>3</v>
      </c>
      <c r="H1158" s="3">
        <v>5</v>
      </c>
      <c r="I1158" s="6">
        <f t="shared" si="18"/>
        <v>3</v>
      </c>
    </row>
    <row r="1159" spans="6:9" x14ac:dyDescent="0.3">
      <c r="F1159" s="3">
        <v>1</v>
      </c>
      <c r="G1159" s="3">
        <v>3</v>
      </c>
      <c r="H1159" s="3">
        <v>5</v>
      </c>
      <c r="I1159" s="6">
        <f t="shared" si="18"/>
        <v>3</v>
      </c>
    </row>
    <row r="1160" spans="6:9" x14ac:dyDescent="0.3">
      <c r="F1160" s="3">
        <v>1</v>
      </c>
      <c r="G1160" s="3">
        <v>3</v>
      </c>
      <c r="H1160" s="3">
        <v>5</v>
      </c>
      <c r="I1160" s="6">
        <f t="shared" si="18"/>
        <v>3</v>
      </c>
    </row>
    <row r="1161" spans="6:9" x14ac:dyDescent="0.3">
      <c r="F1161" s="3">
        <v>1</v>
      </c>
      <c r="G1161" s="3">
        <v>3</v>
      </c>
      <c r="H1161" s="3">
        <v>6</v>
      </c>
      <c r="I1161" s="6">
        <f t="shared" si="18"/>
        <v>3.3333333333333335</v>
      </c>
    </row>
    <row r="1162" spans="6:9" x14ac:dyDescent="0.3">
      <c r="F1162" s="3">
        <v>1</v>
      </c>
      <c r="G1162" s="3">
        <v>3</v>
      </c>
      <c r="H1162" s="3">
        <v>6</v>
      </c>
      <c r="I1162" s="6">
        <f t="shared" si="18"/>
        <v>3.3333333333333335</v>
      </c>
    </row>
    <row r="1163" spans="6:9" x14ac:dyDescent="0.3">
      <c r="F1163" s="3">
        <v>1</v>
      </c>
      <c r="G1163" s="3">
        <v>3</v>
      </c>
      <c r="H1163" s="3">
        <v>7</v>
      </c>
      <c r="I1163" s="6">
        <f t="shared" si="18"/>
        <v>3.6666666666666665</v>
      </c>
    </row>
    <row r="1164" spans="6:9" x14ac:dyDescent="0.3">
      <c r="F1164" s="3">
        <v>1</v>
      </c>
      <c r="G1164" s="3">
        <v>3</v>
      </c>
      <c r="H1164" s="3">
        <v>3</v>
      </c>
      <c r="I1164" s="6">
        <f t="shared" si="18"/>
        <v>2.3333333333333335</v>
      </c>
    </row>
    <row r="1165" spans="6:9" x14ac:dyDescent="0.3">
      <c r="F1165" s="3">
        <v>1</v>
      </c>
      <c r="G1165" s="3">
        <v>3</v>
      </c>
      <c r="H1165" s="3">
        <v>3</v>
      </c>
      <c r="I1165" s="6">
        <f t="shared" si="18"/>
        <v>2.3333333333333335</v>
      </c>
    </row>
    <row r="1166" spans="6:9" x14ac:dyDescent="0.3">
      <c r="F1166" s="3">
        <v>1</v>
      </c>
      <c r="G1166" s="3">
        <v>3</v>
      </c>
      <c r="H1166" s="3">
        <v>3</v>
      </c>
      <c r="I1166" s="6">
        <f t="shared" si="18"/>
        <v>2.3333333333333335</v>
      </c>
    </row>
    <row r="1167" spans="6:9" x14ac:dyDescent="0.3">
      <c r="F1167" s="3">
        <v>1</v>
      </c>
      <c r="G1167" s="3">
        <v>3</v>
      </c>
      <c r="H1167" s="3">
        <v>4</v>
      </c>
      <c r="I1167" s="6">
        <f t="shared" si="18"/>
        <v>2.6666666666666665</v>
      </c>
    </row>
    <row r="1168" spans="6:9" x14ac:dyDescent="0.3">
      <c r="F1168" s="3">
        <v>1</v>
      </c>
      <c r="G1168" s="3">
        <v>3</v>
      </c>
      <c r="H1168" s="3">
        <v>4</v>
      </c>
      <c r="I1168" s="6">
        <f t="shared" si="18"/>
        <v>2.6666666666666665</v>
      </c>
    </row>
    <row r="1169" spans="6:9" x14ac:dyDescent="0.3">
      <c r="F1169" s="3">
        <v>1</v>
      </c>
      <c r="G1169" s="3">
        <v>3</v>
      </c>
      <c r="H1169" s="3">
        <v>4</v>
      </c>
      <c r="I1169" s="6">
        <f t="shared" si="18"/>
        <v>2.6666666666666665</v>
      </c>
    </row>
    <row r="1170" spans="6:9" x14ac:dyDescent="0.3">
      <c r="F1170" s="3">
        <v>1</v>
      </c>
      <c r="G1170" s="3">
        <v>3</v>
      </c>
      <c r="H1170" s="3">
        <v>4</v>
      </c>
      <c r="I1170" s="6">
        <f t="shared" si="18"/>
        <v>2.6666666666666665</v>
      </c>
    </row>
    <row r="1171" spans="6:9" x14ac:dyDescent="0.3">
      <c r="F1171" s="3">
        <v>1</v>
      </c>
      <c r="G1171" s="3">
        <v>3</v>
      </c>
      <c r="H1171" s="3">
        <v>5</v>
      </c>
      <c r="I1171" s="6">
        <f t="shared" si="18"/>
        <v>3</v>
      </c>
    </row>
    <row r="1172" spans="6:9" x14ac:dyDescent="0.3">
      <c r="F1172" s="3">
        <v>1</v>
      </c>
      <c r="G1172" s="3">
        <v>3</v>
      </c>
      <c r="H1172" s="3">
        <v>5</v>
      </c>
      <c r="I1172" s="6">
        <f t="shared" si="18"/>
        <v>3</v>
      </c>
    </row>
    <row r="1173" spans="6:9" x14ac:dyDescent="0.3">
      <c r="F1173" s="3">
        <v>1</v>
      </c>
      <c r="G1173" s="3">
        <v>3</v>
      </c>
      <c r="H1173" s="3">
        <v>5</v>
      </c>
      <c r="I1173" s="6">
        <f t="shared" si="18"/>
        <v>3</v>
      </c>
    </row>
    <row r="1174" spans="6:9" x14ac:dyDescent="0.3">
      <c r="F1174" s="3">
        <v>1</v>
      </c>
      <c r="G1174" s="3">
        <v>3</v>
      </c>
      <c r="H1174" s="3">
        <v>6</v>
      </c>
      <c r="I1174" s="6">
        <f t="shared" si="18"/>
        <v>3.3333333333333335</v>
      </c>
    </row>
    <row r="1175" spans="6:9" x14ac:dyDescent="0.3">
      <c r="F1175" s="3">
        <v>1</v>
      </c>
      <c r="G1175" s="3">
        <v>3</v>
      </c>
      <c r="H1175" s="3">
        <v>6</v>
      </c>
      <c r="I1175" s="6">
        <f t="shared" si="18"/>
        <v>3.3333333333333335</v>
      </c>
    </row>
    <row r="1176" spans="6:9" x14ac:dyDescent="0.3">
      <c r="F1176" s="3">
        <v>1</v>
      </c>
      <c r="G1176" s="3">
        <v>3</v>
      </c>
      <c r="H1176" s="3">
        <v>7</v>
      </c>
      <c r="I1176" s="6">
        <f t="shared" si="18"/>
        <v>3.6666666666666665</v>
      </c>
    </row>
    <row r="1177" spans="6:9" x14ac:dyDescent="0.3">
      <c r="F1177" s="3">
        <v>1</v>
      </c>
      <c r="G1177" s="3">
        <v>3</v>
      </c>
      <c r="H1177" s="3">
        <v>3</v>
      </c>
      <c r="I1177" s="6">
        <f t="shared" si="18"/>
        <v>2.3333333333333335</v>
      </c>
    </row>
    <row r="1178" spans="6:9" x14ac:dyDescent="0.3">
      <c r="F1178" s="3">
        <v>1</v>
      </c>
      <c r="G1178" s="3">
        <v>3</v>
      </c>
      <c r="H1178" s="3">
        <v>3</v>
      </c>
      <c r="I1178" s="6">
        <f t="shared" si="18"/>
        <v>2.3333333333333335</v>
      </c>
    </row>
    <row r="1179" spans="6:9" x14ac:dyDescent="0.3">
      <c r="F1179" s="3">
        <v>1</v>
      </c>
      <c r="G1179" s="3">
        <v>3</v>
      </c>
      <c r="H1179" s="3">
        <v>4</v>
      </c>
      <c r="I1179" s="6">
        <f t="shared" si="18"/>
        <v>2.6666666666666665</v>
      </c>
    </row>
    <row r="1180" spans="6:9" x14ac:dyDescent="0.3">
      <c r="F1180" s="3">
        <v>1</v>
      </c>
      <c r="G1180" s="3">
        <v>3</v>
      </c>
      <c r="H1180" s="3">
        <v>4</v>
      </c>
      <c r="I1180" s="6">
        <f t="shared" si="18"/>
        <v>2.6666666666666665</v>
      </c>
    </row>
    <row r="1181" spans="6:9" x14ac:dyDescent="0.3">
      <c r="F1181" s="3">
        <v>1</v>
      </c>
      <c r="G1181" s="3">
        <v>3</v>
      </c>
      <c r="H1181" s="3">
        <v>4</v>
      </c>
      <c r="I1181" s="6">
        <f t="shared" si="18"/>
        <v>2.6666666666666665</v>
      </c>
    </row>
    <row r="1182" spans="6:9" x14ac:dyDescent="0.3">
      <c r="F1182" s="3">
        <v>1</v>
      </c>
      <c r="G1182" s="3">
        <v>3</v>
      </c>
      <c r="H1182" s="3">
        <v>4</v>
      </c>
      <c r="I1182" s="6">
        <f t="shared" si="18"/>
        <v>2.6666666666666665</v>
      </c>
    </row>
    <row r="1183" spans="6:9" x14ac:dyDescent="0.3">
      <c r="F1183" s="3">
        <v>1</v>
      </c>
      <c r="G1183" s="3">
        <v>3</v>
      </c>
      <c r="H1183" s="3">
        <v>5</v>
      </c>
      <c r="I1183" s="6">
        <f t="shared" si="18"/>
        <v>3</v>
      </c>
    </row>
    <row r="1184" spans="6:9" x14ac:dyDescent="0.3">
      <c r="F1184" s="3">
        <v>1</v>
      </c>
      <c r="G1184" s="3">
        <v>3</v>
      </c>
      <c r="H1184" s="3">
        <v>5</v>
      </c>
      <c r="I1184" s="6">
        <f t="shared" si="18"/>
        <v>3</v>
      </c>
    </row>
    <row r="1185" spans="6:9" x14ac:dyDescent="0.3">
      <c r="F1185" s="3">
        <v>1</v>
      </c>
      <c r="G1185" s="3">
        <v>3</v>
      </c>
      <c r="H1185" s="3">
        <v>5</v>
      </c>
      <c r="I1185" s="6">
        <f t="shared" si="18"/>
        <v>3</v>
      </c>
    </row>
    <row r="1186" spans="6:9" x14ac:dyDescent="0.3">
      <c r="F1186" s="3">
        <v>1</v>
      </c>
      <c r="G1186" s="3">
        <v>3</v>
      </c>
      <c r="H1186" s="3">
        <v>6</v>
      </c>
      <c r="I1186" s="6">
        <f t="shared" si="18"/>
        <v>3.3333333333333335</v>
      </c>
    </row>
    <row r="1187" spans="6:9" x14ac:dyDescent="0.3">
      <c r="F1187" s="3">
        <v>1</v>
      </c>
      <c r="G1187" s="3">
        <v>3</v>
      </c>
      <c r="H1187" s="3">
        <v>6</v>
      </c>
      <c r="I1187" s="6">
        <f t="shared" si="18"/>
        <v>3.3333333333333335</v>
      </c>
    </row>
    <row r="1188" spans="6:9" x14ac:dyDescent="0.3">
      <c r="F1188" s="3">
        <v>1</v>
      </c>
      <c r="G1188" s="3">
        <v>3</v>
      </c>
      <c r="H1188" s="3">
        <v>7</v>
      </c>
      <c r="I1188" s="6">
        <f t="shared" si="18"/>
        <v>3.6666666666666665</v>
      </c>
    </row>
    <row r="1189" spans="6:9" x14ac:dyDescent="0.3">
      <c r="F1189" s="3">
        <v>1</v>
      </c>
      <c r="G1189" s="3">
        <v>3</v>
      </c>
      <c r="H1189" s="3">
        <v>3</v>
      </c>
      <c r="I1189" s="6">
        <f t="shared" si="18"/>
        <v>2.3333333333333335</v>
      </c>
    </row>
    <row r="1190" spans="6:9" x14ac:dyDescent="0.3">
      <c r="F1190" s="3">
        <v>1</v>
      </c>
      <c r="G1190" s="3">
        <v>3</v>
      </c>
      <c r="H1190" s="3">
        <v>4</v>
      </c>
      <c r="I1190" s="6">
        <f t="shared" si="18"/>
        <v>2.6666666666666665</v>
      </c>
    </row>
    <row r="1191" spans="6:9" x14ac:dyDescent="0.3">
      <c r="F1191" s="3">
        <v>1</v>
      </c>
      <c r="G1191" s="3">
        <v>3</v>
      </c>
      <c r="H1191" s="3">
        <v>4</v>
      </c>
      <c r="I1191" s="6">
        <f t="shared" si="18"/>
        <v>2.6666666666666665</v>
      </c>
    </row>
    <row r="1192" spans="6:9" x14ac:dyDescent="0.3">
      <c r="F1192" s="3">
        <v>1</v>
      </c>
      <c r="G1192" s="3">
        <v>3</v>
      </c>
      <c r="H1192" s="3">
        <v>4</v>
      </c>
      <c r="I1192" s="6">
        <f t="shared" si="18"/>
        <v>2.6666666666666665</v>
      </c>
    </row>
    <row r="1193" spans="6:9" x14ac:dyDescent="0.3">
      <c r="F1193" s="3">
        <v>1</v>
      </c>
      <c r="G1193" s="3">
        <v>3</v>
      </c>
      <c r="H1193" s="3">
        <v>4</v>
      </c>
      <c r="I1193" s="6">
        <f t="shared" si="18"/>
        <v>2.6666666666666665</v>
      </c>
    </row>
    <row r="1194" spans="6:9" x14ac:dyDescent="0.3">
      <c r="F1194" s="3">
        <v>1</v>
      </c>
      <c r="G1194" s="3">
        <v>3</v>
      </c>
      <c r="H1194" s="3">
        <v>5</v>
      </c>
      <c r="I1194" s="6">
        <f t="shared" si="18"/>
        <v>3</v>
      </c>
    </row>
    <row r="1195" spans="6:9" x14ac:dyDescent="0.3">
      <c r="F1195" s="3">
        <v>1</v>
      </c>
      <c r="G1195" s="3">
        <v>3</v>
      </c>
      <c r="H1195" s="3">
        <v>5</v>
      </c>
      <c r="I1195" s="6">
        <f t="shared" si="18"/>
        <v>3</v>
      </c>
    </row>
    <row r="1196" spans="6:9" x14ac:dyDescent="0.3">
      <c r="F1196" s="3">
        <v>1</v>
      </c>
      <c r="G1196" s="3">
        <v>3</v>
      </c>
      <c r="H1196" s="3">
        <v>5</v>
      </c>
      <c r="I1196" s="6">
        <f t="shared" si="18"/>
        <v>3</v>
      </c>
    </row>
    <row r="1197" spans="6:9" x14ac:dyDescent="0.3">
      <c r="F1197" s="3">
        <v>1</v>
      </c>
      <c r="G1197" s="3">
        <v>3</v>
      </c>
      <c r="H1197" s="3">
        <v>6</v>
      </c>
      <c r="I1197" s="6">
        <f t="shared" si="18"/>
        <v>3.3333333333333335</v>
      </c>
    </row>
    <row r="1198" spans="6:9" x14ac:dyDescent="0.3">
      <c r="F1198" s="3">
        <v>1</v>
      </c>
      <c r="G1198" s="3">
        <v>3</v>
      </c>
      <c r="H1198" s="3">
        <v>6</v>
      </c>
      <c r="I1198" s="6">
        <f t="shared" si="18"/>
        <v>3.3333333333333335</v>
      </c>
    </row>
    <row r="1199" spans="6:9" x14ac:dyDescent="0.3">
      <c r="F1199" s="3">
        <v>1</v>
      </c>
      <c r="G1199" s="3">
        <v>3</v>
      </c>
      <c r="H1199" s="3">
        <v>7</v>
      </c>
      <c r="I1199" s="6">
        <f t="shared" si="18"/>
        <v>3.6666666666666665</v>
      </c>
    </row>
    <row r="1200" spans="6:9" x14ac:dyDescent="0.3">
      <c r="F1200" s="3">
        <v>1</v>
      </c>
      <c r="G1200" s="3">
        <v>3</v>
      </c>
      <c r="H1200" s="3">
        <v>4</v>
      </c>
      <c r="I1200" s="6">
        <f t="shared" si="18"/>
        <v>2.6666666666666665</v>
      </c>
    </row>
    <row r="1201" spans="6:9" x14ac:dyDescent="0.3">
      <c r="F1201" s="3">
        <v>1</v>
      </c>
      <c r="G1201" s="3">
        <v>3</v>
      </c>
      <c r="H1201" s="3">
        <v>4</v>
      </c>
      <c r="I1201" s="6">
        <f t="shared" si="18"/>
        <v>2.6666666666666665</v>
      </c>
    </row>
    <row r="1202" spans="6:9" x14ac:dyDescent="0.3">
      <c r="F1202" s="3">
        <v>1</v>
      </c>
      <c r="G1202" s="3">
        <v>3</v>
      </c>
      <c r="H1202" s="3">
        <v>4</v>
      </c>
      <c r="I1202" s="6">
        <f t="shared" si="18"/>
        <v>2.6666666666666665</v>
      </c>
    </row>
    <row r="1203" spans="6:9" x14ac:dyDescent="0.3">
      <c r="F1203" s="3">
        <v>1</v>
      </c>
      <c r="G1203" s="3">
        <v>3</v>
      </c>
      <c r="H1203" s="3">
        <v>4</v>
      </c>
      <c r="I1203" s="6">
        <f t="shared" si="18"/>
        <v>2.6666666666666665</v>
      </c>
    </row>
    <row r="1204" spans="6:9" x14ac:dyDescent="0.3">
      <c r="F1204" s="3">
        <v>1</v>
      </c>
      <c r="G1204" s="3">
        <v>3</v>
      </c>
      <c r="H1204" s="3">
        <v>5</v>
      </c>
      <c r="I1204" s="6">
        <f t="shared" si="18"/>
        <v>3</v>
      </c>
    </row>
    <row r="1205" spans="6:9" x14ac:dyDescent="0.3">
      <c r="F1205" s="3">
        <v>1</v>
      </c>
      <c r="G1205" s="3">
        <v>3</v>
      </c>
      <c r="H1205" s="3">
        <v>5</v>
      </c>
      <c r="I1205" s="6">
        <f t="shared" si="18"/>
        <v>3</v>
      </c>
    </row>
    <row r="1206" spans="6:9" x14ac:dyDescent="0.3">
      <c r="F1206" s="3">
        <v>1</v>
      </c>
      <c r="G1206" s="3">
        <v>3</v>
      </c>
      <c r="H1206" s="3">
        <v>5</v>
      </c>
      <c r="I1206" s="6">
        <f t="shared" si="18"/>
        <v>3</v>
      </c>
    </row>
    <row r="1207" spans="6:9" x14ac:dyDescent="0.3">
      <c r="F1207" s="3">
        <v>1</v>
      </c>
      <c r="G1207" s="3">
        <v>3</v>
      </c>
      <c r="H1207" s="3">
        <v>6</v>
      </c>
      <c r="I1207" s="6">
        <f t="shared" si="18"/>
        <v>3.3333333333333335</v>
      </c>
    </row>
    <row r="1208" spans="6:9" x14ac:dyDescent="0.3">
      <c r="F1208" s="3">
        <v>1</v>
      </c>
      <c r="G1208" s="3">
        <v>3</v>
      </c>
      <c r="H1208" s="3">
        <v>6</v>
      </c>
      <c r="I1208" s="6">
        <f t="shared" si="18"/>
        <v>3.3333333333333335</v>
      </c>
    </row>
    <row r="1209" spans="6:9" x14ac:dyDescent="0.3">
      <c r="F1209" s="3">
        <v>1</v>
      </c>
      <c r="G1209" s="3">
        <v>3</v>
      </c>
      <c r="H1209" s="3">
        <v>7</v>
      </c>
      <c r="I1209" s="6">
        <f t="shared" si="18"/>
        <v>3.6666666666666665</v>
      </c>
    </row>
    <row r="1210" spans="6:9" x14ac:dyDescent="0.3">
      <c r="F1210" s="3">
        <v>1</v>
      </c>
      <c r="G1210" s="3">
        <v>4</v>
      </c>
      <c r="H1210" s="3">
        <v>4</v>
      </c>
      <c r="I1210" s="6">
        <f t="shared" si="18"/>
        <v>3</v>
      </c>
    </row>
    <row r="1211" spans="6:9" x14ac:dyDescent="0.3">
      <c r="F1211" s="3">
        <v>1</v>
      </c>
      <c r="G1211" s="3">
        <v>4</v>
      </c>
      <c r="H1211" s="3">
        <v>4</v>
      </c>
      <c r="I1211" s="6">
        <f t="shared" si="18"/>
        <v>3</v>
      </c>
    </row>
    <row r="1212" spans="6:9" x14ac:dyDescent="0.3">
      <c r="F1212" s="3">
        <v>1</v>
      </c>
      <c r="G1212" s="3">
        <v>4</v>
      </c>
      <c r="H1212" s="3">
        <v>4</v>
      </c>
      <c r="I1212" s="6">
        <f t="shared" si="18"/>
        <v>3</v>
      </c>
    </row>
    <row r="1213" spans="6:9" x14ac:dyDescent="0.3">
      <c r="F1213" s="3">
        <v>1</v>
      </c>
      <c r="G1213" s="3">
        <v>4</v>
      </c>
      <c r="H1213" s="3">
        <v>5</v>
      </c>
      <c r="I1213" s="6">
        <f t="shared" si="18"/>
        <v>3.3333333333333335</v>
      </c>
    </row>
    <row r="1214" spans="6:9" x14ac:dyDescent="0.3">
      <c r="F1214" s="3">
        <v>1</v>
      </c>
      <c r="G1214" s="3">
        <v>4</v>
      </c>
      <c r="H1214" s="3">
        <v>5</v>
      </c>
      <c r="I1214" s="6">
        <f t="shared" si="18"/>
        <v>3.3333333333333335</v>
      </c>
    </row>
    <row r="1215" spans="6:9" x14ac:dyDescent="0.3">
      <c r="F1215" s="3">
        <v>1</v>
      </c>
      <c r="G1215" s="3">
        <v>4</v>
      </c>
      <c r="H1215" s="3">
        <v>5</v>
      </c>
      <c r="I1215" s="6">
        <f t="shared" si="18"/>
        <v>3.3333333333333335</v>
      </c>
    </row>
    <row r="1216" spans="6:9" x14ac:dyDescent="0.3">
      <c r="F1216" s="3">
        <v>1</v>
      </c>
      <c r="G1216" s="3">
        <v>4</v>
      </c>
      <c r="H1216" s="3">
        <v>6</v>
      </c>
      <c r="I1216" s="6">
        <f t="shared" si="18"/>
        <v>3.6666666666666665</v>
      </c>
    </row>
    <row r="1217" spans="6:9" x14ac:dyDescent="0.3">
      <c r="F1217" s="3">
        <v>1</v>
      </c>
      <c r="G1217" s="3">
        <v>4</v>
      </c>
      <c r="H1217" s="3">
        <v>6</v>
      </c>
      <c r="I1217" s="6">
        <f t="shared" si="18"/>
        <v>3.6666666666666665</v>
      </c>
    </row>
    <row r="1218" spans="6:9" x14ac:dyDescent="0.3">
      <c r="F1218" s="3">
        <v>1</v>
      </c>
      <c r="G1218" s="3">
        <v>4</v>
      </c>
      <c r="H1218" s="3">
        <v>7</v>
      </c>
      <c r="I1218" s="6">
        <f t="shared" si="18"/>
        <v>4</v>
      </c>
    </row>
    <row r="1219" spans="6:9" x14ac:dyDescent="0.3">
      <c r="F1219" s="3">
        <v>1</v>
      </c>
      <c r="G1219" s="3">
        <v>4</v>
      </c>
      <c r="H1219" s="3">
        <v>4</v>
      </c>
      <c r="I1219" s="6">
        <f t="shared" si="18"/>
        <v>3</v>
      </c>
    </row>
    <row r="1220" spans="6:9" x14ac:dyDescent="0.3">
      <c r="F1220" s="3">
        <v>1</v>
      </c>
      <c r="G1220" s="3">
        <v>4</v>
      </c>
      <c r="H1220" s="3">
        <v>4</v>
      </c>
      <c r="I1220" s="6">
        <f t="shared" ref="I1220:I1283" si="19">AVERAGE(F1220:H1220)</f>
        <v>3</v>
      </c>
    </row>
    <row r="1221" spans="6:9" x14ac:dyDescent="0.3">
      <c r="F1221" s="3">
        <v>1</v>
      </c>
      <c r="G1221" s="3">
        <v>4</v>
      </c>
      <c r="H1221" s="3">
        <v>5</v>
      </c>
      <c r="I1221" s="6">
        <f t="shared" si="19"/>
        <v>3.3333333333333335</v>
      </c>
    </row>
    <row r="1222" spans="6:9" x14ac:dyDescent="0.3">
      <c r="F1222" s="3">
        <v>1</v>
      </c>
      <c r="G1222" s="3">
        <v>4</v>
      </c>
      <c r="H1222" s="3">
        <v>5</v>
      </c>
      <c r="I1222" s="6">
        <f t="shared" si="19"/>
        <v>3.3333333333333335</v>
      </c>
    </row>
    <row r="1223" spans="6:9" x14ac:dyDescent="0.3">
      <c r="F1223" s="3">
        <v>1</v>
      </c>
      <c r="G1223" s="3">
        <v>4</v>
      </c>
      <c r="H1223" s="3">
        <v>5</v>
      </c>
      <c r="I1223" s="6">
        <f t="shared" si="19"/>
        <v>3.3333333333333335</v>
      </c>
    </row>
    <row r="1224" spans="6:9" x14ac:dyDescent="0.3">
      <c r="F1224" s="3">
        <v>1</v>
      </c>
      <c r="G1224" s="3">
        <v>4</v>
      </c>
      <c r="H1224" s="3">
        <v>6</v>
      </c>
      <c r="I1224" s="6">
        <f t="shared" si="19"/>
        <v>3.6666666666666665</v>
      </c>
    </row>
    <row r="1225" spans="6:9" x14ac:dyDescent="0.3">
      <c r="F1225" s="3">
        <v>1</v>
      </c>
      <c r="G1225" s="3">
        <v>4</v>
      </c>
      <c r="H1225" s="3">
        <v>6</v>
      </c>
      <c r="I1225" s="6">
        <f t="shared" si="19"/>
        <v>3.6666666666666665</v>
      </c>
    </row>
    <row r="1226" spans="6:9" x14ac:dyDescent="0.3">
      <c r="F1226" s="3">
        <v>1</v>
      </c>
      <c r="G1226" s="3">
        <v>4</v>
      </c>
      <c r="H1226" s="3">
        <v>7</v>
      </c>
      <c r="I1226" s="6">
        <f t="shared" si="19"/>
        <v>4</v>
      </c>
    </row>
    <row r="1227" spans="6:9" x14ac:dyDescent="0.3">
      <c r="F1227" s="3">
        <v>1</v>
      </c>
      <c r="G1227" s="3">
        <v>4</v>
      </c>
      <c r="H1227" s="3">
        <v>4</v>
      </c>
      <c r="I1227" s="6">
        <f t="shared" si="19"/>
        <v>3</v>
      </c>
    </row>
    <row r="1228" spans="6:9" x14ac:dyDescent="0.3">
      <c r="F1228" s="3">
        <v>1</v>
      </c>
      <c r="G1228" s="3">
        <v>4</v>
      </c>
      <c r="H1228" s="3">
        <v>5</v>
      </c>
      <c r="I1228" s="6">
        <f t="shared" si="19"/>
        <v>3.3333333333333335</v>
      </c>
    </row>
    <row r="1229" spans="6:9" x14ac:dyDescent="0.3">
      <c r="F1229" s="3">
        <v>1</v>
      </c>
      <c r="G1229" s="3">
        <v>4</v>
      </c>
      <c r="H1229" s="3">
        <v>5</v>
      </c>
      <c r="I1229" s="6">
        <f t="shared" si="19"/>
        <v>3.3333333333333335</v>
      </c>
    </row>
    <row r="1230" spans="6:9" x14ac:dyDescent="0.3">
      <c r="F1230" s="3">
        <v>1</v>
      </c>
      <c r="G1230" s="3">
        <v>4</v>
      </c>
      <c r="H1230" s="3">
        <v>5</v>
      </c>
      <c r="I1230" s="6">
        <f t="shared" si="19"/>
        <v>3.3333333333333335</v>
      </c>
    </row>
    <row r="1231" spans="6:9" x14ac:dyDescent="0.3">
      <c r="F1231" s="3">
        <v>1</v>
      </c>
      <c r="G1231" s="3">
        <v>4</v>
      </c>
      <c r="H1231" s="3">
        <v>6</v>
      </c>
      <c r="I1231" s="6">
        <f t="shared" si="19"/>
        <v>3.6666666666666665</v>
      </c>
    </row>
    <row r="1232" spans="6:9" x14ac:dyDescent="0.3">
      <c r="F1232" s="3">
        <v>1</v>
      </c>
      <c r="G1232" s="3">
        <v>4</v>
      </c>
      <c r="H1232" s="3">
        <v>6</v>
      </c>
      <c r="I1232" s="6">
        <f t="shared" si="19"/>
        <v>3.6666666666666665</v>
      </c>
    </row>
    <row r="1233" spans="6:9" x14ac:dyDescent="0.3">
      <c r="F1233" s="3">
        <v>1</v>
      </c>
      <c r="G1233" s="3">
        <v>4</v>
      </c>
      <c r="H1233" s="3">
        <v>7</v>
      </c>
      <c r="I1233" s="6">
        <f t="shared" si="19"/>
        <v>4</v>
      </c>
    </row>
    <row r="1234" spans="6:9" x14ac:dyDescent="0.3">
      <c r="F1234" s="3">
        <v>1</v>
      </c>
      <c r="G1234" s="3">
        <v>4</v>
      </c>
      <c r="H1234" s="3">
        <v>5</v>
      </c>
      <c r="I1234" s="6">
        <f t="shared" si="19"/>
        <v>3.3333333333333335</v>
      </c>
    </row>
    <row r="1235" spans="6:9" x14ac:dyDescent="0.3">
      <c r="F1235" s="3">
        <v>1</v>
      </c>
      <c r="G1235" s="3">
        <v>4</v>
      </c>
      <c r="H1235" s="3">
        <v>5</v>
      </c>
      <c r="I1235" s="6">
        <f t="shared" si="19"/>
        <v>3.3333333333333335</v>
      </c>
    </row>
    <row r="1236" spans="6:9" x14ac:dyDescent="0.3">
      <c r="F1236" s="3">
        <v>1</v>
      </c>
      <c r="G1236" s="3">
        <v>4</v>
      </c>
      <c r="H1236" s="3">
        <v>5</v>
      </c>
      <c r="I1236" s="6">
        <f t="shared" si="19"/>
        <v>3.3333333333333335</v>
      </c>
    </row>
    <row r="1237" spans="6:9" x14ac:dyDescent="0.3">
      <c r="F1237" s="3">
        <v>1</v>
      </c>
      <c r="G1237" s="3">
        <v>4</v>
      </c>
      <c r="H1237" s="3">
        <v>6</v>
      </c>
      <c r="I1237" s="6">
        <f t="shared" si="19"/>
        <v>3.6666666666666665</v>
      </c>
    </row>
    <row r="1238" spans="6:9" x14ac:dyDescent="0.3">
      <c r="F1238" s="3">
        <v>1</v>
      </c>
      <c r="G1238" s="3">
        <v>4</v>
      </c>
      <c r="H1238" s="3">
        <v>6</v>
      </c>
      <c r="I1238" s="6">
        <f t="shared" si="19"/>
        <v>3.6666666666666665</v>
      </c>
    </row>
    <row r="1239" spans="6:9" x14ac:dyDescent="0.3">
      <c r="F1239" s="3">
        <v>1</v>
      </c>
      <c r="G1239" s="3">
        <v>4</v>
      </c>
      <c r="H1239" s="3">
        <v>7</v>
      </c>
      <c r="I1239" s="6">
        <f t="shared" si="19"/>
        <v>4</v>
      </c>
    </row>
    <row r="1240" spans="6:9" x14ac:dyDescent="0.3">
      <c r="F1240" s="3">
        <v>1</v>
      </c>
      <c r="G1240" s="3">
        <v>5</v>
      </c>
      <c r="H1240" s="3">
        <v>5</v>
      </c>
      <c r="I1240" s="6">
        <f t="shared" si="19"/>
        <v>3.6666666666666665</v>
      </c>
    </row>
    <row r="1241" spans="6:9" x14ac:dyDescent="0.3">
      <c r="F1241" s="3">
        <v>1</v>
      </c>
      <c r="G1241" s="3">
        <v>5</v>
      </c>
      <c r="H1241" s="3">
        <v>5</v>
      </c>
      <c r="I1241" s="6">
        <f t="shared" si="19"/>
        <v>3.6666666666666665</v>
      </c>
    </row>
    <row r="1242" spans="6:9" x14ac:dyDescent="0.3">
      <c r="F1242" s="3">
        <v>1</v>
      </c>
      <c r="G1242" s="3">
        <v>5</v>
      </c>
      <c r="H1242" s="3">
        <v>6</v>
      </c>
      <c r="I1242" s="6">
        <f t="shared" si="19"/>
        <v>4</v>
      </c>
    </row>
    <row r="1243" spans="6:9" x14ac:dyDescent="0.3">
      <c r="F1243" s="3">
        <v>1</v>
      </c>
      <c r="G1243" s="3">
        <v>5</v>
      </c>
      <c r="H1243" s="3">
        <v>6</v>
      </c>
      <c r="I1243" s="6">
        <f t="shared" si="19"/>
        <v>4</v>
      </c>
    </row>
    <row r="1244" spans="6:9" x14ac:dyDescent="0.3">
      <c r="F1244" s="3">
        <v>1</v>
      </c>
      <c r="G1244" s="3">
        <v>5</v>
      </c>
      <c r="H1244" s="3">
        <v>7</v>
      </c>
      <c r="I1244" s="6">
        <f t="shared" si="19"/>
        <v>4.333333333333333</v>
      </c>
    </row>
    <row r="1245" spans="6:9" x14ac:dyDescent="0.3">
      <c r="F1245" s="3">
        <v>1</v>
      </c>
      <c r="G1245" s="3">
        <v>5</v>
      </c>
      <c r="H1245" s="3">
        <v>5</v>
      </c>
      <c r="I1245" s="6">
        <f t="shared" si="19"/>
        <v>3.6666666666666665</v>
      </c>
    </row>
    <row r="1246" spans="6:9" x14ac:dyDescent="0.3">
      <c r="F1246" s="3">
        <v>1</v>
      </c>
      <c r="G1246" s="3">
        <v>5</v>
      </c>
      <c r="H1246" s="3">
        <v>6</v>
      </c>
      <c r="I1246" s="6">
        <f t="shared" si="19"/>
        <v>4</v>
      </c>
    </row>
    <row r="1247" spans="6:9" x14ac:dyDescent="0.3">
      <c r="F1247" s="3">
        <v>1</v>
      </c>
      <c r="G1247" s="3">
        <v>5</v>
      </c>
      <c r="H1247" s="3">
        <v>6</v>
      </c>
      <c r="I1247" s="6">
        <f t="shared" si="19"/>
        <v>4</v>
      </c>
    </row>
    <row r="1248" spans="6:9" x14ac:dyDescent="0.3">
      <c r="F1248" s="3">
        <v>1</v>
      </c>
      <c r="G1248" s="3">
        <v>5</v>
      </c>
      <c r="H1248" s="3">
        <v>7</v>
      </c>
      <c r="I1248" s="6">
        <f t="shared" si="19"/>
        <v>4.333333333333333</v>
      </c>
    </row>
    <row r="1249" spans="6:9" x14ac:dyDescent="0.3">
      <c r="F1249" s="3">
        <v>1</v>
      </c>
      <c r="G1249" s="3">
        <v>5</v>
      </c>
      <c r="H1249" s="3">
        <v>6</v>
      </c>
      <c r="I1249" s="6">
        <f t="shared" si="19"/>
        <v>4</v>
      </c>
    </row>
    <row r="1250" spans="6:9" x14ac:dyDescent="0.3">
      <c r="F1250" s="3">
        <v>1</v>
      </c>
      <c r="G1250" s="3">
        <v>5</v>
      </c>
      <c r="H1250" s="3">
        <v>6</v>
      </c>
      <c r="I1250" s="6">
        <f t="shared" si="19"/>
        <v>4</v>
      </c>
    </row>
    <row r="1251" spans="6:9" x14ac:dyDescent="0.3">
      <c r="F1251" s="3">
        <v>1</v>
      </c>
      <c r="G1251" s="3">
        <v>5</v>
      </c>
      <c r="H1251" s="3">
        <v>7</v>
      </c>
      <c r="I1251" s="6">
        <f t="shared" si="19"/>
        <v>4.333333333333333</v>
      </c>
    </row>
    <row r="1252" spans="6:9" x14ac:dyDescent="0.3">
      <c r="F1252" s="3">
        <v>1</v>
      </c>
      <c r="G1252" s="3">
        <v>6</v>
      </c>
      <c r="H1252" s="3">
        <v>6</v>
      </c>
      <c r="I1252" s="6">
        <f t="shared" si="19"/>
        <v>4.333333333333333</v>
      </c>
    </row>
    <row r="1253" spans="6:9" x14ac:dyDescent="0.3">
      <c r="F1253" s="3">
        <v>1</v>
      </c>
      <c r="G1253" s="3">
        <v>6</v>
      </c>
      <c r="H1253" s="3">
        <v>7</v>
      </c>
      <c r="I1253" s="6">
        <f t="shared" si="19"/>
        <v>4.666666666666667</v>
      </c>
    </row>
    <row r="1254" spans="6:9" x14ac:dyDescent="0.3">
      <c r="F1254" s="3">
        <v>1</v>
      </c>
      <c r="G1254" s="3">
        <v>6</v>
      </c>
      <c r="H1254" s="3">
        <v>7</v>
      </c>
      <c r="I1254" s="6">
        <f t="shared" si="19"/>
        <v>4.666666666666667</v>
      </c>
    </row>
    <row r="1255" spans="6:9" x14ac:dyDescent="0.3">
      <c r="F1255" s="3">
        <v>1</v>
      </c>
      <c r="G1255" s="3">
        <v>1</v>
      </c>
      <c r="H1255" s="3">
        <v>1</v>
      </c>
      <c r="I1255" s="6">
        <f t="shared" si="19"/>
        <v>1</v>
      </c>
    </row>
    <row r="1256" spans="6:9" x14ac:dyDescent="0.3">
      <c r="F1256" s="3">
        <v>1</v>
      </c>
      <c r="G1256" s="3">
        <v>1</v>
      </c>
      <c r="H1256" s="3">
        <v>2</v>
      </c>
      <c r="I1256" s="6">
        <f t="shared" si="19"/>
        <v>1.3333333333333333</v>
      </c>
    </row>
    <row r="1257" spans="6:9" x14ac:dyDescent="0.3">
      <c r="F1257" s="3">
        <v>1</v>
      </c>
      <c r="G1257" s="3">
        <v>1</v>
      </c>
      <c r="H1257" s="3">
        <v>2</v>
      </c>
      <c r="I1257" s="6">
        <f t="shared" si="19"/>
        <v>1.3333333333333333</v>
      </c>
    </row>
    <row r="1258" spans="6:9" x14ac:dyDescent="0.3">
      <c r="F1258" s="3">
        <v>1</v>
      </c>
      <c r="G1258" s="3">
        <v>1</v>
      </c>
      <c r="H1258" s="3">
        <v>2</v>
      </c>
      <c r="I1258" s="6">
        <f t="shared" si="19"/>
        <v>1.3333333333333333</v>
      </c>
    </row>
    <row r="1259" spans="6:9" x14ac:dyDescent="0.3">
      <c r="F1259" s="3">
        <v>1</v>
      </c>
      <c r="G1259" s="3">
        <v>1</v>
      </c>
      <c r="H1259" s="3">
        <v>2</v>
      </c>
      <c r="I1259" s="6">
        <f t="shared" si="19"/>
        <v>1.3333333333333333</v>
      </c>
    </row>
    <row r="1260" spans="6:9" x14ac:dyDescent="0.3">
      <c r="F1260" s="3">
        <v>1</v>
      </c>
      <c r="G1260" s="3">
        <v>1</v>
      </c>
      <c r="H1260" s="3">
        <v>2</v>
      </c>
      <c r="I1260" s="6">
        <f t="shared" si="19"/>
        <v>1.3333333333333333</v>
      </c>
    </row>
    <row r="1261" spans="6:9" x14ac:dyDescent="0.3">
      <c r="F1261" s="3">
        <v>1</v>
      </c>
      <c r="G1261" s="3">
        <v>1</v>
      </c>
      <c r="H1261" s="3">
        <v>2</v>
      </c>
      <c r="I1261" s="6">
        <f t="shared" si="19"/>
        <v>1.3333333333333333</v>
      </c>
    </row>
    <row r="1262" spans="6:9" x14ac:dyDescent="0.3">
      <c r="F1262" s="3">
        <v>1</v>
      </c>
      <c r="G1262" s="3">
        <v>1</v>
      </c>
      <c r="H1262" s="3">
        <v>3</v>
      </c>
      <c r="I1262" s="6">
        <f t="shared" si="19"/>
        <v>1.6666666666666667</v>
      </c>
    </row>
    <row r="1263" spans="6:9" x14ac:dyDescent="0.3">
      <c r="F1263" s="3">
        <v>1</v>
      </c>
      <c r="G1263" s="3">
        <v>1</v>
      </c>
      <c r="H1263" s="3">
        <v>3</v>
      </c>
      <c r="I1263" s="6">
        <f t="shared" si="19"/>
        <v>1.6666666666666667</v>
      </c>
    </row>
    <row r="1264" spans="6:9" x14ac:dyDescent="0.3">
      <c r="F1264" s="3">
        <v>1</v>
      </c>
      <c r="G1264" s="3">
        <v>1</v>
      </c>
      <c r="H1264" s="3">
        <v>3</v>
      </c>
      <c r="I1264" s="6">
        <f t="shared" si="19"/>
        <v>1.6666666666666667</v>
      </c>
    </row>
    <row r="1265" spans="6:9" x14ac:dyDescent="0.3">
      <c r="F1265" s="3">
        <v>1</v>
      </c>
      <c r="G1265" s="3">
        <v>1</v>
      </c>
      <c r="H1265" s="3">
        <v>3</v>
      </c>
      <c r="I1265" s="6">
        <f t="shared" si="19"/>
        <v>1.6666666666666667</v>
      </c>
    </row>
    <row r="1266" spans="6:9" x14ac:dyDescent="0.3">
      <c r="F1266" s="3">
        <v>1</v>
      </c>
      <c r="G1266" s="3">
        <v>1</v>
      </c>
      <c r="H1266" s="3">
        <v>3</v>
      </c>
      <c r="I1266" s="6">
        <f t="shared" si="19"/>
        <v>1.6666666666666667</v>
      </c>
    </row>
    <row r="1267" spans="6:9" x14ac:dyDescent="0.3">
      <c r="F1267" s="3">
        <v>1</v>
      </c>
      <c r="G1267" s="3">
        <v>1</v>
      </c>
      <c r="H1267" s="3">
        <v>4</v>
      </c>
      <c r="I1267" s="6">
        <f t="shared" si="19"/>
        <v>2</v>
      </c>
    </row>
    <row r="1268" spans="6:9" x14ac:dyDescent="0.3">
      <c r="F1268" s="3">
        <v>1</v>
      </c>
      <c r="G1268" s="3">
        <v>1</v>
      </c>
      <c r="H1268" s="3">
        <v>4</v>
      </c>
      <c r="I1268" s="6">
        <f t="shared" si="19"/>
        <v>2</v>
      </c>
    </row>
    <row r="1269" spans="6:9" x14ac:dyDescent="0.3">
      <c r="F1269" s="3">
        <v>1</v>
      </c>
      <c r="G1269" s="3">
        <v>1</v>
      </c>
      <c r="H1269" s="3">
        <v>4</v>
      </c>
      <c r="I1269" s="6">
        <f t="shared" si="19"/>
        <v>2</v>
      </c>
    </row>
    <row r="1270" spans="6:9" x14ac:dyDescent="0.3">
      <c r="F1270" s="3">
        <v>1</v>
      </c>
      <c r="G1270" s="3">
        <v>1</v>
      </c>
      <c r="H1270" s="3">
        <v>4</v>
      </c>
      <c r="I1270" s="6">
        <f t="shared" si="19"/>
        <v>2</v>
      </c>
    </row>
    <row r="1271" spans="6:9" x14ac:dyDescent="0.3">
      <c r="F1271" s="3">
        <v>1</v>
      </c>
      <c r="G1271" s="3">
        <v>1</v>
      </c>
      <c r="H1271" s="3">
        <v>5</v>
      </c>
      <c r="I1271" s="6">
        <f t="shared" si="19"/>
        <v>2.3333333333333335</v>
      </c>
    </row>
    <row r="1272" spans="6:9" x14ac:dyDescent="0.3">
      <c r="F1272" s="3">
        <v>1</v>
      </c>
      <c r="G1272" s="3">
        <v>1</v>
      </c>
      <c r="H1272" s="3">
        <v>5</v>
      </c>
      <c r="I1272" s="6">
        <f t="shared" si="19"/>
        <v>2.3333333333333335</v>
      </c>
    </row>
    <row r="1273" spans="6:9" x14ac:dyDescent="0.3">
      <c r="F1273" s="3">
        <v>1</v>
      </c>
      <c r="G1273" s="3">
        <v>1</v>
      </c>
      <c r="H1273" s="3">
        <v>5</v>
      </c>
      <c r="I1273" s="6">
        <f t="shared" si="19"/>
        <v>2.3333333333333335</v>
      </c>
    </row>
    <row r="1274" spans="6:9" x14ac:dyDescent="0.3">
      <c r="F1274" s="3">
        <v>1</v>
      </c>
      <c r="G1274" s="3">
        <v>1</v>
      </c>
      <c r="H1274" s="3">
        <v>6</v>
      </c>
      <c r="I1274" s="6">
        <f t="shared" si="19"/>
        <v>2.6666666666666665</v>
      </c>
    </row>
    <row r="1275" spans="6:9" x14ac:dyDescent="0.3">
      <c r="F1275" s="3">
        <v>1</v>
      </c>
      <c r="G1275" s="3">
        <v>1</v>
      </c>
      <c r="H1275" s="3">
        <v>6</v>
      </c>
      <c r="I1275" s="6">
        <f t="shared" si="19"/>
        <v>2.6666666666666665</v>
      </c>
    </row>
    <row r="1276" spans="6:9" x14ac:dyDescent="0.3">
      <c r="F1276" s="3">
        <v>1</v>
      </c>
      <c r="G1276" s="3">
        <v>1</v>
      </c>
      <c r="H1276" s="3">
        <v>7</v>
      </c>
      <c r="I1276" s="6">
        <f t="shared" si="19"/>
        <v>3</v>
      </c>
    </row>
    <row r="1277" spans="6:9" x14ac:dyDescent="0.3">
      <c r="F1277" s="3">
        <v>1</v>
      </c>
      <c r="G1277" s="3">
        <v>1</v>
      </c>
      <c r="H1277" s="3">
        <v>2</v>
      </c>
      <c r="I1277" s="6">
        <f t="shared" si="19"/>
        <v>1.3333333333333333</v>
      </c>
    </row>
    <row r="1278" spans="6:9" x14ac:dyDescent="0.3">
      <c r="F1278" s="3">
        <v>1</v>
      </c>
      <c r="G1278" s="3">
        <v>1</v>
      </c>
      <c r="H1278" s="3">
        <v>2</v>
      </c>
      <c r="I1278" s="6">
        <f t="shared" si="19"/>
        <v>1.3333333333333333</v>
      </c>
    </row>
    <row r="1279" spans="6:9" x14ac:dyDescent="0.3">
      <c r="F1279" s="3">
        <v>1</v>
      </c>
      <c r="G1279" s="3">
        <v>1</v>
      </c>
      <c r="H1279" s="3">
        <v>2</v>
      </c>
      <c r="I1279" s="6">
        <f t="shared" si="19"/>
        <v>1.3333333333333333</v>
      </c>
    </row>
    <row r="1280" spans="6:9" x14ac:dyDescent="0.3">
      <c r="F1280" s="3">
        <v>1</v>
      </c>
      <c r="G1280" s="3">
        <v>1</v>
      </c>
      <c r="H1280" s="3">
        <v>2</v>
      </c>
      <c r="I1280" s="6">
        <f t="shared" si="19"/>
        <v>1.3333333333333333</v>
      </c>
    </row>
    <row r="1281" spans="6:9" x14ac:dyDescent="0.3">
      <c r="F1281" s="3">
        <v>1</v>
      </c>
      <c r="G1281" s="3">
        <v>1</v>
      </c>
      <c r="H1281" s="3">
        <v>2</v>
      </c>
      <c r="I1281" s="6">
        <f t="shared" si="19"/>
        <v>1.3333333333333333</v>
      </c>
    </row>
    <row r="1282" spans="6:9" x14ac:dyDescent="0.3">
      <c r="F1282" s="3">
        <v>1</v>
      </c>
      <c r="G1282" s="3">
        <v>1</v>
      </c>
      <c r="H1282" s="3">
        <v>2</v>
      </c>
      <c r="I1282" s="6">
        <f t="shared" si="19"/>
        <v>1.3333333333333333</v>
      </c>
    </row>
    <row r="1283" spans="6:9" x14ac:dyDescent="0.3">
      <c r="F1283" s="3">
        <v>1</v>
      </c>
      <c r="G1283" s="3">
        <v>1</v>
      </c>
      <c r="H1283" s="3">
        <v>3</v>
      </c>
      <c r="I1283" s="6">
        <f t="shared" si="19"/>
        <v>1.6666666666666667</v>
      </c>
    </row>
    <row r="1284" spans="6:9" x14ac:dyDescent="0.3">
      <c r="F1284" s="3">
        <v>1</v>
      </c>
      <c r="G1284" s="3">
        <v>1</v>
      </c>
      <c r="H1284" s="3">
        <v>3</v>
      </c>
      <c r="I1284" s="6">
        <f t="shared" ref="I1284:I1347" si="20">AVERAGE(F1284:H1284)</f>
        <v>1.6666666666666667</v>
      </c>
    </row>
    <row r="1285" spans="6:9" x14ac:dyDescent="0.3">
      <c r="F1285" s="3">
        <v>1</v>
      </c>
      <c r="G1285" s="3">
        <v>1</v>
      </c>
      <c r="H1285" s="3">
        <v>3</v>
      </c>
      <c r="I1285" s="6">
        <f t="shared" si="20"/>
        <v>1.6666666666666667</v>
      </c>
    </row>
    <row r="1286" spans="6:9" x14ac:dyDescent="0.3">
      <c r="F1286" s="3">
        <v>1</v>
      </c>
      <c r="G1286" s="3">
        <v>1</v>
      </c>
      <c r="H1286" s="3">
        <v>3</v>
      </c>
      <c r="I1286" s="6">
        <f t="shared" si="20"/>
        <v>1.6666666666666667</v>
      </c>
    </row>
    <row r="1287" spans="6:9" x14ac:dyDescent="0.3">
      <c r="F1287" s="3">
        <v>1</v>
      </c>
      <c r="G1287" s="3">
        <v>1</v>
      </c>
      <c r="H1287" s="3">
        <v>3</v>
      </c>
      <c r="I1287" s="6">
        <f t="shared" si="20"/>
        <v>1.6666666666666667</v>
      </c>
    </row>
    <row r="1288" spans="6:9" x14ac:dyDescent="0.3">
      <c r="F1288" s="3">
        <v>1</v>
      </c>
      <c r="G1288" s="3">
        <v>1</v>
      </c>
      <c r="H1288" s="3">
        <v>4</v>
      </c>
      <c r="I1288" s="6">
        <f t="shared" si="20"/>
        <v>2</v>
      </c>
    </row>
    <row r="1289" spans="6:9" x14ac:dyDescent="0.3">
      <c r="F1289" s="3">
        <v>1</v>
      </c>
      <c r="G1289" s="3">
        <v>1</v>
      </c>
      <c r="H1289" s="3">
        <v>4</v>
      </c>
      <c r="I1289" s="6">
        <f t="shared" si="20"/>
        <v>2</v>
      </c>
    </row>
    <row r="1290" spans="6:9" x14ac:dyDescent="0.3">
      <c r="F1290" s="3">
        <v>1</v>
      </c>
      <c r="G1290" s="3">
        <v>1</v>
      </c>
      <c r="H1290" s="3">
        <v>4</v>
      </c>
      <c r="I1290" s="6">
        <f t="shared" si="20"/>
        <v>2</v>
      </c>
    </row>
    <row r="1291" spans="6:9" x14ac:dyDescent="0.3">
      <c r="F1291" s="3">
        <v>1</v>
      </c>
      <c r="G1291" s="3">
        <v>1</v>
      </c>
      <c r="H1291" s="3">
        <v>4</v>
      </c>
      <c r="I1291" s="6">
        <f t="shared" si="20"/>
        <v>2</v>
      </c>
    </row>
    <row r="1292" spans="6:9" x14ac:dyDescent="0.3">
      <c r="F1292" s="3">
        <v>1</v>
      </c>
      <c r="G1292" s="3">
        <v>1</v>
      </c>
      <c r="H1292" s="3">
        <v>5</v>
      </c>
      <c r="I1292" s="6">
        <f t="shared" si="20"/>
        <v>2.3333333333333335</v>
      </c>
    </row>
    <row r="1293" spans="6:9" x14ac:dyDescent="0.3">
      <c r="F1293" s="3">
        <v>1</v>
      </c>
      <c r="G1293" s="3">
        <v>1</v>
      </c>
      <c r="H1293" s="3">
        <v>5</v>
      </c>
      <c r="I1293" s="6">
        <f t="shared" si="20"/>
        <v>2.3333333333333335</v>
      </c>
    </row>
    <row r="1294" spans="6:9" x14ac:dyDescent="0.3">
      <c r="F1294" s="3">
        <v>1</v>
      </c>
      <c r="G1294" s="3">
        <v>1</v>
      </c>
      <c r="H1294" s="3">
        <v>5</v>
      </c>
      <c r="I1294" s="6">
        <f t="shared" si="20"/>
        <v>2.3333333333333335</v>
      </c>
    </row>
    <row r="1295" spans="6:9" x14ac:dyDescent="0.3">
      <c r="F1295" s="3">
        <v>1</v>
      </c>
      <c r="G1295" s="3">
        <v>1</v>
      </c>
      <c r="H1295" s="3">
        <v>6</v>
      </c>
      <c r="I1295" s="6">
        <f t="shared" si="20"/>
        <v>2.6666666666666665</v>
      </c>
    </row>
    <row r="1296" spans="6:9" x14ac:dyDescent="0.3">
      <c r="F1296" s="3">
        <v>1</v>
      </c>
      <c r="G1296" s="3">
        <v>1</v>
      </c>
      <c r="H1296" s="3">
        <v>6</v>
      </c>
      <c r="I1296" s="6">
        <f t="shared" si="20"/>
        <v>2.6666666666666665</v>
      </c>
    </row>
    <row r="1297" spans="6:9" x14ac:dyDescent="0.3">
      <c r="F1297" s="3">
        <v>1</v>
      </c>
      <c r="G1297" s="3">
        <v>1</v>
      </c>
      <c r="H1297" s="3">
        <v>7</v>
      </c>
      <c r="I1297" s="6">
        <f t="shared" si="20"/>
        <v>3</v>
      </c>
    </row>
    <row r="1298" spans="6:9" x14ac:dyDescent="0.3">
      <c r="F1298" s="3">
        <v>1</v>
      </c>
      <c r="G1298" s="3">
        <v>2</v>
      </c>
      <c r="H1298" s="3">
        <v>2</v>
      </c>
      <c r="I1298" s="6">
        <f t="shared" si="20"/>
        <v>1.6666666666666667</v>
      </c>
    </row>
    <row r="1299" spans="6:9" x14ac:dyDescent="0.3">
      <c r="F1299" s="3">
        <v>1</v>
      </c>
      <c r="G1299" s="3">
        <v>2</v>
      </c>
      <c r="H1299" s="3">
        <v>2</v>
      </c>
      <c r="I1299" s="6">
        <f t="shared" si="20"/>
        <v>1.6666666666666667</v>
      </c>
    </row>
    <row r="1300" spans="6:9" x14ac:dyDescent="0.3">
      <c r="F1300" s="3">
        <v>1</v>
      </c>
      <c r="G1300" s="3">
        <v>2</v>
      </c>
      <c r="H1300" s="3">
        <v>2</v>
      </c>
      <c r="I1300" s="6">
        <f t="shared" si="20"/>
        <v>1.6666666666666667</v>
      </c>
    </row>
    <row r="1301" spans="6:9" x14ac:dyDescent="0.3">
      <c r="F1301" s="3">
        <v>1</v>
      </c>
      <c r="G1301" s="3">
        <v>2</v>
      </c>
      <c r="H1301" s="3">
        <v>2</v>
      </c>
      <c r="I1301" s="6">
        <f t="shared" si="20"/>
        <v>1.6666666666666667</v>
      </c>
    </row>
    <row r="1302" spans="6:9" x14ac:dyDescent="0.3">
      <c r="F1302" s="3">
        <v>1</v>
      </c>
      <c r="G1302" s="3">
        <v>2</v>
      </c>
      <c r="H1302" s="3">
        <v>2</v>
      </c>
      <c r="I1302" s="6">
        <f t="shared" si="20"/>
        <v>1.6666666666666667</v>
      </c>
    </row>
    <row r="1303" spans="6:9" x14ac:dyDescent="0.3">
      <c r="F1303" s="3">
        <v>1</v>
      </c>
      <c r="G1303" s="3">
        <v>2</v>
      </c>
      <c r="H1303" s="3">
        <v>3</v>
      </c>
      <c r="I1303" s="6">
        <f t="shared" si="20"/>
        <v>2</v>
      </c>
    </row>
    <row r="1304" spans="6:9" x14ac:dyDescent="0.3">
      <c r="F1304" s="3">
        <v>1</v>
      </c>
      <c r="G1304" s="3">
        <v>2</v>
      </c>
      <c r="H1304" s="3">
        <v>3</v>
      </c>
      <c r="I1304" s="6">
        <f t="shared" si="20"/>
        <v>2</v>
      </c>
    </row>
    <row r="1305" spans="6:9" x14ac:dyDescent="0.3">
      <c r="F1305" s="3">
        <v>1</v>
      </c>
      <c r="G1305" s="3">
        <v>2</v>
      </c>
      <c r="H1305" s="3">
        <v>3</v>
      </c>
      <c r="I1305" s="6">
        <f t="shared" si="20"/>
        <v>2</v>
      </c>
    </row>
    <row r="1306" spans="6:9" x14ac:dyDescent="0.3">
      <c r="F1306" s="3">
        <v>1</v>
      </c>
      <c r="G1306" s="3">
        <v>2</v>
      </c>
      <c r="H1306" s="3">
        <v>3</v>
      </c>
      <c r="I1306" s="6">
        <f t="shared" si="20"/>
        <v>2</v>
      </c>
    </row>
    <row r="1307" spans="6:9" x14ac:dyDescent="0.3">
      <c r="F1307" s="3">
        <v>1</v>
      </c>
      <c r="G1307" s="3">
        <v>2</v>
      </c>
      <c r="H1307" s="3">
        <v>3</v>
      </c>
      <c r="I1307" s="6">
        <f t="shared" si="20"/>
        <v>2</v>
      </c>
    </row>
    <row r="1308" spans="6:9" x14ac:dyDescent="0.3">
      <c r="F1308" s="3">
        <v>1</v>
      </c>
      <c r="G1308" s="3">
        <v>2</v>
      </c>
      <c r="H1308" s="3">
        <v>4</v>
      </c>
      <c r="I1308" s="6">
        <f t="shared" si="20"/>
        <v>2.3333333333333335</v>
      </c>
    </row>
    <row r="1309" spans="6:9" x14ac:dyDescent="0.3">
      <c r="F1309" s="3">
        <v>1</v>
      </c>
      <c r="G1309" s="3">
        <v>2</v>
      </c>
      <c r="H1309" s="3">
        <v>4</v>
      </c>
      <c r="I1309" s="6">
        <f t="shared" si="20"/>
        <v>2.3333333333333335</v>
      </c>
    </row>
    <row r="1310" spans="6:9" x14ac:dyDescent="0.3">
      <c r="F1310" s="3">
        <v>1</v>
      </c>
      <c r="G1310" s="3">
        <v>2</v>
      </c>
      <c r="H1310" s="3">
        <v>4</v>
      </c>
      <c r="I1310" s="6">
        <f t="shared" si="20"/>
        <v>2.3333333333333335</v>
      </c>
    </row>
    <row r="1311" spans="6:9" x14ac:dyDescent="0.3">
      <c r="F1311" s="3">
        <v>1</v>
      </c>
      <c r="G1311" s="3">
        <v>2</v>
      </c>
      <c r="H1311" s="3">
        <v>4</v>
      </c>
      <c r="I1311" s="6">
        <f t="shared" si="20"/>
        <v>2.3333333333333335</v>
      </c>
    </row>
    <row r="1312" spans="6:9" x14ac:dyDescent="0.3">
      <c r="F1312" s="3">
        <v>1</v>
      </c>
      <c r="G1312" s="3">
        <v>2</v>
      </c>
      <c r="H1312" s="3">
        <v>5</v>
      </c>
      <c r="I1312" s="6">
        <f t="shared" si="20"/>
        <v>2.6666666666666665</v>
      </c>
    </row>
    <row r="1313" spans="6:9" x14ac:dyDescent="0.3">
      <c r="F1313" s="3">
        <v>1</v>
      </c>
      <c r="G1313" s="3">
        <v>2</v>
      </c>
      <c r="H1313" s="3">
        <v>5</v>
      </c>
      <c r="I1313" s="6">
        <f t="shared" si="20"/>
        <v>2.6666666666666665</v>
      </c>
    </row>
    <row r="1314" spans="6:9" x14ac:dyDescent="0.3">
      <c r="F1314" s="3">
        <v>1</v>
      </c>
      <c r="G1314" s="3">
        <v>2</v>
      </c>
      <c r="H1314" s="3">
        <v>5</v>
      </c>
      <c r="I1314" s="6">
        <f t="shared" si="20"/>
        <v>2.6666666666666665</v>
      </c>
    </row>
    <row r="1315" spans="6:9" x14ac:dyDescent="0.3">
      <c r="F1315" s="3">
        <v>1</v>
      </c>
      <c r="G1315" s="3">
        <v>2</v>
      </c>
      <c r="H1315" s="3">
        <v>6</v>
      </c>
      <c r="I1315" s="6">
        <f t="shared" si="20"/>
        <v>3</v>
      </c>
    </row>
    <row r="1316" spans="6:9" x14ac:dyDescent="0.3">
      <c r="F1316" s="3">
        <v>1</v>
      </c>
      <c r="G1316" s="3">
        <v>2</v>
      </c>
      <c r="H1316" s="3">
        <v>6</v>
      </c>
      <c r="I1316" s="6">
        <f t="shared" si="20"/>
        <v>3</v>
      </c>
    </row>
    <row r="1317" spans="6:9" x14ac:dyDescent="0.3">
      <c r="F1317" s="3">
        <v>1</v>
      </c>
      <c r="G1317" s="3">
        <v>2</v>
      </c>
      <c r="H1317" s="3">
        <v>7</v>
      </c>
      <c r="I1317" s="6">
        <f t="shared" si="20"/>
        <v>3.3333333333333335</v>
      </c>
    </row>
    <row r="1318" spans="6:9" x14ac:dyDescent="0.3">
      <c r="F1318" s="3">
        <v>1</v>
      </c>
      <c r="G1318" s="3">
        <v>2</v>
      </c>
      <c r="H1318" s="3">
        <v>2</v>
      </c>
      <c r="I1318" s="6">
        <f t="shared" si="20"/>
        <v>1.6666666666666667</v>
      </c>
    </row>
    <row r="1319" spans="6:9" x14ac:dyDescent="0.3">
      <c r="F1319" s="3">
        <v>1</v>
      </c>
      <c r="G1319" s="3">
        <v>2</v>
      </c>
      <c r="H1319" s="3">
        <v>2</v>
      </c>
      <c r="I1319" s="6">
        <f t="shared" si="20"/>
        <v>1.6666666666666667</v>
      </c>
    </row>
    <row r="1320" spans="6:9" x14ac:dyDescent="0.3">
      <c r="F1320" s="3">
        <v>1</v>
      </c>
      <c r="G1320" s="3">
        <v>2</v>
      </c>
      <c r="H1320" s="3">
        <v>2</v>
      </c>
      <c r="I1320" s="6">
        <f t="shared" si="20"/>
        <v>1.6666666666666667</v>
      </c>
    </row>
    <row r="1321" spans="6:9" x14ac:dyDescent="0.3">
      <c r="F1321" s="3">
        <v>1</v>
      </c>
      <c r="G1321" s="3">
        <v>2</v>
      </c>
      <c r="H1321" s="3">
        <v>2</v>
      </c>
      <c r="I1321" s="6">
        <f t="shared" si="20"/>
        <v>1.6666666666666667</v>
      </c>
    </row>
    <row r="1322" spans="6:9" x14ac:dyDescent="0.3">
      <c r="F1322" s="3">
        <v>1</v>
      </c>
      <c r="G1322" s="3">
        <v>2</v>
      </c>
      <c r="H1322" s="3">
        <v>3</v>
      </c>
      <c r="I1322" s="6">
        <f t="shared" si="20"/>
        <v>2</v>
      </c>
    </row>
    <row r="1323" spans="6:9" x14ac:dyDescent="0.3">
      <c r="F1323" s="3">
        <v>1</v>
      </c>
      <c r="G1323" s="3">
        <v>2</v>
      </c>
      <c r="H1323" s="3">
        <v>3</v>
      </c>
      <c r="I1323" s="6">
        <f t="shared" si="20"/>
        <v>2</v>
      </c>
    </row>
    <row r="1324" spans="6:9" x14ac:dyDescent="0.3">
      <c r="F1324" s="3">
        <v>1</v>
      </c>
      <c r="G1324" s="3">
        <v>2</v>
      </c>
      <c r="H1324" s="3">
        <v>3</v>
      </c>
      <c r="I1324" s="6">
        <f t="shared" si="20"/>
        <v>2</v>
      </c>
    </row>
    <row r="1325" spans="6:9" x14ac:dyDescent="0.3">
      <c r="F1325" s="3">
        <v>1</v>
      </c>
      <c r="G1325" s="3">
        <v>2</v>
      </c>
      <c r="H1325" s="3">
        <v>3</v>
      </c>
      <c r="I1325" s="6">
        <f t="shared" si="20"/>
        <v>2</v>
      </c>
    </row>
    <row r="1326" spans="6:9" x14ac:dyDescent="0.3">
      <c r="F1326" s="3">
        <v>1</v>
      </c>
      <c r="G1326" s="3">
        <v>2</v>
      </c>
      <c r="H1326" s="3">
        <v>3</v>
      </c>
      <c r="I1326" s="6">
        <f t="shared" si="20"/>
        <v>2</v>
      </c>
    </row>
    <row r="1327" spans="6:9" x14ac:dyDescent="0.3">
      <c r="F1327" s="3">
        <v>1</v>
      </c>
      <c r="G1327" s="3">
        <v>2</v>
      </c>
      <c r="H1327" s="3">
        <v>4</v>
      </c>
      <c r="I1327" s="6">
        <f t="shared" si="20"/>
        <v>2.3333333333333335</v>
      </c>
    </row>
    <row r="1328" spans="6:9" x14ac:dyDescent="0.3">
      <c r="F1328" s="3">
        <v>1</v>
      </c>
      <c r="G1328" s="3">
        <v>2</v>
      </c>
      <c r="H1328" s="3">
        <v>4</v>
      </c>
      <c r="I1328" s="6">
        <f t="shared" si="20"/>
        <v>2.3333333333333335</v>
      </c>
    </row>
    <row r="1329" spans="6:9" x14ac:dyDescent="0.3">
      <c r="F1329" s="3">
        <v>1</v>
      </c>
      <c r="G1329" s="3">
        <v>2</v>
      </c>
      <c r="H1329" s="3">
        <v>4</v>
      </c>
      <c r="I1329" s="6">
        <f t="shared" si="20"/>
        <v>2.3333333333333335</v>
      </c>
    </row>
    <row r="1330" spans="6:9" x14ac:dyDescent="0.3">
      <c r="F1330" s="3">
        <v>1</v>
      </c>
      <c r="G1330" s="3">
        <v>2</v>
      </c>
      <c r="H1330" s="3">
        <v>4</v>
      </c>
      <c r="I1330" s="6">
        <f t="shared" si="20"/>
        <v>2.3333333333333335</v>
      </c>
    </row>
    <row r="1331" spans="6:9" x14ac:dyDescent="0.3">
      <c r="F1331" s="3">
        <v>1</v>
      </c>
      <c r="G1331" s="3">
        <v>2</v>
      </c>
      <c r="H1331" s="3">
        <v>5</v>
      </c>
      <c r="I1331" s="6">
        <f t="shared" si="20"/>
        <v>2.6666666666666665</v>
      </c>
    </row>
    <row r="1332" spans="6:9" x14ac:dyDescent="0.3">
      <c r="F1332" s="3">
        <v>1</v>
      </c>
      <c r="G1332" s="3">
        <v>2</v>
      </c>
      <c r="H1332" s="3">
        <v>5</v>
      </c>
      <c r="I1332" s="6">
        <f t="shared" si="20"/>
        <v>2.6666666666666665</v>
      </c>
    </row>
    <row r="1333" spans="6:9" x14ac:dyDescent="0.3">
      <c r="F1333" s="3">
        <v>1</v>
      </c>
      <c r="G1333" s="3">
        <v>2</v>
      </c>
      <c r="H1333" s="3">
        <v>5</v>
      </c>
      <c r="I1333" s="6">
        <f t="shared" si="20"/>
        <v>2.6666666666666665</v>
      </c>
    </row>
    <row r="1334" spans="6:9" x14ac:dyDescent="0.3">
      <c r="F1334" s="3">
        <v>1</v>
      </c>
      <c r="G1334" s="3">
        <v>2</v>
      </c>
      <c r="H1334" s="3">
        <v>6</v>
      </c>
      <c r="I1334" s="6">
        <f t="shared" si="20"/>
        <v>3</v>
      </c>
    </row>
    <row r="1335" spans="6:9" x14ac:dyDescent="0.3">
      <c r="F1335" s="3">
        <v>1</v>
      </c>
      <c r="G1335" s="3">
        <v>2</v>
      </c>
      <c r="H1335" s="3">
        <v>6</v>
      </c>
      <c r="I1335" s="6">
        <f t="shared" si="20"/>
        <v>3</v>
      </c>
    </row>
    <row r="1336" spans="6:9" x14ac:dyDescent="0.3">
      <c r="F1336" s="3">
        <v>1</v>
      </c>
      <c r="G1336" s="3">
        <v>2</v>
      </c>
      <c r="H1336" s="3">
        <v>7</v>
      </c>
      <c r="I1336" s="6">
        <f t="shared" si="20"/>
        <v>3.3333333333333335</v>
      </c>
    </row>
    <row r="1337" spans="6:9" x14ac:dyDescent="0.3">
      <c r="F1337" s="3">
        <v>1</v>
      </c>
      <c r="G1337" s="3">
        <v>2</v>
      </c>
      <c r="H1337" s="3">
        <v>2</v>
      </c>
      <c r="I1337" s="6">
        <f t="shared" si="20"/>
        <v>1.6666666666666667</v>
      </c>
    </row>
    <row r="1338" spans="6:9" x14ac:dyDescent="0.3">
      <c r="F1338" s="3">
        <v>1</v>
      </c>
      <c r="G1338" s="3">
        <v>2</v>
      </c>
      <c r="H1338" s="3">
        <v>2</v>
      </c>
      <c r="I1338" s="6">
        <f t="shared" si="20"/>
        <v>1.6666666666666667</v>
      </c>
    </row>
    <row r="1339" spans="6:9" x14ac:dyDescent="0.3">
      <c r="F1339" s="3">
        <v>1</v>
      </c>
      <c r="G1339" s="3">
        <v>2</v>
      </c>
      <c r="H1339" s="3">
        <v>2</v>
      </c>
      <c r="I1339" s="6">
        <f t="shared" si="20"/>
        <v>1.6666666666666667</v>
      </c>
    </row>
    <row r="1340" spans="6:9" x14ac:dyDescent="0.3">
      <c r="F1340" s="3">
        <v>1</v>
      </c>
      <c r="G1340" s="3">
        <v>2</v>
      </c>
      <c r="H1340" s="3">
        <v>3</v>
      </c>
      <c r="I1340" s="6">
        <f t="shared" si="20"/>
        <v>2</v>
      </c>
    </row>
    <row r="1341" spans="6:9" x14ac:dyDescent="0.3">
      <c r="F1341" s="3">
        <v>1</v>
      </c>
      <c r="G1341" s="3">
        <v>2</v>
      </c>
      <c r="H1341" s="3">
        <v>3</v>
      </c>
      <c r="I1341" s="6">
        <f t="shared" si="20"/>
        <v>2</v>
      </c>
    </row>
    <row r="1342" spans="6:9" x14ac:dyDescent="0.3">
      <c r="F1342" s="3">
        <v>1</v>
      </c>
      <c r="G1342" s="3">
        <v>2</v>
      </c>
      <c r="H1342" s="3">
        <v>3</v>
      </c>
      <c r="I1342" s="6">
        <f t="shared" si="20"/>
        <v>2</v>
      </c>
    </row>
    <row r="1343" spans="6:9" x14ac:dyDescent="0.3">
      <c r="F1343" s="3">
        <v>1</v>
      </c>
      <c r="G1343" s="3">
        <v>2</v>
      </c>
      <c r="H1343" s="3">
        <v>3</v>
      </c>
      <c r="I1343" s="6">
        <f t="shared" si="20"/>
        <v>2</v>
      </c>
    </row>
    <row r="1344" spans="6:9" x14ac:dyDescent="0.3">
      <c r="F1344" s="3">
        <v>1</v>
      </c>
      <c r="G1344" s="3">
        <v>2</v>
      </c>
      <c r="H1344" s="3">
        <v>3</v>
      </c>
      <c r="I1344" s="6">
        <f t="shared" si="20"/>
        <v>2</v>
      </c>
    </row>
    <row r="1345" spans="6:9" x14ac:dyDescent="0.3">
      <c r="F1345" s="3">
        <v>1</v>
      </c>
      <c r="G1345" s="3">
        <v>2</v>
      </c>
      <c r="H1345" s="3">
        <v>4</v>
      </c>
      <c r="I1345" s="6">
        <f t="shared" si="20"/>
        <v>2.3333333333333335</v>
      </c>
    </row>
    <row r="1346" spans="6:9" x14ac:dyDescent="0.3">
      <c r="F1346" s="3">
        <v>1</v>
      </c>
      <c r="G1346" s="3">
        <v>2</v>
      </c>
      <c r="H1346" s="3">
        <v>4</v>
      </c>
      <c r="I1346" s="6">
        <f t="shared" si="20"/>
        <v>2.3333333333333335</v>
      </c>
    </row>
    <row r="1347" spans="6:9" x14ac:dyDescent="0.3">
      <c r="F1347" s="3">
        <v>1</v>
      </c>
      <c r="G1347" s="3">
        <v>2</v>
      </c>
      <c r="H1347" s="3">
        <v>4</v>
      </c>
      <c r="I1347" s="6">
        <f t="shared" si="20"/>
        <v>2.3333333333333335</v>
      </c>
    </row>
    <row r="1348" spans="6:9" x14ac:dyDescent="0.3">
      <c r="F1348" s="3">
        <v>1</v>
      </c>
      <c r="G1348" s="3">
        <v>2</v>
      </c>
      <c r="H1348" s="3">
        <v>4</v>
      </c>
      <c r="I1348" s="6">
        <f t="shared" ref="I1348:I1411" si="21">AVERAGE(F1348:H1348)</f>
        <v>2.3333333333333335</v>
      </c>
    </row>
    <row r="1349" spans="6:9" x14ac:dyDescent="0.3">
      <c r="F1349" s="3">
        <v>1</v>
      </c>
      <c r="G1349" s="3">
        <v>2</v>
      </c>
      <c r="H1349" s="3">
        <v>5</v>
      </c>
      <c r="I1349" s="6">
        <f t="shared" si="21"/>
        <v>2.6666666666666665</v>
      </c>
    </row>
    <row r="1350" spans="6:9" x14ac:dyDescent="0.3">
      <c r="F1350" s="3">
        <v>1</v>
      </c>
      <c r="G1350" s="3">
        <v>2</v>
      </c>
      <c r="H1350" s="3">
        <v>5</v>
      </c>
      <c r="I1350" s="6">
        <f t="shared" si="21"/>
        <v>2.6666666666666665</v>
      </c>
    </row>
    <row r="1351" spans="6:9" x14ac:dyDescent="0.3">
      <c r="F1351" s="3">
        <v>1</v>
      </c>
      <c r="G1351" s="3">
        <v>2</v>
      </c>
      <c r="H1351" s="3">
        <v>5</v>
      </c>
      <c r="I1351" s="6">
        <f t="shared" si="21"/>
        <v>2.6666666666666665</v>
      </c>
    </row>
    <row r="1352" spans="6:9" x14ac:dyDescent="0.3">
      <c r="F1352" s="3">
        <v>1</v>
      </c>
      <c r="G1352" s="3">
        <v>2</v>
      </c>
      <c r="H1352" s="3">
        <v>6</v>
      </c>
      <c r="I1352" s="6">
        <f t="shared" si="21"/>
        <v>3</v>
      </c>
    </row>
    <row r="1353" spans="6:9" x14ac:dyDescent="0.3">
      <c r="F1353" s="3">
        <v>1</v>
      </c>
      <c r="G1353" s="3">
        <v>2</v>
      </c>
      <c r="H1353" s="3">
        <v>6</v>
      </c>
      <c r="I1353" s="6">
        <f t="shared" si="21"/>
        <v>3</v>
      </c>
    </row>
    <row r="1354" spans="6:9" x14ac:dyDescent="0.3">
      <c r="F1354" s="3">
        <v>1</v>
      </c>
      <c r="G1354" s="3">
        <v>2</v>
      </c>
      <c r="H1354" s="3">
        <v>7</v>
      </c>
      <c r="I1354" s="6">
        <f t="shared" si="21"/>
        <v>3.3333333333333335</v>
      </c>
    </row>
    <row r="1355" spans="6:9" x14ac:dyDescent="0.3">
      <c r="F1355" s="3">
        <v>1</v>
      </c>
      <c r="G1355" s="3">
        <v>2</v>
      </c>
      <c r="H1355" s="3">
        <v>2</v>
      </c>
      <c r="I1355" s="6">
        <f t="shared" si="21"/>
        <v>1.6666666666666667</v>
      </c>
    </row>
    <row r="1356" spans="6:9" x14ac:dyDescent="0.3">
      <c r="F1356" s="3">
        <v>1</v>
      </c>
      <c r="G1356" s="3">
        <v>2</v>
      </c>
      <c r="H1356" s="3">
        <v>2</v>
      </c>
      <c r="I1356" s="6">
        <f t="shared" si="21"/>
        <v>1.6666666666666667</v>
      </c>
    </row>
    <row r="1357" spans="6:9" x14ac:dyDescent="0.3">
      <c r="F1357" s="3">
        <v>1</v>
      </c>
      <c r="G1357" s="3">
        <v>2</v>
      </c>
      <c r="H1357" s="3">
        <v>3</v>
      </c>
      <c r="I1357" s="6">
        <f t="shared" si="21"/>
        <v>2</v>
      </c>
    </row>
    <row r="1358" spans="6:9" x14ac:dyDescent="0.3">
      <c r="F1358" s="3">
        <v>1</v>
      </c>
      <c r="G1358" s="3">
        <v>2</v>
      </c>
      <c r="H1358" s="3">
        <v>3</v>
      </c>
      <c r="I1358" s="6">
        <f t="shared" si="21"/>
        <v>2</v>
      </c>
    </row>
    <row r="1359" spans="6:9" x14ac:dyDescent="0.3">
      <c r="F1359" s="3">
        <v>1</v>
      </c>
      <c r="G1359" s="3">
        <v>2</v>
      </c>
      <c r="H1359" s="3">
        <v>3</v>
      </c>
      <c r="I1359" s="6">
        <f t="shared" si="21"/>
        <v>2</v>
      </c>
    </row>
    <row r="1360" spans="6:9" x14ac:dyDescent="0.3">
      <c r="F1360" s="3">
        <v>1</v>
      </c>
      <c r="G1360" s="3">
        <v>2</v>
      </c>
      <c r="H1360" s="3">
        <v>3</v>
      </c>
      <c r="I1360" s="6">
        <f t="shared" si="21"/>
        <v>2</v>
      </c>
    </row>
    <row r="1361" spans="6:9" x14ac:dyDescent="0.3">
      <c r="F1361" s="3">
        <v>1</v>
      </c>
      <c r="G1361" s="3">
        <v>2</v>
      </c>
      <c r="H1361" s="3">
        <v>3</v>
      </c>
      <c r="I1361" s="6">
        <f t="shared" si="21"/>
        <v>2</v>
      </c>
    </row>
    <row r="1362" spans="6:9" x14ac:dyDescent="0.3">
      <c r="F1362" s="3">
        <v>1</v>
      </c>
      <c r="G1362" s="3">
        <v>2</v>
      </c>
      <c r="H1362" s="3">
        <v>4</v>
      </c>
      <c r="I1362" s="6">
        <f t="shared" si="21"/>
        <v>2.3333333333333335</v>
      </c>
    </row>
    <row r="1363" spans="6:9" x14ac:dyDescent="0.3">
      <c r="F1363" s="3">
        <v>1</v>
      </c>
      <c r="G1363" s="3">
        <v>2</v>
      </c>
      <c r="H1363" s="3">
        <v>4</v>
      </c>
      <c r="I1363" s="6">
        <f t="shared" si="21"/>
        <v>2.3333333333333335</v>
      </c>
    </row>
    <row r="1364" spans="6:9" x14ac:dyDescent="0.3">
      <c r="F1364" s="3">
        <v>1</v>
      </c>
      <c r="G1364" s="3">
        <v>2</v>
      </c>
      <c r="H1364" s="3">
        <v>4</v>
      </c>
      <c r="I1364" s="6">
        <f t="shared" si="21"/>
        <v>2.3333333333333335</v>
      </c>
    </row>
    <row r="1365" spans="6:9" x14ac:dyDescent="0.3">
      <c r="F1365" s="3">
        <v>1</v>
      </c>
      <c r="G1365" s="3">
        <v>2</v>
      </c>
      <c r="H1365" s="3">
        <v>4</v>
      </c>
      <c r="I1365" s="6">
        <f t="shared" si="21"/>
        <v>2.3333333333333335</v>
      </c>
    </row>
    <row r="1366" spans="6:9" x14ac:dyDescent="0.3">
      <c r="F1366" s="3">
        <v>1</v>
      </c>
      <c r="G1366" s="3">
        <v>2</v>
      </c>
      <c r="H1366" s="3">
        <v>5</v>
      </c>
      <c r="I1366" s="6">
        <f t="shared" si="21"/>
        <v>2.6666666666666665</v>
      </c>
    </row>
    <row r="1367" spans="6:9" x14ac:dyDescent="0.3">
      <c r="F1367" s="3">
        <v>1</v>
      </c>
      <c r="G1367" s="3">
        <v>2</v>
      </c>
      <c r="H1367" s="3">
        <v>5</v>
      </c>
      <c r="I1367" s="6">
        <f t="shared" si="21"/>
        <v>2.6666666666666665</v>
      </c>
    </row>
    <row r="1368" spans="6:9" x14ac:dyDescent="0.3">
      <c r="F1368" s="3">
        <v>1</v>
      </c>
      <c r="G1368" s="3">
        <v>2</v>
      </c>
      <c r="H1368" s="3">
        <v>5</v>
      </c>
      <c r="I1368" s="6">
        <f t="shared" si="21"/>
        <v>2.6666666666666665</v>
      </c>
    </row>
    <row r="1369" spans="6:9" x14ac:dyDescent="0.3">
      <c r="F1369" s="3">
        <v>1</v>
      </c>
      <c r="G1369" s="3">
        <v>2</v>
      </c>
      <c r="H1369" s="3">
        <v>6</v>
      </c>
      <c r="I1369" s="6">
        <f t="shared" si="21"/>
        <v>3</v>
      </c>
    </row>
    <row r="1370" spans="6:9" x14ac:dyDescent="0.3">
      <c r="F1370" s="3">
        <v>1</v>
      </c>
      <c r="G1370" s="3">
        <v>2</v>
      </c>
      <c r="H1370" s="3">
        <v>6</v>
      </c>
      <c r="I1370" s="6">
        <f t="shared" si="21"/>
        <v>3</v>
      </c>
    </row>
    <row r="1371" spans="6:9" x14ac:dyDescent="0.3">
      <c r="F1371" s="3">
        <v>1</v>
      </c>
      <c r="G1371" s="3">
        <v>2</v>
      </c>
      <c r="H1371" s="3">
        <v>7</v>
      </c>
      <c r="I1371" s="6">
        <f t="shared" si="21"/>
        <v>3.3333333333333335</v>
      </c>
    </row>
    <row r="1372" spans="6:9" x14ac:dyDescent="0.3">
      <c r="F1372" s="3">
        <v>1</v>
      </c>
      <c r="G1372" s="3">
        <v>2</v>
      </c>
      <c r="H1372" s="3">
        <v>2</v>
      </c>
      <c r="I1372" s="6">
        <f t="shared" si="21"/>
        <v>1.6666666666666667</v>
      </c>
    </row>
    <row r="1373" spans="6:9" x14ac:dyDescent="0.3">
      <c r="F1373" s="3">
        <v>1</v>
      </c>
      <c r="G1373" s="3">
        <v>2</v>
      </c>
      <c r="H1373" s="3">
        <v>3</v>
      </c>
      <c r="I1373" s="6">
        <f t="shared" si="21"/>
        <v>2</v>
      </c>
    </row>
    <row r="1374" spans="6:9" x14ac:dyDescent="0.3">
      <c r="F1374" s="3">
        <v>1</v>
      </c>
      <c r="G1374" s="3">
        <v>2</v>
      </c>
      <c r="H1374" s="3">
        <v>3</v>
      </c>
      <c r="I1374" s="6">
        <f t="shared" si="21"/>
        <v>2</v>
      </c>
    </row>
    <row r="1375" spans="6:9" x14ac:dyDescent="0.3">
      <c r="F1375" s="3">
        <v>1</v>
      </c>
      <c r="G1375" s="3">
        <v>2</v>
      </c>
      <c r="H1375" s="3">
        <v>3</v>
      </c>
      <c r="I1375" s="6">
        <f t="shared" si="21"/>
        <v>2</v>
      </c>
    </row>
    <row r="1376" spans="6:9" x14ac:dyDescent="0.3">
      <c r="F1376" s="3">
        <v>1</v>
      </c>
      <c r="G1376" s="3">
        <v>2</v>
      </c>
      <c r="H1376" s="3">
        <v>3</v>
      </c>
      <c r="I1376" s="6">
        <f t="shared" si="21"/>
        <v>2</v>
      </c>
    </row>
    <row r="1377" spans="6:9" x14ac:dyDescent="0.3">
      <c r="F1377" s="3">
        <v>1</v>
      </c>
      <c r="G1377" s="3">
        <v>2</v>
      </c>
      <c r="H1377" s="3">
        <v>3</v>
      </c>
      <c r="I1377" s="6">
        <f t="shared" si="21"/>
        <v>2</v>
      </c>
    </row>
    <row r="1378" spans="6:9" x14ac:dyDescent="0.3">
      <c r="F1378" s="3">
        <v>1</v>
      </c>
      <c r="G1378" s="3">
        <v>2</v>
      </c>
      <c r="H1378" s="3">
        <v>4</v>
      </c>
      <c r="I1378" s="6">
        <f t="shared" si="21"/>
        <v>2.3333333333333335</v>
      </c>
    </row>
    <row r="1379" spans="6:9" x14ac:dyDescent="0.3">
      <c r="F1379" s="3">
        <v>1</v>
      </c>
      <c r="G1379" s="3">
        <v>2</v>
      </c>
      <c r="H1379" s="3">
        <v>4</v>
      </c>
      <c r="I1379" s="6">
        <f t="shared" si="21"/>
        <v>2.3333333333333335</v>
      </c>
    </row>
    <row r="1380" spans="6:9" x14ac:dyDescent="0.3">
      <c r="F1380" s="3">
        <v>1</v>
      </c>
      <c r="G1380" s="3">
        <v>2</v>
      </c>
      <c r="H1380" s="3">
        <v>4</v>
      </c>
      <c r="I1380" s="6">
        <f t="shared" si="21"/>
        <v>2.3333333333333335</v>
      </c>
    </row>
    <row r="1381" spans="6:9" x14ac:dyDescent="0.3">
      <c r="F1381" s="3">
        <v>1</v>
      </c>
      <c r="G1381" s="3">
        <v>2</v>
      </c>
      <c r="H1381" s="3">
        <v>4</v>
      </c>
      <c r="I1381" s="6">
        <f t="shared" si="21"/>
        <v>2.3333333333333335</v>
      </c>
    </row>
    <row r="1382" spans="6:9" x14ac:dyDescent="0.3">
      <c r="F1382" s="3">
        <v>1</v>
      </c>
      <c r="G1382" s="3">
        <v>2</v>
      </c>
      <c r="H1382" s="3">
        <v>5</v>
      </c>
      <c r="I1382" s="6">
        <f t="shared" si="21"/>
        <v>2.6666666666666665</v>
      </c>
    </row>
    <row r="1383" spans="6:9" x14ac:dyDescent="0.3">
      <c r="F1383" s="3">
        <v>1</v>
      </c>
      <c r="G1383" s="3">
        <v>2</v>
      </c>
      <c r="H1383" s="3">
        <v>5</v>
      </c>
      <c r="I1383" s="6">
        <f t="shared" si="21"/>
        <v>2.6666666666666665</v>
      </c>
    </row>
    <row r="1384" spans="6:9" x14ac:dyDescent="0.3">
      <c r="F1384" s="3">
        <v>1</v>
      </c>
      <c r="G1384" s="3">
        <v>2</v>
      </c>
      <c r="H1384" s="3">
        <v>5</v>
      </c>
      <c r="I1384" s="6">
        <f t="shared" si="21"/>
        <v>2.6666666666666665</v>
      </c>
    </row>
    <row r="1385" spans="6:9" x14ac:dyDescent="0.3">
      <c r="F1385" s="3">
        <v>1</v>
      </c>
      <c r="G1385" s="3">
        <v>2</v>
      </c>
      <c r="H1385" s="3">
        <v>6</v>
      </c>
      <c r="I1385" s="6">
        <f t="shared" si="21"/>
        <v>3</v>
      </c>
    </row>
    <row r="1386" spans="6:9" x14ac:dyDescent="0.3">
      <c r="F1386" s="3">
        <v>1</v>
      </c>
      <c r="G1386" s="3">
        <v>2</v>
      </c>
      <c r="H1386" s="3">
        <v>6</v>
      </c>
      <c r="I1386" s="6">
        <f t="shared" si="21"/>
        <v>3</v>
      </c>
    </row>
    <row r="1387" spans="6:9" x14ac:dyDescent="0.3">
      <c r="F1387" s="3">
        <v>1</v>
      </c>
      <c r="G1387" s="3">
        <v>2</v>
      </c>
      <c r="H1387" s="3">
        <v>7</v>
      </c>
      <c r="I1387" s="6">
        <f t="shared" si="21"/>
        <v>3.3333333333333335</v>
      </c>
    </row>
    <row r="1388" spans="6:9" x14ac:dyDescent="0.3">
      <c r="F1388" s="3">
        <v>1</v>
      </c>
      <c r="G1388" s="3">
        <v>2</v>
      </c>
      <c r="H1388" s="3">
        <v>3</v>
      </c>
      <c r="I1388" s="6">
        <f t="shared" si="21"/>
        <v>2</v>
      </c>
    </row>
    <row r="1389" spans="6:9" x14ac:dyDescent="0.3">
      <c r="F1389" s="3">
        <v>1</v>
      </c>
      <c r="G1389" s="3">
        <v>2</v>
      </c>
      <c r="H1389" s="3">
        <v>3</v>
      </c>
      <c r="I1389" s="6">
        <f t="shared" si="21"/>
        <v>2</v>
      </c>
    </row>
    <row r="1390" spans="6:9" x14ac:dyDescent="0.3">
      <c r="F1390" s="3">
        <v>1</v>
      </c>
      <c r="G1390" s="3">
        <v>2</v>
      </c>
      <c r="H1390" s="3">
        <v>3</v>
      </c>
      <c r="I1390" s="6">
        <f t="shared" si="21"/>
        <v>2</v>
      </c>
    </row>
    <row r="1391" spans="6:9" x14ac:dyDescent="0.3">
      <c r="F1391" s="3">
        <v>1</v>
      </c>
      <c r="G1391" s="3">
        <v>2</v>
      </c>
      <c r="H1391" s="3">
        <v>3</v>
      </c>
      <c r="I1391" s="6">
        <f t="shared" si="21"/>
        <v>2</v>
      </c>
    </row>
    <row r="1392" spans="6:9" x14ac:dyDescent="0.3">
      <c r="F1392" s="3">
        <v>1</v>
      </c>
      <c r="G1392" s="3">
        <v>2</v>
      </c>
      <c r="H1392" s="3">
        <v>3</v>
      </c>
      <c r="I1392" s="6">
        <f t="shared" si="21"/>
        <v>2</v>
      </c>
    </row>
    <row r="1393" spans="6:9" x14ac:dyDescent="0.3">
      <c r="F1393" s="3">
        <v>1</v>
      </c>
      <c r="G1393" s="3">
        <v>2</v>
      </c>
      <c r="H1393" s="3">
        <v>4</v>
      </c>
      <c r="I1393" s="6">
        <f t="shared" si="21"/>
        <v>2.3333333333333335</v>
      </c>
    </row>
    <row r="1394" spans="6:9" x14ac:dyDescent="0.3">
      <c r="F1394" s="3">
        <v>1</v>
      </c>
      <c r="G1394" s="3">
        <v>2</v>
      </c>
      <c r="H1394" s="3">
        <v>4</v>
      </c>
      <c r="I1394" s="6">
        <f t="shared" si="21"/>
        <v>2.3333333333333335</v>
      </c>
    </row>
    <row r="1395" spans="6:9" x14ac:dyDescent="0.3">
      <c r="F1395" s="3">
        <v>1</v>
      </c>
      <c r="G1395" s="3">
        <v>2</v>
      </c>
      <c r="H1395" s="3">
        <v>4</v>
      </c>
      <c r="I1395" s="6">
        <f t="shared" si="21"/>
        <v>2.3333333333333335</v>
      </c>
    </row>
    <row r="1396" spans="6:9" x14ac:dyDescent="0.3">
      <c r="F1396" s="3">
        <v>1</v>
      </c>
      <c r="G1396" s="3">
        <v>2</v>
      </c>
      <c r="H1396" s="3">
        <v>4</v>
      </c>
      <c r="I1396" s="6">
        <f t="shared" si="21"/>
        <v>2.3333333333333335</v>
      </c>
    </row>
    <row r="1397" spans="6:9" x14ac:dyDescent="0.3">
      <c r="F1397" s="3">
        <v>1</v>
      </c>
      <c r="G1397" s="3">
        <v>2</v>
      </c>
      <c r="H1397" s="3">
        <v>5</v>
      </c>
      <c r="I1397" s="6">
        <f t="shared" si="21"/>
        <v>2.6666666666666665</v>
      </c>
    </row>
    <row r="1398" spans="6:9" x14ac:dyDescent="0.3">
      <c r="F1398" s="3">
        <v>1</v>
      </c>
      <c r="G1398" s="3">
        <v>2</v>
      </c>
      <c r="H1398" s="3">
        <v>5</v>
      </c>
      <c r="I1398" s="6">
        <f t="shared" si="21"/>
        <v>2.6666666666666665</v>
      </c>
    </row>
    <row r="1399" spans="6:9" x14ac:dyDescent="0.3">
      <c r="F1399" s="3">
        <v>1</v>
      </c>
      <c r="G1399" s="3">
        <v>2</v>
      </c>
      <c r="H1399" s="3">
        <v>5</v>
      </c>
      <c r="I1399" s="6">
        <f t="shared" si="21"/>
        <v>2.6666666666666665</v>
      </c>
    </row>
    <row r="1400" spans="6:9" x14ac:dyDescent="0.3">
      <c r="F1400" s="3">
        <v>1</v>
      </c>
      <c r="G1400" s="3">
        <v>2</v>
      </c>
      <c r="H1400" s="3">
        <v>6</v>
      </c>
      <c r="I1400" s="6">
        <f t="shared" si="21"/>
        <v>3</v>
      </c>
    </row>
    <row r="1401" spans="6:9" x14ac:dyDescent="0.3">
      <c r="F1401" s="3">
        <v>1</v>
      </c>
      <c r="G1401" s="3">
        <v>2</v>
      </c>
      <c r="H1401" s="3">
        <v>6</v>
      </c>
      <c r="I1401" s="6">
        <f t="shared" si="21"/>
        <v>3</v>
      </c>
    </row>
    <row r="1402" spans="6:9" x14ac:dyDescent="0.3">
      <c r="F1402" s="3">
        <v>1</v>
      </c>
      <c r="G1402" s="3">
        <v>2</v>
      </c>
      <c r="H1402" s="3">
        <v>7</v>
      </c>
      <c r="I1402" s="6">
        <f t="shared" si="21"/>
        <v>3.3333333333333335</v>
      </c>
    </row>
    <row r="1403" spans="6:9" x14ac:dyDescent="0.3">
      <c r="F1403" s="3">
        <v>1</v>
      </c>
      <c r="G1403" s="3">
        <v>3</v>
      </c>
      <c r="H1403" s="3">
        <v>3</v>
      </c>
      <c r="I1403" s="6">
        <f t="shared" si="21"/>
        <v>2.3333333333333335</v>
      </c>
    </row>
    <row r="1404" spans="6:9" x14ac:dyDescent="0.3">
      <c r="F1404" s="3">
        <v>1</v>
      </c>
      <c r="G1404" s="3">
        <v>3</v>
      </c>
      <c r="H1404" s="3">
        <v>3</v>
      </c>
      <c r="I1404" s="6">
        <f t="shared" si="21"/>
        <v>2.3333333333333335</v>
      </c>
    </row>
    <row r="1405" spans="6:9" x14ac:dyDescent="0.3">
      <c r="F1405" s="3">
        <v>1</v>
      </c>
      <c r="G1405" s="3">
        <v>3</v>
      </c>
      <c r="H1405" s="3">
        <v>3</v>
      </c>
      <c r="I1405" s="6">
        <f t="shared" si="21"/>
        <v>2.3333333333333335</v>
      </c>
    </row>
    <row r="1406" spans="6:9" x14ac:dyDescent="0.3">
      <c r="F1406" s="3">
        <v>1</v>
      </c>
      <c r="G1406" s="3">
        <v>3</v>
      </c>
      <c r="H1406" s="3">
        <v>3</v>
      </c>
      <c r="I1406" s="6">
        <f t="shared" si="21"/>
        <v>2.3333333333333335</v>
      </c>
    </row>
    <row r="1407" spans="6:9" x14ac:dyDescent="0.3">
      <c r="F1407" s="3">
        <v>1</v>
      </c>
      <c r="G1407" s="3">
        <v>3</v>
      </c>
      <c r="H1407" s="3">
        <v>4</v>
      </c>
      <c r="I1407" s="6">
        <f t="shared" si="21"/>
        <v>2.6666666666666665</v>
      </c>
    </row>
    <row r="1408" spans="6:9" x14ac:dyDescent="0.3">
      <c r="F1408" s="3">
        <v>1</v>
      </c>
      <c r="G1408" s="3">
        <v>3</v>
      </c>
      <c r="H1408" s="3">
        <v>4</v>
      </c>
      <c r="I1408" s="6">
        <f t="shared" si="21"/>
        <v>2.6666666666666665</v>
      </c>
    </row>
    <row r="1409" spans="6:9" x14ac:dyDescent="0.3">
      <c r="F1409" s="3">
        <v>1</v>
      </c>
      <c r="G1409" s="3">
        <v>3</v>
      </c>
      <c r="H1409" s="3">
        <v>4</v>
      </c>
      <c r="I1409" s="6">
        <f t="shared" si="21"/>
        <v>2.6666666666666665</v>
      </c>
    </row>
    <row r="1410" spans="6:9" x14ac:dyDescent="0.3">
      <c r="F1410" s="3">
        <v>1</v>
      </c>
      <c r="G1410" s="3">
        <v>3</v>
      </c>
      <c r="H1410" s="3">
        <v>4</v>
      </c>
      <c r="I1410" s="6">
        <f t="shared" si="21"/>
        <v>2.6666666666666665</v>
      </c>
    </row>
    <row r="1411" spans="6:9" x14ac:dyDescent="0.3">
      <c r="F1411" s="3">
        <v>1</v>
      </c>
      <c r="G1411" s="3">
        <v>3</v>
      </c>
      <c r="H1411" s="3">
        <v>5</v>
      </c>
      <c r="I1411" s="6">
        <f t="shared" si="21"/>
        <v>3</v>
      </c>
    </row>
    <row r="1412" spans="6:9" x14ac:dyDescent="0.3">
      <c r="F1412" s="3">
        <v>1</v>
      </c>
      <c r="G1412" s="3">
        <v>3</v>
      </c>
      <c r="H1412" s="3">
        <v>5</v>
      </c>
      <c r="I1412" s="6">
        <f t="shared" ref="I1412:I1475" si="22">AVERAGE(F1412:H1412)</f>
        <v>3</v>
      </c>
    </row>
    <row r="1413" spans="6:9" x14ac:dyDescent="0.3">
      <c r="F1413" s="3">
        <v>1</v>
      </c>
      <c r="G1413" s="3">
        <v>3</v>
      </c>
      <c r="H1413" s="3">
        <v>5</v>
      </c>
      <c r="I1413" s="6">
        <f t="shared" si="22"/>
        <v>3</v>
      </c>
    </row>
    <row r="1414" spans="6:9" x14ac:dyDescent="0.3">
      <c r="F1414" s="3">
        <v>1</v>
      </c>
      <c r="G1414" s="3">
        <v>3</v>
      </c>
      <c r="H1414" s="3">
        <v>6</v>
      </c>
      <c r="I1414" s="6">
        <f t="shared" si="22"/>
        <v>3.3333333333333335</v>
      </c>
    </row>
    <row r="1415" spans="6:9" x14ac:dyDescent="0.3">
      <c r="F1415" s="3">
        <v>1</v>
      </c>
      <c r="G1415" s="3">
        <v>3</v>
      </c>
      <c r="H1415" s="3">
        <v>6</v>
      </c>
      <c r="I1415" s="6">
        <f t="shared" si="22"/>
        <v>3.3333333333333335</v>
      </c>
    </row>
    <row r="1416" spans="6:9" x14ac:dyDescent="0.3">
      <c r="F1416" s="3">
        <v>1</v>
      </c>
      <c r="G1416" s="3">
        <v>3</v>
      </c>
      <c r="H1416" s="3">
        <v>7</v>
      </c>
      <c r="I1416" s="6">
        <f t="shared" si="22"/>
        <v>3.6666666666666665</v>
      </c>
    </row>
    <row r="1417" spans="6:9" x14ac:dyDescent="0.3">
      <c r="F1417" s="3">
        <v>1</v>
      </c>
      <c r="G1417" s="3">
        <v>3</v>
      </c>
      <c r="H1417" s="3">
        <v>3</v>
      </c>
      <c r="I1417" s="6">
        <f t="shared" si="22"/>
        <v>2.3333333333333335</v>
      </c>
    </row>
    <row r="1418" spans="6:9" x14ac:dyDescent="0.3">
      <c r="F1418" s="3">
        <v>1</v>
      </c>
      <c r="G1418" s="3">
        <v>3</v>
      </c>
      <c r="H1418" s="3">
        <v>3</v>
      </c>
      <c r="I1418" s="6">
        <f t="shared" si="22"/>
        <v>2.3333333333333335</v>
      </c>
    </row>
    <row r="1419" spans="6:9" x14ac:dyDescent="0.3">
      <c r="F1419" s="3">
        <v>1</v>
      </c>
      <c r="G1419" s="3">
        <v>3</v>
      </c>
      <c r="H1419" s="3">
        <v>3</v>
      </c>
      <c r="I1419" s="6">
        <f t="shared" si="22"/>
        <v>2.3333333333333335</v>
      </c>
    </row>
    <row r="1420" spans="6:9" x14ac:dyDescent="0.3">
      <c r="F1420" s="3">
        <v>1</v>
      </c>
      <c r="G1420" s="3">
        <v>3</v>
      </c>
      <c r="H1420" s="3">
        <v>4</v>
      </c>
      <c r="I1420" s="6">
        <f t="shared" si="22"/>
        <v>2.6666666666666665</v>
      </c>
    </row>
    <row r="1421" spans="6:9" x14ac:dyDescent="0.3">
      <c r="F1421" s="3">
        <v>1</v>
      </c>
      <c r="G1421" s="3">
        <v>3</v>
      </c>
      <c r="H1421" s="3">
        <v>4</v>
      </c>
      <c r="I1421" s="6">
        <f t="shared" si="22"/>
        <v>2.6666666666666665</v>
      </c>
    </row>
    <row r="1422" spans="6:9" x14ac:dyDescent="0.3">
      <c r="F1422" s="3">
        <v>1</v>
      </c>
      <c r="G1422" s="3">
        <v>3</v>
      </c>
      <c r="H1422" s="3">
        <v>4</v>
      </c>
      <c r="I1422" s="6">
        <f t="shared" si="22"/>
        <v>2.6666666666666665</v>
      </c>
    </row>
    <row r="1423" spans="6:9" x14ac:dyDescent="0.3">
      <c r="F1423" s="3">
        <v>1</v>
      </c>
      <c r="G1423" s="3">
        <v>3</v>
      </c>
      <c r="H1423" s="3">
        <v>4</v>
      </c>
      <c r="I1423" s="6">
        <f t="shared" si="22"/>
        <v>2.6666666666666665</v>
      </c>
    </row>
    <row r="1424" spans="6:9" x14ac:dyDescent="0.3">
      <c r="F1424" s="3">
        <v>1</v>
      </c>
      <c r="G1424" s="3">
        <v>3</v>
      </c>
      <c r="H1424" s="3">
        <v>5</v>
      </c>
      <c r="I1424" s="6">
        <f t="shared" si="22"/>
        <v>3</v>
      </c>
    </row>
    <row r="1425" spans="6:9" x14ac:dyDescent="0.3">
      <c r="F1425" s="3">
        <v>1</v>
      </c>
      <c r="G1425" s="3">
        <v>3</v>
      </c>
      <c r="H1425" s="3">
        <v>5</v>
      </c>
      <c r="I1425" s="6">
        <f t="shared" si="22"/>
        <v>3</v>
      </c>
    </row>
    <row r="1426" spans="6:9" x14ac:dyDescent="0.3">
      <c r="F1426" s="3">
        <v>1</v>
      </c>
      <c r="G1426" s="3">
        <v>3</v>
      </c>
      <c r="H1426" s="3">
        <v>5</v>
      </c>
      <c r="I1426" s="6">
        <f t="shared" si="22"/>
        <v>3</v>
      </c>
    </row>
    <row r="1427" spans="6:9" x14ac:dyDescent="0.3">
      <c r="F1427" s="3">
        <v>1</v>
      </c>
      <c r="G1427" s="3">
        <v>3</v>
      </c>
      <c r="H1427" s="3">
        <v>6</v>
      </c>
      <c r="I1427" s="6">
        <f t="shared" si="22"/>
        <v>3.3333333333333335</v>
      </c>
    </row>
    <row r="1428" spans="6:9" x14ac:dyDescent="0.3">
      <c r="F1428" s="3">
        <v>1</v>
      </c>
      <c r="G1428" s="3">
        <v>3</v>
      </c>
      <c r="H1428" s="3">
        <v>6</v>
      </c>
      <c r="I1428" s="6">
        <f t="shared" si="22"/>
        <v>3.3333333333333335</v>
      </c>
    </row>
    <row r="1429" spans="6:9" x14ac:dyDescent="0.3">
      <c r="F1429" s="3">
        <v>1</v>
      </c>
      <c r="G1429" s="3">
        <v>3</v>
      </c>
      <c r="H1429" s="3">
        <v>7</v>
      </c>
      <c r="I1429" s="6">
        <f t="shared" si="22"/>
        <v>3.6666666666666665</v>
      </c>
    </row>
    <row r="1430" spans="6:9" x14ac:dyDescent="0.3">
      <c r="F1430" s="3">
        <v>1</v>
      </c>
      <c r="G1430" s="3">
        <v>3</v>
      </c>
      <c r="H1430" s="3">
        <v>3</v>
      </c>
      <c r="I1430" s="6">
        <f t="shared" si="22"/>
        <v>2.3333333333333335</v>
      </c>
    </row>
    <row r="1431" spans="6:9" x14ac:dyDescent="0.3">
      <c r="F1431" s="3">
        <v>1</v>
      </c>
      <c r="G1431" s="3">
        <v>3</v>
      </c>
      <c r="H1431" s="3">
        <v>3</v>
      </c>
      <c r="I1431" s="6">
        <f t="shared" si="22"/>
        <v>2.3333333333333335</v>
      </c>
    </row>
    <row r="1432" spans="6:9" x14ac:dyDescent="0.3">
      <c r="F1432" s="3">
        <v>1</v>
      </c>
      <c r="G1432" s="3">
        <v>3</v>
      </c>
      <c r="H1432" s="3">
        <v>4</v>
      </c>
      <c r="I1432" s="6">
        <f t="shared" si="22"/>
        <v>2.6666666666666665</v>
      </c>
    </row>
    <row r="1433" spans="6:9" x14ac:dyDescent="0.3">
      <c r="F1433" s="3">
        <v>1</v>
      </c>
      <c r="G1433" s="3">
        <v>3</v>
      </c>
      <c r="H1433" s="3">
        <v>4</v>
      </c>
      <c r="I1433" s="6">
        <f t="shared" si="22"/>
        <v>2.6666666666666665</v>
      </c>
    </row>
    <row r="1434" spans="6:9" x14ac:dyDescent="0.3">
      <c r="F1434" s="3">
        <v>1</v>
      </c>
      <c r="G1434" s="3">
        <v>3</v>
      </c>
      <c r="H1434" s="3">
        <v>4</v>
      </c>
      <c r="I1434" s="6">
        <f t="shared" si="22"/>
        <v>2.6666666666666665</v>
      </c>
    </row>
    <row r="1435" spans="6:9" x14ac:dyDescent="0.3">
      <c r="F1435" s="3">
        <v>1</v>
      </c>
      <c r="G1435" s="3">
        <v>3</v>
      </c>
      <c r="H1435" s="3">
        <v>4</v>
      </c>
      <c r="I1435" s="6">
        <f t="shared" si="22"/>
        <v>2.6666666666666665</v>
      </c>
    </row>
    <row r="1436" spans="6:9" x14ac:dyDescent="0.3">
      <c r="F1436" s="3">
        <v>1</v>
      </c>
      <c r="G1436" s="3">
        <v>3</v>
      </c>
      <c r="H1436" s="3">
        <v>5</v>
      </c>
      <c r="I1436" s="6">
        <f t="shared" si="22"/>
        <v>3</v>
      </c>
    </row>
    <row r="1437" spans="6:9" x14ac:dyDescent="0.3">
      <c r="F1437" s="3">
        <v>1</v>
      </c>
      <c r="G1437" s="3">
        <v>3</v>
      </c>
      <c r="H1437" s="3">
        <v>5</v>
      </c>
      <c r="I1437" s="6">
        <f t="shared" si="22"/>
        <v>3</v>
      </c>
    </row>
    <row r="1438" spans="6:9" x14ac:dyDescent="0.3">
      <c r="F1438" s="3">
        <v>1</v>
      </c>
      <c r="G1438" s="3">
        <v>3</v>
      </c>
      <c r="H1438" s="3">
        <v>5</v>
      </c>
      <c r="I1438" s="6">
        <f t="shared" si="22"/>
        <v>3</v>
      </c>
    </row>
    <row r="1439" spans="6:9" x14ac:dyDescent="0.3">
      <c r="F1439" s="3">
        <v>1</v>
      </c>
      <c r="G1439" s="3">
        <v>3</v>
      </c>
      <c r="H1439" s="3">
        <v>6</v>
      </c>
      <c r="I1439" s="6">
        <f t="shared" si="22"/>
        <v>3.3333333333333335</v>
      </c>
    </row>
    <row r="1440" spans="6:9" x14ac:dyDescent="0.3">
      <c r="F1440" s="3">
        <v>1</v>
      </c>
      <c r="G1440" s="3">
        <v>3</v>
      </c>
      <c r="H1440" s="3">
        <v>6</v>
      </c>
      <c r="I1440" s="6">
        <f t="shared" si="22"/>
        <v>3.3333333333333335</v>
      </c>
    </row>
    <row r="1441" spans="6:9" x14ac:dyDescent="0.3">
      <c r="F1441" s="3">
        <v>1</v>
      </c>
      <c r="G1441" s="3">
        <v>3</v>
      </c>
      <c r="H1441" s="3">
        <v>7</v>
      </c>
      <c r="I1441" s="6">
        <f t="shared" si="22"/>
        <v>3.6666666666666665</v>
      </c>
    </row>
    <row r="1442" spans="6:9" x14ac:dyDescent="0.3">
      <c r="F1442" s="3">
        <v>1</v>
      </c>
      <c r="G1442" s="3">
        <v>3</v>
      </c>
      <c r="H1442" s="3">
        <v>3</v>
      </c>
      <c r="I1442" s="6">
        <f t="shared" si="22"/>
        <v>2.3333333333333335</v>
      </c>
    </row>
    <row r="1443" spans="6:9" x14ac:dyDescent="0.3">
      <c r="F1443" s="3">
        <v>1</v>
      </c>
      <c r="G1443" s="3">
        <v>3</v>
      </c>
      <c r="H1443" s="3">
        <v>4</v>
      </c>
      <c r="I1443" s="6">
        <f t="shared" si="22"/>
        <v>2.6666666666666665</v>
      </c>
    </row>
    <row r="1444" spans="6:9" x14ac:dyDescent="0.3">
      <c r="F1444" s="3">
        <v>1</v>
      </c>
      <c r="G1444" s="3">
        <v>3</v>
      </c>
      <c r="H1444" s="3">
        <v>4</v>
      </c>
      <c r="I1444" s="6">
        <f t="shared" si="22"/>
        <v>2.6666666666666665</v>
      </c>
    </row>
    <row r="1445" spans="6:9" x14ac:dyDescent="0.3">
      <c r="F1445" s="3">
        <v>1</v>
      </c>
      <c r="G1445" s="3">
        <v>3</v>
      </c>
      <c r="H1445" s="3">
        <v>4</v>
      </c>
      <c r="I1445" s="6">
        <f t="shared" si="22"/>
        <v>2.6666666666666665</v>
      </c>
    </row>
    <row r="1446" spans="6:9" x14ac:dyDescent="0.3">
      <c r="F1446" s="3">
        <v>1</v>
      </c>
      <c r="G1446" s="3">
        <v>3</v>
      </c>
      <c r="H1446" s="3">
        <v>4</v>
      </c>
      <c r="I1446" s="6">
        <f t="shared" si="22"/>
        <v>2.6666666666666665</v>
      </c>
    </row>
    <row r="1447" spans="6:9" x14ac:dyDescent="0.3">
      <c r="F1447" s="3">
        <v>1</v>
      </c>
      <c r="G1447" s="3">
        <v>3</v>
      </c>
      <c r="H1447" s="3">
        <v>5</v>
      </c>
      <c r="I1447" s="6">
        <f t="shared" si="22"/>
        <v>3</v>
      </c>
    </row>
    <row r="1448" spans="6:9" x14ac:dyDescent="0.3">
      <c r="F1448" s="3">
        <v>1</v>
      </c>
      <c r="G1448" s="3">
        <v>3</v>
      </c>
      <c r="H1448" s="3">
        <v>5</v>
      </c>
      <c r="I1448" s="6">
        <f t="shared" si="22"/>
        <v>3</v>
      </c>
    </row>
    <row r="1449" spans="6:9" x14ac:dyDescent="0.3">
      <c r="F1449" s="3">
        <v>1</v>
      </c>
      <c r="G1449" s="3">
        <v>3</v>
      </c>
      <c r="H1449" s="3">
        <v>5</v>
      </c>
      <c r="I1449" s="6">
        <f t="shared" si="22"/>
        <v>3</v>
      </c>
    </row>
    <row r="1450" spans="6:9" x14ac:dyDescent="0.3">
      <c r="F1450" s="3">
        <v>1</v>
      </c>
      <c r="G1450" s="3">
        <v>3</v>
      </c>
      <c r="H1450" s="3">
        <v>6</v>
      </c>
      <c r="I1450" s="6">
        <f t="shared" si="22"/>
        <v>3.3333333333333335</v>
      </c>
    </row>
    <row r="1451" spans="6:9" x14ac:dyDescent="0.3">
      <c r="F1451" s="3">
        <v>1</v>
      </c>
      <c r="G1451" s="3">
        <v>3</v>
      </c>
      <c r="H1451" s="3">
        <v>6</v>
      </c>
      <c r="I1451" s="6">
        <f t="shared" si="22"/>
        <v>3.3333333333333335</v>
      </c>
    </row>
    <row r="1452" spans="6:9" x14ac:dyDescent="0.3">
      <c r="F1452" s="3">
        <v>1</v>
      </c>
      <c r="G1452" s="3">
        <v>3</v>
      </c>
      <c r="H1452" s="3">
        <v>7</v>
      </c>
      <c r="I1452" s="6">
        <f t="shared" si="22"/>
        <v>3.6666666666666665</v>
      </c>
    </row>
    <row r="1453" spans="6:9" x14ac:dyDescent="0.3">
      <c r="F1453" s="3">
        <v>1</v>
      </c>
      <c r="G1453" s="3">
        <v>3</v>
      </c>
      <c r="H1453" s="3">
        <v>4</v>
      </c>
      <c r="I1453" s="6">
        <f t="shared" si="22"/>
        <v>2.6666666666666665</v>
      </c>
    </row>
    <row r="1454" spans="6:9" x14ac:dyDescent="0.3">
      <c r="F1454" s="3">
        <v>1</v>
      </c>
      <c r="G1454" s="3">
        <v>3</v>
      </c>
      <c r="H1454" s="3">
        <v>4</v>
      </c>
      <c r="I1454" s="6">
        <f t="shared" si="22"/>
        <v>2.6666666666666665</v>
      </c>
    </row>
    <row r="1455" spans="6:9" x14ac:dyDescent="0.3">
      <c r="F1455" s="3">
        <v>1</v>
      </c>
      <c r="G1455" s="3">
        <v>3</v>
      </c>
      <c r="H1455" s="3">
        <v>4</v>
      </c>
      <c r="I1455" s="6">
        <f t="shared" si="22"/>
        <v>2.6666666666666665</v>
      </c>
    </row>
    <row r="1456" spans="6:9" x14ac:dyDescent="0.3">
      <c r="F1456" s="3">
        <v>1</v>
      </c>
      <c r="G1456" s="3">
        <v>3</v>
      </c>
      <c r="H1456" s="3">
        <v>4</v>
      </c>
      <c r="I1456" s="6">
        <f t="shared" si="22"/>
        <v>2.6666666666666665</v>
      </c>
    </row>
    <row r="1457" spans="6:9" x14ac:dyDescent="0.3">
      <c r="F1457" s="3">
        <v>1</v>
      </c>
      <c r="G1457" s="3">
        <v>3</v>
      </c>
      <c r="H1457" s="3">
        <v>5</v>
      </c>
      <c r="I1457" s="6">
        <f t="shared" si="22"/>
        <v>3</v>
      </c>
    </row>
    <row r="1458" spans="6:9" x14ac:dyDescent="0.3">
      <c r="F1458" s="3">
        <v>1</v>
      </c>
      <c r="G1458" s="3">
        <v>3</v>
      </c>
      <c r="H1458" s="3">
        <v>5</v>
      </c>
      <c r="I1458" s="6">
        <f t="shared" si="22"/>
        <v>3</v>
      </c>
    </row>
    <row r="1459" spans="6:9" x14ac:dyDescent="0.3">
      <c r="F1459" s="3">
        <v>1</v>
      </c>
      <c r="G1459" s="3">
        <v>3</v>
      </c>
      <c r="H1459" s="3">
        <v>5</v>
      </c>
      <c r="I1459" s="6">
        <f t="shared" si="22"/>
        <v>3</v>
      </c>
    </row>
    <row r="1460" spans="6:9" x14ac:dyDescent="0.3">
      <c r="F1460" s="3">
        <v>1</v>
      </c>
      <c r="G1460" s="3">
        <v>3</v>
      </c>
      <c r="H1460" s="3">
        <v>6</v>
      </c>
      <c r="I1460" s="6">
        <f t="shared" si="22"/>
        <v>3.3333333333333335</v>
      </c>
    </row>
    <row r="1461" spans="6:9" x14ac:dyDescent="0.3">
      <c r="F1461" s="3">
        <v>1</v>
      </c>
      <c r="G1461" s="3">
        <v>3</v>
      </c>
      <c r="H1461" s="3">
        <v>6</v>
      </c>
      <c r="I1461" s="6">
        <f t="shared" si="22"/>
        <v>3.3333333333333335</v>
      </c>
    </row>
    <row r="1462" spans="6:9" x14ac:dyDescent="0.3">
      <c r="F1462" s="3">
        <v>1</v>
      </c>
      <c r="G1462" s="3">
        <v>3</v>
      </c>
      <c r="H1462" s="3">
        <v>7</v>
      </c>
      <c r="I1462" s="6">
        <f t="shared" si="22"/>
        <v>3.6666666666666665</v>
      </c>
    </row>
    <row r="1463" spans="6:9" x14ac:dyDescent="0.3">
      <c r="F1463" s="3">
        <v>1</v>
      </c>
      <c r="G1463" s="3">
        <v>4</v>
      </c>
      <c r="H1463" s="3">
        <v>4</v>
      </c>
      <c r="I1463" s="6">
        <f t="shared" si="22"/>
        <v>3</v>
      </c>
    </row>
    <row r="1464" spans="6:9" x14ac:dyDescent="0.3">
      <c r="F1464" s="3">
        <v>1</v>
      </c>
      <c r="G1464" s="3">
        <v>4</v>
      </c>
      <c r="H1464" s="3">
        <v>4</v>
      </c>
      <c r="I1464" s="6">
        <f t="shared" si="22"/>
        <v>3</v>
      </c>
    </row>
    <row r="1465" spans="6:9" x14ac:dyDescent="0.3">
      <c r="F1465" s="3">
        <v>1</v>
      </c>
      <c r="G1465" s="3">
        <v>4</v>
      </c>
      <c r="H1465" s="3">
        <v>4</v>
      </c>
      <c r="I1465" s="6">
        <f t="shared" si="22"/>
        <v>3</v>
      </c>
    </row>
    <row r="1466" spans="6:9" x14ac:dyDescent="0.3">
      <c r="F1466" s="3">
        <v>1</v>
      </c>
      <c r="G1466" s="3">
        <v>4</v>
      </c>
      <c r="H1466" s="3">
        <v>5</v>
      </c>
      <c r="I1466" s="6">
        <f t="shared" si="22"/>
        <v>3.3333333333333335</v>
      </c>
    </row>
    <row r="1467" spans="6:9" x14ac:dyDescent="0.3">
      <c r="F1467" s="3">
        <v>1</v>
      </c>
      <c r="G1467" s="3">
        <v>4</v>
      </c>
      <c r="H1467" s="3">
        <v>5</v>
      </c>
      <c r="I1467" s="6">
        <f t="shared" si="22"/>
        <v>3.3333333333333335</v>
      </c>
    </row>
    <row r="1468" spans="6:9" x14ac:dyDescent="0.3">
      <c r="F1468" s="3">
        <v>1</v>
      </c>
      <c r="G1468" s="3">
        <v>4</v>
      </c>
      <c r="H1468" s="3">
        <v>5</v>
      </c>
      <c r="I1468" s="6">
        <f t="shared" si="22"/>
        <v>3.3333333333333335</v>
      </c>
    </row>
    <row r="1469" spans="6:9" x14ac:dyDescent="0.3">
      <c r="F1469" s="3">
        <v>1</v>
      </c>
      <c r="G1469" s="3">
        <v>4</v>
      </c>
      <c r="H1469" s="3">
        <v>6</v>
      </c>
      <c r="I1469" s="6">
        <f t="shared" si="22"/>
        <v>3.6666666666666665</v>
      </c>
    </row>
    <row r="1470" spans="6:9" x14ac:dyDescent="0.3">
      <c r="F1470" s="3">
        <v>1</v>
      </c>
      <c r="G1470" s="3">
        <v>4</v>
      </c>
      <c r="H1470" s="3">
        <v>6</v>
      </c>
      <c r="I1470" s="6">
        <f t="shared" si="22"/>
        <v>3.6666666666666665</v>
      </c>
    </row>
    <row r="1471" spans="6:9" x14ac:dyDescent="0.3">
      <c r="F1471" s="3">
        <v>1</v>
      </c>
      <c r="G1471" s="3">
        <v>4</v>
      </c>
      <c r="H1471" s="3">
        <v>7</v>
      </c>
      <c r="I1471" s="6">
        <f t="shared" si="22"/>
        <v>4</v>
      </c>
    </row>
    <row r="1472" spans="6:9" x14ac:dyDescent="0.3">
      <c r="F1472" s="3">
        <v>1</v>
      </c>
      <c r="G1472" s="3">
        <v>4</v>
      </c>
      <c r="H1472" s="3">
        <v>4</v>
      </c>
      <c r="I1472" s="6">
        <f t="shared" si="22"/>
        <v>3</v>
      </c>
    </row>
    <row r="1473" spans="6:9" x14ac:dyDescent="0.3">
      <c r="F1473" s="3">
        <v>1</v>
      </c>
      <c r="G1473" s="3">
        <v>4</v>
      </c>
      <c r="H1473" s="3">
        <v>4</v>
      </c>
      <c r="I1473" s="6">
        <f t="shared" si="22"/>
        <v>3</v>
      </c>
    </row>
    <row r="1474" spans="6:9" x14ac:dyDescent="0.3">
      <c r="F1474" s="3">
        <v>1</v>
      </c>
      <c r="G1474" s="3">
        <v>4</v>
      </c>
      <c r="H1474" s="3">
        <v>5</v>
      </c>
      <c r="I1474" s="6">
        <f t="shared" si="22"/>
        <v>3.3333333333333335</v>
      </c>
    </row>
    <row r="1475" spans="6:9" x14ac:dyDescent="0.3">
      <c r="F1475" s="3">
        <v>1</v>
      </c>
      <c r="G1475" s="3">
        <v>4</v>
      </c>
      <c r="H1475" s="3">
        <v>5</v>
      </c>
      <c r="I1475" s="6">
        <f t="shared" si="22"/>
        <v>3.3333333333333335</v>
      </c>
    </row>
    <row r="1476" spans="6:9" x14ac:dyDescent="0.3">
      <c r="F1476" s="3">
        <v>1</v>
      </c>
      <c r="G1476" s="3">
        <v>4</v>
      </c>
      <c r="H1476" s="3">
        <v>5</v>
      </c>
      <c r="I1476" s="6">
        <f t="shared" ref="I1476:I1539" si="23">AVERAGE(F1476:H1476)</f>
        <v>3.3333333333333335</v>
      </c>
    </row>
    <row r="1477" spans="6:9" x14ac:dyDescent="0.3">
      <c r="F1477" s="3">
        <v>1</v>
      </c>
      <c r="G1477" s="3">
        <v>4</v>
      </c>
      <c r="H1477" s="3">
        <v>6</v>
      </c>
      <c r="I1477" s="6">
        <f t="shared" si="23"/>
        <v>3.6666666666666665</v>
      </c>
    </row>
    <row r="1478" spans="6:9" x14ac:dyDescent="0.3">
      <c r="F1478" s="3">
        <v>1</v>
      </c>
      <c r="G1478" s="3">
        <v>4</v>
      </c>
      <c r="H1478" s="3">
        <v>6</v>
      </c>
      <c r="I1478" s="6">
        <f t="shared" si="23"/>
        <v>3.6666666666666665</v>
      </c>
    </row>
    <row r="1479" spans="6:9" x14ac:dyDescent="0.3">
      <c r="F1479" s="3">
        <v>1</v>
      </c>
      <c r="G1479" s="3">
        <v>4</v>
      </c>
      <c r="H1479" s="3">
        <v>7</v>
      </c>
      <c r="I1479" s="6">
        <f t="shared" si="23"/>
        <v>4</v>
      </c>
    </row>
    <row r="1480" spans="6:9" x14ac:dyDescent="0.3">
      <c r="F1480" s="3">
        <v>1</v>
      </c>
      <c r="G1480" s="3">
        <v>4</v>
      </c>
      <c r="H1480" s="3">
        <v>4</v>
      </c>
      <c r="I1480" s="6">
        <f t="shared" si="23"/>
        <v>3</v>
      </c>
    </row>
    <row r="1481" spans="6:9" x14ac:dyDescent="0.3">
      <c r="F1481" s="3">
        <v>1</v>
      </c>
      <c r="G1481" s="3">
        <v>4</v>
      </c>
      <c r="H1481" s="3">
        <v>5</v>
      </c>
      <c r="I1481" s="6">
        <f t="shared" si="23"/>
        <v>3.3333333333333335</v>
      </c>
    </row>
    <row r="1482" spans="6:9" x14ac:dyDescent="0.3">
      <c r="F1482" s="3">
        <v>1</v>
      </c>
      <c r="G1482" s="3">
        <v>4</v>
      </c>
      <c r="H1482" s="3">
        <v>5</v>
      </c>
      <c r="I1482" s="6">
        <f t="shared" si="23"/>
        <v>3.3333333333333335</v>
      </c>
    </row>
    <row r="1483" spans="6:9" x14ac:dyDescent="0.3">
      <c r="F1483" s="3">
        <v>1</v>
      </c>
      <c r="G1483" s="3">
        <v>4</v>
      </c>
      <c r="H1483" s="3">
        <v>5</v>
      </c>
      <c r="I1483" s="6">
        <f t="shared" si="23"/>
        <v>3.3333333333333335</v>
      </c>
    </row>
    <row r="1484" spans="6:9" x14ac:dyDescent="0.3">
      <c r="F1484" s="3">
        <v>1</v>
      </c>
      <c r="G1484" s="3">
        <v>4</v>
      </c>
      <c r="H1484" s="3">
        <v>6</v>
      </c>
      <c r="I1484" s="6">
        <f t="shared" si="23"/>
        <v>3.6666666666666665</v>
      </c>
    </row>
    <row r="1485" spans="6:9" x14ac:dyDescent="0.3">
      <c r="F1485" s="3">
        <v>1</v>
      </c>
      <c r="G1485" s="3">
        <v>4</v>
      </c>
      <c r="H1485" s="3">
        <v>6</v>
      </c>
      <c r="I1485" s="6">
        <f t="shared" si="23"/>
        <v>3.6666666666666665</v>
      </c>
    </row>
    <row r="1486" spans="6:9" x14ac:dyDescent="0.3">
      <c r="F1486" s="3">
        <v>1</v>
      </c>
      <c r="G1486" s="3">
        <v>4</v>
      </c>
      <c r="H1486" s="3">
        <v>7</v>
      </c>
      <c r="I1486" s="6">
        <f t="shared" si="23"/>
        <v>4</v>
      </c>
    </row>
    <row r="1487" spans="6:9" x14ac:dyDescent="0.3">
      <c r="F1487" s="3">
        <v>1</v>
      </c>
      <c r="G1487" s="3">
        <v>4</v>
      </c>
      <c r="H1487" s="3">
        <v>5</v>
      </c>
      <c r="I1487" s="6">
        <f t="shared" si="23"/>
        <v>3.3333333333333335</v>
      </c>
    </row>
    <row r="1488" spans="6:9" x14ac:dyDescent="0.3">
      <c r="F1488" s="3">
        <v>1</v>
      </c>
      <c r="G1488" s="3">
        <v>4</v>
      </c>
      <c r="H1488" s="3">
        <v>5</v>
      </c>
      <c r="I1488" s="6">
        <f t="shared" si="23"/>
        <v>3.3333333333333335</v>
      </c>
    </row>
    <row r="1489" spans="6:9" x14ac:dyDescent="0.3">
      <c r="F1489" s="3">
        <v>1</v>
      </c>
      <c r="G1489" s="3">
        <v>4</v>
      </c>
      <c r="H1489" s="3">
        <v>5</v>
      </c>
      <c r="I1489" s="6">
        <f t="shared" si="23"/>
        <v>3.3333333333333335</v>
      </c>
    </row>
    <row r="1490" spans="6:9" x14ac:dyDescent="0.3">
      <c r="F1490" s="3">
        <v>1</v>
      </c>
      <c r="G1490" s="3">
        <v>4</v>
      </c>
      <c r="H1490" s="3">
        <v>6</v>
      </c>
      <c r="I1490" s="6">
        <f t="shared" si="23"/>
        <v>3.6666666666666665</v>
      </c>
    </row>
    <row r="1491" spans="6:9" x14ac:dyDescent="0.3">
      <c r="F1491" s="3">
        <v>1</v>
      </c>
      <c r="G1491" s="3">
        <v>4</v>
      </c>
      <c r="H1491" s="3">
        <v>6</v>
      </c>
      <c r="I1491" s="6">
        <f t="shared" si="23"/>
        <v>3.6666666666666665</v>
      </c>
    </row>
    <row r="1492" spans="6:9" x14ac:dyDescent="0.3">
      <c r="F1492" s="3">
        <v>1</v>
      </c>
      <c r="G1492" s="3">
        <v>4</v>
      </c>
      <c r="H1492" s="3">
        <v>7</v>
      </c>
      <c r="I1492" s="6">
        <f t="shared" si="23"/>
        <v>4</v>
      </c>
    </row>
    <row r="1493" spans="6:9" x14ac:dyDescent="0.3">
      <c r="F1493" s="3">
        <v>1</v>
      </c>
      <c r="G1493" s="3">
        <v>5</v>
      </c>
      <c r="H1493" s="3">
        <v>5</v>
      </c>
      <c r="I1493" s="6">
        <f t="shared" si="23"/>
        <v>3.6666666666666665</v>
      </c>
    </row>
    <row r="1494" spans="6:9" x14ac:dyDescent="0.3">
      <c r="F1494" s="3">
        <v>1</v>
      </c>
      <c r="G1494" s="3">
        <v>5</v>
      </c>
      <c r="H1494" s="3">
        <v>5</v>
      </c>
      <c r="I1494" s="6">
        <f t="shared" si="23"/>
        <v>3.6666666666666665</v>
      </c>
    </row>
    <row r="1495" spans="6:9" x14ac:dyDescent="0.3">
      <c r="F1495" s="3">
        <v>1</v>
      </c>
      <c r="G1495" s="3">
        <v>5</v>
      </c>
      <c r="H1495" s="3">
        <v>6</v>
      </c>
      <c r="I1495" s="6">
        <f t="shared" si="23"/>
        <v>4</v>
      </c>
    </row>
    <row r="1496" spans="6:9" x14ac:dyDescent="0.3">
      <c r="F1496" s="3">
        <v>1</v>
      </c>
      <c r="G1496" s="3">
        <v>5</v>
      </c>
      <c r="H1496" s="3">
        <v>6</v>
      </c>
      <c r="I1496" s="6">
        <f t="shared" si="23"/>
        <v>4</v>
      </c>
    </row>
    <row r="1497" spans="6:9" x14ac:dyDescent="0.3">
      <c r="F1497" s="3">
        <v>1</v>
      </c>
      <c r="G1497" s="3">
        <v>5</v>
      </c>
      <c r="H1497" s="3">
        <v>7</v>
      </c>
      <c r="I1497" s="6">
        <f t="shared" si="23"/>
        <v>4.333333333333333</v>
      </c>
    </row>
    <row r="1498" spans="6:9" x14ac:dyDescent="0.3">
      <c r="F1498" s="3">
        <v>1</v>
      </c>
      <c r="G1498" s="3">
        <v>5</v>
      </c>
      <c r="H1498" s="3">
        <v>5</v>
      </c>
      <c r="I1498" s="6">
        <f t="shared" si="23"/>
        <v>3.6666666666666665</v>
      </c>
    </row>
    <row r="1499" spans="6:9" x14ac:dyDescent="0.3">
      <c r="F1499" s="3">
        <v>1</v>
      </c>
      <c r="G1499" s="3">
        <v>5</v>
      </c>
      <c r="H1499" s="3">
        <v>6</v>
      </c>
      <c r="I1499" s="6">
        <f t="shared" si="23"/>
        <v>4</v>
      </c>
    </row>
    <row r="1500" spans="6:9" x14ac:dyDescent="0.3">
      <c r="F1500" s="3">
        <v>1</v>
      </c>
      <c r="G1500" s="3">
        <v>5</v>
      </c>
      <c r="H1500" s="3">
        <v>6</v>
      </c>
      <c r="I1500" s="6">
        <f t="shared" si="23"/>
        <v>4</v>
      </c>
    </row>
    <row r="1501" spans="6:9" x14ac:dyDescent="0.3">
      <c r="F1501" s="3">
        <v>1</v>
      </c>
      <c r="G1501" s="3">
        <v>5</v>
      </c>
      <c r="H1501" s="3">
        <v>7</v>
      </c>
      <c r="I1501" s="6">
        <f t="shared" si="23"/>
        <v>4.333333333333333</v>
      </c>
    </row>
    <row r="1502" spans="6:9" x14ac:dyDescent="0.3">
      <c r="F1502" s="3">
        <v>1</v>
      </c>
      <c r="G1502" s="3">
        <v>5</v>
      </c>
      <c r="H1502" s="3">
        <v>6</v>
      </c>
      <c r="I1502" s="6">
        <f t="shared" si="23"/>
        <v>4</v>
      </c>
    </row>
    <row r="1503" spans="6:9" x14ac:dyDescent="0.3">
      <c r="F1503" s="3">
        <v>1</v>
      </c>
      <c r="G1503" s="3">
        <v>5</v>
      </c>
      <c r="H1503" s="3">
        <v>6</v>
      </c>
      <c r="I1503" s="6">
        <f t="shared" si="23"/>
        <v>4</v>
      </c>
    </row>
    <row r="1504" spans="6:9" x14ac:dyDescent="0.3">
      <c r="F1504" s="3">
        <v>1</v>
      </c>
      <c r="G1504" s="3">
        <v>5</v>
      </c>
      <c r="H1504" s="3">
        <v>7</v>
      </c>
      <c r="I1504" s="6">
        <f t="shared" si="23"/>
        <v>4.333333333333333</v>
      </c>
    </row>
    <row r="1505" spans="6:9" x14ac:dyDescent="0.3">
      <c r="F1505" s="3">
        <v>1</v>
      </c>
      <c r="G1505" s="3">
        <v>6</v>
      </c>
      <c r="H1505" s="3">
        <v>6</v>
      </c>
      <c r="I1505" s="6">
        <f t="shared" si="23"/>
        <v>4.333333333333333</v>
      </c>
    </row>
    <row r="1506" spans="6:9" x14ac:dyDescent="0.3">
      <c r="F1506" s="3">
        <v>1</v>
      </c>
      <c r="G1506" s="3">
        <v>6</v>
      </c>
      <c r="H1506" s="3">
        <v>7</v>
      </c>
      <c r="I1506" s="6">
        <f t="shared" si="23"/>
        <v>4.666666666666667</v>
      </c>
    </row>
    <row r="1507" spans="6:9" x14ac:dyDescent="0.3">
      <c r="F1507" s="3">
        <v>1</v>
      </c>
      <c r="G1507" s="3">
        <v>6</v>
      </c>
      <c r="H1507" s="3">
        <v>7</v>
      </c>
      <c r="I1507" s="6">
        <f t="shared" si="23"/>
        <v>4.666666666666667</v>
      </c>
    </row>
    <row r="1508" spans="6:9" x14ac:dyDescent="0.3">
      <c r="F1508" s="3">
        <v>1</v>
      </c>
      <c r="G1508" s="3">
        <v>1</v>
      </c>
      <c r="H1508" s="3">
        <v>2</v>
      </c>
      <c r="I1508" s="6">
        <f t="shared" si="23"/>
        <v>1.3333333333333333</v>
      </c>
    </row>
    <row r="1509" spans="6:9" x14ac:dyDescent="0.3">
      <c r="F1509" s="3">
        <v>1</v>
      </c>
      <c r="G1509" s="3">
        <v>1</v>
      </c>
      <c r="H1509" s="3">
        <v>2</v>
      </c>
      <c r="I1509" s="6">
        <f t="shared" si="23"/>
        <v>1.3333333333333333</v>
      </c>
    </row>
    <row r="1510" spans="6:9" x14ac:dyDescent="0.3">
      <c r="F1510" s="3">
        <v>1</v>
      </c>
      <c r="G1510" s="3">
        <v>1</v>
      </c>
      <c r="H1510" s="3">
        <v>2</v>
      </c>
      <c r="I1510" s="6">
        <f t="shared" si="23"/>
        <v>1.3333333333333333</v>
      </c>
    </row>
    <row r="1511" spans="6:9" x14ac:dyDescent="0.3">
      <c r="F1511" s="3">
        <v>1</v>
      </c>
      <c r="G1511" s="3">
        <v>1</v>
      </c>
      <c r="H1511" s="3">
        <v>2</v>
      </c>
      <c r="I1511" s="6">
        <f t="shared" si="23"/>
        <v>1.3333333333333333</v>
      </c>
    </row>
    <row r="1512" spans="6:9" x14ac:dyDescent="0.3">
      <c r="F1512" s="3">
        <v>1</v>
      </c>
      <c r="G1512" s="3">
        <v>1</v>
      </c>
      <c r="H1512" s="3">
        <v>2</v>
      </c>
      <c r="I1512" s="6">
        <f t="shared" si="23"/>
        <v>1.3333333333333333</v>
      </c>
    </row>
    <row r="1513" spans="6:9" x14ac:dyDescent="0.3">
      <c r="F1513" s="3">
        <v>1</v>
      </c>
      <c r="G1513" s="3">
        <v>1</v>
      </c>
      <c r="H1513" s="3">
        <v>2</v>
      </c>
      <c r="I1513" s="6">
        <f t="shared" si="23"/>
        <v>1.3333333333333333</v>
      </c>
    </row>
    <row r="1514" spans="6:9" x14ac:dyDescent="0.3">
      <c r="F1514" s="3">
        <v>1</v>
      </c>
      <c r="G1514" s="3">
        <v>1</v>
      </c>
      <c r="H1514" s="3">
        <v>3</v>
      </c>
      <c r="I1514" s="6">
        <f t="shared" si="23"/>
        <v>1.6666666666666667</v>
      </c>
    </row>
    <row r="1515" spans="6:9" x14ac:dyDescent="0.3">
      <c r="F1515" s="3">
        <v>1</v>
      </c>
      <c r="G1515" s="3">
        <v>1</v>
      </c>
      <c r="H1515" s="3">
        <v>3</v>
      </c>
      <c r="I1515" s="6">
        <f t="shared" si="23"/>
        <v>1.6666666666666667</v>
      </c>
    </row>
    <row r="1516" spans="6:9" x14ac:dyDescent="0.3">
      <c r="F1516" s="3">
        <v>1</v>
      </c>
      <c r="G1516" s="3">
        <v>1</v>
      </c>
      <c r="H1516" s="3">
        <v>3</v>
      </c>
      <c r="I1516" s="6">
        <f t="shared" si="23"/>
        <v>1.6666666666666667</v>
      </c>
    </row>
    <row r="1517" spans="6:9" x14ac:dyDescent="0.3">
      <c r="F1517" s="3">
        <v>1</v>
      </c>
      <c r="G1517" s="3">
        <v>1</v>
      </c>
      <c r="H1517" s="3">
        <v>3</v>
      </c>
      <c r="I1517" s="6">
        <f t="shared" si="23"/>
        <v>1.6666666666666667</v>
      </c>
    </row>
    <row r="1518" spans="6:9" x14ac:dyDescent="0.3">
      <c r="F1518" s="3">
        <v>1</v>
      </c>
      <c r="G1518" s="3">
        <v>1</v>
      </c>
      <c r="H1518" s="3">
        <v>3</v>
      </c>
      <c r="I1518" s="6">
        <f t="shared" si="23"/>
        <v>1.6666666666666667</v>
      </c>
    </row>
    <row r="1519" spans="6:9" x14ac:dyDescent="0.3">
      <c r="F1519" s="3">
        <v>1</v>
      </c>
      <c r="G1519" s="3">
        <v>1</v>
      </c>
      <c r="H1519" s="3">
        <v>4</v>
      </c>
      <c r="I1519" s="6">
        <f t="shared" si="23"/>
        <v>2</v>
      </c>
    </row>
    <row r="1520" spans="6:9" x14ac:dyDescent="0.3">
      <c r="F1520" s="3">
        <v>1</v>
      </c>
      <c r="G1520" s="3">
        <v>1</v>
      </c>
      <c r="H1520" s="3">
        <v>4</v>
      </c>
      <c r="I1520" s="6">
        <f t="shared" si="23"/>
        <v>2</v>
      </c>
    </row>
    <row r="1521" spans="6:9" x14ac:dyDescent="0.3">
      <c r="F1521" s="3">
        <v>1</v>
      </c>
      <c r="G1521" s="3">
        <v>1</v>
      </c>
      <c r="H1521" s="3">
        <v>4</v>
      </c>
      <c r="I1521" s="6">
        <f t="shared" si="23"/>
        <v>2</v>
      </c>
    </row>
    <row r="1522" spans="6:9" x14ac:dyDescent="0.3">
      <c r="F1522" s="3">
        <v>1</v>
      </c>
      <c r="G1522" s="3">
        <v>1</v>
      </c>
      <c r="H1522" s="3">
        <v>4</v>
      </c>
      <c r="I1522" s="6">
        <f t="shared" si="23"/>
        <v>2</v>
      </c>
    </row>
    <row r="1523" spans="6:9" x14ac:dyDescent="0.3">
      <c r="F1523" s="3">
        <v>1</v>
      </c>
      <c r="G1523" s="3">
        <v>1</v>
      </c>
      <c r="H1523" s="3">
        <v>5</v>
      </c>
      <c r="I1523" s="6">
        <f t="shared" si="23"/>
        <v>2.3333333333333335</v>
      </c>
    </row>
    <row r="1524" spans="6:9" x14ac:dyDescent="0.3">
      <c r="F1524" s="3">
        <v>1</v>
      </c>
      <c r="G1524" s="3">
        <v>1</v>
      </c>
      <c r="H1524" s="3">
        <v>5</v>
      </c>
      <c r="I1524" s="6">
        <f t="shared" si="23"/>
        <v>2.3333333333333335</v>
      </c>
    </row>
    <row r="1525" spans="6:9" x14ac:dyDescent="0.3">
      <c r="F1525" s="3">
        <v>1</v>
      </c>
      <c r="G1525" s="3">
        <v>1</v>
      </c>
      <c r="H1525" s="3">
        <v>5</v>
      </c>
      <c r="I1525" s="6">
        <f t="shared" si="23"/>
        <v>2.3333333333333335</v>
      </c>
    </row>
    <row r="1526" spans="6:9" x14ac:dyDescent="0.3">
      <c r="F1526" s="3">
        <v>1</v>
      </c>
      <c r="G1526" s="3">
        <v>1</v>
      </c>
      <c r="H1526" s="3">
        <v>6</v>
      </c>
      <c r="I1526" s="6">
        <f t="shared" si="23"/>
        <v>2.6666666666666665</v>
      </c>
    </row>
    <row r="1527" spans="6:9" x14ac:dyDescent="0.3">
      <c r="F1527" s="3">
        <v>1</v>
      </c>
      <c r="G1527" s="3">
        <v>1</v>
      </c>
      <c r="H1527" s="3">
        <v>6</v>
      </c>
      <c r="I1527" s="6">
        <f t="shared" si="23"/>
        <v>2.6666666666666665</v>
      </c>
    </row>
    <row r="1528" spans="6:9" x14ac:dyDescent="0.3">
      <c r="F1528" s="3">
        <v>1</v>
      </c>
      <c r="G1528" s="3">
        <v>1</v>
      </c>
      <c r="H1528" s="3">
        <v>7</v>
      </c>
      <c r="I1528" s="6">
        <f t="shared" si="23"/>
        <v>3</v>
      </c>
    </row>
    <row r="1529" spans="6:9" x14ac:dyDescent="0.3">
      <c r="F1529" s="3">
        <v>1</v>
      </c>
      <c r="G1529" s="3">
        <v>2</v>
      </c>
      <c r="H1529" s="3">
        <v>2</v>
      </c>
      <c r="I1529" s="6">
        <f t="shared" si="23"/>
        <v>1.6666666666666667</v>
      </c>
    </row>
    <row r="1530" spans="6:9" x14ac:dyDescent="0.3">
      <c r="F1530" s="3">
        <v>1</v>
      </c>
      <c r="G1530" s="3">
        <v>2</v>
      </c>
      <c r="H1530" s="3">
        <v>2</v>
      </c>
      <c r="I1530" s="6">
        <f t="shared" si="23"/>
        <v>1.6666666666666667</v>
      </c>
    </row>
    <row r="1531" spans="6:9" x14ac:dyDescent="0.3">
      <c r="F1531" s="3">
        <v>1</v>
      </c>
      <c r="G1531" s="3">
        <v>2</v>
      </c>
      <c r="H1531" s="3">
        <v>2</v>
      </c>
      <c r="I1531" s="6">
        <f t="shared" si="23"/>
        <v>1.6666666666666667</v>
      </c>
    </row>
    <row r="1532" spans="6:9" x14ac:dyDescent="0.3">
      <c r="F1532" s="3">
        <v>1</v>
      </c>
      <c r="G1532" s="3">
        <v>2</v>
      </c>
      <c r="H1532" s="3">
        <v>2</v>
      </c>
      <c r="I1532" s="6">
        <f t="shared" si="23"/>
        <v>1.6666666666666667</v>
      </c>
    </row>
    <row r="1533" spans="6:9" x14ac:dyDescent="0.3">
      <c r="F1533" s="3">
        <v>1</v>
      </c>
      <c r="G1533" s="3">
        <v>2</v>
      </c>
      <c r="H1533" s="3">
        <v>2</v>
      </c>
      <c r="I1533" s="6">
        <f t="shared" si="23"/>
        <v>1.6666666666666667</v>
      </c>
    </row>
    <row r="1534" spans="6:9" x14ac:dyDescent="0.3">
      <c r="F1534" s="3">
        <v>1</v>
      </c>
      <c r="G1534" s="3">
        <v>2</v>
      </c>
      <c r="H1534" s="3">
        <v>3</v>
      </c>
      <c r="I1534" s="6">
        <f t="shared" si="23"/>
        <v>2</v>
      </c>
    </row>
    <row r="1535" spans="6:9" x14ac:dyDescent="0.3">
      <c r="F1535" s="3">
        <v>1</v>
      </c>
      <c r="G1535" s="3">
        <v>2</v>
      </c>
      <c r="H1535" s="3">
        <v>3</v>
      </c>
      <c r="I1535" s="6">
        <f t="shared" si="23"/>
        <v>2</v>
      </c>
    </row>
    <row r="1536" spans="6:9" x14ac:dyDescent="0.3">
      <c r="F1536" s="3">
        <v>1</v>
      </c>
      <c r="G1536" s="3">
        <v>2</v>
      </c>
      <c r="H1536" s="3">
        <v>3</v>
      </c>
      <c r="I1536" s="6">
        <f t="shared" si="23"/>
        <v>2</v>
      </c>
    </row>
    <row r="1537" spans="6:9" x14ac:dyDescent="0.3">
      <c r="F1537" s="3">
        <v>1</v>
      </c>
      <c r="G1537" s="3">
        <v>2</v>
      </c>
      <c r="H1537" s="3">
        <v>3</v>
      </c>
      <c r="I1537" s="6">
        <f t="shared" si="23"/>
        <v>2</v>
      </c>
    </row>
    <row r="1538" spans="6:9" x14ac:dyDescent="0.3">
      <c r="F1538" s="3">
        <v>1</v>
      </c>
      <c r="G1538" s="3">
        <v>2</v>
      </c>
      <c r="H1538" s="3">
        <v>3</v>
      </c>
      <c r="I1538" s="6">
        <f t="shared" si="23"/>
        <v>2</v>
      </c>
    </row>
    <row r="1539" spans="6:9" x14ac:dyDescent="0.3">
      <c r="F1539" s="3">
        <v>1</v>
      </c>
      <c r="G1539" s="3">
        <v>2</v>
      </c>
      <c r="H1539" s="3">
        <v>4</v>
      </c>
      <c r="I1539" s="6">
        <f t="shared" si="23"/>
        <v>2.3333333333333335</v>
      </c>
    </row>
    <row r="1540" spans="6:9" x14ac:dyDescent="0.3">
      <c r="F1540" s="3">
        <v>1</v>
      </c>
      <c r="G1540" s="3">
        <v>2</v>
      </c>
      <c r="H1540" s="3">
        <v>4</v>
      </c>
      <c r="I1540" s="6">
        <f t="shared" ref="I1540:I1603" si="24">AVERAGE(F1540:H1540)</f>
        <v>2.3333333333333335</v>
      </c>
    </row>
    <row r="1541" spans="6:9" x14ac:dyDescent="0.3">
      <c r="F1541" s="3">
        <v>1</v>
      </c>
      <c r="G1541" s="3">
        <v>2</v>
      </c>
      <c r="H1541" s="3">
        <v>4</v>
      </c>
      <c r="I1541" s="6">
        <f t="shared" si="24"/>
        <v>2.3333333333333335</v>
      </c>
    </row>
    <row r="1542" spans="6:9" x14ac:dyDescent="0.3">
      <c r="F1542" s="3">
        <v>1</v>
      </c>
      <c r="G1542" s="3">
        <v>2</v>
      </c>
      <c r="H1542" s="3">
        <v>4</v>
      </c>
      <c r="I1542" s="6">
        <f t="shared" si="24"/>
        <v>2.3333333333333335</v>
      </c>
    </row>
    <row r="1543" spans="6:9" x14ac:dyDescent="0.3">
      <c r="F1543" s="3">
        <v>1</v>
      </c>
      <c r="G1543" s="3">
        <v>2</v>
      </c>
      <c r="H1543" s="3">
        <v>5</v>
      </c>
      <c r="I1543" s="6">
        <f t="shared" si="24"/>
        <v>2.6666666666666665</v>
      </c>
    </row>
    <row r="1544" spans="6:9" x14ac:dyDescent="0.3">
      <c r="F1544" s="3">
        <v>1</v>
      </c>
      <c r="G1544" s="3">
        <v>2</v>
      </c>
      <c r="H1544" s="3">
        <v>5</v>
      </c>
      <c r="I1544" s="6">
        <f t="shared" si="24"/>
        <v>2.6666666666666665</v>
      </c>
    </row>
    <row r="1545" spans="6:9" x14ac:dyDescent="0.3">
      <c r="F1545" s="3">
        <v>1</v>
      </c>
      <c r="G1545" s="3">
        <v>2</v>
      </c>
      <c r="H1545" s="3">
        <v>5</v>
      </c>
      <c r="I1545" s="6">
        <f t="shared" si="24"/>
        <v>2.6666666666666665</v>
      </c>
    </row>
    <row r="1546" spans="6:9" x14ac:dyDescent="0.3">
      <c r="F1546" s="3">
        <v>1</v>
      </c>
      <c r="G1546" s="3">
        <v>2</v>
      </c>
      <c r="H1546" s="3">
        <v>6</v>
      </c>
      <c r="I1546" s="6">
        <f t="shared" si="24"/>
        <v>3</v>
      </c>
    </row>
    <row r="1547" spans="6:9" x14ac:dyDescent="0.3">
      <c r="F1547" s="3">
        <v>1</v>
      </c>
      <c r="G1547" s="3">
        <v>2</v>
      </c>
      <c r="H1547" s="3">
        <v>6</v>
      </c>
      <c r="I1547" s="6">
        <f t="shared" si="24"/>
        <v>3</v>
      </c>
    </row>
    <row r="1548" spans="6:9" x14ac:dyDescent="0.3">
      <c r="F1548" s="3">
        <v>1</v>
      </c>
      <c r="G1548" s="3">
        <v>2</v>
      </c>
      <c r="H1548" s="3">
        <v>7</v>
      </c>
      <c r="I1548" s="6">
        <f t="shared" si="24"/>
        <v>3.3333333333333335</v>
      </c>
    </row>
    <row r="1549" spans="6:9" x14ac:dyDescent="0.3">
      <c r="F1549" s="3">
        <v>1</v>
      </c>
      <c r="G1549" s="3">
        <v>2</v>
      </c>
      <c r="H1549" s="3">
        <v>2</v>
      </c>
      <c r="I1549" s="6">
        <f t="shared" si="24"/>
        <v>1.6666666666666667</v>
      </c>
    </row>
    <row r="1550" spans="6:9" x14ac:dyDescent="0.3">
      <c r="F1550" s="3">
        <v>1</v>
      </c>
      <c r="G1550" s="3">
        <v>2</v>
      </c>
      <c r="H1550" s="3">
        <v>2</v>
      </c>
      <c r="I1550" s="6">
        <f t="shared" si="24"/>
        <v>1.6666666666666667</v>
      </c>
    </row>
    <row r="1551" spans="6:9" x14ac:dyDescent="0.3">
      <c r="F1551" s="3">
        <v>1</v>
      </c>
      <c r="G1551" s="3">
        <v>2</v>
      </c>
      <c r="H1551" s="3">
        <v>2</v>
      </c>
      <c r="I1551" s="6">
        <f t="shared" si="24"/>
        <v>1.6666666666666667</v>
      </c>
    </row>
    <row r="1552" spans="6:9" x14ac:dyDescent="0.3">
      <c r="F1552" s="3">
        <v>1</v>
      </c>
      <c r="G1552" s="3">
        <v>2</v>
      </c>
      <c r="H1552" s="3">
        <v>2</v>
      </c>
      <c r="I1552" s="6">
        <f t="shared" si="24"/>
        <v>1.6666666666666667</v>
      </c>
    </row>
    <row r="1553" spans="6:9" x14ac:dyDescent="0.3">
      <c r="F1553" s="3">
        <v>1</v>
      </c>
      <c r="G1553" s="3">
        <v>2</v>
      </c>
      <c r="H1553" s="3">
        <v>3</v>
      </c>
      <c r="I1553" s="6">
        <f t="shared" si="24"/>
        <v>2</v>
      </c>
    </row>
    <row r="1554" spans="6:9" x14ac:dyDescent="0.3">
      <c r="F1554" s="3">
        <v>1</v>
      </c>
      <c r="G1554" s="3">
        <v>2</v>
      </c>
      <c r="H1554" s="3">
        <v>3</v>
      </c>
      <c r="I1554" s="6">
        <f t="shared" si="24"/>
        <v>2</v>
      </c>
    </row>
    <row r="1555" spans="6:9" x14ac:dyDescent="0.3">
      <c r="F1555" s="3">
        <v>1</v>
      </c>
      <c r="G1555" s="3">
        <v>2</v>
      </c>
      <c r="H1555" s="3">
        <v>3</v>
      </c>
      <c r="I1555" s="6">
        <f t="shared" si="24"/>
        <v>2</v>
      </c>
    </row>
    <row r="1556" spans="6:9" x14ac:dyDescent="0.3">
      <c r="F1556" s="3">
        <v>1</v>
      </c>
      <c r="G1556" s="3">
        <v>2</v>
      </c>
      <c r="H1556" s="3">
        <v>3</v>
      </c>
      <c r="I1556" s="6">
        <f t="shared" si="24"/>
        <v>2</v>
      </c>
    </row>
    <row r="1557" spans="6:9" x14ac:dyDescent="0.3">
      <c r="F1557" s="3">
        <v>1</v>
      </c>
      <c r="G1557" s="3">
        <v>2</v>
      </c>
      <c r="H1557" s="3">
        <v>3</v>
      </c>
      <c r="I1557" s="6">
        <f t="shared" si="24"/>
        <v>2</v>
      </c>
    </row>
    <row r="1558" spans="6:9" x14ac:dyDescent="0.3">
      <c r="F1558" s="3">
        <v>1</v>
      </c>
      <c r="G1558" s="3">
        <v>2</v>
      </c>
      <c r="H1558" s="3">
        <v>4</v>
      </c>
      <c r="I1558" s="6">
        <f t="shared" si="24"/>
        <v>2.3333333333333335</v>
      </c>
    </row>
    <row r="1559" spans="6:9" x14ac:dyDescent="0.3">
      <c r="F1559" s="3">
        <v>1</v>
      </c>
      <c r="G1559" s="3">
        <v>2</v>
      </c>
      <c r="H1559" s="3">
        <v>4</v>
      </c>
      <c r="I1559" s="6">
        <f t="shared" si="24"/>
        <v>2.3333333333333335</v>
      </c>
    </row>
    <row r="1560" spans="6:9" x14ac:dyDescent="0.3">
      <c r="F1560" s="3">
        <v>1</v>
      </c>
      <c r="G1560" s="3">
        <v>2</v>
      </c>
      <c r="H1560" s="3">
        <v>4</v>
      </c>
      <c r="I1560" s="6">
        <f t="shared" si="24"/>
        <v>2.3333333333333335</v>
      </c>
    </row>
    <row r="1561" spans="6:9" x14ac:dyDescent="0.3">
      <c r="F1561" s="3">
        <v>1</v>
      </c>
      <c r="G1561" s="3">
        <v>2</v>
      </c>
      <c r="H1561" s="3">
        <v>4</v>
      </c>
      <c r="I1561" s="6">
        <f t="shared" si="24"/>
        <v>2.3333333333333335</v>
      </c>
    </row>
    <row r="1562" spans="6:9" x14ac:dyDescent="0.3">
      <c r="F1562" s="3">
        <v>1</v>
      </c>
      <c r="G1562" s="3">
        <v>2</v>
      </c>
      <c r="H1562" s="3">
        <v>5</v>
      </c>
      <c r="I1562" s="6">
        <f t="shared" si="24"/>
        <v>2.6666666666666665</v>
      </c>
    </row>
    <row r="1563" spans="6:9" x14ac:dyDescent="0.3">
      <c r="F1563" s="3">
        <v>1</v>
      </c>
      <c r="G1563" s="3">
        <v>2</v>
      </c>
      <c r="H1563" s="3">
        <v>5</v>
      </c>
      <c r="I1563" s="6">
        <f t="shared" si="24"/>
        <v>2.6666666666666665</v>
      </c>
    </row>
    <row r="1564" spans="6:9" x14ac:dyDescent="0.3">
      <c r="F1564" s="3">
        <v>1</v>
      </c>
      <c r="G1564" s="3">
        <v>2</v>
      </c>
      <c r="H1564" s="3">
        <v>5</v>
      </c>
      <c r="I1564" s="6">
        <f t="shared" si="24"/>
        <v>2.6666666666666665</v>
      </c>
    </row>
    <row r="1565" spans="6:9" x14ac:dyDescent="0.3">
      <c r="F1565" s="3">
        <v>1</v>
      </c>
      <c r="G1565" s="3">
        <v>2</v>
      </c>
      <c r="H1565" s="3">
        <v>6</v>
      </c>
      <c r="I1565" s="6">
        <f t="shared" si="24"/>
        <v>3</v>
      </c>
    </row>
    <row r="1566" spans="6:9" x14ac:dyDescent="0.3">
      <c r="F1566" s="3">
        <v>1</v>
      </c>
      <c r="G1566" s="3">
        <v>2</v>
      </c>
      <c r="H1566" s="3">
        <v>6</v>
      </c>
      <c r="I1566" s="6">
        <f t="shared" si="24"/>
        <v>3</v>
      </c>
    </row>
    <row r="1567" spans="6:9" x14ac:dyDescent="0.3">
      <c r="F1567" s="3">
        <v>1</v>
      </c>
      <c r="G1567" s="3">
        <v>2</v>
      </c>
      <c r="H1567" s="3">
        <v>7</v>
      </c>
      <c r="I1567" s="6">
        <f t="shared" si="24"/>
        <v>3.3333333333333335</v>
      </c>
    </row>
    <row r="1568" spans="6:9" x14ac:dyDescent="0.3">
      <c r="F1568" s="3">
        <v>1</v>
      </c>
      <c r="G1568" s="3">
        <v>2</v>
      </c>
      <c r="H1568" s="3">
        <v>2</v>
      </c>
      <c r="I1568" s="6">
        <f t="shared" si="24"/>
        <v>1.6666666666666667</v>
      </c>
    </row>
    <row r="1569" spans="6:9" x14ac:dyDescent="0.3">
      <c r="F1569" s="3">
        <v>1</v>
      </c>
      <c r="G1569" s="3">
        <v>2</v>
      </c>
      <c r="H1569" s="3">
        <v>2</v>
      </c>
      <c r="I1569" s="6">
        <f t="shared" si="24"/>
        <v>1.6666666666666667</v>
      </c>
    </row>
    <row r="1570" spans="6:9" x14ac:dyDescent="0.3">
      <c r="F1570" s="3">
        <v>1</v>
      </c>
      <c r="G1570" s="3">
        <v>2</v>
      </c>
      <c r="H1570" s="3">
        <v>2</v>
      </c>
      <c r="I1570" s="6">
        <f t="shared" si="24"/>
        <v>1.6666666666666667</v>
      </c>
    </row>
    <row r="1571" spans="6:9" x14ac:dyDescent="0.3">
      <c r="F1571" s="3">
        <v>1</v>
      </c>
      <c r="G1571" s="3">
        <v>2</v>
      </c>
      <c r="H1571" s="3">
        <v>3</v>
      </c>
      <c r="I1571" s="6">
        <f t="shared" si="24"/>
        <v>2</v>
      </c>
    </row>
    <row r="1572" spans="6:9" x14ac:dyDescent="0.3">
      <c r="F1572" s="3">
        <v>1</v>
      </c>
      <c r="G1572" s="3">
        <v>2</v>
      </c>
      <c r="H1572" s="3">
        <v>3</v>
      </c>
      <c r="I1572" s="6">
        <f t="shared" si="24"/>
        <v>2</v>
      </c>
    </row>
    <row r="1573" spans="6:9" x14ac:dyDescent="0.3">
      <c r="F1573" s="3">
        <v>1</v>
      </c>
      <c r="G1573" s="3">
        <v>2</v>
      </c>
      <c r="H1573" s="3">
        <v>3</v>
      </c>
      <c r="I1573" s="6">
        <f t="shared" si="24"/>
        <v>2</v>
      </c>
    </row>
    <row r="1574" spans="6:9" x14ac:dyDescent="0.3">
      <c r="F1574" s="3">
        <v>1</v>
      </c>
      <c r="G1574" s="3">
        <v>2</v>
      </c>
      <c r="H1574" s="3">
        <v>3</v>
      </c>
      <c r="I1574" s="6">
        <f t="shared" si="24"/>
        <v>2</v>
      </c>
    </row>
    <row r="1575" spans="6:9" x14ac:dyDescent="0.3">
      <c r="F1575" s="3">
        <v>1</v>
      </c>
      <c r="G1575" s="3">
        <v>2</v>
      </c>
      <c r="H1575" s="3">
        <v>3</v>
      </c>
      <c r="I1575" s="6">
        <f t="shared" si="24"/>
        <v>2</v>
      </c>
    </row>
    <row r="1576" spans="6:9" x14ac:dyDescent="0.3">
      <c r="F1576" s="3">
        <v>1</v>
      </c>
      <c r="G1576" s="3">
        <v>2</v>
      </c>
      <c r="H1576" s="3">
        <v>4</v>
      </c>
      <c r="I1576" s="6">
        <f t="shared" si="24"/>
        <v>2.3333333333333335</v>
      </c>
    </row>
    <row r="1577" spans="6:9" x14ac:dyDescent="0.3">
      <c r="F1577" s="3">
        <v>1</v>
      </c>
      <c r="G1577" s="3">
        <v>2</v>
      </c>
      <c r="H1577" s="3">
        <v>4</v>
      </c>
      <c r="I1577" s="6">
        <f t="shared" si="24"/>
        <v>2.3333333333333335</v>
      </c>
    </row>
    <row r="1578" spans="6:9" x14ac:dyDescent="0.3">
      <c r="F1578" s="3">
        <v>1</v>
      </c>
      <c r="G1578" s="3">
        <v>2</v>
      </c>
      <c r="H1578" s="3">
        <v>4</v>
      </c>
      <c r="I1578" s="6">
        <f t="shared" si="24"/>
        <v>2.3333333333333335</v>
      </c>
    </row>
    <row r="1579" spans="6:9" x14ac:dyDescent="0.3">
      <c r="F1579" s="3">
        <v>1</v>
      </c>
      <c r="G1579" s="3">
        <v>2</v>
      </c>
      <c r="H1579" s="3">
        <v>4</v>
      </c>
      <c r="I1579" s="6">
        <f t="shared" si="24"/>
        <v>2.3333333333333335</v>
      </c>
    </row>
    <row r="1580" spans="6:9" x14ac:dyDescent="0.3">
      <c r="F1580" s="3">
        <v>1</v>
      </c>
      <c r="G1580" s="3">
        <v>2</v>
      </c>
      <c r="H1580" s="3">
        <v>5</v>
      </c>
      <c r="I1580" s="6">
        <f t="shared" si="24"/>
        <v>2.6666666666666665</v>
      </c>
    </row>
    <row r="1581" spans="6:9" x14ac:dyDescent="0.3">
      <c r="F1581" s="3">
        <v>1</v>
      </c>
      <c r="G1581" s="3">
        <v>2</v>
      </c>
      <c r="H1581" s="3">
        <v>5</v>
      </c>
      <c r="I1581" s="6">
        <f t="shared" si="24"/>
        <v>2.6666666666666665</v>
      </c>
    </row>
    <row r="1582" spans="6:9" x14ac:dyDescent="0.3">
      <c r="F1582" s="3">
        <v>1</v>
      </c>
      <c r="G1582" s="3">
        <v>2</v>
      </c>
      <c r="H1582" s="3">
        <v>5</v>
      </c>
      <c r="I1582" s="6">
        <f t="shared" si="24"/>
        <v>2.6666666666666665</v>
      </c>
    </row>
    <row r="1583" spans="6:9" x14ac:dyDescent="0.3">
      <c r="F1583" s="3">
        <v>1</v>
      </c>
      <c r="G1583" s="3">
        <v>2</v>
      </c>
      <c r="H1583" s="3">
        <v>6</v>
      </c>
      <c r="I1583" s="6">
        <f t="shared" si="24"/>
        <v>3</v>
      </c>
    </row>
    <row r="1584" spans="6:9" x14ac:dyDescent="0.3">
      <c r="F1584" s="3">
        <v>1</v>
      </c>
      <c r="G1584" s="3">
        <v>2</v>
      </c>
      <c r="H1584" s="3">
        <v>6</v>
      </c>
      <c r="I1584" s="6">
        <f t="shared" si="24"/>
        <v>3</v>
      </c>
    </row>
    <row r="1585" spans="6:9" x14ac:dyDescent="0.3">
      <c r="F1585" s="3">
        <v>1</v>
      </c>
      <c r="G1585" s="3">
        <v>2</v>
      </c>
      <c r="H1585" s="3">
        <v>7</v>
      </c>
      <c r="I1585" s="6">
        <f t="shared" si="24"/>
        <v>3.3333333333333335</v>
      </c>
    </row>
    <row r="1586" spans="6:9" x14ac:dyDescent="0.3">
      <c r="F1586" s="3">
        <v>1</v>
      </c>
      <c r="G1586" s="3">
        <v>2</v>
      </c>
      <c r="H1586" s="3">
        <v>2</v>
      </c>
      <c r="I1586" s="6">
        <f t="shared" si="24"/>
        <v>1.6666666666666667</v>
      </c>
    </row>
    <row r="1587" spans="6:9" x14ac:dyDescent="0.3">
      <c r="F1587" s="3">
        <v>1</v>
      </c>
      <c r="G1587" s="3">
        <v>2</v>
      </c>
      <c r="H1587" s="3">
        <v>2</v>
      </c>
      <c r="I1587" s="6">
        <f t="shared" si="24"/>
        <v>1.6666666666666667</v>
      </c>
    </row>
    <row r="1588" spans="6:9" x14ac:dyDescent="0.3">
      <c r="F1588" s="3">
        <v>1</v>
      </c>
      <c r="G1588" s="3">
        <v>2</v>
      </c>
      <c r="H1588" s="3">
        <v>3</v>
      </c>
      <c r="I1588" s="6">
        <f t="shared" si="24"/>
        <v>2</v>
      </c>
    </row>
    <row r="1589" spans="6:9" x14ac:dyDescent="0.3">
      <c r="F1589" s="3">
        <v>1</v>
      </c>
      <c r="G1589" s="3">
        <v>2</v>
      </c>
      <c r="H1589" s="3">
        <v>3</v>
      </c>
      <c r="I1589" s="6">
        <f t="shared" si="24"/>
        <v>2</v>
      </c>
    </row>
    <row r="1590" spans="6:9" x14ac:dyDescent="0.3">
      <c r="F1590" s="3">
        <v>1</v>
      </c>
      <c r="G1590" s="3">
        <v>2</v>
      </c>
      <c r="H1590" s="3">
        <v>3</v>
      </c>
      <c r="I1590" s="6">
        <f t="shared" si="24"/>
        <v>2</v>
      </c>
    </row>
    <row r="1591" spans="6:9" x14ac:dyDescent="0.3">
      <c r="F1591" s="3">
        <v>1</v>
      </c>
      <c r="G1591" s="3">
        <v>2</v>
      </c>
      <c r="H1591" s="3">
        <v>3</v>
      </c>
      <c r="I1591" s="6">
        <f t="shared" si="24"/>
        <v>2</v>
      </c>
    </row>
    <row r="1592" spans="6:9" x14ac:dyDescent="0.3">
      <c r="F1592" s="3">
        <v>1</v>
      </c>
      <c r="G1592" s="3">
        <v>2</v>
      </c>
      <c r="H1592" s="3">
        <v>3</v>
      </c>
      <c r="I1592" s="6">
        <f t="shared" si="24"/>
        <v>2</v>
      </c>
    </row>
    <row r="1593" spans="6:9" x14ac:dyDescent="0.3">
      <c r="F1593" s="3">
        <v>1</v>
      </c>
      <c r="G1593" s="3">
        <v>2</v>
      </c>
      <c r="H1593" s="3">
        <v>4</v>
      </c>
      <c r="I1593" s="6">
        <f t="shared" si="24"/>
        <v>2.3333333333333335</v>
      </c>
    </row>
    <row r="1594" spans="6:9" x14ac:dyDescent="0.3">
      <c r="F1594" s="3">
        <v>1</v>
      </c>
      <c r="G1594" s="3">
        <v>2</v>
      </c>
      <c r="H1594" s="3">
        <v>4</v>
      </c>
      <c r="I1594" s="6">
        <f t="shared" si="24"/>
        <v>2.3333333333333335</v>
      </c>
    </row>
    <row r="1595" spans="6:9" x14ac:dyDescent="0.3">
      <c r="F1595" s="3">
        <v>1</v>
      </c>
      <c r="G1595" s="3">
        <v>2</v>
      </c>
      <c r="H1595" s="3">
        <v>4</v>
      </c>
      <c r="I1595" s="6">
        <f t="shared" si="24"/>
        <v>2.3333333333333335</v>
      </c>
    </row>
    <row r="1596" spans="6:9" x14ac:dyDescent="0.3">
      <c r="F1596" s="3">
        <v>1</v>
      </c>
      <c r="G1596" s="3">
        <v>2</v>
      </c>
      <c r="H1596" s="3">
        <v>4</v>
      </c>
      <c r="I1596" s="6">
        <f t="shared" si="24"/>
        <v>2.3333333333333335</v>
      </c>
    </row>
    <row r="1597" spans="6:9" x14ac:dyDescent="0.3">
      <c r="F1597" s="3">
        <v>1</v>
      </c>
      <c r="G1597" s="3">
        <v>2</v>
      </c>
      <c r="H1597" s="3">
        <v>5</v>
      </c>
      <c r="I1597" s="6">
        <f t="shared" si="24"/>
        <v>2.6666666666666665</v>
      </c>
    </row>
    <row r="1598" spans="6:9" x14ac:dyDescent="0.3">
      <c r="F1598" s="3">
        <v>1</v>
      </c>
      <c r="G1598" s="3">
        <v>2</v>
      </c>
      <c r="H1598" s="3">
        <v>5</v>
      </c>
      <c r="I1598" s="6">
        <f t="shared" si="24"/>
        <v>2.6666666666666665</v>
      </c>
    </row>
    <row r="1599" spans="6:9" x14ac:dyDescent="0.3">
      <c r="F1599" s="3">
        <v>1</v>
      </c>
      <c r="G1599" s="3">
        <v>2</v>
      </c>
      <c r="H1599" s="3">
        <v>5</v>
      </c>
      <c r="I1599" s="6">
        <f t="shared" si="24"/>
        <v>2.6666666666666665</v>
      </c>
    </row>
    <row r="1600" spans="6:9" x14ac:dyDescent="0.3">
      <c r="F1600" s="3">
        <v>1</v>
      </c>
      <c r="G1600" s="3">
        <v>2</v>
      </c>
      <c r="H1600" s="3">
        <v>6</v>
      </c>
      <c r="I1600" s="6">
        <f t="shared" si="24"/>
        <v>3</v>
      </c>
    </row>
    <row r="1601" spans="6:9" x14ac:dyDescent="0.3">
      <c r="F1601" s="3">
        <v>1</v>
      </c>
      <c r="G1601" s="3">
        <v>2</v>
      </c>
      <c r="H1601" s="3">
        <v>6</v>
      </c>
      <c r="I1601" s="6">
        <f t="shared" si="24"/>
        <v>3</v>
      </c>
    </row>
    <row r="1602" spans="6:9" x14ac:dyDescent="0.3">
      <c r="F1602" s="3">
        <v>1</v>
      </c>
      <c r="G1602" s="3">
        <v>2</v>
      </c>
      <c r="H1602" s="3">
        <v>7</v>
      </c>
      <c r="I1602" s="6">
        <f t="shared" si="24"/>
        <v>3.3333333333333335</v>
      </c>
    </row>
    <row r="1603" spans="6:9" x14ac:dyDescent="0.3">
      <c r="F1603" s="3">
        <v>1</v>
      </c>
      <c r="G1603" s="3">
        <v>2</v>
      </c>
      <c r="H1603" s="3">
        <v>2</v>
      </c>
      <c r="I1603" s="6">
        <f t="shared" si="24"/>
        <v>1.6666666666666667</v>
      </c>
    </row>
    <row r="1604" spans="6:9" x14ac:dyDescent="0.3">
      <c r="F1604" s="3">
        <v>1</v>
      </c>
      <c r="G1604" s="3">
        <v>2</v>
      </c>
      <c r="H1604" s="3">
        <v>3</v>
      </c>
      <c r="I1604" s="6">
        <f t="shared" ref="I1604:I1667" si="25">AVERAGE(F1604:H1604)</f>
        <v>2</v>
      </c>
    </row>
    <row r="1605" spans="6:9" x14ac:dyDescent="0.3">
      <c r="F1605" s="3">
        <v>1</v>
      </c>
      <c r="G1605" s="3">
        <v>2</v>
      </c>
      <c r="H1605" s="3">
        <v>3</v>
      </c>
      <c r="I1605" s="6">
        <f t="shared" si="25"/>
        <v>2</v>
      </c>
    </row>
    <row r="1606" spans="6:9" x14ac:dyDescent="0.3">
      <c r="F1606" s="3">
        <v>1</v>
      </c>
      <c r="G1606" s="3">
        <v>2</v>
      </c>
      <c r="H1606" s="3">
        <v>3</v>
      </c>
      <c r="I1606" s="6">
        <f t="shared" si="25"/>
        <v>2</v>
      </c>
    </row>
    <row r="1607" spans="6:9" x14ac:dyDescent="0.3">
      <c r="F1607" s="3">
        <v>1</v>
      </c>
      <c r="G1607" s="3">
        <v>2</v>
      </c>
      <c r="H1607" s="3">
        <v>3</v>
      </c>
      <c r="I1607" s="6">
        <f t="shared" si="25"/>
        <v>2</v>
      </c>
    </row>
    <row r="1608" spans="6:9" x14ac:dyDescent="0.3">
      <c r="F1608" s="3">
        <v>1</v>
      </c>
      <c r="G1608" s="3">
        <v>2</v>
      </c>
      <c r="H1608" s="3">
        <v>3</v>
      </c>
      <c r="I1608" s="6">
        <f t="shared" si="25"/>
        <v>2</v>
      </c>
    </row>
    <row r="1609" spans="6:9" x14ac:dyDescent="0.3">
      <c r="F1609" s="3">
        <v>1</v>
      </c>
      <c r="G1609" s="3">
        <v>2</v>
      </c>
      <c r="H1609" s="3">
        <v>4</v>
      </c>
      <c r="I1609" s="6">
        <f t="shared" si="25"/>
        <v>2.3333333333333335</v>
      </c>
    </row>
    <row r="1610" spans="6:9" x14ac:dyDescent="0.3">
      <c r="F1610" s="3">
        <v>1</v>
      </c>
      <c r="G1610" s="3">
        <v>2</v>
      </c>
      <c r="H1610" s="3">
        <v>4</v>
      </c>
      <c r="I1610" s="6">
        <f t="shared" si="25"/>
        <v>2.3333333333333335</v>
      </c>
    </row>
    <row r="1611" spans="6:9" x14ac:dyDescent="0.3">
      <c r="F1611" s="3">
        <v>1</v>
      </c>
      <c r="G1611" s="3">
        <v>2</v>
      </c>
      <c r="H1611" s="3">
        <v>4</v>
      </c>
      <c r="I1611" s="6">
        <f t="shared" si="25"/>
        <v>2.3333333333333335</v>
      </c>
    </row>
    <row r="1612" spans="6:9" x14ac:dyDescent="0.3">
      <c r="F1612" s="3">
        <v>1</v>
      </c>
      <c r="G1612" s="3">
        <v>2</v>
      </c>
      <c r="H1612" s="3">
        <v>4</v>
      </c>
      <c r="I1612" s="6">
        <f t="shared" si="25"/>
        <v>2.3333333333333335</v>
      </c>
    </row>
    <row r="1613" spans="6:9" x14ac:dyDescent="0.3">
      <c r="F1613" s="3">
        <v>1</v>
      </c>
      <c r="G1613" s="3">
        <v>2</v>
      </c>
      <c r="H1613" s="3">
        <v>5</v>
      </c>
      <c r="I1613" s="6">
        <f t="shared" si="25"/>
        <v>2.6666666666666665</v>
      </c>
    </row>
    <row r="1614" spans="6:9" x14ac:dyDescent="0.3">
      <c r="F1614" s="3">
        <v>1</v>
      </c>
      <c r="G1614" s="3">
        <v>2</v>
      </c>
      <c r="H1614" s="3">
        <v>5</v>
      </c>
      <c r="I1614" s="6">
        <f t="shared" si="25"/>
        <v>2.6666666666666665</v>
      </c>
    </row>
    <row r="1615" spans="6:9" x14ac:dyDescent="0.3">
      <c r="F1615" s="3">
        <v>1</v>
      </c>
      <c r="G1615" s="3">
        <v>2</v>
      </c>
      <c r="H1615" s="3">
        <v>5</v>
      </c>
      <c r="I1615" s="6">
        <f t="shared" si="25"/>
        <v>2.6666666666666665</v>
      </c>
    </row>
    <row r="1616" spans="6:9" x14ac:dyDescent="0.3">
      <c r="F1616" s="3">
        <v>1</v>
      </c>
      <c r="G1616" s="3">
        <v>2</v>
      </c>
      <c r="H1616" s="3">
        <v>6</v>
      </c>
      <c r="I1616" s="6">
        <f t="shared" si="25"/>
        <v>3</v>
      </c>
    </row>
    <row r="1617" spans="6:9" x14ac:dyDescent="0.3">
      <c r="F1617" s="3">
        <v>1</v>
      </c>
      <c r="G1617" s="3">
        <v>2</v>
      </c>
      <c r="H1617" s="3">
        <v>6</v>
      </c>
      <c r="I1617" s="6">
        <f t="shared" si="25"/>
        <v>3</v>
      </c>
    </row>
    <row r="1618" spans="6:9" x14ac:dyDescent="0.3">
      <c r="F1618" s="3">
        <v>1</v>
      </c>
      <c r="G1618" s="3">
        <v>2</v>
      </c>
      <c r="H1618" s="3">
        <v>7</v>
      </c>
      <c r="I1618" s="6">
        <f t="shared" si="25"/>
        <v>3.3333333333333335</v>
      </c>
    </row>
    <row r="1619" spans="6:9" x14ac:dyDescent="0.3">
      <c r="F1619" s="3">
        <v>1</v>
      </c>
      <c r="G1619" s="3">
        <v>2</v>
      </c>
      <c r="H1619" s="3">
        <v>3</v>
      </c>
      <c r="I1619" s="6">
        <f t="shared" si="25"/>
        <v>2</v>
      </c>
    </row>
    <row r="1620" spans="6:9" x14ac:dyDescent="0.3">
      <c r="F1620" s="3">
        <v>1</v>
      </c>
      <c r="G1620" s="3">
        <v>2</v>
      </c>
      <c r="H1620" s="3">
        <v>3</v>
      </c>
      <c r="I1620" s="6">
        <f t="shared" si="25"/>
        <v>2</v>
      </c>
    </row>
    <row r="1621" spans="6:9" x14ac:dyDescent="0.3">
      <c r="F1621" s="3">
        <v>1</v>
      </c>
      <c r="G1621" s="3">
        <v>2</v>
      </c>
      <c r="H1621" s="3">
        <v>3</v>
      </c>
      <c r="I1621" s="6">
        <f t="shared" si="25"/>
        <v>2</v>
      </c>
    </row>
    <row r="1622" spans="6:9" x14ac:dyDescent="0.3">
      <c r="F1622" s="3">
        <v>1</v>
      </c>
      <c r="G1622" s="3">
        <v>2</v>
      </c>
      <c r="H1622" s="3">
        <v>3</v>
      </c>
      <c r="I1622" s="6">
        <f t="shared" si="25"/>
        <v>2</v>
      </c>
    </row>
    <row r="1623" spans="6:9" x14ac:dyDescent="0.3">
      <c r="F1623" s="3">
        <v>1</v>
      </c>
      <c r="G1623" s="3">
        <v>2</v>
      </c>
      <c r="H1623" s="3">
        <v>3</v>
      </c>
      <c r="I1623" s="6">
        <f t="shared" si="25"/>
        <v>2</v>
      </c>
    </row>
    <row r="1624" spans="6:9" x14ac:dyDescent="0.3">
      <c r="F1624" s="3">
        <v>1</v>
      </c>
      <c r="G1624" s="3">
        <v>2</v>
      </c>
      <c r="H1624" s="3">
        <v>4</v>
      </c>
      <c r="I1624" s="6">
        <f t="shared" si="25"/>
        <v>2.3333333333333335</v>
      </c>
    </row>
    <row r="1625" spans="6:9" x14ac:dyDescent="0.3">
      <c r="F1625" s="3">
        <v>1</v>
      </c>
      <c r="G1625" s="3">
        <v>2</v>
      </c>
      <c r="H1625" s="3">
        <v>4</v>
      </c>
      <c r="I1625" s="6">
        <f t="shared" si="25"/>
        <v>2.3333333333333335</v>
      </c>
    </row>
    <row r="1626" spans="6:9" x14ac:dyDescent="0.3">
      <c r="F1626" s="3">
        <v>1</v>
      </c>
      <c r="G1626" s="3">
        <v>2</v>
      </c>
      <c r="H1626" s="3">
        <v>4</v>
      </c>
      <c r="I1626" s="6">
        <f t="shared" si="25"/>
        <v>2.3333333333333335</v>
      </c>
    </row>
    <row r="1627" spans="6:9" x14ac:dyDescent="0.3">
      <c r="F1627" s="3">
        <v>1</v>
      </c>
      <c r="G1627" s="3">
        <v>2</v>
      </c>
      <c r="H1627" s="3">
        <v>4</v>
      </c>
      <c r="I1627" s="6">
        <f t="shared" si="25"/>
        <v>2.3333333333333335</v>
      </c>
    </row>
    <row r="1628" spans="6:9" x14ac:dyDescent="0.3">
      <c r="F1628" s="3">
        <v>1</v>
      </c>
      <c r="G1628" s="3">
        <v>2</v>
      </c>
      <c r="H1628" s="3">
        <v>5</v>
      </c>
      <c r="I1628" s="6">
        <f t="shared" si="25"/>
        <v>2.6666666666666665</v>
      </c>
    </row>
    <row r="1629" spans="6:9" x14ac:dyDescent="0.3">
      <c r="F1629" s="3">
        <v>1</v>
      </c>
      <c r="G1629" s="3">
        <v>2</v>
      </c>
      <c r="H1629" s="3">
        <v>5</v>
      </c>
      <c r="I1629" s="6">
        <f t="shared" si="25"/>
        <v>2.6666666666666665</v>
      </c>
    </row>
    <row r="1630" spans="6:9" x14ac:dyDescent="0.3">
      <c r="F1630" s="3">
        <v>1</v>
      </c>
      <c r="G1630" s="3">
        <v>2</v>
      </c>
      <c r="H1630" s="3">
        <v>5</v>
      </c>
      <c r="I1630" s="6">
        <f t="shared" si="25"/>
        <v>2.6666666666666665</v>
      </c>
    </row>
    <row r="1631" spans="6:9" x14ac:dyDescent="0.3">
      <c r="F1631" s="3">
        <v>1</v>
      </c>
      <c r="G1631" s="3">
        <v>2</v>
      </c>
      <c r="H1631" s="3">
        <v>6</v>
      </c>
      <c r="I1631" s="6">
        <f t="shared" si="25"/>
        <v>3</v>
      </c>
    </row>
    <row r="1632" spans="6:9" x14ac:dyDescent="0.3">
      <c r="F1632" s="3">
        <v>1</v>
      </c>
      <c r="G1632" s="3">
        <v>2</v>
      </c>
      <c r="H1632" s="3">
        <v>6</v>
      </c>
      <c r="I1632" s="6">
        <f t="shared" si="25"/>
        <v>3</v>
      </c>
    </row>
    <row r="1633" spans="6:9" x14ac:dyDescent="0.3">
      <c r="F1633" s="3">
        <v>1</v>
      </c>
      <c r="G1633" s="3">
        <v>2</v>
      </c>
      <c r="H1633" s="3">
        <v>7</v>
      </c>
      <c r="I1633" s="6">
        <f t="shared" si="25"/>
        <v>3.3333333333333335</v>
      </c>
    </row>
    <row r="1634" spans="6:9" x14ac:dyDescent="0.3">
      <c r="F1634" s="3">
        <v>1</v>
      </c>
      <c r="G1634" s="3">
        <v>3</v>
      </c>
      <c r="H1634" s="3">
        <v>3</v>
      </c>
      <c r="I1634" s="6">
        <f t="shared" si="25"/>
        <v>2.3333333333333335</v>
      </c>
    </row>
    <row r="1635" spans="6:9" x14ac:dyDescent="0.3">
      <c r="F1635" s="3">
        <v>1</v>
      </c>
      <c r="G1635" s="3">
        <v>3</v>
      </c>
      <c r="H1635" s="3">
        <v>3</v>
      </c>
      <c r="I1635" s="6">
        <f t="shared" si="25"/>
        <v>2.3333333333333335</v>
      </c>
    </row>
    <row r="1636" spans="6:9" x14ac:dyDescent="0.3">
      <c r="F1636" s="3">
        <v>1</v>
      </c>
      <c r="G1636" s="3">
        <v>3</v>
      </c>
      <c r="H1636" s="3">
        <v>3</v>
      </c>
      <c r="I1636" s="6">
        <f t="shared" si="25"/>
        <v>2.3333333333333335</v>
      </c>
    </row>
    <row r="1637" spans="6:9" x14ac:dyDescent="0.3">
      <c r="F1637" s="3">
        <v>1</v>
      </c>
      <c r="G1637" s="3">
        <v>3</v>
      </c>
      <c r="H1637" s="3">
        <v>3</v>
      </c>
      <c r="I1637" s="6">
        <f t="shared" si="25"/>
        <v>2.3333333333333335</v>
      </c>
    </row>
    <row r="1638" spans="6:9" x14ac:dyDescent="0.3">
      <c r="F1638" s="3">
        <v>1</v>
      </c>
      <c r="G1638" s="3">
        <v>3</v>
      </c>
      <c r="H1638" s="3">
        <v>4</v>
      </c>
      <c r="I1638" s="6">
        <f t="shared" si="25"/>
        <v>2.6666666666666665</v>
      </c>
    </row>
    <row r="1639" spans="6:9" x14ac:dyDescent="0.3">
      <c r="F1639" s="3">
        <v>1</v>
      </c>
      <c r="G1639" s="3">
        <v>3</v>
      </c>
      <c r="H1639" s="3">
        <v>4</v>
      </c>
      <c r="I1639" s="6">
        <f t="shared" si="25"/>
        <v>2.6666666666666665</v>
      </c>
    </row>
    <row r="1640" spans="6:9" x14ac:dyDescent="0.3">
      <c r="F1640" s="3">
        <v>1</v>
      </c>
      <c r="G1640" s="3">
        <v>3</v>
      </c>
      <c r="H1640" s="3">
        <v>4</v>
      </c>
      <c r="I1640" s="6">
        <f t="shared" si="25"/>
        <v>2.6666666666666665</v>
      </c>
    </row>
    <row r="1641" spans="6:9" x14ac:dyDescent="0.3">
      <c r="F1641" s="3">
        <v>1</v>
      </c>
      <c r="G1641" s="3">
        <v>3</v>
      </c>
      <c r="H1641" s="3">
        <v>4</v>
      </c>
      <c r="I1641" s="6">
        <f t="shared" si="25"/>
        <v>2.6666666666666665</v>
      </c>
    </row>
    <row r="1642" spans="6:9" x14ac:dyDescent="0.3">
      <c r="F1642" s="3">
        <v>1</v>
      </c>
      <c r="G1642" s="3">
        <v>3</v>
      </c>
      <c r="H1642" s="3">
        <v>5</v>
      </c>
      <c r="I1642" s="6">
        <f t="shared" si="25"/>
        <v>3</v>
      </c>
    </row>
    <row r="1643" spans="6:9" x14ac:dyDescent="0.3">
      <c r="F1643" s="3">
        <v>1</v>
      </c>
      <c r="G1643" s="3">
        <v>3</v>
      </c>
      <c r="H1643" s="3">
        <v>5</v>
      </c>
      <c r="I1643" s="6">
        <f t="shared" si="25"/>
        <v>3</v>
      </c>
    </row>
    <row r="1644" spans="6:9" x14ac:dyDescent="0.3">
      <c r="F1644" s="3">
        <v>1</v>
      </c>
      <c r="G1644" s="3">
        <v>3</v>
      </c>
      <c r="H1644" s="3">
        <v>5</v>
      </c>
      <c r="I1644" s="6">
        <f t="shared" si="25"/>
        <v>3</v>
      </c>
    </row>
    <row r="1645" spans="6:9" x14ac:dyDescent="0.3">
      <c r="F1645" s="3">
        <v>1</v>
      </c>
      <c r="G1645" s="3">
        <v>3</v>
      </c>
      <c r="H1645" s="3">
        <v>6</v>
      </c>
      <c r="I1645" s="6">
        <f t="shared" si="25"/>
        <v>3.3333333333333335</v>
      </c>
    </row>
    <row r="1646" spans="6:9" x14ac:dyDescent="0.3">
      <c r="F1646" s="3">
        <v>1</v>
      </c>
      <c r="G1646" s="3">
        <v>3</v>
      </c>
      <c r="H1646" s="3">
        <v>6</v>
      </c>
      <c r="I1646" s="6">
        <f t="shared" si="25"/>
        <v>3.3333333333333335</v>
      </c>
    </row>
    <row r="1647" spans="6:9" x14ac:dyDescent="0.3">
      <c r="F1647" s="3">
        <v>1</v>
      </c>
      <c r="G1647" s="3">
        <v>3</v>
      </c>
      <c r="H1647" s="3">
        <v>7</v>
      </c>
      <c r="I1647" s="6">
        <f t="shared" si="25"/>
        <v>3.6666666666666665</v>
      </c>
    </row>
    <row r="1648" spans="6:9" x14ac:dyDescent="0.3">
      <c r="F1648" s="3">
        <v>1</v>
      </c>
      <c r="G1648" s="3">
        <v>3</v>
      </c>
      <c r="H1648" s="3">
        <v>3</v>
      </c>
      <c r="I1648" s="6">
        <f t="shared" si="25"/>
        <v>2.3333333333333335</v>
      </c>
    </row>
    <row r="1649" spans="6:9" x14ac:dyDescent="0.3">
      <c r="F1649" s="3">
        <v>1</v>
      </c>
      <c r="G1649" s="3">
        <v>3</v>
      </c>
      <c r="H1649" s="3">
        <v>3</v>
      </c>
      <c r="I1649" s="6">
        <f t="shared" si="25"/>
        <v>2.3333333333333335</v>
      </c>
    </row>
    <row r="1650" spans="6:9" x14ac:dyDescent="0.3">
      <c r="F1650" s="3">
        <v>1</v>
      </c>
      <c r="G1650" s="3">
        <v>3</v>
      </c>
      <c r="H1650" s="3">
        <v>3</v>
      </c>
      <c r="I1650" s="6">
        <f t="shared" si="25"/>
        <v>2.3333333333333335</v>
      </c>
    </row>
    <row r="1651" spans="6:9" x14ac:dyDescent="0.3">
      <c r="F1651" s="3">
        <v>1</v>
      </c>
      <c r="G1651" s="3">
        <v>3</v>
      </c>
      <c r="H1651" s="3">
        <v>4</v>
      </c>
      <c r="I1651" s="6">
        <f t="shared" si="25"/>
        <v>2.6666666666666665</v>
      </c>
    </row>
    <row r="1652" spans="6:9" x14ac:dyDescent="0.3">
      <c r="F1652" s="3">
        <v>1</v>
      </c>
      <c r="G1652" s="3">
        <v>3</v>
      </c>
      <c r="H1652" s="3">
        <v>4</v>
      </c>
      <c r="I1652" s="6">
        <f t="shared" si="25"/>
        <v>2.6666666666666665</v>
      </c>
    </row>
    <row r="1653" spans="6:9" x14ac:dyDescent="0.3">
      <c r="F1653" s="3">
        <v>1</v>
      </c>
      <c r="G1653" s="3">
        <v>3</v>
      </c>
      <c r="H1653" s="3">
        <v>4</v>
      </c>
      <c r="I1653" s="6">
        <f t="shared" si="25"/>
        <v>2.6666666666666665</v>
      </c>
    </row>
    <row r="1654" spans="6:9" x14ac:dyDescent="0.3">
      <c r="F1654" s="3">
        <v>1</v>
      </c>
      <c r="G1654" s="3">
        <v>3</v>
      </c>
      <c r="H1654" s="3">
        <v>4</v>
      </c>
      <c r="I1654" s="6">
        <f t="shared" si="25"/>
        <v>2.6666666666666665</v>
      </c>
    </row>
    <row r="1655" spans="6:9" x14ac:dyDescent="0.3">
      <c r="F1655" s="3">
        <v>1</v>
      </c>
      <c r="G1655" s="3">
        <v>3</v>
      </c>
      <c r="H1655" s="3">
        <v>5</v>
      </c>
      <c r="I1655" s="6">
        <f t="shared" si="25"/>
        <v>3</v>
      </c>
    </row>
    <row r="1656" spans="6:9" x14ac:dyDescent="0.3">
      <c r="F1656" s="3">
        <v>1</v>
      </c>
      <c r="G1656" s="3">
        <v>3</v>
      </c>
      <c r="H1656" s="3">
        <v>5</v>
      </c>
      <c r="I1656" s="6">
        <f t="shared" si="25"/>
        <v>3</v>
      </c>
    </row>
    <row r="1657" spans="6:9" x14ac:dyDescent="0.3">
      <c r="F1657" s="3">
        <v>1</v>
      </c>
      <c r="G1657" s="3">
        <v>3</v>
      </c>
      <c r="H1657" s="3">
        <v>5</v>
      </c>
      <c r="I1657" s="6">
        <f t="shared" si="25"/>
        <v>3</v>
      </c>
    </row>
    <row r="1658" spans="6:9" x14ac:dyDescent="0.3">
      <c r="F1658" s="3">
        <v>1</v>
      </c>
      <c r="G1658" s="3">
        <v>3</v>
      </c>
      <c r="H1658" s="3">
        <v>6</v>
      </c>
      <c r="I1658" s="6">
        <f t="shared" si="25"/>
        <v>3.3333333333333335</v>
      </c>
    </row>
    <row r="1659" spans="6:9" x14ac:dyDescent="0.3">
      <c r="F1659" s="3">
        <v>1</v>
      </c>
      <c r="G1659" s="3">
        <v>3</v>
      </c>
      <c r="H1659" s="3">
        <v>6</v>
      </c>
      <c r="I1659" s="6">
        <f t="shared" si="25"/>
        <v>3.3333333333333335</v>
      </c>
    </row>
    <row r="1660" spans="6:9" x14ac:dyDescent="0.3">
      <c r="F1660" s="3">
        <v>1</v>
      </c>
      <c r="G1660" s="3">
        <v>3</v>
      </c>
      <c r="H1660" s="3">
        <v>7</v>
      </c>
      <c r="I1660" s="6">
        <f t="shared" si="25"/>
        <v>3.6666666666666665</v>
      </c>
    </row>
    <row r="1661" spans="6:9" x14ac:dyDescent="0.3">
      <c r="F1661" s="3">
        <v>1</v>
      </c>
      <c r="G1661" s="3">
        <v>3</v>
      </c>
      <c r="H1661" s="3">
        <v>3</v>
      </c>
      <c r="I1661" s="6">
        <f t="shared" si="25"/>
        <v>2.3333333333333335</v>
      </c>
    </row>
    <row r="1662" spans="6:9" x14ac:dyDescent="0.3">
      <c r="F1662" s="3">
        <v>1</v>
      </c>
      <c r="G1662" s="3">
        <v>3</v>
      </c>
      <c r="H1662" s="3">
        <v>3</v>
      </c>
      <c r="I1662" s="6">
        <f t="shared" si="25"/>
        <v>2.3333333333333335</v>
      </c>
    </row>
    <row r="1663" spans="6:9" x14ac:dyDescent="0.3">
      <c r="F1663" s="3">
        <v>1</v>
      </c>
      <c r="G1663" s="3">
        <v>3</v>
      </c>
      <c r="H1663" s="3">
        <v>4</v>
      </c>
      <c r="I1663" s="6">
        <f t="shared" si="25"/>
        <v>2.6666666666666665</v>
      </c>
    </row>
    <row r="1664" spans="6:9" x14ac:dyDescent="0.3">
      <c r="F1664" s="3">
        <v>1</v>
      </c>
      <c r="G1664" s="3">
        <v>3</v>
      </c>
      <c r="H1664" s="3">
        <v>4</v>
      </c>
      <c r="I1664" s="6">
        <f t="shared" si="25"/>
        <v>2.6666666666666665</v>
      </c>
    </row>
    <row r="1665" spans="6:9" x14ac:dyDescent="0.3">
      <c r="F1665" s="3">
        <v>1</v>
      </c>
      <c r="G1665" s="3">
        <v>3</v>
      </c>
      <c r="H1665" s="3">
        <v>4</v>
      </c>
      <c r="I1665" s="6">
        <f t="shared" si="25"/>
        <v>2.6666666666666665</v>
      </c>
    </row>
    <row r="1666" spans="6:9" x14ac:dyDescent="0.3">
      <c r="F1666" s="3">
        <v>1</v>
      </c>
      <c r="G1666" s="3">
        <v>3</v>
      </c>
      <c r="H1666" s="3">
        <v>4</v>
      </c>
      <c r="I1666" s="6">
        <f t="shared" si="25"/>
        <v>2.6666666666666665</v>
      </c>
    </row>
    <row r="1667" spans="6:9" x14ac:dyDescent="0.3">
      <c r="F1667" s="3">
        <v>1</v>
      </c>
      <c r="G1667" s="3">
        <v>3</v>
      </c>
      <c r="H1667" s="3">
        <v>5</v>
      </c>
      <c r="I1667" s="6">
        <f t="shared" si="25"/>
        <v>3</v>
      </c>
    </row>
    <row r="1668" spans="6:9" x14ac:dyDescent="0.3">
      <c r="F1668" s="3">
        <v>1</v>
      </c>
      <c r="G1668" s="3">
        <v>3</v>
      </c>
      <c r="H1668" s="3">
        <v>5</v>
      </c>
      <c r="I1668" s="6">
        <f t="shared" ref="I1668:I1731" si="26">AVERAGE(F1668:H1668)</f>
        <v>3</v>
      </c>
    </row>
    <row r="1669" spans="6:9" x14ac:dyDescent="0.3">
      <c r="F1669" s="3">
        <v>1</v>
      </c>
      <c r="G1669" s="3">
        <v>3</v>
      </c>
      <c r="H1669" s="3">
        <v>5</v>
      </c>
      <c r="I1669" s="6">
        <f t="shared" si="26"/>
        <v>3</v>
      </c>
    </row>
    <row r="1670" spans="6:9" x14ac:dyDescent="0.3">
      <c r="F1670" s="3">
        <v>1</v>
      </c>
      <c r="G1670" s="3">
        <v>3</v>
      </c>
      <c r="H1670" s="3">
        <v>6</v>
      </c>
      <c r="I1670" s="6">
        <f t="shared" si="26"/>
        <v>3.3333333333333335</v>
      </c>
    </row>
    <row r="1671" spans="6:9" x14ac:dyDescent="0.3">
      <c r="F1671" s="3">
        <v>1</v>
      </c>
      <c r="G1671" s="3">
        <v>3</v>
      </c>
      <c r="H1671" s="3">
        <v>6</v>
      </c>
      <c r="I1671" s="6">
        <f t="shared" si="26"/>
        <v>3.3333333333333335</v>
      </c>
    </row>
    <row r="1672" spans="6:9" x14ac:dyDescent="0.3">
      <c r="F1672" s="3">
        <v>1</v>
      </c>
      <c r="G1672" s="3">
        <v>3</v>
      </c>
      <c r="H1672" s="3">
        <v>7</v>
      </c>
      <c r="I1672" s="6">
        <f t="shared" si="26"/>
        <v>3.6666666666666665</v>
      </c>
    </row>
    <row r="1673" spans="6:9" x14ac:dyDescent="0.3">
      <c r="F1673" s="3">
        <v>1</v>
      </c>
      <c r="G1673" s="3">
        <v>3</v>
      </c>
      <c r="H1673" s="3">
        <v>3</v>
      </c>
      <c r="I1673" s="6">
        <f t="shared" si="26"/>
        <v>2.3333333333333335</v>
      </c>
    </row>
    <row r="1674" spans="6:9" x14ac:dyDescent="0.3">
      <c r="F1674" s="3">
        <v>1</v>
      </c>
      <c r="G1674" s="3">
        <v>3</v>
      </c>
      <c r="H1674" s="3">
        <v>4</v>
      </c>
      <c r="I1674" s="6">
        <f t="shared" si="26"/>
        <v>2.6666666666666665</v>
      </c>
    </row>
    <row r="1675" spans="6:9" x14ac:dyDescent="0.3">
      <c r="F1675" s="3">
        <v>1</v>
      </c>
      <c r="G1675" s="3">
        <v>3</v>
      </c>
      <c r="H1675" s="3">
        <v>4</v>
      </c>
      <c r="I1675" s="6">
        <f t="shared" si="26"/>
        <v>2.6666666666666665</v>
      </c>
    </row>
    <row r="1676" spans="6:9" x14ac:dyDescent="0.3">
      <c r="F1676" s="3">
        <v>1</v>
      </c>
      <c r="G1676" s="3">
        <v>3</v>
      </c>
      <c r="H1676" s="3">
        <v>4</v>
      </c>
      <c r="I1676" s="6">
        <f t="shared" si="26"/>
        <v>2.6666666666666665</v>
      </c>
    </row>
    <row r="1677" spans="6:9" x14ac:dyDescent="0.3">
      <c r="F1677" s="3">
        <v>1</v>
      </c>
      <c r="G1677" s="3">
        <v>3</v>
      </c>
      <c r="H1677" s="3">
        <v>4</v>
      </c>
      <c r="I1677" s="6">
        <f t="shared" si="26"/>
        <v>2.6666666666666665</v>
      </c>
    </row>
    <row r="1678" spans="6:9" x14ac:dyDescent="0.3">
      <c r="F1678" s="3">
        <v>1</v>
      </c>
      <c r="G1678" s="3">
        <v>3</v>
      </c>
      <c r="H1678" s="3">
        <v>5</v>
      </c>
      <c r="I1678" s="6">
        <f t="shared" si="26"/>
        <v>3</v>
      </c>
    </row>
    <row r="1679" spans="6:9" x14ac:dyDescent="0.3">
      <c r="F1679" s="3">
        <v>1</v>
      </c>
      <c r="G1679" s="3">
        <v>3</v>
      </c>
      <c r="H1679" s="3">
        <v>5</v>
      </c>
      <c r="I1679" s="6">
        <f t="shared" si="26"/>
        <v>3</v>
      </c>
    </row>
    <row r="1680" spans="6:9" x14ac:dyDescent="0.3">
      <c r="F1680" s="3">
        <v>1</v>
      </c>
      <c r="G1680" s="3">
        <v>3</v>
      </c>
      <c r="H1680" s="3">
        <v>5</v>
      </c>
      <c r="I1680" s="6">
        <f t="shared" si="26"/>
        <v>3</v>
      </c>
    </row>
    <row r="1681" spans="6:9" x14ac:dyDescent="0.3">
      <c r="F1681" s="3">
        <v>1</v>
      </c>
      <c r="G1681" s="3">
        <v>3</v>
      </c>
      <c r="H1681" s="3">
        <v>6</v>
      </c>
      <c r="I1681" s="6">
        <f t="shared" si="26"/>
        <v>3.3333333333333335</v>
      </c>
    </row>
    <row r="1682" spans="6:9" x14ac:dyDescent="0.3">
      <c r="F1682" s="3">
        <v>1</v>
      </c>
      <c r="G1682" s="3">
        <v>3</v>
      </c>
      <c r="H1682" s="3">
        <v>6</v>
      </c>
      <c r="I1682" s="6">
        <f t="shared" si="26"/>
        <v>3.3333333333333335</v>
      </c>
    </row>
    <row r="1683" spans="6:9" x14ac:dyDescent="0.3">
      <c r="F1683" s="3">
        <v>1</v>
      </c>
      <c r="G1683" s="3">
        <v>3</v>
      </c>
      <c r="H1683" s="3">
        <v>7</v>
      </c>
      <c r="I1683" s="6">
        <f t="shared" si="26"/>
        <v>3.6666666666666665</v>
      </c>
    </row>
    <row r="1684" spans="6:9" x14ac:dyDescent="0.3">
      <c r="F1684" s="3">
        <v>1</v>
      </c>
      <c r="G1684" s="3">
        <v>3</v>
      </c>
      <c r="H1684" s="3">
        <v>4</v>
      </c>
      <c r="I1684" s="6">
        <f t="shared" si="26"/>
        <v>2.6666666666666665</v>
      </c>
    </row>
    <row r="1685" spans="6:9" x14ac:dyDescent="0.3">
      <c r="F1685" s="3">
        <v>1</v>
      </c>
      <c r="G1685" s="3">
        <v>3</v>
      </c>
      <c r="H1685" s="3">
        <v>4</v>
      </c>
      <c r="I1685" s="6">
        <f t="shared" si="26"/>
        <v>2.6666666666666665</v>
      </c>
    </row>
    <row r="1686" spans="6:9" x14ac:dyDescent="0.3">
      <c r="F1686" s="3">
        <v>1</v>
      </c>
      <c r="G1686" s="3">
        <v>3</v>
      </c>
      <c r="H1686" s="3">
        <v>4</v>
      </c>
      <c r="I1686" s="6">
        <f t="shared" si="26"/>
        <v>2.6666666666666665</v>
      </c>
    </row>
    <row r="1687" spans="6:9" x14ac:dyDescent="0.3">
      <c r="F1687" s="3">
        <v>1</v>
      </c>
      <c r="G1687" s="3">
        <v>3</v>
      </c>
      <c r="H1687" s="3">
        <v>4</v>
      </c>
      <c r="I1687" s="6">
        <f t="shared" si="26"/>
        <v>2.6666666666666665</v>
      </c>
    </row>
    <row r="1688" spans="6:9" x14ac:dyDescent="0.3">
      <c r="F1688" s="3">
        <v>1</v>
      </c>
      <c r="G1688" s="3">
        <v>3</v>
      </c>
      <c r="H1688" s="3">
        <v>5</v>
      </c>
      <c r="I1688" s="6">
        <f t="shared" si="26"/>
        <v>3</v>
      </c>
    </row>
    <row r="1689" spans="6:9" x14ac:dyDescent="0.3">
      <c r="F1689" s="3">
        <v>1</v>
      </c>
      <c r="G1689" s="3">
        <v>3</v>
      </c>
      <c r="H1689" s="3">
        <v>5</v>
      </c>
      <c r="I1689" s="6">
        <f t="shared" si="26"/>
        <v>3</v>
      </c>
    </row>
    <row r="1690" spans="6:9" x14ac:dyDescent="0.3">
      <c r="F1690" s="3">
        <v>1</v>
      </c>
      <c r="G1690" s="3">
        <v>3</v>
      </c>
      <c r="H1690" s="3">
        <v>5</v>
      </c>
      <c r="I1690" s="6">
        <f t="shared" si="26"/>
        <v>3</v>
      </c>
    </row>
    <row r="1691" spans="6:9" x14ac:dyDescent="0.3">
      <c r="F1691" s="3">
        <v>1</v>
      </c>
      <c r="G1691" s="3">
        <v>3</v>
      </c>
      <c r="H1691" s="3">
        <v>6</v>
      </c>
      <c r="I1691" s="6">
        <f t="shared" si="26"/>
        <v>3.3333333333333335</v>
      </c>
    </row>
    <row r="1692" spans="6:9" x14ac:dyDescent="0.3">
      <c r="F1692" s="3">
        <v>1</v>
      </c>
      <c r="G1692" s="3">
        <v>3</v>
      </c>
      <c r="H1692" s="3">
        <v>6</v>
      </c>
      <c r="I1692" s="6">
        <f t="shared" si="26"/>
        <v>3.3333333333333335</v>
      </c>
    </row>
    <row r="1693" spans="6:9" x14ac:dyDescent="0.3">
      <c r="F1693" s="3">
        <v>1</v>
      </c>
      <c r="G1693" s="3">
        <v>3</v>
      </c>
      <c r="H1693" s="3">
        <v>7</v>
      </c>
      <c r="I1693" s="6">
        <f t="shared" si="26"/>
        <v>3.6666666666666665</v>
      </c>
    </row>
    <row r="1694" spans="6:9" x14ac:dyDescent="0.3">
      <c r="F1694" s="3">
        <v>1</v>
      </c>
      <c r="G1694" s="3">
        <v>4</v>
      </c>
      <c r="H1694" s="3">
        <v>4</v>
      </c>
      <c r="I1694" s="6">
        <f t="shared" si="26"/>
        <v>3</v>
      </c>
    </row>
    <row r="1695" spans="6:9" x14ac:dyDescent="0.3">
      <c r="F1695" s="3">
        <v>1</v>
      </c>
      <c r="G1695" s="3">
        <v>4</v>
      </c>
      <c r="H1695" s="3">
        <v>4</v>
      </c>
      <c r="I1695" s="6">
        <f t="shared" si="26"/>
        <v>3</v>
      </c>
    </row>
    <row r="1696" spans="6:9" x14ac:dyDescent="0.3">
      <c r="F1696" s="3">
        <v>1</v>
      </c>
      <c r="G1696" s="3">
        <v>4</v>
      </c>
      <c r="H1696" s="3">
        <v>4</v>
      </c>
      <c r="I1696" s="6">
        <f t="shared" si="26"/>
        <v>3</v>
      </c>
    </row>
    <row r="1697" spans="6:9" x14ac:dyDescent="0.3">
      <c r="F1697" s="3">
        <v>1</v>
      </c>
      <c r="G1697" s="3">
        <v>4</v>
      </c>
      <c r="H1697" s="3">
        <v>5</v>
      </c>
      <c r="I1697" s="6">
        <f t="shared" si="26"/>
        <v>3.3333333333333335</v>
      </c>
    </row>
    <row r="1698" spans="6:9" x14ac:dyDescent="0.3">
      <c r="F1698" s="3">
        <v>1</v>
      </c>
      <c r="G1698" s="3">
        <v>4</v>
      </c>
      <c r="H1698" s="3">
        <v>5</v>
      </c>
      <c r="I1698" s="6">
        <f t="shared" si="26"/>
        <v>3.3333333333333335</v>
      </c>
    </row>
    <row r="1699" spans="6:9" x14ac:dyDescent="0.3">
      <c r="F1699" s="3">
        <v>1</v>
      </c>
      <c r="G1699" s="3">
        <v>4</v>
      </c>
      <c r="H1699" s="3">
        <v>5</v>
      </c>
      <c r="I1699" s="6">
        <f t="shared" si="26"/>
        <v>3.3333333333333335</v>
      </c>
    </row>
    <row r="1700" spans="6:9" x14ac:dyDescent="0.3">
      <c r="F1700" s="3">
        <v>1</v>
      </c>
      <c r="G1700" s="3">
        <v>4</v>
      </c>
      <c r="H1700" s="3">
        <v>6</v>
      </c>
      <c r="I1700" s="6">
        <f t="shared" si="26"/>
        <v>3.6666666666666665</v>
      </c>
    </row>
    <row r="1701" spans="6:9" x14ac:dyDescent="0.3">
      <c r="F1701" s="3">
        <v>1</v>
      </c>
      <c r="G1701" s="3">
        <v>4</v>
      </c>
      <c r="H1701" s="3">
        <v>6</v>
      </c>
      <c r="I1701" s="6">
        <f t="shared" si="26"/>
        <v>3.6666666666666665</v>
      </c>
    </row>
    <row r="1702" spans="6:9" x14ac:dyDescent="0.3">
      <c r="F1702" s="3">
        <v>1</v>
      </c>
      <c r="G1702" s="3">
        <v>4</v>
      </c>
      <c r="H1702" s="3">
        <v>7</v>
      </c>
      <c r="I1702" s="6">
        <f t="shared" si="26"/>
        <v>4</v>
      </c>
    </row>
    <row r="1703" spans="6:9" x14ac:dyDescent="0.3">
      <c r="F1703" s="3">
        <v>1</v>
      </c>
      <c r="G1703" s="3">
        <v>4</v>
      </c>
      <c r="H1703" s="3">
        <v>4</v>
      </c>
      <c r="I1703" s="6">
        <f t="shared" si="26"/>
        <v>3</v>
      </c>
    </row>
    <row r="1704" spans="6:9" x14ac:dyDescent="0.3">
      <c r="F1704" s="3">
        <v>1</v>
      </c>
      <c r="G1704" s="3">
        <v>4</v>
      </c>
      <c r="H1704" s="3">
        <v>4</v>
      </c>
      <c r="I1704" s="6">
        <f t="shared" si="26"/>
        <v>3</v>
      </c>
    </row>
    <row r="1705" spans="6:9" x14ac:dyDescent="0.3">
      <c r="F1705" s="3">
        <v>1</v>
      </c>
      <c r="G1705" s="3">
        <v>4</v>
      </c>
      <c r="H1705" s="3">
        <v>5</v>
      </c>
      <c r="I1705" s="6">
        <f t="shared" si="26"/>
        <v>3.3333333333333335</v>
      </c>
    </row>
    <row r="1706" spans="6:9" x14ac:dyDescent="0.3">
      <c r="F1706" s="3">
        <v>1</v>
      </c>
      <c r="G1706" s="3">
        <v>4</v>
      </c>
      <c r="H1706" s="3">
        <v>5</v>
      </c>
      <c r="I1706" s="6">
        <f t="shared" si="26"/>
        <v>3.3333333333333335</v>
      </c>
    </row>
    <row r="1707" spans="6:9" x14ac:dyDescent="0.3">
      <c r="F1707" s="3">
        <v>1</v>
      </c>
      <c r="G1707" s="3">
        <v>4</v>
      </c>
      <c r="H1707" s="3">
        <v>5</v>
      </c>
      <c r="I1707" s="6">
        <f t="shared" si="26"/>
        <v>3.3333333333333335</v>
      </c>
    </row>
    <row r="1708" spans="6:9" x14ac:dyDescent="0.3">
      <c r="F1708" s="3">
        <v>1</v>
      </c>
      <c r="G1708" s="3">
        <v>4</v>
      </c>
      <c r="H1708" s="3">
        <v>6</v>
      </c>
      <c r="I1708" s="6">
        <f t="shared" si="26"/>
        <v>3.6666666666666665</v>
      </c>
    </row>
    <row r="1709" spans="6:9" x14ac:dyDescent="0.3">
      <c r="F1709" s="3">
        <v>1</v>
      </c>
      <c r="G1709" s="3">
        <v>4</v>
      </c>
      <c r="H1709" s="3">
        <v>6</v>
      </c>
      <c r="I1709" s="6">
        <f t="shared" si="26"/>
        <v>3.6666666666666665</v>
      </c>
    </row>
    <row r="1710" spans="6:9" x14ac:dyDescent="0.3">
      <c r="F1710" s="3">
        <v>1</v>
      </c>
      <c r="G1710" s="3">
        <v>4</v>
      </c>
      <c r="H1710" s="3">
        <v>7</v>
      </c>
      <c r="I1710" s="6">
        <f t="shared" si="26"/>
        <v>4</v>
      </c>
    </row>
    <row r="1711" spans="6:9" x14ac:dyDescent="0.3">
      <c r="F1711" s="3">
        <v>1</v>
      </c>
      <c r="G1711" s="3">
        <v>4</v>
      </c>
      <c r="H1711" s="3">
        <v>4</v>
      </c>
      <c r="I1711" s="6">
        <f t="shared" si="26"/>
        <v>3</v>
      </c>
    </row>
    <row r="1712" spans="6:9" x14ac:dyDescent="0.3">
      <c r="F1712" s="3">
        <v>1</v>
      </c>
      <c r="G1712" s="3">
        <v>4</v>
      </c>
      <c r="H1712" s="3">
        <v>5</v>
      </c>
      <c r="I1712" s="6">
        <f t="shared" si="26"/>
        <v>3.3333333333333335</v>
      </c>
    </row>
    <row r="1713" spans="6:9" x14ac:dyDescent="0.3">
      <c r="F1713" s="3">
        <v>1</v>
      </c>
      <c r="G1713" s="3">
        <v>4</v>
      </c>
      <c r="H1713" s="3">
        <v>5</v>
      </c>
      <c r="I1713" s="6">
        <f t="shared" si="26"/>
        <v>3.3333333333333335</v>
      </c>
    </row>
    <row r="1714" spans="6:9" x14ac:dyDescent="0.3">
      <c r="F1714" s="3">
        <v>1</v>
      </c>
      <c r="G1714" s="3">
        <v>4</v>
      </c>
      <c r="H1714" s="3">
        <v>5</v>
      </c>
      <c r="I1714" s="6">
        <f t="shared" si="26"/>
        <v>3.3333333333333335</v>
      </c>
    </row>
    <row r="1715" spans="6:9" x14ac:dyDescent="0.3">
      <c r="F1715" s="3">
        <v>1</v>
      </c>
      <c r="G1715" s="3">
        <v>4</v>
      </c>
      <c r="H1715" s="3">
        <v>6</v>
      </c>
      <c r="I1715" s="6">
        <f t="shared" si="26"/>
        <v>3.6666666666666665</v>
      </c>
    </row>
    <row r="1716" spans="6:9" x14ac:dyDescent="0.3">
      <c r="F1716" s="3">
        <v>1</v>
      </c>
      <c r="G1716" s="3">
        <v>4</v>
      </c>
      <c r="H1716" s="3">
        <v>6</v>
      </c>
      <c r="I1716" s="6">
        <f t="shared" si="26"/>
        <v>3.6666666666666665</v>
      </c>
    </row>
    <row r="1717" spans="6:9" x14ac:dyDescent="0.3">
      <c r="F1717" s="3">
        <v>1</v>
      </c>
      <c r="G1717" s="3">
        <v>4</v>
      </c>
      <c r="H1717" s="3">
        <v>7</v>
      </c>
      <c r="I1717" s="6">
        <f t="shared" si="26"/>
        <v>4</v>
      </c>
    </row>
    <row r="1718" spans="6:9" x14ac:dyDescent="0.3">
      <c r="F1718" s="3">
        <v>1</v>
      </c>
      <c r="G1718" s="3">
        <v>4</v>
      </c>
      <c r="H1718" s="3">
        <v>5</v>
      </c>
      <c r="I1718" s="6">
        <f t="shared" si="26"/>
        <v>3.3333333333333335</v>
      </c>
    </row>
    <row r="1719" spans="6:9" x14ac:dyDescent="0.3">
      <c r="F1719" s="3">
        <v>1</v>
      </c>
      <c r="G1719" s="3">
        <v>4</v>
      </c>
      <c r="H1719" s="3">
        <v>5</v>
      </c>
      <c r="I1719" s="6">
        <f t="shared" si="26"/>
        <v>3.3333333333333335</v>
      </c>
    </row>
    <row r="1720" spans="6:9" x14ac:dyDescent="0.3">
      <c r="F1720" s="3">
        <v>1</v>
      </c>
      <c r="G1720" s="3">
        <v>4</v>
      </c>
      <c r="H1720" s="3">
        <v>5</v>
      </c>
      <c r="I1720" s="6">
        <f t="shared" si="26"/>
        <v>3.3333333333333335</v>
      </c>
    </row>
    <row r="1721" spans="6:9" x14ac:dyDescent="0.3">
      <c r="F1721" s="3">
        <v>1</v>
      </c>
      <c r="G1721" s="3">
        <v>4</v>
      </c>
      <c r="H1721" s="3">
        <v>6</v>
      </c>
      <c r="I1721" s="6">
        <f t="shared" si="26"/>
        <v>3.6666666666666665</v>
      </c>
    </row>
    <row r="1722" spans="6:9" x14ac:dyDescent="0.3">
      <c r="F1722" s="3">
        <v>1</v>
      </c>
      <c r="G1722" s="3">
        <v>4</v>
      </c>
      <c r="H1722" s="3">
        <v>6</v>
      </c>
      <c r="I1722" s="6">
        <f t="shared" si="26"/>
        <v>3.6666666666666665</v>
      </c>
    </row>
    <row r="1723" spans="6:9" x14ac:dyDescent="0.3">
      <c r="F1723" s="3">
        <v>1</v>
      </c>
      <c r="G1723" s="3">
        <v>4</v>
      </c>
      <c r="H1723" s="3">
        <v>7</v>
      </c>
      <c r="I1723" s="6">
        <f t="shared" si="26"/>
        <v>4</v>
      </c>
    </row>
    <row r="1724" spans="6:9" x14ac:dyDescent="0.3">
      <c r="F1724" s="3">
        <v>1</v>
      </c>
      <c r="G1724" s="3">
        <v>5</v>
      </c>
      <c r="H1724" s="3">
        <v>5</v>
      </c>
      <c r="I1724" s="6">
        <f t="shared" si="26"/>
        <v>3.6666666666666665</v>
      </c>
    </row>
    <row r="1725" spans="6:9" x14ac:dyDescent="0.3">
      <c r="F1725" s="3">
        <v>1</v>
      </c>
      <c r="G1725" s="3">
        <v>5</v>
      </c>
      <c r="H1725" s="3">
        <v>5</v>
      </c>
      <c r="I1725" s="6">
        <f t="shared" si="26"/>
        <v>3.6666666666666665</v>
      </c>
    </row>
    <row r="1726" spans="6:9" x14ac:dyDescent="0.3">
      <c r="F1726" s="3">
        <v>1</v>
      </c>
      <c r="G1726" s="3">
        <v>5</v>
      </c>
      <c r="H1726" s="3">
        <v>6</v>
      </c>
      <c r="I1726" s="6">
        <f t="shared" si="26"/>
        <v>4</v>
      </c>
    </row>
    <row r="1727" spans="6:9" x14ac:dyDescent="0.3">
      <c r="F1727" s="3">
        <v>1</v>
      </c>
      <c r="G1727" s="3">
        <v>5</v>
      </c>
      <c r="H1727" s="3">
        <v>6</v>
      </c>
      <c r="I1727" s="6">
        <f t="shared" si="26"/>
        <v>4</v>
      </c>
    </row>
    <row r="1728" spans="6:9" x14ac:dyDescent="0.3">
      <c r="F1728" s="3">
        <v>1</v>
      </c>
      <c r="G1728" s="3">
        <v>5</v>
      </c>
      <c r="H1728" s="3">
        <v>7</v>
      </c>
      <c r="I1728" s="6">
        <f t="shared" si="26"/>
        <v>4.333333333333333</v>
      </c>
    </row>
    <row r="1729" spans="6:9" x14ac:dyDescent="0.3">
      <c r="F1729" s="3">
        <v>1</v>
      </c>
      <c r="G1729" s="3">
        <v>5</v>
      </c>
      <c r="H1729" s="3">
        <v>5</v>
      </c>
      <c r="I1729" s="6">
        <f t="shared" si="26"/>
        <v>3.6666666666666665</v>
      </c>
    </row>
    <row r="1730" spans="6:9" x14ac:dyDescent="0.3">
      <c r="F1730" s="3">
        <v>1</v>
      </c>
      <c r="G1730" s="3">
        <v>5</v>
      </c>
      <c r="H1730" s="3">
        <v>6</v>
      </c>
      <c r="I1730" s="6">
        <f t="shared" si="26"/>
        <v>4</v>
      </c>
    </row>
    <row r="1731" spans="6:9" x14ac:dyDescent="0.3">
      <c r="F1731" s="3">
        <v>1</v>
      </c>
      <c r="G1731" s="3">
        <v>5</v>
      </c>
      <c r="H1731" s="3">
        <v>6</v>
      </c>
      <c r="I1731" s="6">
        <f t="shared" si="26"/>
        <v>4</v>
      </c>
    </row>
    <row r="1732" spans="6:9" x14ac:dyDescent="0.3">
      <c r="F1732" s="3">
        <v>1</v>
      </c>
      <c r="G1732" s="3">
        <v>5</v>
      </c>
      <c r="H1732" s="3">
        <v>7</v>
      </c>
      <c r="I1732" s="6">
        <f t="shared" ref="I1732:I1795" si="27">AVERAGE(F1732:H1732)</f>
        <v>4.333333333333333</v>
      </c>
    </row>
    <row r="1733" spans="6:9" x14ac:dyDescent="0.3">
      <c r="F1733" s="3">
        <v>1</v>
      </c>
      <c r="G1733" s="3">
        <v>5</v>
      </c>
      <c r="H1733" s="3">
        <v>6</v>
      </c>
      <c r="I1733" s="6">
        <f t="shared" si="27"/>
        <v>4</v>
      </c>
    </row>
    <row r="1734" spans="6:9" x14ac:dyDescent="0.3">
      <c r="F1734" s="3">
        <v>1</v>
      </c>
      <c r="G1734" s="3">
        <v>5</v>
      </c>
      <c r="H1734" s="3">
        <v>6</v>
      </c>
      <c r="I1734" s="6">
        <f t="shared" si="27"/>
        <v>4</v>
      </c>
    </row>
    <row r="1735" spans="6:9" x14ac:dyDescent="0.3">
      <c r="F1735" s="3">
        <v>1</v>
      </c>
      <c r="G1735" s="3">
        <v>5</v>
      </c>
      <c r="H1735" s="3">
        <v>7</v>
      </c>
      <c r="I1735" s="6">
        <f t="shared" si="27"/>
        <v>4.333333333333333</v>
      </c>
    </row>
    <row r="1736" spans="6:9" x14ac:dyDescent="0.3">
      <c r="F1736" s="3">
        <v>1</v>
      </c>
      <c r="G1736" s="3">
        <v>6</v>
      </c>
      <c r="H1736" s="3">
        <v>6</v>
      </c>
      <c r="I1736" s="6">
        <f t="shared" si="27"/>
        <v>4.333333333333333</v>
      </c>
    </row>
    <row r="1737" spans="6:9" x14ac:dyDescent="0.3">
      <c r="F1737" s="3">
        <v>1</v>
      </c>
      <c r="G1737" s="3">
        <v>6</v>
      </c>
      <c r="H1737" s="3">
        <v>7</v>
      </c>
      <c r="I1737" s="6">
        <f t="shared" si="27"/>
        <v>4.666666666666667</v>
      </c>
    </row>
    <row r="1738" spans="6:9" x14ac:dyDescent="0.3">
      <c r="F1738" s="3">
        <v>1</v>
      </c>
      <c r="G1738" s="3">
        <v>6</v>
      </c>
      <c r="H1738" s="3">
        <v>7</v>
      </c>
      <c r="I1738" s="6">
        <f t="shared" si="27"/>
        <v>4.666666666666667</v>
      </c>
    </row>
    <row r="1739" spans="6:9" x14ac:dyDescent="0.3">
      <c r="F1739" s="3">
        <v>1</v>
      </c>
      <c r="G1739" s="3">
        <v>2</v>
      </c>
      <c r="H1739" s="3">
        <v>2</v>
      </c>
      <c r="I1739" s="6">
        <f t="shared" si="27"/>
        <v>1.6666666666666667</v>
      </c>
    </row>
    <row r="1740" spans="6:9" x14ac:dyDescent="0.3">
      <c r="F1740" s="3">
        <v>1</v>
      </c>
      <c r="G1740" s="3">
        <v>2</v>
      </c>
      <c r="H1740" s="3">
        <v>2</v>
      </c>
      <c r="I1740" s="6">
        <f t="shared" si="27"/>
        <v>1.6666666666666667</v>
      </c>
    </row>
    <row r="1741" spans="6:9" x14ac:dyDescent="0.3">
      <c r="F1741" s="3">
        <v>1</v>
      </c>
      <c r="G1741" s="3">
        <v>2</v>
      </c>
      <c r="H1741" s="3">
        <v>2</v>
      </c>
      <c r="I1741" s="6">
        <f t="shared" si="27"/>
        <v>1.6666666666666667</v>
      </c>
    </row>
    <row r="1742" spans="6:9" x14ac:dyDescent="0.3">
      <c r="F1742" s="3">
        <v>1</v>
      </c>
      <c r="G1742" s="3">
        <v>2</v>
      </c>
      <c r="H1742" s="3">
        <v>2</v>
      </c>
      <c r="I1742" s="6">
        <f t="shared" si="27"/>
        <v>1.6666666666666667</v>
      </c>
    </row>
    <row r="1743" spans="6:9" x14ac:dyDescent="0.3">
      <c r="F1743" s="3">
        <v>1</v>
      </c>
      <c r="G1743" s="3">
        <v>2</v>
      </c>
      <c r="H1743" s="3">
        <v>2</v>
      </c>
      <c r="I1743" s="6">
        <f t="shared" si="27"/>
        <v>1.6666666666666667</v>
      </c>
    </row>
    <row r="1744" spans="6:9" x14ac:dyDescent="0.3">
      <c r="F1744" s="3">
        <v>1</v>
      </c>
      <c r="G1744" s="3">
        <v>2</v>
      </c>
      <c r="H1744" s="3">
        <v>3</v>
      </c>
      <c r="I1744" s="6">
        <f t="shared" si="27"/>
        <v>2</v>
      </c>
    </row>
    <row r="1745" spans="6:9" x14ac:dyDescent="0.3">
      <c r="F1745" s="3">
        <v>1</v>
      </c>
      <c r="G1745" s="3">
        <v>2</v>
      </c>
      <c r="H1745" s="3">
        <v>3</v>
      </c>
      <c r="I1745" s="6">
        <f t="shared" si="27"/>
        <v>2</v>
      </c>
    </row>
    <row r="1746" spans="6:9" x14ac:dyDescent="0.3">
      <c r="F1746" s="3">
        <v>1</v>
      </c>
      <c r="G1746" s="3">
        <v>2</v>
      </c>
      <c r="H1746" s="3">
        <v>3</v>
      </c>
      <c r="I1746" s="6">
        <f t="shared" si="27"/>
        <v>2</v>
      </c>
    </row>
    <row r="1747" spans="6:9" x14ac:dyDescent="0.3">
      <c r="F1747" s="3">
        <v>1</v>
      </c>
      <c r="G1747" s="3">
        <v>2</v>
      </c>
      <c r="H1747" s="3">
        <v>3</v>
      </c>
      <c r="I1747" s="6">
        <f t="shared" si="27"/>
        <v>2</v>
      </c>
    </row>
    <row r="1748" spans="6:9" x14ac:dyDescent="0.3">
      <c r="F1748" s="3">
        <v>1</v>
      </c>
      <c r="G1748" s="3">
        <v>2</v>
      </c>
      <c r="H1748" s="3">
        <v>3</v>
      </c>
      <c r="I1748" s="6">
        <f t="shared" si="27"/>
        <v>2</v>
      </c>
    </row>
    <row r="1749" spans="6:9" x14ac:dyDescent="0.3">
      <c r="F1749" s="3">
        <v>1</v>
      </c>
      <c r="G1749" s="3">
        <v>2</v>
      </c>
      <c r="H1749" s="3">
        <v>4</v>
      </c>
      <c r="I1749" s="6">
        <f t="shared" si="27"/>
        <v>2.3333333333333335</v>
      </c>
    </row>
    <row r="1750" spans="6:9" x14ac:dyDescent="0.3">
      <c r="F1750" s="3">
        <v>1</v>
      </c>
      <c r="G1750" s="3">
        <v>2</v>
      </c>
      <c r="H1750" s="3">
        <v>4</v>
      </c>
      <c r="I1750" s="6">
        <f t="shared" si="27"/>
        <v>2.3333333333333335</v>
      </c>
    </row>
    <row r="1751" spans="6:9" x14ac:dyDescent="0.3">
      <c r="F1751" s="3">
        <v>1</v>
      </c>
      <c r="G1751" s="3">
        <v>2</v>
      </c>
      <c r="H1751" s="3">
        <v>4</v>
      </c>
      <c r="I1751" s="6">
        <f t="shared" si="27"/>
        <v>2.3333333333333335</v>
      </c>
    </row>
    <row r="1752" spans="6:9" x14ac:dyDescent="0.3">
      <c r="F1752" s="3">
        <v>1</v>
      </c>
      <c r="G1752" s="3">
        <v>2</v>
      </c>
      <c r="H1752" s="3">
        <v>4</v>
      </c>
      <c r="I1752" s="6">
        <f t="shared" si="27"/>
        <v>2.3333333333333335</v>
      </c>
    </row>
    <row r="1753" spans="6:9" x14ac:dyDescent="0.3">
      <c r="F1753" s="3">
        <v>1</v>
      </c>
      <c r="G1753" s="3">
        <v>2</v>
      </c>
      <c r="H1753" s="3">
        <v>5</v>
      </c>
      <c r="I1753" s="6">
        <f t="shared" si="27"/>
        <v>2.6666666666666665</v>
      </c>
    </row>
    <row r="1754" spans="6:9" x14ac:dyDescent="0.3">
      <c r="F1754" s="3">
        <v>1</v>
      </c>
      <c r="G1754" s="3">
        <v>2</v>
      </c>
      <c r="H1754" s="3">
        <v>5</v>
      </c>
      <c r="I1754" s="6">
        <f t="shared" si="27"/>
        <v>2.6666666666666665</v>
      </c>
    </row>
    <row r="1755" spans="6:9" x14ac:dyDescent="0.3">
      <c r="F1755" s="3">
        <v>1</v>
      </c>
      <c r="G1755" s="3">
        <v>2</v>
      </c>
      <c r="H1755" s="3">
        <v>5</v>
      </c>
      <c r="I1755" s="6">
        <f t="shared" si="27"/>
        <v>2.6666666666666665</v>
      </c>
    </row>
    <row r="1756" spans="6:9" x14ac:dyDescent="0.3">
      <c r="F1756" s="3">
        <v>1</v>
      </c>
      <c r="G1756" s="3">
        <v>2</v>
      </c>
      <c r="H1756" s="3">
        <v>6</v>
      </c>
      <c r="I1756" s="6">
        <f t="shared" si="27"/>
        <v>3</v>
      </c>
    </row>
    <row r="1757" spans="6:9" x14ac:dyDescent="0.3">
      <c r="F1757" s="3">
        <v>1</v>
      </c>
      <c r="G1757" s="3">
        <v>2</v>
      </c>
      <c r="H1757" s="3">
        <v>6</v>
      </c>
      <c r="I1757" s="6">
        <f t="shared" si="27"/>
        <v>3</v>
      </c>
    </row>
    <row r="1758" spans="6:9" x14ac:dyDescent="0.3">
      <c r="F1758" s="3">
        <v>1</v>
      </c>
      <c r="G1758" s="3">
        <v>2</v>
      </c>
      <c r="H1758" s="3">
        <v>7</v>
      </c>
      <c r="I1758" s="6">
        <f t="shared" si="27"/>
        <v>3.3333333333333335</v>
      </c>
    </row>
    <row r="1759" spans="6:9" x14ac:dyDescent="0.3">
      <c r="F1759" s="3">
        <v>1</v>
      </c>
      <c r="G1759" s="3">
        <v>2</v>
      </c>
      <c r="H1759" s="3">
        <v>2</v>
      </c>
      <c r="I1759" s="6">
        <f t="shared" si="27"/>
        <v>1.6666666666666667</v>
      </c>
    </row>
    <row r="1760" spans="6:9" x14ac:dyDescent="0.3">
      <c r="F1760" s="3">
        <v>1</v>
      </c>
      <c r="G1760" s="3">
        <v>2</v>
      </c>
      <c r="H1760" s="3">
        <v>2</v>
      </c>
      <c r="I1760" s="6">
        <f t="shared" si="27"/>
        <v>1.6666666666666667</v>
      </c>
    </row>
    <row r="1761" spans="6:9" x14ac:dyDescent="0.3">
      <c r="F1761" s="3">
        <v>1</v>
      </c>
      <c r="G1761" s="3">
        <v>2</v>
      </c>
      <c r="H1761" s="3">
        <v>2</v>
      </c>
      <c r="I1761" s="6">
        <f t="shared" si="27"/>
        <v>1.6666666666666667</v>
      </c>
    </row>
    <row r="1762" spans="6:9" x14ac:dyDescent="0.3">
      <c r="F1762" s="3">
        <v>1</v>
      </c>
      <c r="G1762" s="3">
        <v>2</v>
      </c>
      <c r="H1762" s="3">
        <v>2</v>
      </c>
      <c r="I1762" s="6">
        <f t="shared" si="27"/>
        <v>1.6666666666666667</v>
      </c>
    </row>
    <row r="1763" spans="6:9" x14ac:dyDescent="0.3">
      <c r="F1763" s="3">
        <v>1</v>
      </c>
      <c r="G1763" s="3">
        <v>2</v>
      </c>
      <c r="H1763" s="3">
        <v>3</v>
      </c>
      <c r="I1763" s="6">
        <f t="shared" si="27"/>
        <v>2</v>
      </c>
    </row>
    <row r="1764" spans="6:9" x14ac:dyDescent="0.3">
      <c r="F1764" s="3">
        <v>1</v>
      </c>
      <c r="G1764" s="3">
        <v>2</v>
      </c>
      <c r="H1764" s="3">
        <v>3</v>
      </c>
      <c r="I1764" s="6">
        <f t="shared" si="27"/>
        <v>2</v>
      </c>
    </row>
    <row r="1765" spans="6:9" x14ac:dyDescent="0.3">
      <c r="F1765" s="3">
        <v>1</v>
      </c>
      <c r="G1765" s="3">
        <v>2</v>
      </c>
      <c r="H1765" s="3">
        <v>3</v>
      </c>
      <c r="I1765" s="6">
        <f t="shared" si="27"/>
        <v>2</v>
      </c>
    </row>
    <row r="1766" spans="6:9" x14ac:dyDescent="0.3">
      <c r="F1766" s="3">
        <v>1</v>
      </c>
      <c r="G1766" s="3">
        <v>2</v>
      </c>
      <c r="H1766" s="3">
        <v>3</v>
      </c>
      <c r="I1766" s="6">
        <f t="shared" si="27"/>
        <v>2</v>
      </c>
    </row>
    <row r="1767" spans="6:9" x14ac:dyDescent="0.3">
      <c r="F1767" s="3">
        <v>1</v>
      </c>
      <c r="G1767" s="3">
        <v>2</v>
      </c>
      <c r="H1767" s="3">
        <v>3</v>
      </c>
      <c r="I1767" s="6">
        <f t="shared" si="27"/>
        <v>2</v>
      </c>
    </row>
    <row r="1768" spans="6:9" x14ac:dyDescent="0.3">
      <c r="F1768" s="3">
        <v>1</v>
      </c>
      <c r="G1768" s="3">
        <v>2</v>
      </c>
      <c r="H1768" s="3">
        <v>4</v>
      </c>
      <c r="I1768" s="6">
        <f t="shared" si="27"/>
        <v>2.3333333333333335</v>
      </c>
    </row>
    <row r="1769" spans="6:9" x14ac:dyDescent="0.3">
      <c r="F1769" s="3">
        <v>1</v>
      </c>
      <c r="G1769" s="3">
        <v>2</v>
      </c>
      <c r="H1769" s="3">
        <v>4</v>
      </c>
      <c r="I1769" s="6">
        <f t="shared" si="27"/>
        <v>2.3333333333333335</v>
      </c>
    </row>
    <row r="1770" spans="6:9" x14ac:dyDescent="0.3">
      <c r="F1770" s="3">
        <v>1</v>
      </c>
      <c r="G1770" s="3">
        <v>2</v>
      </c>
      <c r="H1770" s="3">
        <v>4</v>
      </c>
      <c r="I1770" s="6">
        <f t="shared" si="27"/>
        <v>2.3333333333333335</v>
      </c>
    </row>
    <row r="1771" spans="6:9" x14ac:dyDescent="0.3">
      <c r="F1771" s="3">
        <v>1</v>
      </c>
      <c r="G1771" s="3">
        <v>2</v>
      </c>
      <c r="H1771" s="3">
        <v>4</v>
      </c>
      <c r="I1771" s="6">
        <f t="shared" si="27"/>
        <v>2.3333333333333335</v>
      </c>
    </row>
    <row r="1772" spans="6:9" x14ac:dyDescent="0.3">
      <c r="F1772" s="3">
        <v>1</v>
      </c>
      <c r="G1772" s="3">
        <v>2</v>
      </c>
      <c r="H1772" s="3">
        <v>5</v>
      </c>
      <c r="I1772" s="6">
        <f t="shared" si="27"/>
        <v>2.6666666666666665</v>
      </c>
    </row>
    <row r="1773" spans="6:9" x14ac:dyDescent="0.3">
      <c r="F1773" s="3">
        <v>1</v>
      </c>
      <c r="G1773" s="3">
        <v>2</v>
      </c>
      <c r="H1773" s="3">
        <v>5</v>
      </c>
      <c r="I1773" s="6">
        <f t="shared" si="27"/>
        <v>2.6666666666666665</v>
      </c>
    </row>
    <row r="1774" spans="6:9" x14ac:dyDescent="0.3">
      <c r="F1774" s="3">
        <v>1</v>
      </c>
      <c r="G1774" s="3">
        <v>2</v>
      </c>
      <c r="H1774" s="3">
        <v>5</v>
      </c>
      <c r="I1774" s="6">
        <f t="shared" si="27"/>
        <v>2.6666666666666665</v>
      </c>
    </row>
    <row r="1775" spans="6:9" x14ac:dyDescent="0.3">
      <c r="F1775" s="3">
        <v>1</v>
      </c>
      <c r="G1775" s="3">
        <v>2</v>
      </c>
      <c r="H1775" s="3">
        <v>6</v>
      </c>
      <c r="I1775" s="6">
        <f t="shared" si="27"/>
        <v>3</v>
      </c>
    </row>
    <row r="1776" spans="6:9" x14ac:dyDescent="0.3">
      <c r="F1776" s="3">
        <v>1</v>
      </c>
      <c r="G1776" s="3">
        <v>2</v>
      </c>
      <c r="H1776" s="3">
        <v>6</v>
      </c>
      <c r="I1776" s="6">
        <f t="shared" si="27"/>
        <v>3</v>
      </c>
    </row>
    <row r="1777" spans="6:9" x14ac:dyDescent="0.3">
      <c r="F1777" s="3">
        <v>1</v>
      </c>
      <c r="G1777" s="3">
        <v>2</v>
      </c>
      <c r="H1777" s="3">
        <v>7</v>
      </c>
      <c r="I1777" s="6">
        <f t="shared" si="27"/>
        <v>3.3333333333333335</v>
      </c>
    </row>
    <row r="1778" spans="6:9" x14ac:dyDescent="0.3">
      <c r="F1778" s="3">
        <v>1</v>
      </c>
      <c r="G1778" s="3">
        <v>2</v>
      </c>
      <c r="H1778" s="3">
        <v>2</v>
      </c>
      <c r="I1778" s="6">
        <f t="shared" si="27"/>
        <v>1.6666666666666667</v>
      </c>
    </row>
    <row r="1779" spans="6:9" x14ac:dyDescent="0.3">
      <c r="F1779" s="3">
        <v>1</v>
      </c>
      <c r="G1779" s="3">
        <v>2</v>
      </c>
      <c r="H1779" s="3">
        <v>2</v>
      </c>
      <c r="I1779" s="6">
        <f t="shared" si="27"/>
        <v>1.6666666666666667</v>
      </c>
    </row>
    <row r="1780" spans="6:9" x14ac:dyDescent="0.3">
      <c r="F1780" s="3">
        <v>1</v>
      </c>
      <c r="G1780" s="3">
        <v>2</v>
      </c>
      <c r="H1780" s="3">
        <v>2</v>
      </c>
      <c r="I1780" s="6">
        <f t="shared" si="27"/>
        <v>1.6666666666666667</v>
      </c>
    </row>
    <row r="1781" spans="6:9" x14ac:dyDescent="0.3">
      <c r="F1781" s="3">
        <v>1</v>
      </c>
      <c r="G1781" s="3">
        <v>2</v>
      </c>
      <c r="H1781" s="3">
        <v>3</v>
      </c>
      <c r="I1781" s="6">
        <f t="shared" si="27"/>
        <v>2</v>
      </c>
    </row>
    <row r="1782" spans="6:9" x14ac:dyDescent="0.3">
      <c r="F1782" s="3">
        <v>1</v>
      </c>
      <c r="G1782" s="3">
        <v>2</v>
      </c>
      <c r="H1782" s="3">
        <v>3</v>
      </c>
      <c r="I1782" s="6">
        <f t="shared" si="27"/>
        <v>2</v>
      </c>
    </row>
    <row r="1783" spans="6:9" x14ac:dyDescent="0.3">
      <c r="F1783" s="3">
        <v>1</v>
      </c>
      <c r="G1783" s="3">
        <v>2</v>
      </c>
      <c r="H1783" s="3">
        <v>3</v>
      </c>
      <c r="I1783" s="6">
        <f t="shared" si="27"/>
        <v>2</v>
      </c>
    </row>
    <row r="1784" spans="6:9" x14ac:dyDescent="0.3">
      <c r="F1784" s="3">
        <v>1</v>
      </c>
      <c r="G1784" s="3">
        <v>2</v>
      </c>
      <c r="H1784" s="3">
        <v>3</v>
      </c>
      <c r="I1784" s="6">
        <f t="shared" si="27"/>
        <v>2</v>
      </c>
    </row>
    <row r="1785" spans="6:9" x14ac:dyDescent="0.3">
      <c r="F1785" s="3">
        <v>1</v>
      </c>
      <c r="G1785" s="3">
        <v>2</v>
      </c>
      <c r="H1785" s="3">
        <v>3</v>
      </c>
      <c r="I1785" s="6">
        <f t="shared" si="27"/>
        <v>2</v>
      </c>
    </row>
    <row r="1786" spans="6:9" x14ac:dyDescent="0.3">
      <c r="F1786" s="3">
        <v>1</v>
      </c>
      <c r="G1786" s="3">
        <v>2</v>
      </c>
      <c r="H1786" s="3">
        <v>4</v>
      </c>
      <c r="I1786" s="6">
        <f t="shared" si="27"/>
        <v>2.3333333333333335</v>
      </c>
    </row>
    <row r="1787" spans="6:9" x14ac:dyDescent="0.3">
      <c r="F1787" s="3">
        <v>1</v>
      </c>
      <c r="G1787" s="3">
        <v>2</v>
      </c>
      <c r="H1787" s="3">
        <v>4</v>
      </c>
      <c r="I1787" s="6">
        <f t="shared" si="27"/>
        <v>2.3333333333333335</v>
      </c>
    </row>
    <row r="1788" spans="6:9" x14ac:dyDescent="0.3">
      <c r="F1788" s="3">
        <v>1</v>
      </c>
      <c r="G1788" s="3">
        <v>2</v>
      </c>
      <c r="H1788" s="3">
        <v>4</v>
      </c>
      <c r="I1788" s="6">
        <f t="shared" si="27"/>
        <v>2.3333333333333335</v>
      </c>
    </row>
    <row r="1789" spans="6:9" x14ac:dyDescent="0.3">
      <c r="F1789" s="3">
        <v>1</v>
      </c>
      <c r="G1789" s="3">
        <v>2</v>
      </c>
      <c r="H1789" s="3">
        <v>4</v>
      </c>
      <c r="I1789" s="6">
        <f t="shared" si="27"/>
        <v>2.3333333333333335</v>
      </c>
    </row>
    <row r="1790" spans="6:9" x14ac:dyDescent="0.3">
      <c r="F1790" s="3">
        <v>1</v>
      </c>
      <c r="G1790" s="3">
        <v>2</v>
      </c>
      <c r="H1790" s="3">
        <v>5</v>
      </c>
      <c r="I1790" s="6">
        <f t="shared" si="27"/>
        <v>2.6666666666666665</v>
      </c>
    </row>
    <row r="1791" spans="6:9" x14ac:dyDescent="0.3">
      <c r="F1791" s="3">
        <v>1</v>
      </c>
      <c r="G1791" s="3">
        <v>2</v>
      </c>
      <c r="H1791" s="3">
        <v>5</v>
      </c>
      <c r="I1791" s="6">
        <f t="shared" si="27"/>
        <v>2.6666666666666665</v>
      </c>
    </row>
    <row r="1792" spans="6:9" x14ac:dyDescent="0.3">
      <c r="F1792" s="3">
        <v>1</v>
      </c>
      <c r="G1792" s="3">
        <v>2</v>
      </c>
      <c r="H1792" s="3">
        <v>5</v>
      </c>
      <c r="I1792" s="6">
        <f t="shared" si="27"/>
        <v>2.6666666666666665</v>
      </c>
    </row>
    <row r="1793" spans="6:9" x14ac:dyDescent="0.3">
      <c r="F1793" s="3">
        <v>1</v>
      </c>
      <c r="G1793" s="3">
        <v>2</v>
      </c>
      <c r="H1793" s="3">
        <v>6</v>
      </c>
      <c r="I1793" s="6">
        <f t="shared" si="27"/>
        <v>3</v>
      </c>
    </row>
    <row r="1794" spans="6:9" x14ac:dyDescent="0.3">
      <c r="F1794" s="3">
        <v>1</v>
      </c>
      <c r="G1794" s="3">
        <v>2</v>
      </c>
      <c r="H1794" s="3">
        <v>6</v>
      </c>
      <c r="I1794" s="6">
        <f t="shared" si="27"/>
        <v>3</v>
      </c>
    </row>
    <row r="1795" spans="6:9" x14ac:dyDescent="0.3">
      <c r="F1795" s="3">
        <v>1</v>
      </c>
      <c r="G1795" s="3">
        <v>2</v>
      </c>
      <c r="H1795" s="3">
        <v>7</v>
      </c>
      <c r="I1795" s="6">
        <f t="shared" si="27"/>
        <v>3.3333333333333335</v>
      </c>
    </row>
    <row r="1796" spans="6:9" x14ac:dyDescent="0.3">
      <c r="F1796" s="3">
        <v>1</v>
      </c>
      <c r="G1796" s="3">
        <v>2</v>
      </c>
      <c r="H1796" s="3">
        <v>2</v>
      </c>
      <c r="I1796" s="6">
        <f t="shared" ref="I1796:I1859" si="28">AVERAGE(F1796:H1796)</f>
        <v>1.6666666666666667</v>
      </c>
    </row>
    <row r="1797" spans="6:9" x14ac:dyDescent="0.3">
      <c r="F1797" s="3">
        <v>1</v>
      </c>
      <c r="G1797" s="3">
        <v>2</v>
      </c>
      <c r="H1797" s="3">
        <v>2</v>
      </c>
      <c r="I1797" s="6">
        <f t="shared" si="28"/>
        <v>1.6666666666666667</v>
      </c>
    </row>
    <row r="1798" spans="6:9" x14ac:dyDescent="0.3">
      <c r="F1798" s="3">
        <v>1</v>
      </c>
      <c r="G1798" s="3">
        <v>2</v>
      </c>
      <c r="H1798" s="3">
        <v>3</v>
      </c>
      <c r="I1798" s="6">
        <f t="shared" si="28"/>
        <v>2</v>
      </c>
    </row>
    <row r="1799" spans="6:9" x14ac:dyDescent="0.3">
      <c r="F1799" s="3">
        <v>1</v>
      </c>
      <c r="G1799" s="3">
        <v>2</v>
      </c>
      <c r="H1799" s="3">
        <v>3</v>
      </c>
      <c r="I1799" s="6">
        <f t="shared" si="28"/>
        <v>2</v>
      </c>
    </row>
    <row r="1800" spans="6:9" x14ac:dyDescent="0.3">
      <c r="F1800" s="3">
        <v>1</v>
      </c>
      <c r="G1800" s="3">
        <v>2</v>
      </c>
      <c r="H1800" s="3">
        <v>3</v>
      </c>
      <c r="I1800" s="6">
        <f t="shared" si="28"/>
        <v>2</v>
      </c>
    </row>
    <row r="1801" spans="6:9" x14ac:dyDescent="0.3">
      <c r="F1801" s="3">
        <v>1</v>
      </c>
      <c r="G1801" s="3">
        <v>2</v>
      </c>
      <c r="H1801" s="3">
        <v>3</v>
      </c>
      <c r="I1801" s="6">
        <f t="shared" si="28"/>
        <v>2</v>
      </c>
    </row>
    <row r="1802" spans="6:9" x14ac:dyDescent="0.3">
      <c r="F1802" s="3">
        <v>1</v>
      </c>
      <c r="G1802" s="3">
        <v>2</v>
      </c>
      <c r="H1802" s="3">
        <v>3</v>
      </c>
      <c r="I1802" s="6">
        <f t="shared" si="28"/>
        <v>2</v>
      </c>
    </row>
    <row r="1803" spans="6:9" x14ac:dyDescent="0.3">
      <c r="F1803" s="3">
        <v>1</v>
      </c>
      <c r="G1803" s="3">
        <v>2</v>
      </c>
      <c r="H1803" s="3">
        <v>4</v>
      </c>
      <c r="I1803" s="6">
        <f t="shared" si="28"/>
        <v>2.3333333333333335</v>
      </c>
    </row>
    <row r="1804" spans="6:9" x14ac:dyDescent="0.3">
      <c r="F1804" s="3">
        <v>1</v>
      </c>
      <c r="G1804" s="3">
        <v>2</v>
      </c>
      <c r="H1804" s="3">
        <v>4</v>
      </c>
      <c r="I1804" s="6">
        <f t="shared" si="28"/>
        <v>2.3333333333333335</v>
      </c>
    </row>
    <row r="1805" spans="6:9" x14ac:dyDescent="0.3">
      <c r="F1805" s="3">
        <v>1</v>
      </c>
      <c r="G1805" s="3">
        <v>2</v>
      </c>
      <c r="H1805" s="3">
        <v>4</v>
      </c>
      <c r="I1805" s="6">
        <f t="shared" si="28"/>
        <v>2.3333333333333335</v>
      </c>
    </row>
    <row r="1806" spans="6:9" x14ac:dyDescent="0.3">
      <c r="F1806" s="3">
        <v>1</v>
      </c>
      <c r="G1806" s="3">
        <v>2</v>
      </c>
      <c r="H1806" s="3">
        <v>4</v>
      </c>
      <c r="I1806" s="6">
        <f t="shared" si="28"/>
        <v>2.3333333333333335</v>
      </c>
    </row>
    <row r="1807" spans="6:9" x14ac:dyDescent="0.3">
      <c r="F1807" s="3">
        <v>1</v>
      </c>
      <c r="G1807" s="3">
        <v>2</v>
      </c>
      <c r="H1807" s="3">
        <v>5</v>
      </c>
      <c r="I1807" s="6">
        <f t="shared" si="28"/>
        <v>2.6666666666666665</v>
      </c>
    </row>
    <row r="1808" spans="6:9" x14ac:dyDescent="0.3">
      <c r="F1808" s="3">
        <v>1</v>
      </c>
      <c r="G1808" s="3">
        <v>2</v>
      </c>
      <c r="H1808" s="3">
        <v>5</v>
      </c>
      <c r="I1808" s="6">
        <f t="shared" si="28"/>
        <v>2.6666666666666665</v>
      </c>
    </row>
    <row r="1809" spans="6:9" x14ac:dyDescent="0.3">
      <c r="F1809" s="3">
        <v>1</v>
      </c>
      <c r="G1809" s="3">
        <v>2</v>
      </c>
      <c r="H1809" s="3">
        <v>5</v>
      </c>
      <c r="I1809" s="6">
        <f t="shared" si="28"/>
        <v>2.6666666666666665</v>
      </c>
    </row>
    <row r="1810" spans="6:9" x14ac:dyDescent="0.3">
      <c r="F1810" s="3">
        <v>1</v>
      </c>
      <c r="G1810" s="3">
        <v>2</v>
      </c>
      <c r="H1810" s="3">
        <v>6</v>
      </c>
      <c r="I1810" s="6">
        <f t="shared" si="28"/>
        <v>3</v>
      </c>
    </row>
    <row r="1811" spans="6:9" x14ac:dyDescent="0.3">
      <c r="F1811" s="3">
        <v>1</v>
      </c>
      <c r="G1811" s="3">
        <v>2</v>
      </c>
      <c r="H1811" s="3">
        <v>6</v>
      </c>
      <c r="I1811" s="6">
        <f t="shared" si="28"/>
        <v>3</v>
      </c>
    </row>
    <row r="1812" spans="6:9" x14ac:dyDescent="0.3">
      <c r="F1812" s="3">
        <v>1</v>
      </c>
      <c r="G1812" s="3">
        <v>2</v>
      </c>
      <c r="H1812" s="3">
        <v>7</v>
      </c>
      <c r="I1812" s="6">
        <f t="shared" si="28"/>
        <v>3.3333333333333335</v>
      </c>
    </row>
    <row r="1813" spans="6:9" x14ac:dyDescent="0.3">
      <c r="F1813" s="3">
        <v>1</v>
      </c>
      <c r="G1813" s="3">
        <v>2</v>
      </c>
      <c r="H1813" s="3">
        <v>2</v>
      </c>
      <c r="I1813" s="6">
        <f t="shared" si="28"/>
        <v>1.6666666666666667</v>
      </c>
    </row>
    <row r="1814" spans="6:9" x14ac:dyDescent="0.3">
      <c r="F1814" s="3">
        <v>1</v>
      </c>
      <c r="G1814" s="3">
        <v>2</v>
      </c>
      <c r="H1814" s="3">
        <v>3</v>
      </c>
      <c r="I1814" s="6">
        <f t="shared" si="28"/>
        <v>2</v>
      </c>
    </row>
    <row r="1815" spans="6:9" x14ac:dyDescent="0.3">
      <c r="F1815" s="3">
        <v>1</v>
      </c>
      <c r="G1815" s="3">
        <v>2</v>
      </c>
      <c r="H1815" s="3">
        <v>3</v>
      </c>
      <c r="I1815" s="6">
        <f t="shared" si="28"/>
        <v>2</v>
      </c>
    </row>
    <row r="1816" spans="6:9" x14ac:dyDescent="0.3">
      <c r="F1816" s="3">
        <v>1</v>
      </c>
      <c r="G1816" s="3">
        <v>2</v>
      </c>
      <c r="H1816" s="3">
        <v>3</v>
      </c>
      <c r="I1816" s="6">
        <f t="shared" si="28"/>
        <v>2</v>
      </c>
    </row>
    <row r="1817" spans="6:9" x14ac:dyDescent="0.3">
      <c r="F1817" s="3">
        <v>1</v>
      </c>
      <c r="G1817" s="3">
        <v>2</v>
      </c>
      <c r="H1817" s="3">
        <v>3</v>
      </c>
      <c r="I1817" s="6">
        <f t="shared" si="28"/>
        <v>2</v>
      </c>
    </row>
    <row r="1818" spans="6:9" x14ac:dyDescent="0.3">
      <c r="F1818" s="3">
        <v>1</v>
      </c>
      <c r="G1818" s="3">
        <v>2</v>
      </c>
      <c r="H1818" s="3">
        <v>3</v>
      </c>
      <c r="I1818" s="6">
        <f t="shared" si="28"/>
        <v>2</v>
      </c>
    </row>
    <row r="1819" spans="6:9" x14ac:dyDescent="0.3">
      <c r="F1819" s="3">
        <v>1</v>
      </c>
      <c r="G1819" s="3">
        <v>2</v>
      </c>
      <c r="H1819" s="3">
        <v>4</v>
      </c>
      <c r="I1819" s="6">
        <f t="shared" si="28"/>
        <v>2.3333333333333335</v>
      </c>
    </row>
    <row r="1820" spans="6:9" x14ac:dyDescent="0.3">
      <c r="F1820" s="3">
        <v>1</v>
      </c>
      <c r="G1820" s="3">
        <v>2</v>
      </c>
      <c r="H1820" s="3">
        <v>4</v>
      </c>
      <c r="I1820" s="6">
        <f t="shared" si="28"/>
        <v>2.3333333333333335</v>
      </c>
    </row>
    <row r="1821" spans="6:9" x14ac:dyDescent="0.3">
      <c r="F1821" s="3">
        <v>1</v>
      </c>
      <c r="G1821" s="3">
        <v>2</v>
      </c>
      <c r="H1821" s="3">
        <v>4</v>
      </c>
      <c r="I1821" s="6">
        <f t="shared" si="28"/>
        <v>2.3333333333333335</v>
      </c>
    </row>
    <row r="1822" spans="6:9" x14ac:dyDescent="0.3">
      <c r="F1822" s="3">
        <v>1</v>
      </c>
      <c r="G1822" s="3">
        <v>2</v>
      </c>
      <c r="H1822" s="3">
        <v>4</v>
      </c>
      <c r="I1822" s="6">
        <f t="shared" si="28"/>
        <v>2.3333333333333335</v>
      </c>
    </row>
    <row r="1823" spans="6:9" x14ac:dyDescent="0.3">
      <c r="F1823" s="3">
        <v>1</v>
      </c>
      <c r="G1823" s="3">
        <v>2</v>
      </c>
      <c r="H1823" s="3">
        <v>5</v>
      </c>
      <c r="I1823" s="6">
        <f t="shared" si="28"/>
        <v>2.6666666666666665</v>
      </c>
    </row>
    <row r="1824" spans="6:9" x14ac:dyDescent="0.3">
      <c r="F1824" s="3">
        <v>1</v>
      </c>
      <c r="G1824" s="3">
        <v>2</v>
      </c>
      <c r="H1824" s="3">
        <v>5</v>
      </c>
      <c r="I1824" s="6">
        <f t="shared" si="28"/>
        <v>2.6666666666666665</v>
      </c>
    </row>
    <row r="1825" spans="6:9" x14ac:dyDescent="0.3">
      <c r="F1825" s="3">
        <v>1</v>
      </c>
      <c r="G1825" s="3">
        <v>2</v>
      </c>
      <c r="H1825" s="3">
        <v>5</v>
      </c>
      <c r="I1825" s="6">
        <f t="shared" si="28"/>
        <v>2.6666666666666665</v>
      </c>
    </row>
    <row r="1826" spans="6:9" x14ac:dyDescent="0.3">
      <c r="F1826" s="3">
        <v>1</v>
      </c>
      <c r="G1826" s="3">
        <v>2</v>
      </c>
      <c r="H1826" s="3">
        <v>6</v>
      </c>
      <c r="I1826" s="6">
        <f t="shared" si="28"/>
        <v>3</v>
      </c>
    </row>
    <row r="1827" spans="6:9" x14ac:dyDescent="0.3">
      <c r="F1827" s="3">
        <v>1</v>
      </c>
      <c r="G1827" s="3">
        <v>2</v>
      </c>
      <c r="H1827" s="3">
        <v>6</v>
      </c>
      <c r="I1827" s="6">
        <f t="shared" si="28"/>
        <v>3</v>
      </c>
    </row>
    <row r="1828" spans="6:9" x14ac:dyDescent="0.3">
      <c r="F1828" s="3">
        <v>1</v>
      </c>
      <c r="G1828" s="3">
        <v>2</v>
      </c>
      <c r="H1828" s="3">
        <v>7</v>
      </c>
      <c r="I1828" s="6">
        <f t="shared" si="28"/>
        <v>3.3333333333333335</v>
      </c>
    </row>
    <row r="1829" spans="6:9" x14ac:dyDescent="0.3">
      <c r="F1829" s="3">
        <v>1</v>
      </c>
      <c r="G1829" s="3">
        <v>2</v>
      </c>
      <c r="H1829" s="3">
        <v>3</v>
      </c>
      <c r="I1829" s="6">
        <f t="shared" si="28"/>
        <v>2</v>
      </c>
    </row>
    <row r="1830" spans="6:9" x14ac:dyDescent="0.3">
      <c r="F1830" s="3">
        <v>1</v>
      </c>
      <c r="G1830" s="3">
        <v>2</v>
      </c>
      <c r="H1830" s="3">
        <v>3</v>
      </c>
      <c r="I1830" s="6">
        <f t="shared" si="28"/>
        <v>2</v>
      </c>
    </row>
    <row r="1831" spans="6:9" x14ac:dyDescent="0.3">
      <c r="F1831" s="3">
        <v>1</v>
      </c>
      <c r="G1831" s="3">
        <v>2</v>
      </c>
      <c r="H1831" s="3">
        <v>3</v>
      </c>
      <c r="I1831" s="6">
        <f t="shared" si="28"/>
        <v>2</v>
      </c>
    </row>
    <row r="1832" spans="6:9" x14ac:dyDescent="0.3">
      <c r="F1832" s="3">
        <v>1</v>
      </c>
      <c r="G1832" s="3">
        <v>2</v>
      </c>
      <c r="H1832" s="3">
        <v>3</v>
      </c>
      <c r="I1832" s="6">
        <f t="shared" si="28"/>
        <v>2</v>
      </c>
    </row>
    <row r="1833" spans="6:9" x14ac:dyDescent="0.3">
      <c r="F1833" s="3">
        <v>1</v>
      </c>
      <c r="G1833" s="3">
        <v>2</v>
      </c>
      <c r="H1833" s="3">
        <v>3</v>
      </c>
      <c r="I1833" s="6">
        <f t="shared" si="28"/>
        <v>2</v>
      </c>
    </row>
    <row r="1834" spans="6:9" x14ac:dyDescent="0.3">
      <c r="F1834" s="3">
        <v>1</v>
      </c>
      <c r="G1834" s="3">
        <v>2</v>
      </c>
      <c r="H1834" s="3">
        <v>4</v>
      </c>
      <c r="I1834" s="6">
        <f t="shared" si="28"/>
        <v>2.3333333333333335</v>
      </c>
    </row>
    <row r="1835" spans="6:9" x14ac:dyDescent="0.3">
      <c r="F1835" s="3">
        <v>1</v>
      </c>
      <c r="G1835" s="3">
        <v>2</v>
      </c>
      <c r="H1835" s="3">
        <v>4</v>
      </c>
      <c r="I1835" s="6">
        <f t="shared" si="28"/>
        <v>2.3333333333333335</v>
      </c>
    </row>
    <row r="1836" spans="6:9" x14ac:dyDescent="0.3">
      <c r="F1836" s="3">
        <v>1</v>
      </c>
      <c r="G1836" s="3">
        <v>2</v>
      </c>
      <c r="H1836" s="3">
        <v>4</v>
      </c>
      <c r="I1836" s="6">
        <f t="shared" si="28"/>
        <v>2.3333333333333335</v>
      </c>
    </row>
    <row r="1837" spans="6:9" x14ac:dyDescent="0.3">
      <c r="F1837" s="3">
        <v>1</v>
      </c>
      <c r="G1837" s="3">
        <v>2</v>
      </c>
      <c r="H1837" s="3">
        <v>4</v>
      </c>
      <c r="I1837" s="6">
        <f t="shared" si="28"/>
        <v>2.3333333333333335</v>
      </c>
    </row>
    <row r="1838" spans="6:9" x14ac:dyDescent="0.3">
      <c r="F1838" s="3">
        <v>1</v>
      </c>
      <c r="G1838" s="3">
        <v>2</v>
      </c>
      <c r="H1838" s="3">
        <v>5</v>
      </c>
      <c r="I1838" s="6">
        <f t="shared" si="28"/>
        <v>2.6666666666666665</v>
      </c>
    </row>
    <row r="1839" spans="6:9" x14ac:dyDescent="0.3">
      <c r="F1839" s="3">
        <v>1</v>
      </c>
      <c r="G1839" s="3">
        <v>2</v>
      </c>
      <c r="H1839" s="3">
        <v>5</v>
      </c>
      <c r="I1839" s="6">
        <f t="shared" si="28"/>
        <v>2.6666666666666665</v>
      </c>
    </row>
    <row r="1840" spans="6:9" x14ac:dyDescent="0.3">
      <c r="F1840" s="3">
        <v>1</v>
      </c>
      <c r="G1840" s="3">
        <v>2</v>
      </c>
      <c r="H1840" s="3">
        <v>5</v>
      </c>
      <c r="I1840" s="6">
        <f t="shared" si="28"/>
        <v>2.6666666666666665</v>
      </c>
    </row>
    <row r="1841" spans="6:9" x14ac:dyDescent="0.3">
      <c r="F1841" s="3">
        <v>1</v>
      </c>
      <c r="G1841" s="3">
        <v>2</v>
      </c>
      <c r="H1841" s="3">
        <v>6</v>
      </c>
      <c r="I1841" s="6">
        <f t="shared" si="28"/>
        <v>3</v>
      </c>
    </row>
    <row r="1842" spans="6:9" x14ac:dyDescent="0.3">
      <c r="F1842" s="3">
        <v>1</v>
      </c>
      <c r="G1842" s="3">
        <v>2</v>
      </c>
      <c r="H1842" s="3">
        <v>6</v>
      </c>
      <c r="I1842" s="6">
        <f t="shared" si="28"/>
        <v>3</v>
      </c>
    </row>
    <row r="1843" spans="6:9" x14ac:dyDescent="0.3">
      <c r="F1843" s="3">
        <v>1</v>
      </c>
      <c r="G1843" s="3">
        <v>2</v>
      </c>
      <c r="H1843" s="3">
        <v>7</v>
      </c>
      <c r="I1843" s="6">
        <f t="shared" si="28"/>
        <v>3.3333333333333335</v>
      </c>
    </row>
    <row r="1844" spans="6:9" x14ac:dyDescent="0.3">
      <c r="F1844" s="3">
        <v>1</v>
      </c>
      <c r="G1844" s="3">
        <v>3</v>
      </c>
      <c r="H1844" s="3">
        <v>3</v>
      </c>
      <c r="I1844" s="6">
        <f t="shared" si="28"/>
        <v>2.3333333333333335</v>
      </c>
    </row>
    <row r="1845" spans="6:9" x14ac:dyDescent="0.3">
      <c r="F1845" s="3">
        <v>1</v>
      </c>
      <c r="G1845" s="3">
        <v>3</v>
      </c>
      <c r="H1845" s="3">
        <v>3</v>
      </c>
      <c r="I1845" s="6">
        <f t="shared" si="28"/>
        <v>2.3333333333333335</v>
      </c>
    </row>
    <row r="1846" spans="6:9" x14ac:dyDescent="0.3">
      <c r="F1846" s="3">
        <v>1</v>
      </c>
      <c r="G1846" s="3">
        <v>3</v>
      </c>
      <c r="H1846" s="3">
        <v>3</v>
      </c>
      <c r="I1846" s="6">
        <f t="shared" si="28"/>
        <v>2.3333333333333335</v>
      </c>
    </row>
    <row r="1847" spans="6:9" x14ac:dyDescent="0.3">
      <c r="F1847" s="3">
        <v>1</v>
      </c>
      <c r="G1847" s="3">
        <v>3</v>
      </c>
      <c r="H1847" s="3">
        <v>3</v>
      </c>
      <c r="I1847" s="6">
        <f t="shared" si="28"/>
        <v>2.3333333333333335</v>
      </c>
    </row>
    <row r="1848" spans="6:9" x14ac:dyDescent="0.3">
      <c r="F1848" s="3">
        <v>1</v>
      </c>
      <c r="G1848" s="3">
        <v>3</v>
      </c>
      <c r="H1848" s="3">
        <v>4</v>
      </c>
      <c r="I1848" s="6">
        <f t="shared" si="28"/>
        <v>2.6666666666666665</v>
      </c>
    </row>
    <row r="1849" spans="6:9" x14ac:dyDescent="0.3">
      <c r="F1849" s="3">
        <v>1</v>
      </c>
      <c r="G1849" s="3">
        <v>3</v>
      </c>
      <c r="H1849" s="3">
        <v>4</v>
      </c>
      <c r="I1849" s="6">
        <f t="shared" si="28"/>
        <v>2.6666666666666665</v>
      </c>
    </row>
    <row r="1850" spans="6:9" x14ac:dyDescent="0.3">
      <c r="F1850" s="3">
        <v>1</v>
      </c>
      <c r="G1850" s="3">
        <v>3</v>
      </c>
      <c r="H1850" s="3">
        <v>4</v>
      </c>
      <c r="I1850" s="6">
        <f t="shared" si="28"/>
        <v>2.6666666666666665</v>
      </c>
    </row>
    <row r="1851" spans="6:9" x14ac:dyDescent="0.3">
      <c r="F1851" s="3">
        <v>1</v>
      </c>
      <c r="G1851" s="3">
        <v>3</v>
      </c>
      <c r="H1851" s="3">
        <v>4</v>
      </c>
      <c r="I1851" s="6">
        <f t="shared" si="28"/>
        <v>2.6666666666666665</v>
      </c>
    </row>
    <row r="1852" spans="6:9" x14ac:dyDescent="0.3">
      <c r="F1852" s="3">
        <v>1</v>
      </c>
      <c r="G1852" s="3">
        <v>3</v>
      </c>
      <c r="H1852" s="3">
        <v>5</v>
      </c>
      <c r="I1852" s="6">
        <f t="shared" si="28"/>
        <v>3</v>
      </c>
    </row>
    <row r="1853" spans="6:9" x14ac:dyDescent="0.3">
      <c r="F1853" s="3">
        <v>1</v>
      </c>
      <c r="G1853" s="3">
        <v>3</v>
      </c>
      <c r="H1853" s="3">
        <v>5</v>
      </c>
      <c r="I1853" s="6">
        <f t="shared" si="28"/>
        <v>3</v>
      </c>
    </row>
    <row r="1854" spans="6:9" x14ac:dyDescent="0.3">
      <c r="F1854" s="3">
        <v>1</v>
      </c>
      <c r="G1854" s="3">
        <v>3</v>
      </c>
      <c r="H1854" s="3">
        <v>5</v>
      </c>
      <c r="I1854" s="6">
        <f t="shared" si="28"/>
        <v>3</v>
      </c>
    </row>
    <row r="1855" spans="6:9" x14ac:dyDescent="0.3">
      <c r="F1855" s="3">
        <v>1</v>
      </c>
      <c r="G1855" s="3">
        <v>3</v>
      </c>
      <c r="H1855" s="3">
        <v>6</v>
      </c>
      <c r="I1855" s="6">
        <f t="shared" si="28"/>
        <v>3.3333333333333335</v>
      </c>
    </row>
    <row r="1856" spans="6:9" x14ac:dyDescent="0.3">
      <c r="F1856" s="3">
        <v>1</v>
      </c>
      <c r="G1856" s="3">
        <v>3</v>
      </c>
      <c r="H1856" s="3">
        <v>6</v>
      </c>
      <c r="I1856" s="6">
        <f t="shared" si="28"/>
        <v>3.3333333333333335</v>
      </c>
    </row>
    <row r="1857" spans="6:9" x14ac:dyDescent="0.3">
      <c r="F1857" s="3">
        <v>1</v>
      </c>
      <c r="G1857" s="3">
        <v>3</v>
      </c>
      <c r="H1857" s="3">
        <v>7</v>
      </c>
      <c r="I1857" s="6">
        <f t="shared" si="28"/>
        <v>3.6666666666666665</v>
      </c>
    </row>
    <row r="1858" spans="6:9" x14ac:dyDescent="0.3">
      <c r="F1858" s="3">
        <v>1</v>
      </c>
      <c r="G1858" s="3">
        <v>3</v>
      </c>
      <c r="H1858" s="3">
        <v>3</v>
      </c>
      <c r="I1858" s="6">
        <f t="shared" si="28"/>
        <v>2.3333333333333335</v>
      </c>
    </row>
    <row r="1859" spans="6:9" x14ac:dyDescent="0.3">
      <c r="F1859" s="3">
        <v>1</v>
      </c>
      <c r="G1859" s="3">
        <v>3</v>
      </c>
      <c r="H1859" s="3">
        <v>3</v>
      </c>
      <c r="I1859" s="6">
        <f t="shared" si="28"/>
        <v>2.3333333333333335</v>
      </c>
    </row>
    <row r="1860" spans="6:9" x14ac:dyDescent="0.3">
      <c r="F1860" s="3">
        <v>1</v>
      </c>
      <c r="G1860" s="3">
        <v>3</v>
      </c>
      <c r="H1860" s="3">
        <v>3</v>
      </c>
      <c r="I1860" s="6">
        <f t="shared" ref="I1860:I1923" si="29">AVERAGE(F1860:H1860)</f>
        <v>2.3333333333333335</v>
      </c>
    </row>
    <row r="1861" spans="6:9" x14ac:dyDescent="0.3">
      <c r="F1861" s="3">
        <v>1</v>
      </c>
      <c r="G1861" s="3">
        <v>3</v>
      </c>
      <c r="H1861" s="3">
        <v>4</v>
      </c>
      <c r="I1861" s="6">
        <f t="shared" si="29"/>
        <v>2.6666666666666665</v>
      </c>
    </row>
    <row r="1862" spans="6:9" x14ac:dyDescent="0.3">
      <c r="F1862" s="3">
        <v>1</v>
      </c>
      <c r="G1862" s="3">
        <v>3</v>
      </c>
      <c r="H1862" s="3">
        <v>4</v>
      </c>
      <c r="I1862" s="6">
        <f t="shared" si="29"/>
        <v>2.6666666666666665</v>
      </c>
    </row>
    <row r="1863" spans="6:9" x14ac:dyDescent="0.3">
      <c r="F1863" s="3">
        <v>1</v>
      </c>
      <c r="G1863" s="3">
        <v>3</v>
      </c>
      <c r="H1863" s="3">
        <v>4</v>
      </c>
      <c r="I1863" s="6">
        <f t="shared" si="29"/>
        <v>2.6666666666666665</v>
      </c>
    </row>
    <row r="1864" spans="6:9" x14ac:dyDescent="0.3">
      <c r="F1864" s="3">
        <v>1</v>
      </c>
      <c r="G1864" s="3">
        <v>3</v>
      </c>
      <c r="H1864" s="3">
        <v>4</v>
      </c>
      <c r="I1864" s="6">
        <f t="shared" si="29"/>
        <v>2.6666666666666665</v>
      </c>
    </row>
    <row r="1865" spans="6:9" x14ac:dyDescent="0.3">
      <c r="F1865" s="3">
        <v>1</v>
      </c>
      <c r="G1865" s="3">
        <v>3</v>
      </c>
      <c r="H1865" s="3">
        <v>5</v>
      </c>
      <c r="I1865" s="6">
        <f t="shared" si="29"/>
        <v>3</v>
      </c>
    </row>
    <row r="1866" spans="6:9" x14ac:dyDescent="0.3">
      <c r="F1866" s="3">
        <v>1</v>
      </c>
      <c r="G1866" s="3">
        <v>3</v>
      </c>
      <c r="H1866" s="3">
        <v>5</v>
      </c>
      <c r="I1866" s="6">
        <f t="shared" si="29"/>
        <v>3</v>
      </c>
    </row>
    <row r="1867" spans="6:9" x14ac:dyDescent="0.3">
      <c r="F1867" s="3">
        <v>1</v>
      </c>
      <c r="G1867" s="3">
        <v>3</v>
      </c>
      <c r="H1867" s="3">
        <v>5</v>
      </c>
      <c r="I1867" s="6">
        <f t="shared" si="29"/>
        <v>3</v>
      </c>
    </row>
    <row r="1868" spans="6:9" x14ac:dyDescent="0.3">
      <c r="F1868" s="3">
        <v>1</v>
      </c>
      <c r="G1868" s="3">
        <v>3</v>
      </c>
      <c r="H1868" s="3">
        <v>6</v>
      </c>
      <c r="I1868" s="6">
        <f t="shared" si="29"/>
        <v>3.3333333333333335</v>
      </c>
    </row>
    <row r="1869" spans="6:9" x14ac:dyDescent="0.3">
      <c r="F1869" s="3">
        <v>1</v>
      </c>
      <c r="G1869" s="3">
        <v>3</v>
      </c>
      <c r="H1869" s="3">
        <v>6</v>
      </c>
      <c r="I1869" s="6">
        <f t="shared" si="29"/>
        <v>3.3333333333333335</v>
      </c>
    </row>
    <row r="1870" spans="6:9" x14ac:dyDescent="0.3">
      <c r="F1870" s="3">
        <v>1</v>
      </c>
      <c r="G1870" s="3">
        <v>3</v>
      </c>
      <c r="H1870" s="3">
        <v>7</v>
      </c>
      <c r="I1870" s="6">
        <f t="shared" si="29"/>
        <v>3.6666666666666665</v>
      </c>
    </row>
    <row r="1871" spans="6:9" x14ac:dyDescent="0.3">
      <c r="F1871" s="3">
        <v>1</v>
      </c>
      <c r="G1871" s="3">
        <v>3</v>
      </c>
      <c r="H1871" s="3">
        <v>3</v>
      </c>
      <c r="I1871" s="6">
        <f t="shared" si="29"/>
        <v>2.3333333333333335</v>
      </c>
    </row>
    <row r="1872" spans="6:9" x14ac:dyDescent="0.3">
      <c r="F1872" s="3">
        <v>1</v>
      </c>
      <c r="G1872" s="3">
        <v>3</v>
      </c>
      <c r="H1872" s="3">
        <v>3</v>
      </c>
      <c r="I1872" s="6">
        <f t="shared" si="29"/>
        <v>2.3333333333333335</v>
      </c>
    </row>
    <row r="1873" spans="6:9" x14ac:dyDescent="0.3">
      <c r="F1873" s="3">
        <v>1</v>
      </c>
      <c r="G1873" s="3">
        <v>3</v>
      </c>
      <c r="H1873" s="3">
        <v>4</v>
      </c>
      <c r="I1873" s="6">
        <f t="shared" si="29"/>
        <v>2.6666666666666665</v>
      </c>
    </row>
    <row r="1874" spans="6:9" x14ac:dyDescent="0.3">
      <c r="F1874" s="3">
        <v>1</v>
      </c>
      <c r="G1874" s="3">
        <v>3</v>
      </c>
      <c r="H1874" s="3">
        <v>4</v>
      </c>
      <c r="I1874" s="6">
        <f t="shared" si="29"/>
        <v>2.6666666666666665</v>
      </c>
    </row>
    <row r="1875" spans="6:9" x14ac:dyDescent="0.3">
      <c r="F1875" s="3">
        <v>1</v>
      </c>
      <c r="G1875" s="3">
        <v>3</v>
      </c>
      <c r="H1875" s="3">
        <v>4</v>
      </c>
      <c r="I1875" s="6">
        <f t="shared" si="29"/>
        <v>2.6666666666666665</v>
      </c>
    </row>
    <row r="1876" spans="6:9" x14ac:dyDescent="0.3">
      <c r="F1876" s="3">
        <v>1</v>
      </c>
      <c r="G1876" s="3">
        <v>3</v>
      </c>
      <c r="H1876" s="3">
        <v>4</v>
      </c>
      <c r="I1876" s="6">
        <f t="shared" si="29"/>
        <v>2.6666666666666665</v>
      </c>
    </row>
    <row r="1877" spans="6:9" x14ac:dyDescent="0.3">
      <c r="F1877" s="3">
        <v>1</v>
      </c>
      <c r="G1877" s="3">
        <v>3</v>
      </c>
      <c r="H1877" s="3">
        <v>5</v>
      </c>
      <c r="I1877" s="6">
        <f t="shared" si="29"/>
        <v>3</v>
      </c>
    </row>
    <row r="1878" spans="6:9" x14ac:dyDescent="0.3">
      <c r="F1878" s="3">
        <v>1</v>
      </c>
      <c r="G1878" s="3">
        <v>3</v>
      </c>
      <c r="H1878" s="3">
        <v>5</v>
      </c>
      <c r="I1878" s="6">
        <f t="shared" si="29"/>
        <v>3</v>
      </c>
    </row>
    <row r="1879" spans="6:9" x14ac:dyDescent="0.3">
      <c r="F1879" s="3">
        <v>1</v>
      </c>
      <c r="G1879" s="3">
        <v>3</v>
      </c>
      <c r="H1879" s="3">
        <v>5</v>
      </c>
      <c r="I1879" s="6">
        <f t="shared" si="29"/>
        <v>3</v>
      </c>
    </row>
    <row r="1880" spans="6:9" x14ac:dyDescent="0.3">
      <c r="F1880" s="3">
        <v>1</v>
      </c>
      <c r="G1880" s="3">
        <v>3</v>
      </c>
      <c r="H1880" s="3">
        <v>6</v>
      </c>
      <c r="I1880" s="6">
        <f t="shared" si="29"/>
        <v>3.3333333333333335</v>
      </c>
    </row>
    <row r="1881" spans="6:9" x14ac:dyDescent="0.3">
      <c r="F1881" s="3">
        <v>1</v>
      </c>
      <c r="G1881" s="3">
        <v>3</v>
      </c>
      <c r="H1881" s="3">
        <v>6</v>
      </c>
      <c r="I1881" s="6">
        <f t="shared" si="29"/>
        <v>3.3333333333333335</v>
      </c>
    </row>
    <row r="1882" spans="6:9" x14ac:dyDescent="0.3">
      <c r="F1882" s="3">
        <v>1</v>
      </c>
      <c r="G1882" s="3">
        <v>3</v>
      </c>
      <c r="H1882" s="3">
        <v>7</v>
      </c>
      <c r="I1882" s="6">
        <f t="shared" si="29"/>
        <v>3.6666666666666665</v>
      </c>
    </row>
    <row r="1883" spans="6:9" x14ac:dyDescent="0.3">
      <c r="F1883" s="3">
        <v>1</v>
      </c>
      <c r="G1883" s="3">
        <v>3</v>
      </c>
      <c r="H1883" s="3">
        <v>3</v>
      </c>
      <c r="I1883" s="6">
        <f t="shared" si="29"/>
        <v>2.3333333333333335</v>
      </c>
    </row>
    <row r="1884" spans="6:9" x14ac:dyDescent="0.3">
      <c r="F1884" s="3">
        <v>1</v>
      </c>
      <c r="G1884" s="3">
        <v>3</v>
      </c>
      <c r="H1884" s="3">
        <v>4</v>
      </c>
      <c r="I1884" s="6">
        <f t="shared" si="29"/>
        <v>2.6666666666666665</v>
      </c>
    </row>
    <row r="1885" spans="6:9" x14ac:dyDescent="0.3">
      <c r="F1885" s="3">
        <v>1</v>
      </c>
      <c r="G1885" s="3">
        <v>3</v>
      </c>
      <c r="H1885" s="3">
        <v>4</v>
      </c>
      <c r="I1885" s="6">
        <f t="shared" si="29"/>
        <v>2.6666666666666665</v>
      </c>
    </row>
    <row r="1886" spans="6:9" x14ac:dyDescent="0.3">
      <c r="F1886" s="3">
        <v>1</v>
      </c>
      <c r="G1886" s="3">
        <v>3</v>
      </c>
      <c r="H1886" s="3">
        <v>4</v>
      </c>
      <c r="I1886" s="6">
        <f t="shared" si="29"/>
        <v>2.6666666666666665</v>
      </c>
    </row>
    <row r="1887" spans="6:9" x14ac:dyDescent="0.3">
      <c r="F1887" s="3">
        <v>1</v>
      </c>
      <c r="G1887" s="3">
        <v>3</v>
      </c>
      <c r="H1887" s="3">
        <v>4</v>
      </c>
      <c r="I1887" s="6">
        <f t="shared" si="29"/>
        <v>2.6666666666666665</v>
      </c>
    </row>
    <row r="1888" spans="6:9" x14ac:dyDescent="0.3">
      <c r="F1888" s="3">
        <v>1</v>
      </c>
      <c r="G1888" s="3">
        <v>3</v>
      </c>
      <c r="H1888" s="3">
        <v>5</v>
      </c>
      <c r="I1888" s="6">
        <f t="shared" si="29"/>
        <v>3</v>
      </c>
    </row>
    <row r="1889" spans="6:9" x14ac:dyDescent="0.3">
      <c r="F1889" s="3">
        <v>1</v>
      </c>
      <c r="G1889" s="3">
        <v>3</v>
      </c>
      <c r="H1889" s="3">
        <v>5</v>
      </c>
      <c r="I1889" s="6">
        <f t="shared" si="29"/>
        <v>3</v>
      </c>
    </row>
    <row r="1890" spans="6:9" x14ac:dyDescent="0.3">
      <c r="F1890" s="3">
        <v>1</v>
      </c>
      <c r="G1890" s="3">
        <v>3</v>
      </c>
      <c r="H1890" s="3">
        <v>5</v>
      </c>
      <c r="I1890" s="6">
        <f t="shared" si="29"/>
        <v>3</v>
      </c>
    </row>
    <row r="1891" spans="6:9" x14ac:dyDescent="0.3">
      <c r="F1891" s="3">
        <v>1</v>
      </c>
      <c r="G1891" s="3">
        <v>3</v>
      </c>
      <c r="H1891" s="3">
        <v>6</v>
      </c>
      <c r="I1891" s="6">
        <f t="shared" si="29"/>
        <v>3.3333333333333335</v>
      </c>
    </row>
    <row r="1892" spans="6:9" x14ac:dyDescent="0.3">
      <c r="F1892" s="3">
        <v>1</v>
      </c>
      <c r="G1892" s="3">
        <v>3</v>
      </c>
      <c r="H1892" s="3">
        <v>6</v>
      </c>
      <c r="I1892" s="6">
        <f t="shared" si="29"/>
        <v>3.3333333333333335</v>
      </c>
    </row>
    <row r="1893" spans="6:9" x14ac:dyDescent="0.3">
      <c r="F1893" s="3">
        <v>1</v>
      </c>
      <c r="G1893" s="3">
        <v>3</v>
      </c>
      <c r="H1893" s="3">
        <v>7</v>
      </c>
      <c r="I1893" s="6">
        <f t="shared" si="29"/>
        <v>3.6666666666666665</v>
      </c>
    </row>
    <row r="1894" spans="6:9" x14ac:dyDescent="0.3">
      <c r="F1894" s="3">
        <v>1</v>
      </c>
      <c r="G1894" s="3">
        <v>3</v>
      </c>
      <c r="H1894" s="3">
        <v>4</v>
      </c>
      <c r="I1894" s="6">
        <f t="shared" si="29"/>
        <v>2.6666666666666665</v>
      </c>
    </row>
    <row r="1895" spans="6:9" x14ac:dyDescent="0.3">
      <c r="F1895" s="3">
        <v>1</v>
      </c>
      <c r="G1895" s="3">
        <v>3</v>
      </c>
      <c r="H1895" s="3">
        <v>4</v>
      </c>
      <c r="I1895" s="6">
        <f t="shared" si="29"/>
        <v>2.6666666666666665</v>
      </c>
    </row>
    <row r="1896" spans="6:9" x14ac:dyDescent="0.3">
      <c r="F1896" s="3">
        <v>1</v>
      </c>
      <c r="G1896" s="3">
        <v>3</v>
      </c>
      <c r="H1896" s="3">
        <v>4</v>
      </c>
      <c r="I1896" s="6">
        <f t="shared" si="29"/>
        <v>2.6666666666666665</v>
      </c>
    </row>
    <row r="1897" spans="6:9" x14ac:dyDescent="0.3">
      <c r="F1897" s="3">
        <v>1</v>
      </c>
      <c r="G1897" s="3">
        <v>3</v>
      </c>
      <c r="H1897" s="3">
        <v>4</v>
      </c>
      <c r="I1897" s="6">
        <f t="shared" si="29"/>
        <v>2.6666666666666665</v>
      </c>
    </row>
    <row r="1898" spans="6:9" x14ac:dyDescent="0.3">
      <c r="F1898" s="3">
        <v>1</v>
      </c>
      <c r="G1898" s="3">
        <v>3</v>
      </c>
      <c r="H1898" s="3">
        <v>5</v>
      </c>
      <c r="I1898" s="6">
        <f t="shared" si="29"/>
        <v>3</v>
      </c>
    </row>
    <row r="1899" spans="6:9" x14ac:dyDescent="0.3">
      <c r="F1899" s="3">
        <v>1</v>
      </c>
      <c r="G1899" s="3">
        <v>3</v>
      </c>
      <c r="H1899" s="3">
        <v>5</v>
      </c>
      <c r="I1899" s="6">
        <f t="shared" si="29"/>
        <v>3</v>
      </c>
    </row>
    <row r="1900" spans="6:9" x14ac:dyDescent="0.3">
      <c r="F1900" s="3">
        <v>1</v>
      </c>
      <c r="G1900" s="3">
        <v>3</v>
      </c>
      <c r="H1900" s="3">
        <v>5</v>
      </c>
      <c r="I1900" s="6">
        <f t="shared" si="29"/>
        <v>3</v>
      </c>
    </row>
    <row r="1901" spans="6:9" x14ac:dyDescent="0.3">
      <c r="F1901" s="3">
        <v>1</v>
      </c>
      <c r="G1901" s="3">
        <v>3</v>
      </c>
      <c r="H1901" s="3">
        <v>6</v>
      </c>
      <c r="I1901" s="6">
        <f t="shared" si="29"/>
        <v>3.3333333333333335</v>
      </c>
    </row>
    <row r="1902" spans="6:9" x14ac:dyDescent="0.3">
      <c r="F1902" s="3">
        <v>1</v>
      </c>
      <c r="G1902" s="3">
        <v>3</v>
      </c>
      <c r="H1902" s="3">
        <v>6</v>
      </c>
      <c r="I1902" s="6">
        <f t="shared" si="29"/>
        <v>3.3333333333333335</v>
      </c>
    </row>
    <row r="1903" spans="6:9" x14ac:dyDescent="0.3">
      <c r="F1903" s="3">
        <v>1</v>
      </c>
      <c r="G1903" s="3">
        <v>3</v>
      </c>
      <c r="H1903" s="3">
        <v>7</v>
      </c>
      <c r="I1903" s="6">
        <f t="shared" si="29"/>
        <v>3.6666666666666665</v>
      </c>
    </row>
    <row r="1904" spans="6:9" x14ac:dyDescent="0.3">
      <c r="F1904" s="3">
        <v>1</v>
      </c>
      <c r="G1904" s="3">
        <v>4</v>
      </c>
      <c r="H1904" s="3">
        <v>4</v>
      </c>
      <c r="I1904" s="6">
        <f t="shared" si="29"/>
        <v>3</v>
      </c>
    </row>
    <row r="1905" spans="6:9" x14ac:dyDescent="0.3">
      <c r="F1905" s="3">
        <v>1</v>
      </c>
      <c r="G1905" s="3">
        <v>4</v>
      </c>
      <c r="H1905" s="3">
        <v>4</v>
      </c>
      <c r="I1905" s="6">
        <f t="shared" si="29"/>
        <v>3</v>
      </c>
    </row>
    <row r="1906" spans="6:9" x14ac:dyDescent="0.3">
      <c r="F1906" s="3">
        <v>1</v>
      </c>
      <c r="G1906" s="3">
        <v>4</v>
      </c>
      <c r="H1906" s="3">
        <v>4</v>
      </c>
      <c r="I1906" s="6">
        <f t="shared" si="29"/>
        <v>3</v>
      </c>
    </row>
    <row r="1907" spans="6:9" x14ac:dyDescent="0.3">
      <c r="F1907" s="3">
        <v>1</v>
      </c>
      <c r="G1907" s="3">
        <v>4</v>
      </c>
      <c r="H1907" s="3">
        <v>5</v>
      </c>
      <c r="I1907" s="6">
        <f t="shared" si="29"/>
        <v>3.3333333333333335</v>
      </c>
    </row>
    <row r="1908" spans="6:9" x14ac:dyDescent="0.3">
      <c r="F1908" s="3">
        <v>1</v>
      </c>
      <c r="G1908" s="3">
        <v>4</v>
      </c>
      <c r="H1908" s="3">
        <v>5</v>
      </c>
      <c r="I1908" s="6">
        <f t="shared" si="29"/>
        <v>3.3333333333333335</v>
      </c>
    </row>
    <row r="1909" spans="6:9" x14ac:dyDescent="0.3">
      <c r="F1909" s="3">
        <v>1</v>
      </c>
      <c r="G1909" s="3">
        <v>4</v>
      </c>
      <c r="H1909" s="3">
        <v>5</v>
      </c>
      <c r="I1909" s="6">
        <f t="shared" si="29"/>
        <v>3.3333333333333335</v>
      </c>
    </row>
    <row r="1910" spans="6:9" x14ac:dyDescent="0.3">
      <c r="F1910" s="3">
        <v>1</v>
      </c>
      <c r="G1910" s="3">
        <v>4</v>
      </c>
      <c r="H1910" s="3">
        <v>6</v>
      </c>
      <c r="I1910" s="6">
        <f t="shared" si="29"/>
        <v>3.6666666666666665</v>
      </c>
    </row>
    <row r="1911" spans="6:9" x14ac:dyDescent="0.3">
      <c r="F1911" s="3">
        <v>1</v>
      </c>
      <c r="G1911" s="3">
        <v>4</v>
      </c>
      <c r="H1911" s="3">
        <v>6</v>
      </c>
      <c r="I1911" s="6">
        <f t="shared" si="29"/>
        <v>3.6666666666666665</v>
      </c>
    </row>
    <row r="1912" spans="6:9" x14ac:dyDescent="0.3">
      <c r="F1912" s="3">
        <v>1</v>
      </c>
      <c r="G1912" s="3">
        <v>4</v>
      </c>
      <c r="H1912" s="3">
        <v>7</v>
      </c>
      <c r="I1912" s="6">
        <f t="shared" si="29"/>
        <v>4</v>
      </c>
    </row>
    <row r="1913" spans="6:9" x14ac:dyDescent="0.3">
      <c r="F1913" s="3">
        <v>1</v>
      </c>
      <c r="G1913" s="3">
        <v>4</v>
      </c>
      <c r="H1913" s="3">
        <v>4</v>
      </c>
      <c r="I1913" s="6">
        <f t="shared" si="29"/>
        <v>3</v>
      </c>
    </row>
    <row r="1914" spans="6:9" x14ac:dyDescent="0.3">
      <c r="F1914" s="3">
        <v>1</v>
      </c>
      <c r="G1914" s="3">
        <v>4</v>
      </c>
      <c r="H1914" s="3">
        <v>4</v>
      </c>
      <c r="I1914" s="6">
        <f t="shared" si="29"/>
        <v>3</v>
      </c>
    </row>
    <row r="1915" spans="6:9" x14ac:dyDescent="0.3">
      <c r="F1915" s="3">
        <v>1</v>
      </c>
      <c r="G1915" s="3">
        <v>4</v>
      </c>
      <c r="H1915" s="3">
        <v>5</v>
      </c>
      <c r="I1915" s="6">
        <f t="shared" si="29"/>
        <v>3.3333333333333335</v>
      </c>
    </row>
    <row r="1916" spans="6:9" x14ac:dyDescent="0.3">
      <c r="F1916" s="3">
        <v>1</v>
      </c>
      <c r="G1916" s="3">
        <v>4</v>
      </c>
      <c r="H1916" s="3">
        <v>5</v>
      </c>
      <c r="I1916" s="6">
        <f t="shared" si="29"/>
        <v>3.3333333333333335</v>
      </c>
    </row>
    <row r="1917" spans="6:9" x14ac:dyDescent="0.3">
      <c r="F1917" s="3">
        <v>1</v>
      </c>
      <c r="G1917" s="3">
        <v>4</v>
      </c>
      <c r="H1917" s="3">
        <v>5</v>
      </c>
      <c r="I1917" s="6">
        <f t="shared" si="29"/>
        <v>3.3333333333333335</v>
      </c>
    </row>
    <row r="1918" spans="6:9" x14ac:dyDescent="0.3">
      <c r="F1918" s="3">
        <v>1</v>
      </c>
      <c r="G1918" s="3">
        <v>4</v>
      </c>
      <c r="H1918" s="3">
        <v>6</v>
      </c>
      <c r="I1918" s="6">
        <f t="shared" si="29"/>
        <v>3.6666666666666665</v>
      </c>
    </row>
    <row r="1919" spans="6:9" x14ac:dyDescent="0.3">
      <c r="F1919" s="3">
        <v>1</v>
      </c>
      <c r="G1919" s="3">
        <v>4</v>
      </c>
      <c r="H1919" s="3">
        <v>6</v>
      </c>
      <c r="I1919" s="6">
        <f t="shared" si="29"/>
        <v>3.6666666666666665</v>
      </c>
    </row>
    <row r="1920" spans="6:9" x14ac:dyDescent="0.3">
      <c r="F1920" s="3">
        <v>1</v>
      </c>
      <c r="G1920" s="3">
        <v>4</v>
      </c>
      <c r="H1920" s="3">
        <v>7</v>
      </c>
      <c r="I1920" s="6">
        <f t="shared" si="29"/>
        <v>4</v>
      </c>
    </row>
    <row r="1921" spans="6:9" x14ac:dyDescent="0.3">
      <c r="F1921" s="3">
        <v>1</v>
      </c>
      <c r="G1921" s="3">
        <v>4</v>
      </c>
      <c r="H1921" s="3">
        <v>4</v>
      </c>
      <c r="I1921" s="6">
        <f t="shared" si="29"/>
        <v>3</v>
      </c>
    </row>
    <row r="1922" spans="6:9" x14ac:dyDescent="0.3">
      <c r="F1922" s="3">
        <v>1</v>
      </c>
      <c r="G1922" s="3">
        <v>4</v>
      </c>
      <c r="H1922" s="3">
        <v>5</v>
      </c>
      <c r="I1922" s="6">
        <f t="shared" si="29"/>
        <v>3.3333333333333335</v>
      </c>
    </row>
    <row r="1923" spans="6:9" x14ac:dyDescent="0.3">
      <c r="F1923" s="3">
        <v>1</v>
      </c>
      <c r="G1923" s="3">
        <v>4</v>
      </c>
      <c r="H1923" s="3">
        <v>5</v>
      </c>
      <c r="I1923" s="6">
        <f t="shared" si="29"/>
        <v>3.3333333333333335</v>
      </c>
    </row>
    <row r="1924" spans="6:9" x14ac:dyDescent="0.3">
      <c r="F1924" s="3">
        <v>1</v>
      </c>
      <c r="G1924" s="3">
        <v>4</v>
      </c>
      <c r="H1924" s="3">
        <v>5</v>
      </c>
      <c r="I1924" s="6">
        <f t="shared" ref="I1924:I1987" si="30">AVERAGE(F1924:H1924)</f>
        <v>3.3333333333333335</v>
      </c>
    </row>
    <row r="1925" spans="6:9" x14ac:dyDescent="0.3">
      <c r="F1925" s="3">
        <v>1</v>
      </c>
      <c r="G1925" s="3">
        <v>4</v>
      </c>
      <c r="H1925" s="3">
        <v>6</v>
      </c>
      <c r="I1925" s="6">
        <f t="shared" si="30"/>
        <v>3.6666666666666665</v>
      </c>
    </row>
    <row r="1926" spans="6:9" x14ac:dyDescent="0.3">
      <c r="F1926" s="3">
        <v>1</v>
      </c>
      <c r="G1926" s="3">
        <v>4</v>
      </c>
      <c r="H1926" s="3">
        <v>6</v>
      </c>
      <c r="I1926" s="6">
        <f t="shared" si="30"/>
        <v>3.6666666666666665</v>
      </c>
    </row>
    <row r="1927" spans="6:9" x14ac:dyDescent="0.3">
      <c r="F1927" s="3">
        <v>1</v>
      </c>
      <c r="G1927" s="3">
        <v>4</v>
      </c>
      <c r="H1927" s="3">
        <v>7</v>
      </c>
      <c r="I1927" s="6">
        <f t="shared" si="30"/>
        <v>4</v>
      </c>
    </row>
    <row r="1928" spans="6:9" x14ac:dyDescent="0.3">
      <c r="F1928" s="3">
        <v>1</v>
      </c>
      <c r="G1928" s="3">
        <v>4</v>
      </c>
      <c r="H1928" s="3">
        <v>5</v>
      </c>
      <c r="I1928" s="6">
        <f t="shared" si="30"/>
        <v>3.3333333333333335</v>
      </c>
    </row>
    <row r="1929" spans="6:9" x14ac:dyDescent="0.3">
      <c r="F1929" s="3">
        <v>1</v>
      </c>
      <c r="G1929" s="3">
        <v>4</v>
      </c>
      <c r="H1929" s="3">
        <v>5</v>
      </c>
      <c r="I1929" s="6">
        <f t="shared" si="30"/>
        <v>3.3333333333333335</v>
      </c>
    </row>
    <row r="1930" spans="6:9" x14ac:dyDescent="0.3">
      <c r="F1930" s="3">
        <v>1</v>
      </c>
      <c r="G1930" s="3">
        <v>4</v>
      </c>
      <c r="H1930" s="3">
        <v>5</v>
      </c>
      <c r="I1930" s="6">
        <f t="shared" si="30"/>
        <v>3.3333333333333335</v>
      </c>
    </row>
    <row r="1931" spans="6:9" x14ac:dyDescent="0.3">
      <c r="F1931" s="3">
        <v>1</v>
      </c>
      <c r="G1931" s="3">
        <v>4</v>
      </c>
      <c r="H1931" s="3">
        <v>6</v>
      </c>
      <c r="I1931" s="6">
        <f t="shared" si="30"/>
        <v>3.6666666666666665</v>
      </c>
    </row>
    <row r="1932" spans="6:9" x14ac:dyDescent="0.3">
      <c r="F1932" s="3">
        <v>1</v>
      </c>
      <c r="G1932" s="3">
        <v>4</v>
      </c>
      <c r="H1932" s="3">
        <v>6</v>
      </c>
      <c r="I1932" s="6">
        <f t="shared" si="30"/>
        <v>3.6666666666666665</v>
      </c>
    </row>
    <row r="1933" spans="6:9" x14ac:dyDescent="0.3">
      <c r="F1933" s="3">
        <v>1</v>
      </c>
      <c r="G1933" s="3">
        <v>4</v>
      </c>
      <c r="H1933" s="3">
        <v>7</v>
      </c>
      <c r="I1933" s="6">
        <f t="shared" si="30"/>
        <v>4</v>
      </c>
    </row>
    <row r="1934" spans="6:9" x14ac:dyDescent="0.3">
      <c r="F1934" s="3">
        <v>1</v>
      </c>
      <c r="G1934" s="3">
        <v>5</v>
      </c>
      <c r="H1934" s="3">
        <v>5</v>
      </c>
      <c r="I1934" s="6">
        <f t="shared" si="30"/>
        <v>3.6666666666666665</v>
      </c>
    </row>
    <row r="1935" spans="6:9" x14ac:dyDescent="0.3">
      <c r="F1935" s="3">
        <v>1</v>
      </c>
      <c r="G1935" s="3">
        <v>5</v>
      </c>
      <c r="H1935" s="3">
        <v>5</v>
      </c>
      <c r="I1935" s="6">
        <f t="shared" si="30"/>
        <v>3.6666666666666665</v>
      </c>
    </row>
    <row r="1936" spans="6:9" x14ac:dyDescent="0.3">
      <c r="F1936" s="3">
        <v>1</v>
      </c>
      <c r="G1936" s="3">
        <v>5</v>
      </c>
      <c r="H1936" s="3">
        <v>6</v>
      </c>
      <c r="I1936" s="6">
        <f t="shared" si="30"/>
        <v>4</v>
      </c>
    </row>
    <row r="1937" spans="6:9" x14ac:dyDescent="0.3">
      <c r="F1937" s="3">
        <v>1</v>
      </c>
      <c r="G1937" s="3">
        <v>5</v>
      </c>
      <c r="H1937" s="3">
        <v>6</v>
      </c>
      <c r="I1937" s="6">
        <f t="shared" si="30"/>
        <v>4</v>
      </c>
    </row>
    <row r="1938" spans="6:9" x14ac:dyDescent="0.3">
      <c r="F1938" s="3">
        <v>1</v>
      </c>
      <c r="G1938" s="3">
        <v>5</v>
      </c>
      <c r="H1938" s="3">
        <v>7</v>
      </c>
      <c r="I1938" s="6">
        <f t="shared" si="30"/>
        <v>4.333333333333333</v>
      </c>
    </row>
    <row r="1939" spans="6:9" x14ac:dyDescent="0.3">
      <c r="F1939" s="3">
        <v>1</v>
      </c>
      <c r="G1939" s="3">
        <v>5</v>
      </c>
      <c r="H1939" s="3">
        <v>5</v>
      </c>
      <c r="I1939" s="6">
        <f t="shared" si="30"/>
        <v>3.6666666666666665</v>
      </c>
    </row>
    <row r="1940" spans="6:9" x14ac:dyDescent="0.3">
      <c r="F1940" s="3">
        <v>1</v>
      </c>
      <c r="G1940" s="3">
        <v>5</v>
      </c>
      <c r="H1940" s="3">
        <v>6</v>
      </c>
      <c r="I1940" s="6">
        <f t="shared" si="30"/>
        <v>4</v>
      </c>
    </row>
    <row r="1941" spans="6:9" x14ac:dyDescent="0.3">
      <c r="F1941" s="3">
        <v>1</v>
      </c>
      <c r="G1941" s="3">
        <v>5</v>
      </c>
      <c r="H1941" s="3">
        <v>6</v>
      </c>
      <c r="I1941" s="6">
        <f t="shared" si="30"/>
        <v>4</v>
      </c>
    </row>
    <row r="1942" spans="6:9" x14ac:dyDescent="0.3">
      <c r="F1942" s="3">
        <v>1</v>
      </c>
      <c r="G1942" s="3">
        <v>5</v>
      </c>
      <c r="H1942" s="3">
        <v>7</v>
      </c>
      <c r="I1942" s="6">
        <f t="shared" si="30"/>
        <v>4.333333333333333</v>
      </c>
    </row>
    <row r="1943" spans="6:9" x14ac:dyDescent="0.3">
      <c r="F1943" s="3">
        <v>1</v>
      </c>
      <c r="G1943" s="3">
        <v>5</v>
      </c>
      <c r="H1943" s="3">
        <v>6</v>
      </c>
      <c r="I1943" s="6">
        <f t="shared" si="30"/>
        <v>4</v>
      </c>
    </row>
    <row r="1944" spans="6:9" x14ac:dyDescent="0.3">
      <c r="F1944" s="3">
        <v>1</v>
      </c>
      <c r="G1944" s="3">
        <v>5</v>
      </c>
      <c r="H1944" s="3">
        <v>6</v>
      </c>
      <c r="I1944" s="6">
        <f t="shared" si="30"/>
        <v>4</v>
      </c>
    </row>
    <row r="1945" spans="6:9" x14ac:dyDescent="0.3">
      <c r="F1945" s="3">
        <v>1</v>
      </c>
      <c r="G1945" s="3">
        <v>5</v>
      </c>
      <c r="H1945" s="3">
        <v>7</v>
      </c>
      <c r="I1945" s="6">
        <f t="shared" si="30"/>
        <v>4.333333333333333</v>
      </c>
    </row>
    <row r="1946" spans="6:9" x14ac:dyDescent="0.3">
      <c r="F1946" s="3">
        <v>1</v>
      </c>
      <c r="G1946" s="3">
        <v>6</v>
      </c>
      <c r="H1946" s="3">
        <v>6</v>
      </c>
      <c r="I1946" s="6">
        <f t="shared" si="30"/>
        <v>4.333333333333333</v>
      </c>
    </row>
    <row r="1947" spans="6:9" x14ac:dyDescent="0.3">
      <c r="F1947" s="3">
        <v>1</v>
      </c>
      <c r="G1947" s="3">
        <v>6</v>
      </c>
      <c r="H1947" s="3">
        <v>7</v>
      </c>
      <c r="I1947" s="6">
        <f t="shared" si="30"/>
        <v>4.666666666666667</v>
      </c>
    </row>
    <row r="1948" spans="6:9" x14ac:dyDescent="0.3">
      <c r="F1948" s="3">
        <v>1</v>
      </c>
      <c r="G1948" s="3">
        <v>6</v>
      </c>
      <c r="H1948" s="3">
        <v>7</v>
      </c>
      <c r="I1948" s="6">
        <f t="shared" si="30"/>
        <v>4.666666666666667</v>
      </c>
    </row>
    <row r="1949" spans="6:9" x14ac:dyDescent="0.3">
      <c r="F1949" s="3">
        <v>2</v>
      </c>
      <c r="G1949" s="3">
        <v>2</v>
      </c>
      <c r="H1949" s="3">
        <v>2</v>
      </c>
      <c r="I1949" s="6">
        <f t="shared" si="30"/>
        <v>2</v>
      </c>
    </row>
    <row r="1950" spans="6:9" x14ac:dyDescent="0.3">
      <c r="F1950" s="3">
        <v>2</v>
      </c>
      <c r="G1950" s="3">
        <v>2</v>
      </c>
      <c r="H1950" s="3">
        <v>2</v>
      </c>
      <c r="I1950" s="6">
        <f t="shared" si="30"/>
        <v>2</v>
      </c>
    </row>
    <row r="1951" spans="6:9" x14ac:dyDescent="0.3">
      <c r="F1951" s="3">
        <v>2</v>
      </c>
      <c r="G1951" s="3">
        <v>2</v>
      </c>
      <c r="H1951" s="3">
        <v>2</v>
      </c>
      <c r="I1951" s="6">
        <f t="shared" si="30"/>
        <v>2</v>
      </c>
    </row>
    <row r="1952" spans="6:9" x14ac:dyDescent="0.3">
      <c r="F1952" s="3">
        <v>2</v>
      </c>
      <c r="G1952" s="3">
        <v>2</v>
      </c>
      <c r="H1952" s="3">
        <v>2</v>
      </c>
      <c r="I1952" s="6">
        <f t="shared" si="30"/>
        <v>2</v>
      </c>
    </row>
    <row r="1953" spans="6:9" x14ac:dyDescent="0.3">
      <c r="F1953" s="3">
        <v>2</v>
      </c>
      <c r="G1953" s="3">
        <v>2</v>
      </c>
      <c r="H1953" s="3">
        <v>3</v>
      </c>
      <c r="I1953" s="6">
        <f t="shared" si="30"/>
        <v>2.3333333333333335</v>
      </c>
    </row>
    <row r="1954" spans="6:9" x14ac:dyDescent="0.3">
      <c r="F1954" s="3">
        <v>2</v>
      </c>
      <c r="G1954" s="3">
        <v>2</v>
      </c>
      <c r="H1954" s="3">
        <v>3</v>
      </c>
      <c r="I1954" s="6">
        <f t="shared" si="30"/>
        <v>2.3333333333333335</v>
      </c>
    </row>
    <row r="1955" spans="6:9" x14ac:dyDescent="0.3">
      <c r="F1955" s="3">
        <v>2</v>
      </c>
      <c r="G1955" s="3">
        <v>2</v>
      </c>
      <c r="H1955" s="3">
        <v>3</v>
      </c>
      <c r="I1955" s="6">
        <f t="shared" si="30"/>
        <v>2.3333333333333335</v>
      </c>
    </row>
    <row r="1956" spans="6:9" x14ac:dyDescent="0.3">
      <c r="F1956" s="3">
        <v>2</v>
      </c>
      <c r="G1956" s="3">
        <v>2</v>
      </c>
      <c r="H1956" s="3">
        <v>3</v>
      </c>
      <c r="I1956" s="6">
        <f t="shared" si="30"/>
        <v>2.3333333333333335</v>
      </c>
    </row>
    <row r="1957" spans="6:9" x14ac:dyDescent="0.3">
      <c r="F1957" s="3">
        <v>2</v>
      </c>
      <c r="G1957" s="3">
        <v>2</v>
      </c>
      <c r="H1957" s="3">
        <v>3</v>
      </c>
      <c r="I1957" s="6">
        <f t="shared" si="30"/>
        <v>2.3333333333333335</v>
      </c>
    </row>
    <row r="1958" spans="6:9" x14ac:dyDescent="0.3">
      <c r="F1958" s="3">
        <v>2</v>
      </c>
      <c r="G1958" s="3">
        <v>2</v>
      </c>
      <c r="H1958" s="3">
        <v>4</v>
      </c>
      <c r="I1958" s="6">
        <f t="shared" si="30"/>
        <v>2.6666666666666665</v>
      </c>
    </row>
    <row r="1959" spans="6:9" x14ac:dyDescent="0.3">
      <c r="F1959" s="3">
        <v>2</v>
      </c>
      <c r="G1959" s="3">
        <v>2</v>
      </c>
      <c r="H1959" s="3">
        <v>4</v>
      </c>
      <c r="I1959" s="6">
        <f t="shared" si="30"/>
        <v>2.6666666666666665</v>
      </c>
    </row>
    <row r="1960" spans="6:9" x14ac:dyDescent="0.3">
      <c r="F1960" s="3">
        <v>2</v>
      </c>
      <c r="G1960" s="3">
        <v>2</v>
      </c>
      <c r="H1960" s="3">
        <v>4</v>
      </c>
      <c r="I1960" s="6">
        <f t="shared" si="30"/>
        <v>2.6666666666666665</v>
      </c>
    </row>
    <row r="1961" spans="6:9" x14ac:dyDescent="0.3">
      <c r="F1961" s="3">
        <v>2</v>
      </c>
      <c r="G1961" s="3">
        <v>2</v>
      </c>
      <c r="H1961" s="3">
        <v>4</v>
      </c>
      <c r="I1961" s="6">
        <f t="shared" si="30"/>
        <v>2.6666666666666665</v>
      </c>
    </row>
    <row r="1962" spans="6:9" x14ac:dyDescent="0.3">
      <c r="F1962" s="3">
        <v>2</v>
      </c>
      <c r="G1962" s="3">
        <v>2</v>
      </c>
      <c r="H1962" s="3">
        <v>5</v>
      </c>
      <c r="I1962" s="6">
        <f t="shared" si="30"/>
        <v>3</v>
      </c>
    </row>
    <row r="1963" spans="6:9" x14ac:dyDescent="0.3">
      <c r="F1963" s="3">
        <v>2</v>
      </c>
      <c r="G1963" s="3">
        <v>2</v>
      </c>
      <c r="H1963" s="3">
        <v>5</v>
      </c>
      <c r="I1963" s="6">
        <f t="shared" si="30"/>
        <v>3</v>
      </c>
    </row>
    <row r="1964" spans="6:9" x14ac:dyDescent="0.3">
      <c r="F1964" s="3">
        <v>2</v>
      </c>
      <c r="G1964" s="3">
        <v>2</v>
      </c>
      <c r="H1964" s="3">
        <v>5</v>
      </c>
      <c r="I1964" s="6">
        <f t="shared" si="30"/>
        <v>3</v>
      </c>
    </row>
    <row r="1965" spans="6:9" x14ac:dyDescent="0.3">
      <c r="F1965" s="3">
        <v>2</v>
      </c>
      <c r="G1965" s="3">
        <v>2</v>
      </c>
      <c r="H1965" s="3">
        <v>6</v>
      </c>
      <c r="I1965" s="6">
        <f t="shared" si="30"/>
        <v>3.3333333333333335</v>
      </c>
    </row>
    <row r="1966" spans="6:9" x14ac:dyDescent="0.3">
      <c r="F1966" s="3">
        <v>2</v>
      </c>
      <c r="G1966" s="3">
        <v>2</v>
      </c>
      <c r="H1966" s="3">
        <v>6</v>
      </c>
      <c r="I1966" s="6">
        <f t="shared" si="30"/>
        <v>3.3333333333333335</v>
      </c>
    </row>
    <row r="1967" spans="6:9" x14ac:dyDescent="0.3">
      <c r="F1967" s="3">
        <v>2</v>
      </c>
      <c r="G1967" s="3">
        <v>2</v>
      </c>
      <c r="H1967" s="3">
        <v>7</v>
      </c>
      <c r="I1967" s="6">
        <f t="shared" si="30"/>
        <v>3.6666666666666665</v>
      </c>
    </row>
    <row r="1968" spans="6:9" x14ac:dyDescent="0.3">
      <c r="F1968" s="3">
        <v>2</v>
      </c>
      <c r="G1968" s="3">
        <v>2</v>
      </c>
      <c r="H1968" s="3">
        <v>2</v>
      </c>
      <c r="I1968" s="6">
        <f t="shared" si="30"/>
        <v>2</v>
      </c>
    </row>
    <row r="1969" spans="6:9" x14ac:dyDescent="0.3">
      <c r="F1969" s="3">
        <v>2</v>
      </c>
      <c r="G1969" s="3">
        <v>2</v>
      </c>
      <c r="H1969" s="3">
        <v>2</v>
      </c>
      <c r="I1969" s="6">
        <f t="shared" si="30"/>
        <v>2</v>
      </c>
    </row>
    <row r="1970" spans="6:9" x14ac:dyDescent="0.3">
      <c r="F1970" s="3">
        <v>2</v>
      </c>
      <c r="G1970" s="3">
        <v>2</v>
      </c>
      <c r="H1970" s="3">
        <v>2</v>
      </c>
      <c r="I1970" s="6">
        <f t="shared" si="30"/>
        <v>2</v>
      </c>
    </row>
    <row r="1971" spans="6:9" x14ac:dyDescent="0.3">
      <c r="F1971" s="3">
        <v>2</v>
      </c>
      <c r="G1971" s="3">
        <v>2</v>
      </c>
      <c r="H1971" s="3">
        <v>3</v>
      </c>
      <c r="I1971" s="6">
        <f t="shared" si="30"/>
        <v>2.3333333333333335</v>
      </c>
    </row>
    <row r="1972" spans="6:9" x14ac:dyDescent="0.3">
      <c r="F1972" s="3">
        <v>2</v>
      </c>
      <c r="G1972" s="3">
        <v>2</v>
      </c>
      <c r="H1972" s="3">
        <v>3</v>
      </c>
      <c r="I1972" s="6">
        <f t="shared" si="30"/>
        <v>2.3333333333333335</v>
      </c>
    </row>
    <row r="1973" spans="6:9" x14ac:dyDescent="0.3">
      <c r="F1973" s="3">
        <v>2</v>
      </c>
      <c r="G1973" s="3">
        <v>2</v>
      </c>
      <c r="H1973" s="3">
        <v>3</v>
      </c>
      <c r="I1973" s="6">
        <f t="shared" si="30"/>
        <v>2.3333333333333335</v>
      </c>
    </row>
    <row r="1974" spans="6:9" x14ac:dyDescent="0.3">
      <c r="F1974" s="3">
        <v>2</v>
      </c>
      <c r="G1974" s="3">
        <v>2</v>
      </c>
      <c r="H1974" s="3">
        <v>3</v>
      </c>
      <c r="I1974" s="6">
        <f t="shared" si="30"/>
        <v>2.3333333333333335</v>
      </c>
    </row>
    <row r="1975" spans="6:9" x14ac:dyDescent="0.3">
      <c r="F1975" s="3">
        <v>2</v>
      </c>
      <c r="G1975" s="3">
        <v>2</v>
      </c>
      <c r="H1975" s="3">
        <v>3</v>
      </c>
      <c r="I1975" s="6">
        <f t="shared" si="30"/>
        <v>2.3333333333333335</v>
      </c>
    </row>
    <row r="1976" spans="6:9" x14ac:dyDescent="0.3">
      <c r="F1976" s="3">
        <v>2</v>
      </c>
      <c r="G1976" s="3">
        <v>2</v>
      </c>
      <c r="H1976" s="3">
        <v>4</v>
      </c>
      <c r="I1976" s="6">
        <f t="shared" si="30"/>
        <v>2.6666666666666665</v>
      </c>
    </row>
    <row r="1977" spans="6:9" x14ac:dyDescent="0.3">
      <c r="F1977" s="3">
        <v>2</v>
      </c>
      <c r="G1977" s="3">
        <v>2</v>
      </c>
      <c r="H1977" s="3">
        <v>4</v>
      </c>
      <c r="I1977" s="6">
        <f t="shared" si="30"/>
        <v>2.6666666666666665</v>
      </c>
    </row>
    <row r="1978" spans="6:9" x14ac:dyDescent="0.3">
      <c r="F1978" s="3">
        <v>2</v>
      </c>
      <c r="G1978" s="3">
        <v>2</v>
      </c>
      <c r="H1978" s="3">
        <v>4</v>
      </c>
      <c r="I1978" s="6">
        <f t="shared" si="30"/>
        <v>2.6666666666666665</v>
      </c>
    </row>
    <row r="1979" spans="6:9" x14ac:dyDescent="0.3">
      <c r="F1979" s="3">
        <v>2</v>
      </c>
      <c r="G1979" s="3">
        <v>2</v>
      </c>
      <c r="H1979" s="3">
        <v>4</v>
      </c>
      <c r="I1979" s="6">
        <f t="shared" si="30"/>
        <v>2.6666666666666665</v>
      </c>
    </row>
    <row r="1980" spans="6:9" x14ac:dyDescent="0.3">
      <c r="F1980" s="3">
        <v>2</v>
      </c>
      <c r="G1980" s="3">
        <v>2</v>
      </c>
      <c r="H1980" s="3">
        <v>5</v>
      </c>
      <c r="I1980" s="6">
        <f t="shared" si="30"/>
        <v>3</v>
      </c>
    </row>
    <row r="1981" spans="6:9" x14ac:dyDescent="0.3">
      <c r="F1981" s="3">
        <v>2</v>
      </c>
      <c r="G1981" s="3">
        <v>2</v>
      </c>
      <c r="H1981" s="3">
        <v>5</v>
      </c>
      <c r="I1981" s="6">
        <f t="shared" si="30"/>
        <v>3</v>
      </c>
    </row>
    <row r="1982" spans="6:9" x14ac:dyDescent="0.3">
      <c r="F1982" s="3">
        <v>2</v>
      </c>
      <c r="G1982" s="3">
        <v>2</v>
      </c>
      <c r="H1982" s="3">
        <v>5</v>
      </c>
      <c r="I1982" s="6">
        <f t="shared" si="30"/>
        <v>3</v>
      </c>
    </row>
    <row r="1983" spans="6:9" x14ac:dyDescent="0.3">
      <c r="F1983" s="3">
        <v>2</v>
      </c>
      <c r="G1983" s="3">
        <v>2</v>
      </c>
      <c r="H1983" s="3">
        <v>6</v>
      </c>
      <c r="I1983" s="6">
        <f t="shared" si="30"/>
        <v>3.3333333333333335</v>
      </c>
    </row>
    <row r="1984" spans="6:9" x14ac:dyDescent="0.3">
      <c r="F1984" s="3">
        <v>2</v>
      </c>
      <c r="G1984" s="3">
        <v>2</v>
      </c>
      <c r="H1984" s="3">
        <v>6</v>
      </c>
      <c r="I1984" s="6">
        <f t="shared" si="30"/>
        <v>3.3333333333333335</v>
      </c>
    </row>
    <row r="1985" spans="6:9" x14ac:dyDescent="0.3">
      <c r="F1985" s="3">
        <v>2</v>
      </c>
      <c r="G1985" s="3">
        <v>2</v>
      </c>
      <c r="H1985" s="3">
        <v>7</v>
      </c>
      <c r="I1985" s="6">
        <f t="shared" si="30"/>
        <v>3.6666666666666665</v>
      </c>
    </row>
    <row r="1986" spans="6:9" x14ac:dyDescent="0.3">
      <c r="F1986" s="3">
        <v>2</v>
      </c>
      <c r="G1986" s="3">
        <v>2</v>
      </c>
      <c r="H1986" s="3">
        <v>2</v>
      </c>
      <c r="I1986" s="6">
        <f t="shared" si="30"/>
        <v>2</v>
      </c>
    </row>
    <row r="1987" spans="6:9" x14ac:dyDescent="0.3">
      <c r="F1987" s="3">
        <v>2</v>
      </c>
      <c r="G1987" s="3">
        <v>2</v>
      </c>
      <c r="H1987" s="3">
        <v>2</v>
      </c>
      <c r="I1987" s="6">
        <f t="shared" si="30"/>
        <v>2</v>
      </c>
    </row>
    <row r="1988" spans="6:9" x14ac:dyDescent="0.3">
      <c r="F1988" s="3">
        <v>2</v>
      </c>
      <c r="G1988" s="3">
        <v>2</v>
      </c>
      <c r="H1988" s="3">
        <v>3</v>
      </c>
      <c r="I1988" s="6">
        <f t="shared" ref="I1988:I2051" si="31">AVERAGE(F1988:H1988)</f>
        <v>2.3333333333333335</v>
      </c>
    </row>
    <row r="1989" spans="6:9" x14ac:dyDescent="0.3">
      <c r="F1989" s="3">
        <v>2</v>
      </c>
      <c r="G1989" s="3">
        <v>2</v>
      </c>
      <c r="H1989" s="3">
        <v>3</v>
      </c>
      <c r="I1989" s="6">
        <f t="shared" si="31"/>
        <v>2.3333333333333335</v>
      </c>
    </row>
    <row r="1990" spans="6:9" x14ac:dyDescent="0.3">
      <c r="F1990" s="3">
        <v>2</v>
      </c>
      <c r="G1990" s="3">
        <v>2</v>
      </c>
      <c r="H1990" s="3">
        <v>3</v>
      </c>
      <c r="I1990" s="6">
        <f t="shared" si="31"/>
        <v>2.3333333333333335</v>
      </c>
    </row>
    <row r="1991" spans="6:9" x14ac:dyDescent="0.3">
      <c r="F1991" s="3">
        <v>2</v>
      </c>
      <c r="G1991" s="3">
        <v>2</v>
      </c>
      <c r="H1991" s="3">
        <v>3</v>
      </c>
      <c r="I1991" s="6">
        <f t="shared" si="31"/>
        <v>2.3333333333333335</v>
      </c>
    </row>
    <row r="1992" spans="6:9" x14ac:dyDescent="0.3">
      <c r="F1992" s="3">
        <v>2</v>
      </c>
      <c r="G1992" s="3">
        <v>2</v>
      </c>
      <c r="H1992" s="3">
        <v>3</v>
      </c>
      <c r="I1992" s="6">
        <f t="shared" si="31"/>
        <v>2.3333333333333335</v>
      </c>
    </row>
    <row r="1993" spans="6:9" x14ac:dyDescent="0.3">
      <c r="F1993" s="3">
        <v>2</v>
      </c>
      <c r="G1993" s="3">
        <v>2</v>
      </c>
      <c r="H1993" s="3">
        <v>4</v>
      </c>
      <c r="I1993" s="6">
        <f t="shared" si="31"/>
        <v>2.6666666666666665</v>
      </c>
    </row>
    <row r="1994" spans="6:9" x14ac:dyDescent="0.3">
      <c r="F1994" s="3">
        <v>2</v>
      </c>
      <c r="G1994" s="3">
        <v>2</v>
      </c>
      <c r="H1994" s="3">
        <v>4</v>
      </c>
      <c r="I1994" s="6">
        <f t="shared" si="31"/>
        <v>2.6666666666666665</v>
      </c>
    </row>
    <row r="1995" spans="6:9" x14ac:dyDescent="0.3">
      <c r="F1995" s="3">
        <v>2</v>
      </c>
      <c r="G1995" s="3">
        <v>2</v>
      </c>
      <c r="H1995" s="3">
        <v>4</v>
      </c>
      <c r="I1995" s="6">
        <f t="shared" si="31"/>
        <v>2.6666666666666665</v>
      </c>
    </row>
    <row r="1996" spans="6:9" x14ac:dyDescent="0.3">
      <c r="F1996" s="3">
        <v>2</v>
      </c>
      <c r="G1996" s="3">
        <v>2</v>
      </c>
      <c r="H1996" s="3">
        <v>4</v>
      </c>
      <c r="I1996" s="6">
        <f t="shared" si="31"/>
        <v>2.6666666666666665</v>
      </c>
    </row>
    <row r="1997" spans="6:9" x14ac:dyDescent="0.3">
      <c r="F1997" s="3">
        <v>2</v>
      </c>
      <c r="G1997" s="3">
        <v>2</v>
      </c>
      <c r="H1997" s="3">
        <v>5</v>
      </c>
      <c r="I1997" s="6">
        <f t="shared" si="31"/>
        <v>3</v>
      </c>
    </row>
    <row r="1998" spans="6:9" x14ac:dyDescent="0.3">
      <c r="F1998" s="3">
        <v>2</v>
      </c>
      <c r="G1998" s="3">
        <v>2</v>
      </c>
      <c r="H1998" s="3">
        <v>5</v>
      </c>
      <c r="I1998" s="6">
        <f t="shared" si="31"/>
        <v>3</v>
      </c>
    </row>
    <row r="1999" spans="6:9" x14ac:dyDescent="0.3">
      <c r="F1999" s="3">
        <v>2</v>
      </c>
      <c r="G1999" s="3">
        <v>2</v>
      </c>
      <c r="H1999" s="3">
        <v>5</v>
      </c>
      <c r="I1999" s="6">
        <f t="shared" si="31"/>
        <v>3</v>
      </c>
    </row>
    <row r="2000" spans="6:9" x14ac:dyDescent="0.3">
      <c r="F2000" s="3">
        <v>2</v>
      </c>
      <c r="G2000" s="3">
        <v>2</v>
      </c>
      <c r="H2000" s="3">
        <v>6</v>
      </c>
      <c r="I2000" s="6">
        <f t="shared" si="31"/>
        <v>3.3333333333333335</v>
      </c>
    </row>
    <row r="2001" spans="6:9" x14ac:dyDescent="0.3">
      <c r="F2001" s="3">
        <v>2</v>
      </c>
      <c r="G2001" s="3">
        <v>2</v>
      </c>
      <c r="H2001" s="3">
        <v>6</v>
      </c>
      <c r="I2001" s="6">
        <f t="shared" si="31"/>
        <v>3.3333333333333335</v>
      </c>
    </row>
    <row r="2002" spans="6:9" x14ac:dyDescent="0.3">
      <c r="F2002" s="3">
        <v>2</v>
      </c>
      <c r="G2002" s="3">
        <v>2</v>
      </c>
      <c r="H2002" s="3">
        <v>7</v>
      </c>
      <c r="I2002" s="6">
        <f t="shared" si="31"/>
        <v>3.6666666666666665</v>
      </c>
    </row>
    <row r="2003" spans="6:9" x14ac:dyDescent="0.3">
      <c r="F2003" s="3">
        <v>2</v>
      </c>
      <c r="G2003" s="3">
        <v>2</v>
      </c>
      <c r="H2003" s="3">
        <v>2</v>
      </c>
      <c r="I2003" s="6">
        <f t="shared" si="31"/>
        <v>2</v>
      </c>
    </row>
    <row r="2004" spans="6:9" x14ac:dyDescent="0.3">
      <c r="F2004" s="3">
        <v>2</v>
      </c>
      <c r="G2004" s="3">
        <v>2</v>
      </c>
      <c r="H2004" s="3">
        <v>3</v>
      </c>
      <c r="I2004" s="6">
        <f t="shared" si="31"/>
        <v>2.3333333333333335</v>
      </c>
    </row>
    <row r="2005" spans="6:9" x14ac:dyDescent="0.3">
      <c r="F2005" s="3">
        <v>2</v>
      </c>
      <c r="G2005" s="3">
        <v>2</v>
      </c>
      <c r="H2005" s="3">
        <v>3</v>
      </c>
      <c r="I2005" s="6">
        <f t="shared" si="31"/>
        <v>2.3333333333333335</v>
      </c>
    </row>
    <row r="2006" spans="6:9" x14ac:dyDescent="0.3">
      <c r="F2006" s="3">
        <v>2</v>
      </c>
      <c r="G2006" s="3">
        <v>2</v>
      </c>
      <c r="H2006" s="3">
        <v>3</v>
      </c>
      <c r="I2006" s="6">
        <f t="shared" si="31"/>
        <v>2.3333333333333335</v>
      </c>
    </row>
    <row r="2007" spans="6:9" x14ac:dyDescent="0.3">
      <c r="F2007" s="3">
        <v>2</v>
      </c>
      <c r="G2007" s="3">
        <v>2</v>
      </c>
      <c r="H2007" s="3">
        <v>3</v>
      </c>
      <c r="I2007" s="6">
        <f t="shared" si="31"/>
        <v>2.3333333333333335</v>
      </c>
    </row>
    <row r="2008" spans="6:9" x14ac:dyDescent="0.3">
      <c r="F2008" s="3">
        <v>2</v>
      </c>
      <c r="G2008" s="3">
        <v>2</v>
      </c>
      <c r="H2008" s="3">
        <v>3</v>
      </c>
      <c r="I2008" s="6">
        <f t="shared" si="31"/>
        <v>2.3333333333333335</v>
      </c>
    </row>
    <row r="2009" spans="6:9" x14ac:dyDescent="0.3">
      <c r="F2009" s="3">
        <v>2</v>
      </c>
      <c r="G2009" s="3">
        <v>2</v>
      </c>
      <c r="H2009" s="3">
        <v>4</v>
      </c>
      <c r="I2009" s="6">
        <f t="shared" si="31"/>
        <v>2.6666666666666665</v>
      </c>
    </row>
    <row r="2010" spans="6:9" x14ac:dyDescent="0.3">
      <c r="F2010" s="3">
        <v>2</v>
      </c>
      <c r="G2010" s="3">
        <v>2</v>
      </c>
      <c r="H2010" s="3">
        <v>4</v>
      </c>
      <c r="I2010" s="6">
        <f t="shared" si="31"/>
        <v>2.6666666666666665</v>
      </c>
    </row>
    <row r="2011" spans="6:9" x14ac:dyDescent="0.3">
      <c r="F2011" s="3">
        <v>2</v>
      </c>
      <c r="G2011" s="3">
        <v>2</v>
      </c>
      <c r="H2011" s="3">
        <v>4</v>
      </c>
      <c r="I2011" s="6">
        <f t="shared" si="31"/>
        <v>2.6666666666666665</v>
      </c>
    </row>
    <row r="2012" spans="6:9" x14ac:dyDescent="0.3">
      <c r="F2012" s="3">
        <v>2</v>
      </c>
      <c r="G2012" s="3">
        <v>2</v>
      </c>
      <c r="H2012" s="3">
        <v>4</v>
      </c>
      <c r="I2012" s="6">
        <f t="shared" si="31"/>
        <v>2.6666666666666665</v>
      </c>
    </row>
    <row r="2013" spans="6:9" x14ac:dyDescent="0.3">
      <c r="F2013" s="3">
        <v>2</v>
      </c>
      <c r="G2013" s="3">
        <v>2</v>
      </c>
      <c r="H2013" s="3">
        <v>5</v>
      </c>
      <c r="I2013" s="6">
        <f t="shared" si="31"/>
        <v>3</v>
      </c>
    </row>
    <row r="2014" spans="6:9" x14ac:dyDescent="0.3">
      <c r="F2014" s="3">
        <v>2</v>
      </c>
      <c r="G2014" s="3">
        <v>2</v>
      </c>
      <c r="H2014" s="3">
        <v>5</v>
      </c>
      <c r="I2014" s="6">
        <f t="shared" si="31"/>
        <v>3</v>
      </c>
    </row>
    <row r="2015" spans="6:9" x14ac:dyDescent="0.3">
      <c r="F2015" s="3">
        <v>2</v>
      </c>
      <c r="G2015" s="3">
        <v>2</v>
      </c>
      <c r="H2015" s="3">
        <v>5</v>
      </c>
      <c r="I2015" s="6">
        <f t="shared" si="31"/>
        <v>3</v>
      </c>
    </row>
    <row r="2016" spans="6:9" x14ac:dyDescent="0.3">
      <c r="F2016" s="3">
        <v>2</v>
      </c>
      <c r="G2016" s="3">
        <v>2</v>
      </c>
      <c r="H2016" s="3">
        <v>6</v>
      </c>
      <c r="I2016" s="6">
        <f t="shared" si="31"/>
        <v>3.3333333333333335</v>
      </c>
    </row>
    <row r="2017" spans="6:9" x14ac:dyDescent="0.3">
      <c r="F2017" s="3">
        <v>2</v>
      </c>
      <c r="G2017" s="3">
        <v>2</v>
      </c>
      <c r="H2017" s="3">
        <v>6</v>
      </c>
      <c r="I2017" s="6">
        <f t="shared" si="31"/>
        <v>3.3333333333333335</v>
      </c>
    </row>
    <row r="2018" spans="6:9" x14ac:dyDescent="0.3">
      <c r="F2018" s="3">
        <v>2</v>
      </c>
      <c r="G2018" s="3">
        <v>2</v>
      </c>
      <c r="H2018" s="3">
        <v>7</v>
      </c>
      <c r="I2018" s="6">
        <f t="shared" si="31"/>
        <v>3.6666666666666665</v>
      </c>
    </row>
    <row r="2019" spans="6:9" x14ac:dyDescent="0.3">
      <c r="F2019" s="3">
        <v>2</v>
      </c>
      <c r="G2019" s="3">
        <v>2</v>
      </c>
      <c r="H2019" s="3">
        <v>3</v>
      </c>
      <c r="I2019" s="6">
        <f t="shared" si="31"/>
        <v>2.3333333333333335</v>
      </c>
    </row>
    <row r="2020" spans="6:9" x14ac:dyDescent="0.3">
      <c r="F2020" s="3">
        <v>2</v>
      </c>
      <c r="G2020" s="3">
        <v>2</v>
      </c>
      <c r="H2020" s="3">
        <v>3</v>
      </c>
      <c r="I2020" s="6">
        <f t="shared" si="31"/>
        <v>2.3333333333333335</v>
      </c>
    </row>
    <row r="2021" spans="6:9" x14ac:dyDescent="0.3">
      <c r="F2021" s="3">
        <v>2</v>
      </c>
      <c r="G2021" s="3">
        <v>2</v>
      </c>
      <c r="H2021" s="3">
        <v>3</v>
      </c>
      <c r="I2021" s="6">
        <f t="shared" si="31"/>
        <v>2.3333333333333335</v>
      </c>
    </row>
    <row r="2022" spans="6:9" x14ac:dyDescent="0.3">
      <c r="F2022" s="3">
        <v>2</v>
      </c>
      <c r="G2022" s="3">
        <v>2</v>
      </c>
      <c r="H2022" s="3">
        <v>3</v>
      </c>
      <c r="I2022" s="6">
        <f t="shared" si="31"/>
        <v>2.3333333333333335</v>
      </c>
    </row>
    <row r="2023" spans="6:9" x14ac:dyDescent="0.3">
      <c r="F2023" s="3">
        <v>2</v>
      </c>
      <c r="G2023" s="3">
        <v>2</v>
      </c>
      <c r="H2023" s="3">
        <v>3</v>
      </c>
      <c r="I2023" s="6">
        <f t="shared" si="31"/>
        <v>2.3333333333333335</v>
      </c>
    </row>
    <row r="2024" spans="6:9" x14ac:dyDescent="0.3">
      <c r="F2024" s="3">
        <v>2</v>
      </c>
      <c r="G2024" s="3">
        <v>2</v>
      </c>
      <c r="H2024" s="3">
        <v>4</v>
      </c>
      <c r="I2024" s="6">
        <f t="shared" si="31"/>
        <v>2.6666666666666665</v>
      </c>
    </row>
    <row r="2025" spans="6:9" x14ac:dyDescent="0.3">
      <c r="F2025" s="3">
        <v>2</v>
      </c>
      <c r="G2025" s="3">
        <v>2</v>
      </c>
      <c r="H2025" s="3">
        <v>4</v>
      </c>
      <c r="I2025" s="6">
        <f t="shared" si="31"/>
        <v>2.6666666666666665</v>
      </c>
    </row>
    <row r="2026" spans="6:9" x14ac:dyDescent="0.3">
      <c r="F2026" s="3">
        <v>2</v>
      </c>
      <c r="G2026" s="3">
        <v>2</v>
      </c>
      <c r="H2026" s="3">
        <v>4</v>
      </c>
      <c r="I2026" s="6">
        <f t="shared" si="31"/>
        <v>2.6666666666666665</v>
      </c>
    </row>
    <row r="2027" spans="6:9" x14ac:dyDescent="0.3">
      <c r="F2027" s="3">
        <v>2</v>
      </c>
      <c r="G2027" s="3">
        <v>2</v>
      </c>
      <c r="H2027" s="3">
        <v>4</v>
      </c>
      <c r="I2027" s="6">
        <f t="shared" si="31"/>
        <v>2.6666666666666665</v>
      </c>
    </row>
    <row r="2028" spans="6:9" x14ac:dyDescent="0.3">
      <c r="F2028" s="3">
        <v>2</v>
      </c>
      <c r="G2028" s="3">
        <v>2</v>
      </c>
      <c r="H2028" s="3">
        <v>5</v>
      </c>
      <c r="I2028" s="6">
        <f t="shared" si="31"/>
        <v>3</v>
      </c>
    </row>
    <row r="2029" spans="6:9" x14ac:dyDescent="0.3">
      <c r="F2029" s="3">
        <v>2</v>
      </c>
      <c r="G2029" s="3">
        <v>2</v>
      </c>
      <c r="H2029" s="3">
        <v>5</v>
      </c>
      <c r="I2029" s="6">
        <f t="shared" si="31"/>
        <v>3</v>
      </c>
    </row>
    <row r="2030" spans="6:9" x14ac:dyDescent="0.3">
      <c r="F2030" s="3">
        <v>2</v>
      </c>
      <c r="G2030" s="3">
        <v>2</v>
      </c>
      <c r="H2030" s="3">
        <v>5</v>
      </c>
      <c r="I2030" s="6">
        <f t="shared" si="31"/>
        <v>3</v>
      </c>
    </row>
    <row r="2031" spans="6:9" x14ac:dyDescent="0.3">
      <c r="F2031" s="3">
        <v>2</v>
      </c>
      <c r="G2031" s="3">
        <v>2</v>
      </c>
      <c r="H2031" s="3">
        <v>6</v>
      </c>
      <c r="I2031" s="6">
        <f t="shared" si="31"/>
        <v>3.3333333333333335</v>
      </c>
    </row>
    <row r="2032" spans="6:9" x14ac:dyDescent="0.3">
      <c r="F2032" s="3">
        <v>2</v>
      </c>
      <c r="G2032" s="3">
        <v>2</v>
      </c>
      <c r="H2032" s="3">
        <v>6</v>
      </c>
      <c r="I2032" s="6">
        <f t="shared" si="31"/>
        <v>3.3333333333333335</v>
      </c>
    </row>
    <row r="2033" spans="6:9" x14ac:dyDescent="0.3">
      <c r="F2033" s="3">
        <v>2</v>
      </c>
      <c r="G2033" s="3">
        <v>2</v>
      </c>
      <c r="H2033" s="3">
        <v>7</v>
      </c>
      <c r="I2033" s="6">
        <f t="shared" si="31"/>
        <v>3.6666666666666665</v>
      </c>
    </row>
    <row r="2034" spans="6:9" x14ac:dyDescent="0.3">
      <c r="F2034" s="3">
        <v>2</v>
      </c>
      <c r="G2034" s="3">
        <v>3</v>
      </c>
      <c r="H2034" s="3">
        <v>3</v>
      </c>
      <c r="I2034" s="6">
        <f t="shared" si="31"/>
        <v>2.6666666666666665</v>
      </c>
    </row>
    <row r="2035" spans="6:9" x14ac:dyDescent="0.3">
      <c r="F2035" s="3">
        <v>2</v>
      </c>
      <c r="G2035" s="3">
        <v>3</v>
      </c>
      <c r="H2035" s="3">
        <v>3</v>
      </c>
      <c r="I2035" s="6">
        <f t="shared" si="31"/>
        <v>2.6666666666666665</v>
      </c>
    </row>
    <row r="2036" spans="6:9" x14ac:dyDescent="0.3">
      <c r="F2036" s="3">
        <v>2</v>
      </c>
      <c r="G2036" s="3">
        <v>3</v>
      </c>
      <c r="H2036" s="3">
        <v>3</v>
      </c>
      <c r="I2036" s="6">
        <f t="shared" si="31"/>
        <v>2.6666666666666665</v>
      </c>
    </row>
    <row r="2037" spans="6:9" x14ac:dyDescent="0.3">
      <c r="F2037" s="3">
        <v>2</v>
      </c>
      <c r="G2037" s="3">
        <v>3</v>
      </c>
      <c r="H2037" s="3">
        <v>3</v>
      </c>
      <c r="I2037" s="6">
        <f t="shared" si="31"/>
        <v>2.6666666666666665</v>
      </c>
    </row>
    <row r="2038" spans="6:9" x14ac:dyDescent="0.3">
      <c r="F2038" s="3">
        <v>2</v>
      </c>
      <c r="G2038" s="3">
        <v>3</v>
      </c>
      <c r="H2038" s="3">
        <v>4</v>
      </c>
      <c r="I2038" s="6">
        <f t="shared" si="31"/>
        <v>3</v>
      </c>
    </row>
    <row r="2039" spans="6:9" x14ac:dyDescent="0.3">
      <c r="F2039" s="3">
        <v>2</v>
      </c>
      <c r="G2039" s="3">
        <v>3</v>
      </c>
      <c r="H2039" s="3">
        <v>4</v>
      </c>
      <c r="I2039" s="6">
        <f t="shared" si="31"/>
        <v>3</v>
      </c>
    </row>
    <row r="2040" spans="6:9" x14ac:dyDescent="0.3">
      <c r="F2040" s="3">
        <v>2</v>
      </c>
      <c r="G2040" s="3">
        <v>3</v>
      </c>
      <c r="H2040" s="3">
        <v>4</v>
      </c>
      <c r="I2040" s="6">
        <f t="shared" si="31"/>
        <v>3</v>
      </c>
    </row>
    <row r="2041" spans="6:9" x14ac:dyDescent="0.3">
      <c r="F2041" s="3">
        <v>2</v>
      </c>
      <c r="G2041" s="3">
        <v>3</v>
      </c>
      <c r="H2041" s="3">
        <v>4</v>
      </c>
      <c r="I2041" s="6">
        <f t="shared" si="31"/>
        <v>3</v>
      </c>
    </row>
    <row r="2042" spans="6:9" x14ac:dyDescent="0.3">
      <c r="F2042" s="3">
        <v>2</v>
      </c>
      <c r="G2042" s="3">
        <v>3</v>
      </c>
      <c r="H2042" s="3">
        <v>5</v>
      </c>
      <c r="I2042" s="6">
        <f t="shared" si="31"/>
        <v>3.3333333333333335</v>
      </c>
    </row>
    <row r="2043" spans="6:9" x14ac:dyDescent="0.3">
      <c r="F2043" s="3">
        <v>2</v>
      </c>
      <c r="G2043" s="3">
        <v>3</v>
      </c>
      <c r="H2043" s="3">
        <v>5</v>
      </c>
      <c r="I2043" s="6">
        <f t="shared" si="31"/>
        <v>3.3333333333333335</v>
      </c>
    </row>
    <row r="2044" spans="6:9" x14ac:dyDescent="0.3">
      <c r="F2044" s="3">
        <v>2</v>
      </c>
      <c r="G2044" s="3">
        <v>3</v>
      </c>
      <c r="H2044" s="3">
        <v>5</v>
      </c>
      <c r="I2044" s="6">
        <f t="shared" si="31"/>
        <v>3.3333333333333335</v>
      </c>
    </row>
    <row r="2045" spans="6:9" x14ac:dyDescent="0.3">
      <c r="F2045" s="3">
        <v>2</v>
      </c>
      <c r="G2045" s="3">
        <v>3</v>
      </c>
      <c r="H2045" s="3">
        <v>6</v>
      </c>
      <c r="I2045" s="6">
        <f t="shared" si="31"/>
        <v>3.6666666666666665</v>
      </c>
    </row>
    <row r="2046" spans="6:9" x14ac:dyDescent="0.3">
      <c r="F2046" s="3">
        <v>2</v>
      </c>
      <c r="G2046" s="3">
        <v>3</v>
      </c>
      <c r="H2046" s="3">
        <v>6</v>
      </c>
      <c r="I2046" s="6">
        <f t="shared" si="31"/>
        <v>3.6666666666666665</v>
      </c>
    </row>
    <row r="2047" spans="6:9" x14ac:dyDescent="0.3">
      <c r="F2047" s="3">
        <v>2</v>
      </c>
      <c r="G2047" s="3">
        <v>3</v>
      </c>
      <c r="H2047" s="3">
        <v>7</v>
      </c>
      <c r="I2047" s="6">
        <f t="shared" si="31"/>
        <v>4</v>
      </c>
    </row>
    <row r="2048" spans="6:9" x14ac:dyDescent="0.3">
      <c r="F2048" s="3">
        <v>2</v>
      </c>
      <c r="G2048" s="3">
        <v>3</v>
      </c>
      <c r="H2048" s="3">
        <v>3</v>
      </c>
      <c r="I2048" s="6">
        <f t="shared" si="31"/>
        <v>2.6666666666666665</v>
      </c>
    </row>
    <row r="2049" spans="6:9" x14ac:dyDescent="0.3">
      <c r="F2049" s="3">
        <v>2</v>
      </c>
      <c r="G2049" s="3">
        <v>3</v>
      </c>
      <c r="H2049" s="3">
        <v>3</v>
      </c>
      <c r="I2049" s="6">
        <f t="shared" si="31"/>
        <v>2.6666666666666665</v>
      </c>
    </row>
    <row r="2050" spans="6:9" x14ac:dyDescent="0.3">
      <c r="F2050" s="3">
        <v>2</v>
      </c>
      <c r="G2050" s="3">
        <v>3</v>
      </c>
      <c r="H2050" s="3">
        <v>3</v>
      </c>
      <c r="I2050" s="6">
        <f t="shared" si="31"/>
        <v>2.6666666666666665</v>
      </c>
    </row>
    <row r="2051" spans="6:9" x14ac:dyDescent="0.3">
      <c r="F2051" s="3">
        <v>2</v>
      </c>
      <c r="G2051" s="3">
        <v>3</v>
      </c>
      <c r="H2051" s="3">
        <v>4</v>
      </c>
      <c r="I2051" s="6">
        <f t="shared" si="31"/>
        <v>3</v>
      </c>
    </row>
    <row r="2052" spans="6:9" x14ac:dyDescent="0.3">
      <c r="F2052" s="3">
        <v>2</v>
      </c>
      <c r="G2052" s="3">
        <v>3</v>
      </c>
      <c r="H2052" s="3">
        <v>4</v>
      </c>
      <c r="I2052" s="6">
        <f t="shared" ref="I2052:I2115" si="32">AVERAGE(F2052:H2052)</f>
        <v>3</v>
      </c>
    </row>
    <row r="2053" spans="6:9" x14ac:dyDescent="0.3">
      <c r="F2053" s="3">
        <v>2</v>
      </c>
      <c r="G2053" s="3">
        <v>3</v>
      </c>
      <c r="H2053" s="3">
        <v>4</v>
      </c>
      <c r="I2053" s="6">
        <f t="shared" si="32"/>
        <v>3</v>
      </c>
    </row>
    <row r="2054" spans="6:9" x14ac:dyDescent="0.3">
      <c r="F2054" s="3">
        <v>2</v>
      </c>
      <c r="G2054" s="3">
        <v>3</v>
      </c>
      <c r="H2054" s="3">
        <v>4</v>
      </c>
      <c r="I2054" s="6">
        <f t="shared" si="32"/>
        <v>3</v>
      </c>
    </row>
    <row r="2055" spans="6:9" x14ac:dyDescent="0.3">
      <c r="F2055" s="3">
        <v>2</v>
      </c>
      <c r="G2055" s="3">
        <v>3</v>
      </c>
      <c r="H2055" s="3">
        <v>5</v>
      </c>
      <c r="I2055" s="6">
        <f t="shared" si="32"/>
        <v>3.3333333333333335</v>
      </c>
    </row>
    <row r="2056" spans="6:9" x14ac:dyDescent="0.3">
      <c r="F2056" s="3">
        <v>2</v>
      </c>
      <c r="G2056" s="3">
        <v>3</v>
      </c>
      <c r="H2056" s="3">
        <v>5</v>
      </c>
      <c r="I2056" s="6">
        <f t="shared" si="32"/>
        <v>3.3333333333333335</v>
      </c>
    </row>
    <row r="2057" spans="6:9" x14ac:dyDescent="0.3">
      <c r="F2057" s="3">
        <v>2</v>
      </c>
      <c r="G2057" s="3">
        <v>3</v>
      </c>
      <c r="H2057" s="3">
        <v>5</v>
      </c>
      <c r="I2057" s="6">
        <f t="shared" si="32"/>
        <v>3.3333333333333335</v>
      </c>
    </row>
    <row r="2058" spans="6:9" x14ac:dyDescent="0.3">
      <c r="F2058" s="3">
        <v>2</v>
      </c>
      <c r="G2058" s="3">
        <v>3</v>
      </c>
      <c r="H2058" s="3">
        <v>6</v>
      </c>
      <c r="I2058" s="6">
        <f t="shared" si="32"/>
        <v>3.6666666666666665</v>
      </c>
    </row>
    <row r="2059" spans="6:9" x14ac:dyDescent="0.3">
      <c r="F2059" s="3">
        <v>2</v>
      </c>
      <c r="G2059" s="3">
        <v>3</v>
      </c>
      <c r="H2059" s="3">
        <v>6</v>
      </c>
      <c r="I2059" s="6">
        <f t="shared" si="32"/>
        <v>3.6666666666666665</v>
      </c>
    </row>
    <row r="2060" spans="6:9" x14ac:dyDescent="0.3">
      <c r="F2060" s="3">
        <v>2</v>
      </c>
      <c r="G2060" s="3">
        <v>3</v>
      </c>
      <c r="H2060" s="3">
        <v>7</v>
      </c>
      <c r="I2060" s="6">
        <f t="shared" si="32"/>
        <v>4</v>
      </c>
    </row>
    <row r="2061" spans="6:9" x14ac:dyDescent="0.3">
      <c r="F2061" s="3">
        <v>2</v>
      </c>
      <c r="G2061" s="3">
        <v>3</v>
      </c>
      <c r="H2061" s="3">
        <v>3</v>
      </c>
      <c r="I2061" s="6">
        <f t="shared" si="32"/>
        <v>2.6666666666666665</v>
      </c>
    </row>
    <row r="2062" spans="6:9" x14ac:dyDescent="0.3">
      <c r="F2062" s="3">
        <v>2</v>
      </c>
      <c r="G2062" s="3">
        <v>3</v>
      </c>
      <c r="H2062" s="3">
        <v>3</v>
      </c>
      <c r="I2062" s="6">
        <f t="shared" si="32"/>
        <v>2.6666666666666665</v>
      </c>
    </row>
    <row r="2063" spans="6:9" x14ac:dyDescent="0.3">
      <c r="F2063" s="3">
        <v>2</v>
      </c>
      <c r="G2063" s="3">
        <v>3</v>
      </c>
      <c r="H2063" s="3">
        <v>4</v>
      </c>
      <c r="I2063" s="6">
        <f t="shared" si="32"/>
        <v>3</v>
      </c>
    </row>
    <row r="2064" spans="6:9" x14ac:dyDescent="0.3">
      <c r="F2064" s="3">
        <v>2</v>
      </c>
      <c r="G2064" s="3">
        <v>3</v>
      </c>
      <c r="H2064" s="3">
        <v>4</v>
      </c>
      <c r="I2064" s="6">
        <f t="shared" si="32"/>
        <v>3</v>
      </c>
    </row>
    <row r="2065" spans="6:9" x14ac:dyDescent="0.3">
      <c r="F2065" s="3">
        <v>2</v>
      </c>
      <c r="G2065" s="3">
        <v>3</v>
      </c>
      <c r="H2065" s="3">
        <v>4</v>
      </c>
      <c r="I2065" s="6">
        <f t="shared" si="32"/>
        <v>3</v>
      </c>
    </row>
    <row r="2066" spans="6:9" x14ac:dyDescent="0.3">
      <c r="F2066" s="3">
        <v>2</v>
      </c>
      <c r="G2066" s="3">
        <v>3</v>
      </c>
      <c r="H2066" s="3">
        <v>4</v>
      </c>
      <c r="I2066" s="6">
        <f t="shared" si="32"/>
        <v>3</v>
      </c>
    </row>
    <row r="2067" spans="6:9" x14ac:dyDescent="0.3">
      <c r="F2067" s="3">
        <v>2</v>
      </c>
      <c r="G2067" s="3">
        <v>3</v>
      </c>
      <c r="H2067" s="3">
        <v>5</v>
      </c>
      <c r="I2067" s="6">
        <f t="shared" si="32"/>
        <v>3.3333333333333335</v>
      </c>
    </row>
    <row r="2068" spans="6:9" x14ac:dyDescent="0.3">
      <c r="F2068" s="3">
        <v>2</v>
      </c>
      <c r="G2068" s="3">
        <v>3</v>
      </c>
      <c r="H2068" s="3">
        <v>5</v>
      </c>
      <c r="I2068" s="6">
        <f t="shared" si="32"/>
        <v>3.3333333333333335</v>
      </c>
    </row>
    <row r="2069" spans="6:9" x14ac:dyDescent="0.3">
      <c r="F2069" s="3">
        <v>2</v>
      </c>
      <c r="G2069" s="3">
        <v>3</v>
      </c>
      <c r="H2069" s="3">
        <v>5</v>
      </c>
      <c r="I2069" s="6">
        <f t="shared" si="32"/>
        <v>3.3333333333333335</v>
      </c>
    </row>
    <row r="2070" spans="6:9" x14ac:dyDescent="0.3">
      <c r="F2070" s="3">
        <v>2</v>
      </c>
      <c r="G2070" s="3">
        <v>3</v>
      </c>
      <c r="H2070" s="3">
        <v>6</v>
      </c>
      <c r="I2070" s="6">
        <f t="shared" si="32"/>
        <v>3.6666666666666665</v>
      </c>
    </row>
    <row r="2071" spans="6:9" x14ac:dyDescent="0.3">
      <c r="F2071" s="3">
        <v>2</v>
      </c>
      <c r="G2071" s="3">
        <v>3</v>
      </c>
      <c r="H2071" s="3">
        <v>6</v>
      </c>
      <c r="I2071" s="6">
        <f t="shared" si="32"/>
        <v>3.6666666666666665</v>
      </c>
    </row>
    <row r="2072" spans="6:9" x14ac:dyDescent="0.3">
      <c r="F2072" s="3">
        <v>2</v>
      </c>
      <c r="G2072" s="3">
        <v>3</v>
      </c>
      <c r="H2072" s="3">
        <v>7</v>
      </c>
      <c r="I2072" s="6">
        <f t="shared" si="32"/>
        <v>4</v>
      </c>
    </row>
    <row r="2073" spans="6:9" x14ac:dyDescent="0.3">
      <c r="F2073" s="3">
        <v>2</v>
      </c>
      <c r="G2073" s="3">
        <v>3</v>
      </c>
      <c r="H2073" s="3">
        <v>3</v>
      </c>
      <c r="I2073" s="6">
        <f t="shared" si="32"/>
        <v>2.6666666666666665</v>
      </c>
    </row>
    <row r="2074" spans="6:9" x14ac:dyDescent="0.3">
      <c r="F2074" s="3">
        <v>2</v>
      </c>
      <c r="G2074" s="3">
        <v>3</v>
      </c>
      <c r="H2074" s="3">
        <v>4</v>
      </c>
      <c r="I2074" s="6">
        <f t="shared" si="32"/>
        <v>3</v>
      </c>
    </row>
    <row r="2075" spans="6:9" x14ac:dyDescent="0.3">
      <c r="F2075" s="3">
        <v>2</v>
      </c>
      <c r="G2075" s="3">
        <v>3</v>
      </c>
      <c r="H2075" s="3">
        <v>4</v>
      </c>
      <c r="I2075" s="6">
        <f t="shared" si="32"/>
        <v>3</v>
      </c>
    </row>
    <row r="2076" spans="6:9" x14ac:dyDescent="0.3">
      <c r="F2076" s="3">
        <v>2</v>
      </c>
      <c r="G2076" s="3">
        <v>3</v>
      </c>
      <c r="H2076" s="3">
        <v>4</v>
      </c>
      <c r="I2076" s="6">
        <f t="shared" si="32"/>
        <v>3</v>
      </c>
    </row>
    <row r="2077" spans="6:9" x14ac:dyDescent="0.3">
      <c r="F2077" s="3">
        <v>2</v>
      </c>
      <c r="G2077" s="3">
        <v>3</v>
      </c>
      <c r="H2077" s="3">
        <v>4</v>
      </c>
      <c r="I2077" s="6">
        <f t="shared" si="32"/>
        <v>3</v>
      </c>
    </row>
    <row r="2078" spans="6:9" x14ac:dyDescent="0.3">
      <c r="F2078" s="3">
        <v>2</v>
      </c>
      <c r="G2078" s="3">
        <v>3</v>
      </c>
      <c r="H2078" s="3">
        <v>5</v>
      </c>
      <c r="I2078" s="6">
        <f t="shared" si="32"/>
        <v>3.3333333333333335</v>
      </c>
    </row>
    <row r="2079" spans="6:9" x14ac:dyDescent="0.3">
      <c r="F2079" s="3">
        <v>2</v>
      </c>
      <c r="G2079" s="3">
        <v>3</v>
      </c>
      <c r="H2079" s="3">
        <v>5</v>
      </c>
      <c r="I2079" s="6">
        <f t="shared" si="32"/>
        <v>3.3333333333333335</v>
      </c>
    </row>
    <row r="2080" spans="6:9" x14ac:dyDescent="0.3">
      <c r="F2080" s="3">
        <v>2</v>
      </c>
      <c r="G2080" s="3">
        <v>3</v>
      </c>
      <c r="H2080" s="3">
        <v>5</v>
      </c>
      <c r="I2080" s="6">
        <f t="shared" si="32"/>
        <v>3.3333333333333335</v>
      </c>
    </row>
    <row r="2081" spans="6:9" x14ac:dyDescent="0.3">
      <c r="F2081" s="3">
        <v>2</v>
      </c>
      <c r="G2081" s="3">
        <v>3</v>
      </c>
      <c r="H2081" s="3">
        <v>6</v>
      </c>
      <c r="I2081" s="6">
        <f t="shared" si="32"/>
        <v>3.6666666666666665</v>
      </c>
    </row>
    <row r="2082" spans="6:9" x14ac:dyDescent="0.3">
      <c r="F2082" s="3">
        <v>2</v>
      </c>
      <c r="G2082" s="3">
        <v>3</v>
      </c>
      <c r="H2082" s="3">
        <v>6</v>
      </c>
      <c r="I2082" s="6">
        <f t="shared" si="32"/>
        <v>3.6666666666666665</v>
      </c>
    </row>
    <row r="2083" spans="6:9" x14ac:dyDescent="0.3">
      <c r="F2083" s="3">
        <v>2</v>
      </c>
      <c r="G2083" s="3">
        <v>3</v>
      </c>
      <c r="H2083" s="3">
        <v>7</v>
      </c>
      <c r="I2083" s="6">
        <f t="shared" si="32"/>
        <v>4</v>
      </c>
    </row>
    <row r="2084" spans="6:9" x14ac:dyDescent="0.3">
      <c r="F2084" s="3">
        <v>2</v>
      </c>
      <c r="G2084" s="3">
        <v>3</v>
      </c>
      <c r="H2084" s="3">
        <v>4</v>
      </c>
      <c r="I2084" s="6">
        <f t="shared" si="32"/>
        <v>3</v>
      </c>
    </row>
    <row r="2085" spans="6:9" x14ac:dyDescent="0.3">
      <c r="F2085" s="3">
        <v>2</v>
      </c>
      <c r="G2085" s="3">
        <v>3</v>
      </c>
      <c r="H2085" s="3">
        <v>4</v>
      </c>
      <c r="I2085" s="6">
        <f t="shared" si="32"/>
        <v>3</v>
      </c>
    </row>
    <row r="2086" spans="6:9" x14ac:dyDescent="0.3">
      <c r="F2086" s="3">
        <v>2</v>
      </c>
      <c r="G2086" s="3">
        <v>3</v>
      </c>
      <c r="H2086" s="3">
        <v>4</v>
      </c>
      <c r="I2086" s="6">
        <f t="shared" si="32"/>
        <v>3</v>
      </c>
    </row>
    <row r="2087" spans="6:9" x14ac:dyDescent="0.3">
      <c r="F2087" s="3">
        <v>2</v>
      </c>
      <c r="G2087" s="3">
        <v>3</v>
      </c>
      <c r="H2087" s="3">
        <v>4</v>
      </c>
      <c r="I2087" s="6">
        <f t="shared" si="32"/>
        <v>3</v>
      </c>
    </row>
    <row r="2088" spans="6:9" x14ac:dyDescent="0.3">
      <c r="F2088" s="3">
        <v>2</v>
      </c>
      <c r="G2088" s="3">
        <v>3</v>
      </c>
      <c r="H2088" s="3">
        <v>5</v>
      </c>
      <c r="I2088" s="6">
        <f t="shared" si="32"/>
        <v>3.3333333333333335</v>
      </c>
    </row>
    <row r="2089" spans="6:9" x14ac:dyDescent="0.3">
      <c r="F2089" s="3">
        <v>2</v>
      </c>
      <c r="G2089" s="3">
        <v>3</v>
      </c>
      <c r="H2089" s="3">
        <v>5</v>
      </c>
      <c r="I2089" s="6">
        <f t="shared" si="32"/>
        <v>3.3333333333333335</v>
      </c>
    </row>
    <row r="2090" spans="6:9" x14ac:dyDescent="0.3">
      <c r="F2090" s="3">
        <v>2</v>
      </c>
      <c r="G2090" s="3">
        <v>3</v>
      </c>
      <c r="H2090" s="3">
        <v>5</v>
      </c>
      <c r="I2090" s="6">
        <f t="shared" si="32"/>
        <v>3.3333333333333335</v>
      </c>
    </row>
    <row r="2091" spans="6:9" x14ac:dyDescent="0.3">
      <c r="F2091" s="3">
        <v>2</v>
      </c>
      <c r="G2091" s="3">
        <v>3</v>
      </c>
      <c r="H2091" s="3">
        <v>6</v>
      </c>
      <c r="I2091" s="6">
        <f t="shared" si="32"/>
        <v>3.6666666666666665</v>
      </c>
    </row>
    <row r="2092" spans="6:9" x14ac:dyDescent="0.3">
      <c r="F2092" s="3">
        <v>2</v>
      </c>
      <c r="G2092" s="3">
        <v>3</v>
      </c>
      <c r="H2092" s="3">
        <v>6</v>
      </c>
      <c r="I2092" s="6">
        <f t="shared" si="32"/>
        <v>3.6666666666666665</v>
      </c>
    </row>
    <row r="2093" spans="6:9" x14ac:dyDescent="0.3">
      <c r="F2093" s="3">
        <v>2</v>
      </c>
      <c r="G2093" s="3">
        <v>3</v>
      </c>
      <c r="H2093" s="3">
        <v>7</v>
      </c>
      <c r="I2093" s="6">
        <f t="shared" si="32"/>
        <v>4</v>
      </c>
    </row>
    <row r="2094" spans="6:9" x14ac:dyDescent="0.3">
      <c r="F2094" s="3">
        <v>2</v>
      </c>
      <c r="G2094" s="3">
        <v>4</v>
      </c>
      <c r="H2094" s="3">
        <v>4</v>
      </c>
      <c r="I2094" s="6">
        <f t="shared" si="32"/>
        <v>3.3333333333333335</v>
      </c>
    </row>
    <row r="2095" spans="6:9" x14ac:dyDescent="0.3">
      <c r="F2095" s="3">
        <v>2</v>
      </c>
      <c r="G2095" s="3">
        <v>4</v>
      </c>
      <c r="H2095" s="3">
        <v>4</v>
      </c>
      <c r="I2095" s="6">
        <f t="shared" si="32"/>
        <v>3.3333333333333335</v>
      </c>
    </row>
    <row r="2096" spans="6:9" x14ac:dyDescent="0.3">
      <c r="F2096" s="3">
        <v>2</v>
      </c>
      <c r="G2096" s="3">
        <v>4</v>
      </c>
      <c r="H2096" s="3">
        <v>4</v>
      </c>
      <c r="I2096" s="6">
        <f t="shared" si="32"/>
        <v>3.3333333333333335</v>
      </c>
    </row>
    <row r="2097" spans="6:9" x14ac:dyDescent="0.3">
      <c r="F2097" s="3">
        <v>2</v>
      </c>
      <c r="G2097" s="3">
        <v>4</v>
      </c>
      <c r="H2097" s="3">
        <v>5</v>
      </c>
      <c r="I2097" s="6">
        <f t="shared" si="32"/>
        <v>3.6666666666666665</v>
      </c>
    </row>
    <row r="2098" spans="6:9" x14ac:dyDescent="0.3">
      <c r="F2098" s="3">
        <v>2</v>
      </c>
      <c r="G2098" s="3">
        <v>4</v>
      </c>
      <c r="H2098" s="3">
        <v>5</v>
      </c>
      <c r="I2098" s="6">
        <f t="shared" si="32"/>
        <v>3.6666666666666665</v>
      </c>
    </row>
    <row r="2099" spans="6:9" x14ac:dyDescent="0.3">
      <c r="F2099" s="3">
        <v>2</v>
      </c>
      <c r="G2099" s="3">
        <v>4</v>
      </c>
      <c r="H2099" s="3">
        <v>5</v>
      </c>
      <c r="I2099" s="6">
        <f t="shared" si="32"/>
        <v>3.6666666666666665</v>
      </c>
    </row>
    <row r="2100" spans="6:9" x14ac:dyDescent="0.3">
      <c r="F2100" s="3">
        <v>2</v>
      </c>
      <c r="G2100" s="3">
        <v>4</v>
      </c>
      <c r="H2100" s="3">
        <v>6</v>
      </c>
      <c r="I2100" s="6">
        <f t="shared" si="32"/>
        <v>4</v>
      </c>
    </row>
    <row r="2101" spans="6:9" x14ac:dyDescent="0.3">
      <c r="F2101" s="3">
        <v>2</v>
      </c>
      <c r="G2101" s="3">
        <v>4</v>
      </c>
      <c r="H2101" s="3">
        <v>6</v>
      </c>
      <c r="I2101" s="6">
        <f t="shared" si="32"/>
        <v>4</v>
      </c>
    </row>
    <row r="2102" spans="6:9" x14ac:dyDescent="0.3">
      <c r="F2102" s="3">
        <v>2</v>
      </c>
      <c r="G2102" s="3">
        <v>4</v>
      </c>
      <c r="H2102" s="3">
        <v>7</v>
      </c>
      <c r="I2102" s="6">
        <f t="shared" si="32"/>
        <v>4.333333333333333</v>
      </c>
    </row>
    <row r="2103" spans="6:9" x14ac:dyDescent="0.3">
      <c r="F2103" s="3">
        <v>2</v>
      </c>
      <c r="G2103" s="3">
        <v>4</v>
      </c>
      <c r="H2103" s="3">
        <v>4</v>
      </c>
      <c r="I2103" s="6">
        <f t="shared" si="32"/>
        <v>3.3333333333333335</v>
      </c>
    </row>
    <row r="2104" spans="6:9" x14ac:dyDescent="0.3">
      <c r="F2104" s="3">
        <v>2</v>
      </c>
      <c r="G2104" s="3">
        <v>4</v>
      </c>
      <c r="H2104" s="3">
        <v>4</v>
      </c>
      <c r="I2104" s="6">
        <f t="shared" si="32"/>
        <v>3.3333333333333335</v>
      </c>
    </row>
    <row r="2105" spans="6:9" x14ac:dyDescent="0.3">
      <c r="F2105" s="3">
        <v>2</v>
      </c>
      <c r="G2105" s="3">
        <v>4</v>
      </c>
      <c r="H2105" s="3">
        <v>5</v>
      </c>
      <c r="I2105" s="6">
        <f t="shared" si="32"/>
        <v>3.6666666666666665</v>
      </c>
    </row>
    <row r="2106" spans="6:9" x14ac:dyDescent="0.3">
      <c r="F2106" s="3">
        <v>2</v>
      </c>
      <c r="G2106" s="3">
        <v>4</v>
      </c>
      <c r="H2106" s="3">
        <v>5</v>
      </c>
      <c r="I2106" s="6">
        <f t="shared" si="32"/>
        <v>3.6666666666666665</v>
      </c>
    </row>
    <row r="2107" spans="6:9" x14ac:dyDescent="0.3">
      <c r="F2107" s="3">
        <v>2</v>
      </c>
      <c r="G2107" s="3">
        <v>4</v>
      </c>
      <c r="H2107" s="3">
        <v>5</v>
      </c>
      <c r="I2107" s="6">
        <f t="shared" si="32"/>
        <v>3.6666666666666665</v>
      </c>
    </row>
    <row r="2108" spans="6:9" x14ac:dyDescent="0.3">
      <c r="F2108" s="3">
        <v>2</v>
      </c>
      <c r="G2108" s="3">
        <v>4</v>
      </c>
      <c r="H2108" s="3">
        <v>6</v>
      </c>
      <c r="I2108" s="6">
        <f t="shared" si="32"/>
        <v>4</v>
      </c>
    </row>
    <row r="2109" spans="6:9" x14ac:dyDescent="0.3">
      <c r="F2109" s="3">
        <v>2</v>
      </c>
      <c r="G2109" s="3">
        <v>4</v>
      </c>
      <c r="H2109" s="3">
        <v>6</v>
      </c>
      <c r="I2109" s="6">
        <f t="shared" si="32"/>
        <v>4</v>
      </c>
    </row>
    <row r="2110" spans="6:9" x14ac:dyDescent="0.3">
      <c r="F2110" s="3">
        <v>2</v>
      </c>
      <c r="G2110" s="3">
        <v>4</v>
      </c>
      <c r="H2110" s="3">
        <v>7</v>
      </c>
      <c r="I2110" s="6">
        <f t="shared" si="32"/>
        <v>4.333333333333333</v>
      </c>
    </row>
    <row r="2111" spans="6:9" x14ac:dyDescent="0.3">
      <c r="F2111" s="3">
        <v>2</v>
      </c>
      <c r="G2111" s="3">
        <v>4</v>
      </c>
      <c r="H2111" s="3">
        <v>4</v>
      </c>
      <c r="I2111" s="6">
        <f t="shared" si="32"/>
        <v>3.3333333333333335</v>
      </c>
    </row>
    <row r="2112" spans="6:9" x14ac:dyDescent="0.3">
      <c r="F2112" s="3">
        <v>2</v>
      </c>
      <c r="G2112" s="3">
        <v>4</v>
      </c>
      <c r="H2112" s="3">
        <v>5</v>
      </c>
      <c r="I2112" s="6">
        <f t="shared" si="32"/>
        <v>3.6666666666666665</v>
      </c>
    </row>
    <row r="2113" spans="6:9" x14ac:dyDescent="0.3">
      <c r="F2113" s="3">
        <v>2</v>
      </c>
      <c r="G2113" s="3">
        <v>4</v>
      </c>
      <c r="H2113" s="3">
        <v>5</v>
      </c>
      <c r="I2113" s="6">
        <f t="shared" si="32"/>
        <v>3.6666666666666665</v>
      </c>
    </row>
    <row r="2114" spans="6:9" x14ac:dyDescent="0.3">
      <c r="F2114" s="3">
        <v>2</v>
      </c>
      <c r="G2114" s="3">
        <v>4</v>
      </c>
      <c r="H2114" s="3">
        <v>5</v>
      </c>
      <c r="I2114" s="6">
        <f t="shared" si="32"/>
        <v>3.6666666666666665</v>
      </c>
    </row>
    <row r="2115" spans="6:9" x14ac:dyDescent="0.3">
      <c r="F2115" s="3">
        <v>2</v>
      </c>
      <c r="G2115" s="3">
        <v>4</v>
      </c>
      <c r="H2115" s="3">
        <v>6</v>
      </c>
      <c r="I2115" s="6">
        <f t="shared" si="32"/>
        <v>4</v>
      </c>
    </row>
    <row r="2116" spans="6:9" x14ac:dyDescent="0.3">
      <c r="F2116" s="3">
        <v>2</v>
      </c>
      <c r="G2116" s="3">
        <v>4</v>
      </c>
      <c r="H2116" s="3">
        <v>6</v>
      </c>
      <c r="I2116" s="6">
        <f t="shared" ref="I2116:I2179" si="33">AVERAGE(F2116:H2116)</f>
        <v>4</v>
      </c>
    </row>
    <row r="2117" spans="6:9" x14ac:dyDescent="0.3">
      <c r="F2117" s="3">
        <v>2</v>
      </c>
      <c r="G2117" s="3">
        <v>4</v>
      </c>
      <c r="H2117" s="3">
        <v>7</v>
      </c>
      <c r="I2117" s="6">
        <f t="shared" si="33"/>
        <v>4.333333333333333</v>
      </c>
    </row>
    <row r="2118" spans="6:9" x14ac:dyDescent="0.3">
      <c r="F2118" s="3">
        <v>2</v>
      </c>
      <c r="G2118" s="3">
        <v>4</v>
      </c>
      <c r="H2118" s="3">
        <v>5</v>
      </c>
      <c r="I2118" s="6">
        <f t="shared" si="33"/>
        <v>3.6666666666666665</v>
      </c>
    </row>
    <row r="2119" spans="6:9" x14ac:dyDescent="0.3">
      <c r="F2119" s="3">
        <v>2</v>
      </c>
      <c r="G2119" s="3">
        <v>4</v>
      </c>
      <c r="H2119" s="3">
        <v>5</v>
      </c>
      <c r="I2119" s="6">
        <f t="shared" si="33"/>
        <v>3.6666666666666665</v>
      </c>
    </row>
    <row r="2120" spans="6:9" x14ac:dyDescent="0.3">
      <c r="F2120" s="3">
        <v>2</v>
      </c>
      <c r="G2120" s="3">
        <v>4</v>
      </c>
      <c r="H2120" s="3">
        <v>5</v>
      </c>
      <c r="I2120" s="6">
        <f t="shared" si="33"/>
        <v>3.6666666666666665</v>
      </c>
    </row>
    <row r="2121" spans="6:9" x14ac:dyDescent="0.3">
      <c r="F2121" s="3">
        <v>2</v>
      </c>
      <c r="G2121" s="3">
        <v>4</v>
      </c>
      <c r="H2121" s="3">
        <v>6</v>
      </c>
      <c r="I2121" s="6">
        <f t="shared" si="33"/>
        <v>4</v>
      </c>
    </row>
    <row r="2122" spans="6:9" x14ac:dyDescent="0.3">
      <c r="F2122" s="3">
        <v>2</v>
      </c>
      <c r="G2122" s="3">
        <v>4</v>
      </c>
      <c r="H2122" s="3">
        <v>6</v>
      </c>
      <c r="I2122" s="6">
        <f t="shared" si="33"/>
        <v>4</v>
      </c>
    </row>
    <row r="2123" spans="6:9" x14ac:dyDescent="0.3">
      <c r="F2123" s="3">
        <v>2</v>
      </c>
      <c r="G2123" s="3">
        <v>4</v>
      </c>
      <c r="H2123" s="3">
        <v>7</v>
      </c>
      <c r="I2123" s="6">
        <f t="shared" si="33"/>
        <v>4.333333333333333</v>
      </c>
    </row>
    <row r="2124" spans="6:9" x14ac:dyDescent="0.3">
      <c r="F2124" s="3">
        <v>2</v>
      </c>
      <c r="G2124" s="3">
        <v>5</v>
      </c>
      <c r="H2124" s="3">
        <v>5</v>
      </c>
      <c r="I2124" s="6">
        <f t="shared" si="33"/>
        <v>4</v>
      </c>
    </row>
    <row r="2125" spans="6:9" x14ac:dyDescent="0.3">
      <c r="F2125" s="3">
        <v>2</v>
      </c>
      <c r="G2125" s="3">
        <v>5</v>
      </c>
      <c r="H2125" s="3">
        <v>5</v>
      </c>
      <c r="I2125" s="6">
        <f t="shared" si="33"/>
        <v>4</v>
      </c>
    </row>
    <row r="2126" spans="6:9" x14ac:dyDescent="0.3">
      <c r="F2126" s="3">
        <v>2</v>
      </c>
      <c r="G2126" s="3">
        <v>5</v>
      </c>
      <c r="H2126" s="3">
        <v>6</v>
      </c>
      <c r="I2126" s="6">
        <f t="shared" si="33"/>
        <v>4.333333333333333</v>
      </c>
    </row>
    <row r="2127" spans="6:9" x14ac:dyDescent="0.3">
      <c r="F2127" s="3">
        <v>2</v>
      </c>
      <c r="G2127" s="3">
        <v>5</v>
      </c>
      <c r="H2127" s="3">
        <v>6</v>
      </c>
      <c r="I2127" s="6">
        <f t="shared" si="33"/>
        <v>4.333333333333333</v>
      </c>
    </row>
    <row r="2128" spans="6:9" x14ac:dyDescent="0.3">
      <c r="F2128" s="3">
        <v>2</v>
      </c>
      <c r="G2128" s="3">
        <v>5</v>
      </c>
      <c r="H2128" s="3">
        <v>7</v>
      </c>
      <c r="I2128" s="6">
        <f t="shared" si="33"/>
        <v>4.666666666666667</v>
      </c>
    </row>
    <row r="2129" spans="6:9" x14ac:dyDescent="0.3">
      <c r="F2129" s="3">
        <v>2</v>
      </c>
      <c r="G2129" s="3">
        <v>5</v>
      </c>
      <c r="H2129" s="3">
        <v>5</v>
      </c>
      <c r="I2129" s="6">
        <f t="shared" si="33"/>
        <v>4</v>
      </c>
    </row>
    <row r="2130" spans="6:9" x14ac:dyDescent="0.3">
      <c r="F2130" s="3">
        <v>2</v>
      </c>
      <c r="G2130" s="3">
        <v>5</v>
      </c>
      <c r="H2130" s="3">
        <v>6</v>
      </c>
      <c r="I2130" s="6">
        <f t="shared" si="33"/>
        <v>4.333333333333333</v>
      </c>
    </row>
    <row r="2131" spans="6:9" x14ac:dyDescent="0.3">
      <c r="F2131" s="3">
        <v>2</v>
      </c>
      <c r="G2131" s="3">
        <v>5</v>
      </c>
      <c r="H2131" s="3">
        <v>6</v>
      </c>
      <c r="I2131" s="6">
        <f t="shared" si="33"/>
        <v>4.333333333333333</v>
      </c>
    </row>
    <row r="2132" spans="6:9" x14ac:dyDescent="0.3">
      <c r="F2132" s="3">
        <v>2</v>
      </c>
      <c r="G2132" s="3">
        <v>5</v>
      </c>
      <c r="H2132" s="3">
        <v>7</v>
      </c>
      <c r="I2132" s="6">
        <f t="shared" si="33"/>
        <v>4.666666666666667</v>
      </c>
    </row>
    <row r="2133" spans="6:9" x14ac:dyDescent="0.3">
      <c r="F2133" s="3">
        <v>2</v>
      </c>
      <c r="G2133" s="3">
        <v>5</v>
      </c>
      <c r="H2133" s="3">
        <v>6</v>
      </c>
      <c r="I2133" s="6">
        <f t="shared" si="33"/>
        <v>4.333333333333333</v>
      </c>
    </row>
    <row r="2134" spans="6:9" x14ac:dyDescent="0.3">
      <c r="F2134" s="3">
        <v>2</v>
      </c>
      <c r="G2134" s="3">
        <v>5</v>
      </c>
      <c r="H2134" s="3">
        <v>6</v>
      </c>
      <c r="I2134" s="6">
        <f t="shared" si="33"/>
        <v>4.333333333333333</v>
      </c>
    </row>
    <row r="2135" spans="6:9" x14ac:dyDescent="0.3">
      <c r="F2135" s="3">
        <v>2</v>
      </c>
      <c r="G2135" s="3">
        <v>5</v>
      </c>
      <c r="H2135" s="3">
        <v>7</v>
      </c>
      <c r="I2135" s="6">
        <f t="shared" si="33"/>
        <v>4.666666666666667</v>
      </c>
    </row>
    <row r="2136" spans="6:9" x14ac:dyDescent="0.3">
      <c r="F2136" s="3">
        <v>2</v>
      </c>
      <c r="G2136" s="3">
        <v>6</v>
      </c>
      <c r="H2136" s="3">
        <v>6</v>
      </c>
      <c r="I2136" s="6">
        <f t="shared" si="33"/>
        <v>4.666666666666667</v>
      </c>
    </row>
    <row r="2137" spans="6:9" x14ac:dyDescent="0.3">
      <c r="F2137" s="3">
        <v>2</v>
      </c>
      <c r="G2137" s="3">
        <v>6</v>
      </c>
      <c r="H2137" s="3">
        <v>7</v>
      </c>
      <c r="I2137" s="6">
        <f t="shared" si="33"/>
        <v>5</v>
      </c>
    </row>
    <row r="2138" spans="6:9" x14ac:dyDescent="0.3">
      <c r="F2138" s="3">
        <v>2</v>
      </c>
      <c r="G2138" s="3">
        <v>6</v>
      </c>
      <c r="H2138" s="3">
        <v>7</v>
      </c>
      <c r="I2138" s="6">
        <f t="shared" si="33"/>
        <v>5</v>
      </c>
    </row>
    <row r="2139" spans="6:9" x14ac:dyDescent="0.3">
      <c r="F2139" s="3">
        <v>2</v>
      </c>
      <c r="G2139" s="3">
        <v>2</v>
      </c>
      <c r="H2139" s="3">
        <v>2</v>
      </c>
      <c r="I2139" s="6">
        <f t="shared" si="33"/>
        <v>2</v>
      </c>
    </row>
    <row r="2140" spans="6:9" x14ac:dyDescent="0.3">
      <c r="F2140" s="3">
        <v>2</v>
      </c>
      <c r="G2140" s="3">
        <v>2</v>
      </c>
      <c r="H2140" s="3">
        <v>2</v>
      </c>
      <c r="I2140" s="6">
        <f t="shared" si="33"/>
        <v>2</v>
      </c>
    </row>
    <row r="2141" spans="6:9" x14ac:dyDescent="0.3">
      <c r="F2141" s="3">
        <v>2</v>
      </c>
      <c r="G2141" s="3">
        <v>2</v>
      </c>
      <c r="H2141" s="3">
        <v>2</v>
      </c>
      <c r="I2141" s="6">
        <f t="shared" si="33"/>
        <v>2</v>
      </c>
    </row>
    <row r="2142" spans="6:9" x14ac:dyDescent="0.3">
      <c r="F2142" s="3">
        <v>2</v>
      </c>
      <c r="G2142" s="3">
        <v>2</v>
      </c>
      <c r="H2142" s="3">
        <v>3</v>
      </c>
      <c r="I2142" s="6">
        <f t="shared" si="33"/>
        <v>2.3333333333333335</v>
      </c>
    </row>
    <row r="2143" spans="6:9" x14ac:dyDescent="0.3">
      <c r="F2143" s="3">
        <v>2</v>
      </c>
      <c r="G2143" s="3">
        <v>2</v>
      </c>
      <c r="H2143" s="3">
        <v>3</v>
      </c>
      <c r="I2143" s="6">
        <f t="shared" si="33"/>
        <v>2.3333333333333335</v>
      </c>
    </row>
    <row r="2144" spans="6:9" x14ac:dyDescent="0.3">
      <c r="F2144" s="3">
        <v>2</v>
      </c>
      <c r="G2144" s="3">
        <v>2</v>
      </c>
      <c r="H2144" s="3">
        <v>3</v>
      </c>
      <c r="I2144" s="6">
        <f t="shared" si="33"/>
        <v>2.3333333333333335</v>
      </c>
    </row>
    <row r="2145" spans="6:9" x14ac:dyDescent="0.3">
      <c r="F2145" s="3">
        <v>2</v>
      </c>
      <c r="G2145" s="3">
        <v>2</v>
      </c>
      <c r="H2145" s="3">
        <v>3</v>
      </c>
      <c r="I2145" s="6">
        <f t="shared" si="33"/>
        <v>2.3333333333333335</v>
      </c>
    </row>
    <row r="2146" spans="6:9" x14ac:dyDescent="0.3">
      <c r="F2146" s="3">
        <v>2</v>
      </c>
      <c r="G2146" s="3">
        <v>2</v>
      </c>
      <c r="H2146" s="3">
        <v>3</v>
      </c>
      <c r="I2146" s="6">
        <f t="shared" si="33"/>
        <v>2.3333333333333335</v>
      </c>
    </row>
    <row r="2147" spans="6:9" x14ac:dyDescent="0.3">
      <c r="F2147" s="3">
        <v>2</v>
      </c>
      <c r="G2147" s="3">
        <v>2</v>
      </c>
      <c r="H2147" s="3">
        <v>4</v>
      </c>
      <c r="I2147" s="6">
        <f t="shared" si="33"/>
        <v>2.6666666666666665</v>
      </c>
    </row>
    <row r="2148" spans="6:9" x14ac:dyDescent="0.3">
      <c r="F2148" s="3">
        <v>2</v>
      </c>
      <c r="G2148" s="3">
        <v>2</v>
      </c>
      <c r="H2148" s="3">
        <v>4</v>
      </c>
      <c r="I2148" s="6">
        <f t="shared" si="33"/>
        <v>2.6666666666666665</v>
      </c>
    </row>
    <row r="2149" spans="6:9" x14ac:dyDescent="0.3">
      <c r="F2149" s="3">
        <v>2</v>
      </c>
      <c r="G2149" s="3">
        <v>2</v>
      </c>
      <c r="H2149" s="3">
        <v>4</v>
      </c>
      <c r="I2149" s="6">
        <f t="shared" si="33"/>
        <v>2.6666666666666665</v>
      </c>
    </row>
    <row r="2150" spans="6:9" x14ac:dyDescent="0.3">
      <c r="F2150" s="3">
        <v>2</v>
      </c>
      <c r="G2150" s="3">
        <v>2</v>
      </c>
      <c r="H2150" s="3">
        <v>4</v>
      </c>
      <c r="I2150" s="6">
        <f t="shared" si="33"/>
        <v>2.6666666666666665</v>
      </c>
    </row>
    <row r="2151" spans="6:9" x14ac:dyDescent="0.3">
      <c r="F2151" s="3">
        <v>2</v>
      </c>
      <c r="G2151" s="3">
        <v>2</v>
      </c>
      <c r="H2151" s="3">
        <v>5</v>
      </c>
      <c r="I2151" s="6">
        <f t="shared" si="33"/>
        <v>3</v>
      </c>
    </row>
    <row r="2152" spans="6:9" x14ac:dyDescent="0.3">
      <c r="F2152" s="3">
        <v>2</v>
      </c>
      <c r="G2152" s="3">
        <v>2</v>
      </c>
      <c r="H2152" s="3">
        <v>5</v>
      </c>
      <c r="I2152" s="6">
        <f t="shared" si="33"/>
        <v>3</v>
      </c>
    </row>
    <row r="2153" spans="6:9" x14ac:dyDescent="0.3">
      <c r="F2153" s="3">
        <v>2</v>
      </c>
      <c r="G2153" s="3">
        <v>2</v>
      </c>
      <c r="H2153" s="3">
        <v>5</v>
      </c>
      <c r="I2153" s="6">
        <f t="shared" si="33"/>
        <v>3</v>
      </c>
    </row>
    <row r="2154" spans="6:9" x14ac:dyDescent="0.3">
      <c r="F2154" s="3">
        <v>2</v>
      </c>
      <c r="G2154" s="3">
        <v>2</v>
      </c>
      <c r="H2154" s="3">
        <v>6</v>
      </c>
      <c r="I2154" s="6">
        <f t="shared" si="33"/>
        <v>3.3333333333333335</v>
      </c>
    </row>
    <row r="2155" spans="6:9" x14ac:dyDescent="0.3">
      <c r="F2155" s="3">
        <v>2</v>
      </c>
      <c r="G2155" s="3">
        <v>2</v>
      </c>
      <c r="H2155" s="3">
        <v>6</v>
      </c>
      <c r="I2155" s="6">
        <f t="shared" si="33"/>
        <v>3.3333333333333335</v>
      </c>
    </row>
    <row r="2156" spans="6:9" x14ac:dyDescent="0.3">
      <c r="F2156" s="3">
        <v>2</v>
      </c>
      <c r="G2156" s="3">
        <v>2</v>
      </c>
      <c r="H2156" s="3">
        <v>7</v>
      </c>
      <c r="I2156" s="6">
        <f t="shared" si="33"/>
        <v>3.6666666666666665</v>
      </c>
    </row>
    <row r="2157" spans="6:9" x14ac:dyDescent="0.3">
      <c r="F2157" s="3">
        <v>2</v>
      </c>
      <c r="G2157" s="3">
        <v>2</v>
      </c>
      <c r="H2157" s="3">
        <v>2</v>
      </c>
      <c r="I2157" s="6">
        <f t="shared" si="33"/>
        <v>2</v>
      </c>
    </row>
    <row r="2158" spans="6:9" x14ac:dyDescent="0.3">
      <c r="F2158" s="3">
        <v>2</v>
      </c>
      <c r="G2158" s="3">
        <v>2</v>
      </c>
      <c r="H2158" s="3">
        <v>2</v>
      </c>
      <c r="I2158" s="6">
        <f t="shared" si="33"/>
        <v>2</v>
      </c>
    </row>
    <row r="2159" spans="6:9" x14ac:dyDescent="0.3">
      <c r="F2159" s="3">
        <v>2</v>
      </c>
      <c r="G2159" s="3">
        <v>2</v>
      </c>
      <c r="H2159" s="3">
        <v>3</v>
      </c>
      <c r="I2159" s="6">
        <f t="shared" si="33"/>
        <v>2.3333333333333335</v>
      </c>
    </row>
    <row r="2160" spans="6:9" x14ac:dyDescent="0.3">
      <c r="F2160" s="3">
        <v>2</v>
      </c>
      <c r="G2160" s="3">
        <v>2</v>
      </c>
      <c r="H2160" s="3">
        <v>3</v>
      </c>
      <c r="I2160" s="6">
        <f t="shared" si="33"/>
        <v>2.3333333333333335</v>
      </c>
    </row>
    <row r="2161" spans="6:9" x14ac:dyDescent="0.3">
      <c r="F2161" s="3">
        <v>2</v>
      </c>
      <c r="G2161" s="3">
        <v>2</v>
      </c>
      <c r="H2161" s="3">
        <v>3</v>
      </c>
      <c r="I2161" s="6">
        <f t="shared" si="33"/>
        <v>2.3333333333333335</v>
      </c>
    </row>
    <row r="2162" spans="6:9" x14ac:dyDescent="0.3">
      <c r="F2162" s="3">
        <v>2</v>
      </c>
      <c r="G2162" s="3">
        <v>2</v>
      </c>
      <c r="H2162" s="3">
        <v>3</v>
      </c>
      <c r="I2162" s="6">
        <f t="shared" si="33"/>
        <v>2.3333333333333335</v>
      </c>
    </row>
    <row r="2163" spans="6:9" x14ac:dyDescent="0.3">
      <c r="F2163" s="3">
        <v>2</v>
      </c>
      <c r="G2163" s="3">
        <v>2</v>
      </c>
      <c r="H2163" s="3">
        <v>3</v>
      </c>
      <c r="I2163" s="6">
        <f t="shared" si="33"/>
        <v>2.3333333333333335</v>
      </c>
    </row>
    <row r="2164" spans="6:9" x14ac:dyDescent="0.3">
      <c r="F2164" s="3">
        <v>2</v>
      </c>
      <c r="G2164" s="3">
        <v>2</v>
      </c>
      <c r="H2164" s="3">
        <v>4</v>
      </c>
      <c r="I2164" s="6">
        <f t="shared" si="33"/>
        <v>2.6666666666666665</v>
      </c>
    </row>
    <row r="2165" spans="6:9" x14ac:dyDescent="0.3">
      <c r="F2165" s="3">
        <v>2</v>
      </c>
      <c r="G2165" s="3">
        <v>2</v>
      </c>
      <c r="H2165" s="3">
        <v>4</v>
      </c>
      <c r="I2165" s="6">
        <f t="shared" si="33"/>
        <v>2.6666666666666665</v>
      </c>
    </row>
    <row r="2166" spans="6:9" x14ac:dyDescent="0.3">
      <c r="F2166" s="3">
        <v>2</v>
      </c>
      <c r="G2166" s="3">
        <v>2</v>
      </c>
      <c r="H2166" s="3">
        <v>4</v>
      </c>
      <c r="I2166" s="6">
        <f t="shared" si="33"/>
        <v>2.6666666666666665</v>
      </c>
    </row>
    <row r="2167" spans="6:9" x14ac:dyDescent="0.3">
      <c r="F2167" s="3">
        <v>2</v>
      </c>
      <c r="G2167" s="3">
        <v>2</v>
      </c>
      <c r="H2167" s="3">
        <v>4</v>
      </c>
      <c r="I2167" s="6">
        <f t="shared" si="33"/>
        <v>2.6666666666666665</v>
      </c>
    </row>
    <row r="2168" spans="6:9" x14ac:dyDescent="0.3">
      <c r="F2168" s="3">
        <v>2</v>
      </c>
      <c r="G2168" s="3">
        <v>2</v>
      </c>
      <c r="H2168" s="3">
        <v>5</v>
      </c>
      <c r="I2168" s="6">
        <f t="shared" si="33"/>
        <v>3</v>
      </c>
    </row>
    <row r="2169" spans="6:9" x14ac:dyDescent="0.3">
      <c r="F2169" s="3">
        <v>2</v>
      </c>
      <c r="G2169" s="3">
        <v>2</v>
      </c>
      <c r="H2169" s="3">
        <v>5</v>
      </c>
      <c r="I2169" s="6">
        <f t="shared" si="33"/>
        <v>3</v>
      </c>
    </row>
    <row r="2170" spans="6:9" x14ac:dyDescent="0.3">
      <c r="F2170" s="3">
        <v>2</v>
      </c>
      <c r="G2170" s="3">
        <v>2</v>
      </c>
      <c r="H2170" s="3">
        <v>5</v>
      </c>
      <c r="I2170" s="6">
        <f t="shared" si="33"/>
        <v>3</v>
      </c>
    </row>
    <row r="2171" spans="6:9" x14ac:dyDescent="0.3">
      <c r="F2171" s="3">
        <v>2</v>
      </c>
      <c r="G2171" s="3">
        <v>2</v>
      </c>
      <c r="H2171" s="3">
        <v>6</v>
      </c>
      <c r="I2171" s="6">
        <f t="shared" si="33"/>
        <v>3.3333333333333335</v>
      </c>
    </row>
    <row r="2172" spans="6:9" x14ac:dyDescent="0.3">
      <c r="F2172" s="3">
        <v>2</v>
      </c>
      <c r="G2172" s="3">
        <v>2</v>
      </c>
      <c r="H2172" s="3">
        <v>6</v>
      </c>
      <c r="I2172" s="6">
        <f t="shared" si="33"/>
        <v>3.3333333333333335</v>
      </c>
    </row>
    <row r="2173" spans="6:9" x14ac:dyDescent="0.3">
      <c r="F2173" s="3">
        <v>2</v>
      </c>
      <c r="G2173" s="3">
        <v>2</v>
      </c>
      <c r="H2173" s="3">
        <v>7</v>
      </c>
      <c r="I2173" s="6">
        <f t="shared" si="33"/>
        <v>3.6666666666666665</v>
      </c>
    </row>
    <row r="2174" spans="6:9" x14ac:dyDescent="0.3">
      <c r="F2174" s="3">
        <v>2</v>
      </c>
      <c r="G2174" s="3">
        <v>2</v>
      </c>
      <c r="H2174" s="3">
        <v>2</v>
      </c>
      <c r="I2174" s="6">
        <f t="shared" si="33"/>
        <v>2</v>
      </c>
    </row>
    <row r="2175" spans="6:9" x14ac:dyDescent="0.3">
      <c r="F2175" s="3">
        <v>2</v>
      </c>
      <c r="G2175" s="3">
        <v>2</v>
      </c>
      <c r="H2175" s="3">
        <v>3</v>
      </c>
      <c r="I2175" s="6">
        <f t="shared" si="33"/>
        <v>2.3333333333333335</v>
      </c>
    </row>
    <row r="2176" spans="6:9" x14ac:dyDescent="0.3">
      <c r="F2176" s="3">
        <v>2</v>
      </c>
      <c r="G2176" s="3">
        <v>2</v>
      </c>
      <c r="H2176" s="3">
        <v>3</v>
      </c>
      <c r="I2176" s="6">
        <f t="shared" si="33"/>
        <v>2.3333333333333335</v>
      </c>
    </row>
    <row r="2177" spans="6:9" x14ac:dyDescent="0.3">
      <c r="F2177" s="3">
        <v>2</v>
      </c>
      <c r="G2177" s="3">
        <v>2</v>
      </c>
      <c r="H2177" s="3">
        <v>3</v>
      </c>
      <c r="I2177" s="6">
        <f t="shared" si="33"/>
        <v>2.3333333333333335</v>
      </c>
    </row>
    <row r="2178" spans="6:9" x14ac:dyDescent="0.3">
      <c r="F2178" s="3">
        <v>2</v>
      </c>
      <c r="G2178" s="3">
        <v>2</v>
      </c>
      <c r="H2178" s="3">
        <v>3</v>
      </c>
      <c r="I2178" s="6">
        <f t="shared" si="33"/>
        <v>2.3333333333333335</v>
      </c>
    </row>
    <row r="2179" spans="6:9" x14ac:dyDescent="0.3">
      <c r="F2179" s="3">
        <v>2</v>
      </c>
      <c r="G2179" s="3">
        <v>2</v>
      </c>
      <c r="H2179" s="3">
        <v>3</v>
      </c>
      <c r="I2179" s="6">
        <f t="shared" si="33"/>
        <v>2.3333333333333335</v>
      </c>
    </row>
    <row r="2180" spans="6:9" x14ac:dyDescent="0.3">
      <c r="F2180" s="3">
        <v>2</v>
      </c>
      <c r="G2180" s="3">
        <v>2</v>
      </c>
      <c r="H2180" s="3">
        <v>4</v>
      </c>
      <c r="I2180" s="6">
        <f t="shared" ref="I2180:I2243" si="34">AVERAGE(F2180:H2180)</f>
        <v>2.6666666666666665</v>
      </c>
    </row>
    <row r="2181" spans="6:9" x14ac:dyDescent="0.3">
      <c r="F2181" s="3">
        <v>2</v>
      </c>
      <c r="G2181" s="3">
        <v>2</v>
      </c>
      <c r="H2181" s="3">
        <v>4</v>
      </c>
      <c r="I2181" s="6">
        <f t="shared" si="34"/>
        <v>2.6666666666666665</v>
      </c>
    </row>
    <row r="2182" spans="6:9" x14ac:dyDescent="0.3">
      <c r="F2182" s="3">
        <v>2</v>
      </c>
      <c r="G2182" s="3">
        <v>2</v>
      </c>
      <c r="H2182" s="3">
        <v>4</v>
      </c>
      <c r="I2182" s="6">
        <f t="shared" si="34"/>
        <v>2.6666666666666665</v>
      </c>
    </row>
    <row r="2183" spans="6:9" x14ac:dyDescent="0.3">
      <c r="F2183" s="3">
        <v>2</v>
      </c>
      <c r="G2183" s="3">
        <v>2</v>
      </c>
      <c r="H2183" s="3">
        <v>4</v>
      </c>
      <c r="I2183" s="6">
        <f t="shared" si="34"/>
        <v>2.6666666666666665</v>
      </c>
    </row>
    <row r="2184" spans="6:9" x14ac:dyDescent="0.3">
      <c r="F2184" s="3">
        <v>2</v>
      </c>
      <c r="G2184" s="3">
        <v>2</v>
      </c>
      <c r="H2184" s="3">
        <v>5</v>
      </c>
      <c r="I2184" s="6">
        <f t="shared" si="34"/>
        <v>3</v>
      </c>
    </row>
    <row r="2185" spans="6:9" x14ac:dyDescent="0.3">
      <c r="F2185" s="3">
        <v>2</v>
      </c>
      <c r="G2185" s="3">
        <v>2</v>
      </c>
      <c r="H2185" s="3">
        <v>5</v>
      </c>
      <c r="I2185" s="6">
        <f t="shared" si="34"/>
        <v>3</v>
      </c>
    </row>
    <row r="2186" spans="6:9" x14ac:dyDescent="0.3">
      <c r="F2186" s="3">
        <v>2</v>
      </c>
      <c r="G2186" s="3">
        <v>2</v>
      </c>
      <c r="H2186" s="3">
        <v>5</v>
      </c>
      <c r="I2186" s="6">
        <f t="shared" si="34"/>
        <v>3</v>
      </c>
    </row>
    <row r="2187" spans="6:9" x14ac:dyDescent="0.3">
      <c r="F2187" s="3">
        <v>2</v>
      </c>
      <c r="G2187" s="3">
        <v>2</v>
      </c>
      <c r="H2187" s="3">
        <v>6</v>
      </c>
      <c r="I2187" s="6">
        <f t="shared" si="34"/>
        <v>3.3333333333333335</v>
      </c>
    </row>
    <row r="2188" spans="6:9" x14ac:dyDescent="0.3">
      <c r="F2188" s="3">
        <v>2</v>
      </c>
      <c r="G2188" s="3">
        <v>2</v>
      </c>
      <c r="H2188" s="3">
        <v>6</v>
      </c>
      <c r="I2188" s="6">
        <f t="shared" si="34"/>
        <v>3.3333333333333335</v>
      </c>
    </row>
    <row r="2189" spans="6:9" x14ac:dyDescent="0.3">
      <c r="F2189" s="3">
        <v>2</v>
      </c>
      <c r="G2189" s="3">
        <v>2</v>
      </c>
      <c r="H2189" s="3">
        <v>7</v>
      </c>
      <c r="I2189" s="6">
        <f t="shared" si="34"/>
        <v>3.6666666666666665</v>
      </c>
    </row>
    <row r="2190" spans="6:9" x14ac:dyDescent="0.3">
      <c r="F2190" s="3">
        <v>2</v>
      </c>
      <c r="G2190" s="3">
        <v>2</v>
      </c>
      <c r="H2190" s="3">
        <v>3</v>
      </c>
      <c r="I2190" s="6">
        <f t="shared" si="34"/>
        <v>2.3333333333333335</v>
      </c>
    </row>
    <row r="2191" spans="6:9" x14ac:dyDescent="0.3">
      <c r="F2191" s="3">
        <v>2</v>
      </c>
      <c r="G2191" s="3">
        <v>2</v>
      </c>
      <c r="H2191" s="3">
        <v>3</v>
      </c>
      <c r="I2191" s="6">
        <f t="shared" si="34"/>
        <v>2.3333333333333335</v>
      </c>
    </row>
    <row r="2192" spans="6:9" x14ac:dyDescent="0.3">
      <c r="F2192" s="3">
        <v>2</v>
      </c>
      <c r="G2192" s="3">
        <v>2</v>
      </c>
      <c r="H2192" s="3">
        <v>3</v>
      </c>
      <c r="I2192" s="6">
        <f t="shared" si="34"/>
        <v>2.3333333333333335</v>
      </c>
    </row>
    <row r="2193" spans="6:9" x14ac:dyDescent="0.3">
      <c r="F2193" s="3">
        <v>2</v>
      </c>
      <c r="G2193" s="3">
        <v>2</v>
      </c>
      <c r="H2193" s="3">
        <v>3</v>
      </c>
      <c r="I2193" s="6">
        <f t="shared" si="34"/>
        <v>2.3333333333333335</v>
      </c>
    </row>
    <row r="2194" spans="6:9" x14ac:dyDescent="0.3">
      <c r="F2194" s="3">
        <v>2</v>
      </c>
      <c r="G2194" s="3">
        <v>2</v>
      </c>
      <c r="H2194" s="3">
        <v>3</v>
      </c>
      <c r="I2194" s="6">
        <f t="shared" si="34"/>
        <v>2.3333333333333335</v>
      </c>
    </row>
    <row r="2195" spans="6:9" x14ac:dyDescent="0.3">
      <c r="F2195" s="3">
        <v>2</v>
      </c>
      <c r="G2195" s="3">
        <v>2</v>
      </c>
      <c r="H2195" s="3">
        <v>4</v>
      </c>
      <c r="I2195" s="6">
        <f t="shared" si="34"/>
        <v>2.6666666666666665</v>
      </c>
    </row>
    <row r="2196" spans="6:9" x14ac:dyDescent="0.3">
      <c r="F2196" s="3">
        <v>2</v>
      </c>
      <c r="G2196" s="3">
        <v>2</v>
      </c>
      <c r="H2196" s="3">
        <v>4</v>
      </c>
      <c r="I2196" s="6">
        <f t="shared" si="34"/>
        <v>2.6666666666666665</v>
      </c>
    </row>
    <row r="2197" spans="6:9" x14ac:dyDescent="0.3">
      <c r="F2197" s="3">
        <v>2</v>
      </c>
      <c r="G2197" s="3">
        <v>2</v>
      </c>
      <c r="H2197" s="3">
        <v>4</v>
      </c>
      <c r="I2197" s="6">
        <f t="shared" si="34"/>
        <v>2.6666666666666665</v>
      </c>
    </row>
    <row r="2198" spans="6:9" x14ac:dyDescent="0.3">
      <c r="F2198" s="3">
        <v>2</v>
      </c>
      <c r="G2198" s="3">
        <v>2</v>
      </c>
      <c r="H2198" s="3">
        <v>4</v>
      </c>
      <c r="I2198" s="6">
        <f t="shared" si="34"/>
        <v>2.6666666666666665</v>
      </c>
    </row>
    <row r="2199" spans="6:9" x14ac:dyDescent="0.3">
      <c r="F2199" s="3">
        <v>2</v>
      </c>
      <c r="G2199" s="3">
        <v>2</v>
      </c>
      <c r="H2199" s="3">
        <v>5</v>
      </c>
      <c r="I2199" s="6">
        <f t="shared" si="34"/>
        <v>3</v>
      </c>
    </row>
    <row r="2200" spans="6:9" x14ac:dyDescent="0.3">
      <c r="F2200" s="3">
        <v>2</v>
      </c>
      <c r="G2200" s="3">
        <v>2</v>
      </c>
      <c r="H2200" s="3">
        <v>5</v>
      </c>
      <c r="I2200" s="6">
        <f t="shared" si="34"/>
        <v>3</v>
      </c>
    </row>
    <row r="2201" spans="6:9" x14ac:dyDescent="0.3">
      <c r="F2201" s="3">
        <v>2</v>
      </c>
      <c r="G2201" s="3">
        <v>2</v>
      </c>
      <c r="H2201" s="3">
        <v>5</v>
      </c>
      <c r="I2201" s="6">
        <f t="shared" si="34"/>
        <v>3</v>
      </c>
    </row>
    <row r="2202" spans="6:9" x14ac:dyDescent="0.3">
      <c r="F2202" s="3">
        <v>2</v>
      </c>
      <c r="G2202" s="3">
        <v>2</v>
      </c>
      <c r="H2202" s="3">
        <v>6</v>
      </c>
      <c r="I2202" s="6">
        <f t="shared" si="34"/>
        <v>3.3333333333333335</v>
      </c>
    </row>
    <row r="2203" spans="6:9" x14ac:dyDescent="0.3">
      <c r="F2203" s="3">
        <v>2</v>
      </c>
      <c r="G2203" s="3">
        <v>2</v>
      </c>
      <c r="H2203" s="3">
        <v>6</v>
      </c>
      <c r="I2203" s="6">
        <f t="shared" si="34"/>
        <v>3.3333333333333335</v>
      </c>
    </row>
    <row r="2204" spans="6:9" x14ac:dyDescent="0.3">
      <c r="F2204" s="3">
        <v>2</v>
      </c>
      <c r="G2204" s="3">
        <v>2</v>
      </c>
      <c r="H2204" s="3">
        <v>7</v>
      </c>
      <c r="I2204" s="6">
        <f t="shared" si="34"/>
        <v>3.6666666666666665</v>
      </c>
    </row>
    <row r="2205" spans="6:9" x14ac:dyDescent="0.3">
      <c r="F2205" s="3">
        <v>2</v>
      </c>
      <c r="G2205" s="3">
        <v>3</v>
      </c>
      <c r="H2205" s="3">
        <v>3</v>
      </c>
      <c r="I2205" s="6">
        <f t="shared" si="34"/>
        <v>2.6666666666666665</v>
      </c>
    </row>
    <row r="2206" spans="6:9" x14ac:dyDescent="0.3">
      <c r="F2206" s="3">
        <v>2</v>
      </c>
      <c r="G2206" s="3">
        <v>3</v>
      </c>
      <c r="H2206" s="3">
        <v>3</v>
      </c>
      <c r="I2206" s="6">
        <f t="shared" si="34"/>
        <v>2.6666666666666665</v>
      </c>
    </row>
    <row r="2207" spans="6:9" x14ac:dyDescent="0.3">
      <c r="F2207" s="3">
        <v>2</v>
      </c>
      <c r="G2207" s="3">
        <v>3</v>
      </c>
      <c r="H2207" s="3">
        <v>3</v>
      </c>
      <c r="I2207" s="6">
        <f t="shared" si="34"/>
        <v>2.6666666666666665</v>
      </c>
    </row>
    <row r="2208" spans="6:9" x14ac:dyDescent="0.3">
      <c r="F2208" s="3">
        <v>2</v>
      </c>
      <c r="G2208" s="3">
        <v>3</v>
      </c>
      <c r="H2208" s="3">
        <v>3</v>
      </c>
      <c r="I2208" s="6">
        <f t="shared" si="34"/>
        <v>2.6666666666666665</v>
      </c>
    </row>
    <row r="2209" spans="6:9" x14ac:dyDescent="0.3">
      <c r="F2209" s="3">
        <v>2</v>
      </c>
      <c r="G2209" s="3">
        <v>3</v>
      </c>
      <c r="H2209" s="3">
        <v>4</v>
      </c>
      <c r="I2209" s="6">
        <f t="shared" si="34"/>
        <v>3</v>
      </c>
    </row>
    <row r="2210" spans="6:9" x14ac:dyDescent="0.3">
      <c r="F2210" s="3">
        <v>2</v>
      </c>
      <c r="G2210" s="3">
        <v>3</v>
      </c>
      <c r="H2210" s="3">
        <v>4</v>
      </c>
      <c r="I2210" s="6">
        <f t="shared" si="34"/>
        <v>3</v>
      </c>
    </row>
    <row r="2211" spans="6:9" x14ac:dyDescent="0.3">
      <c r="F2211" s="3">
        <v>2</v>
      </c>
      <c r="G2211" s="3">
        <v>3</v>
      </c>
      <c r="H2211" s="3">
        <v>4</v>
      </c>
      <c r="I2211" s="6">
        <f t="shared" si="34"/>
        <v>3</v>
      </c>
    </row>
    <row r="2212" spans="6:9" x14ac:dyDescent="0.3">
      <c r="F2212" s="3">
        <v>2</v>
      </c>
      <c r="G2212" s="3">
        <v>3</v>
      </c>
      <c r="H2212" s="3">
        <v>4</v>
      </c>
      <c r="I2212" s="6">
        <f t="shared" si="34"/>
        <v>3</v>
      </c>
    </row>
    <row r="2213" spans="6:9" x14ac:dyDescent="0.3">
      <c r="F2213" s="3">
        <v>2</v>
      </c>
      <c r="G2213" s="3">
        <v>3</v>
      </c>
      <c r="H2213" s="3">
        <v>5</v>
      </c>
      <c r="I2213" s="6">
        <f t="shared" si="34"/>
        <v>3.3333333333333335</v>
      </c>
    </row>
    <row r="2214" spans="6:9" x14ac:dyDescent="0.3">
      <c r="F2214" s="3">
        <v>2</v>
      </c>
      <c r="G2214" s="3">
        <v>3</v>
      </c>
      <c r="H2214" s="3">
        <v>5</v>
      </c>
      <c r="I2214" s="6">
        <f t="shared" si="34"/>
        <v>3.3333333333333335</v>
      </c>
    </row>
    <row r="2215" spans="6:9" x14ac:dyDescent="0.3">
      <c r="F2215" s="3">
        <v>2</v>
      </c>
      <c r="G2215" s="3">
        <v>3</v>
      </c>
      <c r="H2215" s="3">
        <v>5</v>
      </c>
      <c r="I2215" s="6">
        <f t="shared" si="34"/>
        <v>3.3333333333333335</v>
      </c>
    </row>
    <row r="2216" spans="6:9" x14ac:dyDescent="0.3">
      <c r="F2216" s="3">
        <v>2</v>
      </c>
      <c r="G2216" s="3">
        <v>3</v>
      </c>
      <c r="H2216" s="3">
        <v>6</v>
      </c>
      <c r="I2216" s="6">
        <f t="shared" si="34"/>
        <v>3.6666666666666665</v>
      </c>
    </row>
    <row r="2217" spans="6:9" x14ac:dyDescent="0.3">
      <c r="F2217" s="3">
        <v>2</v>
      </c>
      <c r="G2217" s="3">
        <v>3</v>
      </c>
      <c r="H2217" s="3">
        <v>6</v>
      </c>
      <c r="I2217" s="6">
        <f t="shared" si="34"/>
        <v>3.6666666666666665</v>
      </c>
    </row>
    <row r="2218" spans="6:9" x14ac:dyDescent="0.3">
      <c r="F2218" s="3">
        <v>2</v>
      </c>
      <c r="G2218" s="3">
        <v>3</v>
      </c>
      <c r="H2218" s="3">
        <v>7</v>
      </c>
      <c r="I2218" s="6">
        <f t="shared" si="34"/>
        <v>4</v>
      </c>
    </row>
    <row r="2219" spans="6:9" x14ac:dyDescent="0.3">
      <c r="F2219" s="3">
        <v>2</v>
      </c>
      <c r="G2219" s="3">
        <v>3</v>
      </c>
      <c r="H2219" s="3">
        <v>3</v>
      </c>
      <c r="I2219" s="6">
        <f t="shared" si="34"/>
        <v>2.6666666666666665</v>
      </c>
    </row>
    <row r="2220" spans="6:9" x14ac:dyDescent="0.3">
      <c r="F2220" s="3">
        <v>2</v>
      </c>
      <c r="G2220" s="3">
        <v>3</v>
      </c>
      <c r="H2220" s="3">
        <v>3</v>
      </c>
      <c r="I2220" s="6">
        <f t="shared" si="34"/>
        <v>2.6666666666666665</v>
      </c>
    </row>
    <row r="2221" spans="6:9" x14ac:dyDescent="0.3">
      <c r="F2221" s="3">
        <v>2</v>
      </c>
      <c r="G2221" s="3">
        <v>3</v>
      </c>
      <c r="H2221" s="3">
        <v>3</v>
      </c>
      <c r="I2221" s="6">
        <f t="shared" si="34"/>
        <v>2.6666666666666665</v>
      </c>
    </row>
    <row r="2222" spans="6:9" x14ac:dyDescent="0.3">
      <c r="F2222" s="3">
        <v>2</v>
      </c>
      <c r="G2222" s="3">
        <v>3</v>
      </c>
      <c r="H2222" s="3">
        <v>4</v>
      </c>
      <c r="I2222" s="6">
        <f t="shared" si="34"/>
        <v>3</v>
      </c>
    </row>
    <row r="2223" spans="6:9" x14ac:dyDescent="0.3">
      <c r="F2223" s="3">
        <v>2</v>
      </c>
      <c r="G2223" s="3">
        <v>3</v>
      </c>
      <c r="H2223" s="3">
        <v>4</v>
      </c>
      <c r="I2223" s="6">
        <f t="shared" si="34"/>
        <v>3</v>
      </c>
    </row>
    <row r="2224" spans="6:9" x14ac:dyDescent="0.3">
      <c r="F2224" s="3">
        <v>2</v>
      </c>
      <c r="G2224" s="3">
        <v>3</v>
      </c>
      <c r="H2224" s="3">
        <v>4</v>
      </c>
      <c r="I2224" s="6">
        <f t="shared" si="34"/>
        <v>3</v>
      </c>
    </row>
    <row r="2225" spans="6:9" x14ac:dyDescent="0.3">
      <c r="F2225" s="3">
        <v>2</v>
      </c>
      <c r="G2225" s="3">
        <v>3</v>
      </c>
      <c r="H2225" s="3">
        <v>4</v>
      </c>
      <c r="I2225" s="6">
        <f t="shared" si="34"/>
        <v>3</v>
      </c>
    </row>
    <row r="2226" spans="6:9" x14ac:dyDescent="0.3">
      <c r="F2226" s="3">
        <v>2</v>
      </c>
      <c r="G2226" s="3">
        <v>3</v>
      </c>
      <c r="H2226" s="3">
        <v>5</v>
      </c>
      <c r="I2226" s="6">
        <f t="shared" si="34"/>
        <v>3.3333333333333335</v>
      </c>
    </row>
    <row r="2227" spans="6:9" x14ac:dyDescent="0.3">
      <c r="F2227" s="3">
        <v>2</v>
      </c>
      <c r="G2227" s="3">
        <v>3</v>
      </c>
      <c r="H2227" s="3">
        <v>5</v>
      </c>
      <c r="I2227" s="6">
        <f t="shared" si="34"/>
        <v>3.3333333333333335</v>
      </c>
    </row>
    <row r="2228" spans="6:9" x14ac:dyDescent="0.3">
      <c r="F2228" s="3">
        <v>2</v>
      </c>
      <c r="G2228" s="3">
        <v>3</v>
      </c>
      <c r="H2228" s="3">
        <v>5</v>
      </c>
      <c r="I2228" s="6">
        <f t="shared" si="34"/>
        <v>3.3333333333333335</v>
      </c>
    </row>
    <row r="2229" spans="6:9" x14ac:dyDescent="0.3">
      <c r="F2229" s="3">
        <v>2</v>
      </c>
      <c r="G2229" s="3">
        <v>3</v>
      </c>
      <c r="H2229" s="3">
        <v>6</v>
      </c>
      <c r="I2229" s="6">
        <f t="shared" si="34"/>
        <v>3.6666666666666665</v>
      </c>
    </row>
    <row r="2230" spans="6:9" x14ac:dyDescent="0.3">
      <c r="F2230" s="3">
        <v>2</v>
      </c>
      <c r="G2230" s="3">
        <v>3</v>
      </c>
      <c r="H2230" s="3">
        <v>6</v>
      </c>
      <c r="I2230" s="6">
        <f t="shared" si="34"/>
        <v>3.6666666666666665</v>
      </c>
    </row>
    <row r="2231" spans="6:9" x14ac:dyDescent="0.3">
      <c r="F2231" s="3">
        <v>2</v>
      </c>
      <c r="G2231" s="3">
        <v>3</v>
      </c>
      <c r="H2231" s="3">
        <v>7</v>
      </c>
      <c r="I2231" s="6">
        <f t="shared" si="34"/>
        <v>4</v>
      </c>
    </row>
    <row r="2232" spans="6:9" x14ac:dyDescent="0.3">
      <c r="F2232" s="3">
        <v>2</v>
      </c>
      <c r="G2232" s="3">
        <v>3</v>
      </c>
      <c r="H2232" s="3">
        <v>3</v>
      </c>
      <c r="I2232" s="6">
        <f t="shared" si="34"/>
        <v>2.6666666666666665</v>
      </c>
    </row>
    <row r="2233" spans="6:9" x14ac:dyDescent="0.3">
      <c r="F2233" s="3">
        <v>2</v>
      </c>
      <c r="G2233" s="3">
        <v>3</v>
      </c>
      <c r="H2233" s="3">
        <v>3</v>
      </c>
      <c r="I2233" s="6">
        <f t="shared" si="34"/>
        <v>2.6666666666666665</v>
      </c>
    </row>
    <row r="2234" spans="6:9" x14ac:dyDescent="0.3">
      <c r="F2234" s="3">
        <v>2</v>
      </c>
      <c r="G2234" s="3">
        <v>3</v>
      </c>
      <c r="H2234" s="3">
        <v>4</v>
      </c>
      <c r="I2234" s="6">
        <f t="shared" si="34"/>
        <v>3</v>
      </c>
    </row>
    <row r="2235" spans="6:9" x14ac:dyDescent="0.3">
      <c r="F2235" s="3">
        <v>2</v>
      </c>
      <c r="G2235" s="3">
        <v>3</v>
      </c>
      <c r="H2235" s="3">
        <v>4</v>
      </c>
      <c r="I2235" s="6">
        <f t="shared" si="34"/>
        <v>3</v>
      </c>
    </row>
    <row r="2236" spans="6:9" x14ac:dyDescent="0.3">
      <c r="F2236" s="3">
        <v>2</v>
      </c>
      <c r="G2236" s="3">
        <v>3</v>
      </c>
      <c r="H2236" s="3">
        <v>4</v>
      </c>
      <c r="I2236" s="6">
        <f t="shared" si="34"/>
        <v>3</v>
      </c>
    </row>
    <row r="2237" spans="6:9" x14ac:dyDescent="0.3">
      <c r="F2237" s="3">
        <v>2</v>
      </c>
      <c r="G2237" s="3">
        <v>3</v>
      </c>
      <c r="H2237" s="3">
        <v>4</v>
      </c>
      <c r="I2237" s="6">
        <f t="shared" si="34"/>
        <v>3</v>
      </c>
    </row>
    <row r="2238" spans="6:9" x14ac:dyDescent="0.3">
      <c r="F2238" s="3">
        <v>2</v>
      </c>
      <c r="G2238" s="3">
        <v>3</v>
      </c>
      <c r="H2238" s="3">
        <v>5</v>
      </c>
      <c r="I2238" s="6">
        <f t="shared" si="34"/>
        <v>3.3333333333333335</v>
      </c>
    </row>
    <row r="2239" spans="6:9" x14ac:dyDescent="0.3">
      <c r="F2239" s="3">
        <v>2</v>
      </c>
      <c r="G2239" s="3">
        <v>3</v>
      </c>
      <c r="H2239" s="3">
        <v>5</v>
      </c>
      <c r="I2239" s="6">
        <f t="shared" si="34"/>
        <v>3.3333333333333335</v>
      </c>
    </row>
    <row r="2240" spans="6:9" x14ac:dyDescent="0.3">
      <c r="F2240" s="3">
        <v>2</v>
      </c>
      <c r="G2240" s="3">
        <v>3</v>
      </c>
      <c r="H2240" s="3">
        <v>5</v>
      </c>
      <c r="I2240" s="6">
        <f t="shared" si="34"/>
        <v>3.3333333333333335</v>
      </c>
    </row>
    <row r="2241" spans="6:9" x14ac:dyDescent="0.3">
      <c r="F2241" s="3">
        <v>2</v>
      </c>
      <c r="G2241" s="3">
        <v>3</v>
      </c>
      <c r="H2241" s="3">
        <v>6</v>
      </c>
      <c r="I2241" s="6">
        <f t="shared" si="34"/>
        <v>3.6666666666666665</v>
      </c>
    </row>
    <row r="2242" spans="6:9" x14ac:dyDescent="0.3">
      <c r="F2242" s="3">
        <v>2</v>
      </c>
      <c r="G2242" s="3">
        <v>3</v>
      </c>
      <c r="H2242" s="3">
        <v>6</v>
      </c>
      <c r="I2242" s="6">
        <f t="shared" si="34"/>
        <v>3.6666666666666665</v>
      </c>
    </row>
    <row r="2243" spans="6:9" x14ac:dyDescent="0.3">
      <c r="F2243" s="3">
        <v>2</v>
      </c>
      <c r="G2243" s="3">
        <v>3</v>
      </c>
      <c r="H2243" s="3">
        <v>7</v>
      </c>
      <c r="I2243" s="6">
        <f t="shared" si="34"/>
        <v>4</v>
      </c>
    </row>
    <row r="2244" spans="6:9" x14ac:dyDescent="0.3">
      <c r="F2244" s="3">
        <v>2</v>
      </c>
      <c r="G2244" s="3">
        <v>3</v>
      </c>
      <c r="H2244" s="3">
        <v>3</v>
      </c>
      <c r="I2244" s="6">
        <f t="shared" ref="I2244:I2307" si="35">AVERAGE(F2244:H2244)</f>
        <v>2.6666666666666665</v>
      </c>
    </row>
    <row r="2245" spans="6:9" x14ac:dyDescent="0.3">
      <c r="F2245" s="3">
        <v>2</v>
      </c>
      <c r="G2245" s="3">
        <v>3</v>
      </c>
      <c r="H2245" s="3">
        <v>4</v>
      </c>
      <c r="I2245" s="6">
        <f t="shared" si="35"/>
        <v>3</v>
      </c>
    </row>
    <row r="2246" spans="6:9" x14ac:dyDescent="0.3">
      <c r="F2246" s="3">
        <v>2</v>
      </c>
      <c r="G2246" s="3">
        <v>3</v>
      </c>
      <c r="H2246" s="3">
        <v>4</v>
      </c>
      <c r="I2246" s="6">
        <f t="shared" si="35"/>
        <v>3</v>
      </c>
    </row>
    <row r="2247" spans="6:9" x14ac:dyDescent="0.3">
      <c r="F2247" s="3">
        <v>2</v>
      </c>
      <c r="G2247" s="3">
        <v>3</v>
      </c>
      <c r="H2247" s="3">
        <v>4</v>
      </c>
      <c r="I2247" s="6">
        <f t="shared" si="35"/>
        <v>3</v>
      </c>
    </row>
    <row r="2248" spans="6:9" x14ac:dyDescent="0.3">
      <c r="F2248" s="3">
        <v>2</v>
      </c>
      <c r="G2248" s="3">
        <v>3</v>
      </c>
      <c r="H2248" s="3">
        <v>4</v>
      </c>
      <c r="I2248" s="6">
        <f t="shared" si="35"/>
        <v>3</v>
      </c>
    </row>
    <row r="2249" spans="6:9" x14ac:dyDescent="0.3">
      <c r="F2249" s="3">
        <v>2</v>
      </c>
      <c r="G2249" s="3">
        <v>3</v>
      </c>
      <c r="H2249" s="3">
        <v>5</v>
      </c>
      <c r="I2249" s="6">
        <f t="shared" si="35"/>
        <v>3.3333333333333335</v>
      </c>
    </row>
    <row r="2250" spans="6:9" x14ac:dyDescent="0.3">
      <c r="F2250" s="3">
        <v>2</v>
      </c>
      <c r="G2250" s="3">
        <v>3</v>
      </c>
      <c r="H2250" s="3">
        <v>5</v>
      </c>
      <c r="I2250" s="6">
        <f t="shared" si="35"/>
        <v>3.3333333333333335</v>
      </c>
    </row>
    <row r="2251" spans="6:9" x14ac:dyDescent="0.3">
      <c r="F2251" s="3">
        <v>2</v>
      </c>
      <c r="G2251" s="3">
        <v>3</v>
      </c>
      <c r="H2251" s="3">
        <v>5</v>
      </c>
      <c r="I2251" s="6">
        <f t="shared" si="35"/>
        <v>3.3333333333333335</v>
      </c>
    </row>
    <row r="2252" spans="6:9" x14ac:dyDescent="0.3">
      <c r="F2252" s="3">
        <v>2</v>
      </c>
      <c r="G2252" s="3">
        <v>3</v>
      </c>
      <c r="H2252" s="3">
        <v>6</v>
      </c>
      <c r="I2252" s="6">
        <f t="shared" si="35"/>
        <v>3.6666666666666665</v>
      </c>
    </row>
    <row r="2253" spans="6:9" x14ac:dyDescent="0.3">
      <c r="F2253" s="3">
        <v>2</v>
      </c>
      <c r="G2253" s="3">
        <v>3</v>
      </c>
      <c r="H2253" s="3">
        <v>6</v>
      </c>
      <c r="I2253" s="6">
        <f t="shared" si="35"/>
        <v>3.6666666666666665</v>
      </c>
    </row>
    <row r="2254" spans="6:9" x14ac:dyDescent="0.3">
      <c r="F2254" s="3">
        <v>2</v>
      </c>
      <c r="G2254" s="3">
        <v>3</v>
      </c>
      <c r="H2254" s="3">
        <v>7</v>
      </c>
      <c r="I2254" s="6">
        <f t="shared" si="35"/>
        <v>4</v>
      </c>
    </row>
    <row r="2255" spans="6:9" x14ac:dyDescent="0.3">
      <c r="F2255" s="3">
        <v>2</v>
      </c>
      <c r="G2255" s="3">
        <v>3</v>
      </c>
      <c r="H2255" s="3">
        <v>4</v>
      </c>
      <c r="I2255" s="6">
        <f t="shared" si="35"/>
        <v>3</v>
      </c>
    </row>
    <row r="2256" spans="6:9" x14ac:dyDescent="0.3">
      <c r="F2256" s="3">
        <v>2</v>
      </c>
      <c r="G2256" s="3">
        <v>3</v>
      </c>
      <c r="H2256" s="3">
        <v>4</v>
      </c>
      <c r="I2256" s="6">
        <f t="shared" si="35"/>
        <v>3</v>
      </c>
    </row>
    <row r="2257" spans="6:9" x14ac:dyDescent="0.3">
      <c r="F2257" s="3">
        <v>2</v>
      </c>
      <c r="G2257" s="3">
        <v>3</v>
      </c>
      <c r="H2257" s="3">
        <v>4</v>
      </c>
      <c r="I2257" s="6">
        <f t="shared" si="35"/>
        <v>3</v>
      </c>
    </row>
    <row r="2258" spans="6:9" x14ac:dyDescent="0.3">
      <c r="F2258" s="3">
        <v>2</v>
      </c>
      <c r="G2258" s="3">
        <v>3</v>
      </c>
      <c r="H2258" s="3">
        <v>4</v>
      </c>
      <c r="I2258" s="6">
        <f t="shared" si="35"/>
        <v>3</v>
      </c>
    </row>
    <row r="2259" spans="6:9" x14ac:dyDescent="0.3">
      <c r="F2259" s="3">
        <v>2</v>
      </c>
      <c r="G2259" s="3">
        <v>3</v>
      </c>
      <c r="H2259" s="3">
        <v>5</v>
      </c>
      <c r="I2259" s="6">
        <f t="shared" si="35"/>
        <v>3.3333333333333335</v>
      </c>
    </row>
    <row r="2260" spans="6:9" x14ac:dyDescent="0.3">
      <c r="F2260" s="3">
        <v>2</v>
      </c>
      <c r="G2260" s="3">
        <v>3</v>
      </c>
      <c r="H2260" s="3">
        <v>5</v>
      </c>
      <c r="I2260" s="6">
        <f t="shared" si="35"/>
        <v>3.3333333333333335</v>
      </c>
    </row>
    <row r="2261" spans="6:9" x14ac:dyDescent="0.3">
      <c r="F2261" s="3">
        <v>2</v>
      </c>
      <c r="G2261" s="3">
        <v>3</v>
      </c>
      <c r="H2261" s="3">
        <v>5</v>
      </c>
      <c r="I2261" s="6">
        <f t="shared" si="35"/>
        <v>3.3333333333333335</v>
      </c>
    </row>
    <row r="2262" spans="6:9" x14ac:dyDescent="0.3">
      <c r="F2262" s="3">
        <v>2</v>
      </c>
      <c r="G2262" s="3">
        <v>3</v>
      </c>
      <c r="H2262" s="3">
        <v>6</v>
      </c>
      <c r="I2262" s="6">
        <f t="shared" si="35"/>
        <v>3.6666666666666665</v>
      </c>
    </row>
    <row r="2263" spans="6:9" x14ac:dyDescent="0.3">
      <c r="F2263" s="3">
        <v>2</v>
      </c>
      <c r="G2263" s="3">
        <v>3</v>
      </c>
      <c r="H2263" s="3">
        <v>6</v>
      </c>
      <c r="I2263" s="6">
        <f t="shared" si="35"/>
        <v>3.6666666666666665</v>
      </c>
    </row>
    <row r="2264" spans="6:9" x14ac:dyDescent="0.3">
      <c r="F2264" s="3">
        <v>2</v>
      </c>
      <c r="G2264" s="3">
        <v>3</v>
      </c>
      <c r="H2264" s="3">
        <v>7</v>
      </c>
      <c r="I2264" s="6">
        <f t="shared" si="35"/>
        <v>4</v>
      </c>
    </row>
    <row r="2265" spans="6:9" x14ac:dyDescent="0.3">
      <c r="F2265" s="3">
        <v>2</v>
      </c>
      <c r="G2265" s="3">
        <v>4</v>
      </c>
      <c r="H2265" s="3">
        <v>4</v>
      </c>
      <c r="I2265" s="6">
        <f t="shared" si="35"/>
        <v>3.3333333333333335</v>
      </c>
    </row>
    <row r="2266" spans="6:9" x14ac:dyDescent="0.3">
      <c r="F2266" s="3">
        <v>2</v>
      </c>
      <c r="G2266" s="3">
        <v>4</v>
      </c>
      <c r="H2266" s="3">
        <v>4</v>
      </c>
      <c r="I2266" s="6">
        <f t="shared" si="35"/>
        <v>3.3333333333333335</v>
      </c>
    </row>
    <row r="2267" spans="6:9" x14ac:dyDescent="0.3">
      <c r="F2267" s="3">
        <v>2</v>
      </c>
      <c r="G2267" s="3">
        <v>4</v>
      </c>
      <c r="H2267" s="3">
        <v>4</v>
      </c>
      <c r="I2267" s="6">
        <f t="shared" si="35"/>
        <v>3.3333333333333335</v>
      </c>
    </row>
    <row r="2268" spans="6:9" x14ac:dyDescent="0.3">
      <c r="F2268" s="3">
        <v>2</v>
      </c>
      <c r="G2268" s="3">
        <v>4</v>
      </c>
      <c r="H2268" s="3">
        <v>5</v>
      </c>
      <c r="I2268" s="6">
        <f t="shared" si="35"/>
        <v>3.6666666666666665</v>
      </c>
    </row>
    <row r="2269" spans="6:9" x14ac:dyDescent="0.3">
      <c r="F2269" s="3">
        <v>2</v>
      </c>
      <c r="G2269" s="3">
        <v>4</v>
      </c>
      <c r="H2269" s="3">
        <v>5</v>
      </c>
      <c r="I2269" s="6">
        <f t="shared" si="35"/>
        <v>3.6666666666666665</v>
      </c>
    </row>
    <row r="2270" spans="6:9" x14ac:dyDescent="0.3">
      <c r="F2270" s="3">
        <v>2</v>
      </c>
      <c r="G2270" s="3">
        <v>4</v>
      </c>
      <c r="H2270" s="3">
        <v>5</v>
      </c>
      <c r="I2270" s="6">
        <f t="shared" si="35"/>
        <v>3.6666666666666665</v>
      </c>
    </row>
    <row r="2271" spans="6:9" x14ac:dyDescent="0.3">
      <c r="F2271" s="3">
        <v>2</v>
      </c>
      <c r="G2271" s="3">
        <v>4</v>
      </c>
      <c r="H2271" s="3">
        <v>6</v>
      </c>
      <c r="I2271" s="6">
        <f t="shared" si="35"/>
        <v>4</v>
      </c>
    </row>
    <row r="2272" spans="6:9" x14ac:dyDescent="0.3">
      <c r="F2272" s="3">
        <v>2</v>
      </c>
      <c r="G2272" s="3">
        <v>4</v>
      </c>
      <c r="H2272" s="3">
        <v>6</v>
      </c>
      <c r="I2272" s="6">
        <f t="shared" si="35"/>
        <v>4</v>
      </c>
    </row>
    <row r="2273" spans="6:9" x14ac:dyDescent="0.3">
      <c r="F2273" s="3">
        <v>2</v>
      </c>
      <c r="G2273" s="3">
        <v>4</v>
      </c>
      <c r="H2273" s="3">
        <v>7</v>
      </c>
      <c r="I2273" s="6">
        <f t="shared" si="35"/>
        <v>4.333333333333333</v>
      </c>
    </row>
    <row r="2274" spans="6:9" x14ac:dyDescent="0.3">
      <c r="F2274" s="3">
        <v>2</v>
      </c>
      <c r="G2274" s="3">
        <v>4</v>
      </c>
      <c r="H2274" s="3">
        <v>4</v>
      </c>
      <c r="I2274" s="6">
        <f t="shared" si="35"/>
        <v>3.3333333333333335</v>
      </c>
    </row>
    <row r="2275" spans="6:9" x14ac:dyDescent="0.3">
      <c r="F2275" s="3">
        <v>2</v>
      </c>
      <c r="G2275" s="3">
        <v>4</v>
      </c>
      <c r="H2275" s="3">
        <v>4</v>
      </c>
      <c r="I2275" s="6">
        <f t="shared" si="35"/>
        <v>3.3333333333333335</v>
      </c>
    </row>
    <row r="2276" spans="6:9" x14ac:dyDescent="0.3">
      <c r="F2276" s="3">
        <v>2</v>
      </c>
      <c r="G2276" s="3">
        <v>4</v>
      </c>
      <c r="H2276" s="3">
        <v>5</v>
      </c>
      <c r="I2276" s="6">
        <f t="shared" si="35"/>
        <v>3.6666666666666665</v>
      </c>
    </row>
    <row r="2277" spans="6:9" x14ac:dyDescent="0.3">
      <c r="F2277" s="3">
        <v>2</v>
      </c>
      <c r="G2277" s="3">
        <v>4</v>
      </c>
      <c r="H2277" s="3">
        <v>5</v>
      </c>
      <c r="I2277" s="6">
        <f t="shared" si="35"/>
        <v>3.6666666666666665</v>
      </c>
    </row>
    <row r="2278" spans="6:9" x14ac:dyDescent="0.3">
      <c r="F2278" s="3">
        <v>2</v>
      </c>
      <c r="G2278" s="3">
        <v>4</v>
      </c>
      <c r="H2278" s="3">
        <v>5</v>
      </c>
      <c r="I2278" s="6">
        <f t="shared" si="35"/>
        <v>3.6666666666666665</v>
      </c>
    </row>
    <row r="2279" spans="6:9" x14ac:dyDescent="0.3">
      <c r="F2279" s="3">
        <v>2</v>
      </c>
      <c r="G2279" s="3">
        <v>4</v>
      </c>
      <c r="H2279" s="3">
        <v>6</v>
      </c>
      <c r="I2279" s="6">
        <f t="shared" si="35"/>
        <v>4</v>
      </c>
    </row>
    <row r="2280" spans="6:9" x14ac:dyDescent="0.3">
      <c r="F2280" s="3">
        <v>2</v>
      </c>
      <c r="G2280" s="3">
        <v>4</v>
      </c>
      <c r="H2280" s="3">
        <v>6</v>
      </c>
      <c r="I2280" s="6">
        <f t="shared" si="35"/>
        <v>4</v>
      </c>
    </row>
    <row r="2281" spans="6:9" x14ac:dyDescent="0.3">
      <c r="F2281" s="3">
        <v>2</v>
      </c>
      <c r="G2281" s="3">
        <v>4</v>
      </c>
      <c r="H2281" s="3">
        <v>7</v>
      </c>
      <c r="I2281" s="6">
        <f t="shared" si="35"/>
        <v>4.333333333333333</v>
      </c>
    </row>
    <row r="2282" spans="6:9" x14ac:dyDescent="0.3">
      <c r="F2282" s="3">
        <v>2</v>
      </c>
      <c r="G2282" s="3">
        <v>4</v>
      </c>
      <c r="H2282" s="3">
        <v>4</v>
      </c>
      <c r="I2282" s="6">
        <f t="shared" si="35"/>
        <v>3.3333333333333335</v>
      </c>
    </row>
    <row r="2283" spans="6:9" x14ac:dyDescent="0.3">
      <c r="F2283" s="3">
        <v>2</v>
      </c>
      <c r="G2283" s="3">
        <v>4</v>
      </c>
      <c r="H2283" s="3">
        <v>5</v>
      </c>
      <c r="I2283" s="6">
        <f t="shared" si="35"/>
        <v>3.6666666666666665</v>
      </c>
    </row>
    <row r="2284" spans="6:9" x14ac:dyDescent="0.3">
      <c r="F2284" s="3">
        <v>2</v>
      </c>
      <c r="G2284" s="3">
        <v>4</v>
      </c>
      <c r="H2284" s="3">
        <v>5</v>
      </c>
      <c r="I2284" s="6">
        <f t="shared" si="35"/>
        <v>3.6666666666666665</v>
      </c>
    </row>
    <row r="2285" spans="6:9" x14ac:dyDescent="0.3">
      <c r="F2285" s="3">
        <v>2</v>
      </c>
      <c r="G2285" s="3">
        <v>4</v>
      </c>
      <c r="H2285" s="3">
        <v>5</v>
      </c>
      <c r="I2285" s="6">
        <f t="shared" si="35"/>
        <v>3.6666666666666665</v>
      </c>
    </row>
    <row r="2286" spans="6:9" x14ac:dyDescent="0.3">
      <c r="F2286" s="3">
        <v>2</v>
      </c>
      <c r="G2286" s="3">
        <v>4</v>
      </c>
      <c r="H2286" s="3">
        <v>6</v>
      </c>
      <c r="I2286" s="6">
        <f t="shared" si="35"/>
        <v>4</v>
      </c>
    </row>
    <row r="2287" spans="6:9" x14ac:dyDescent="0.3">
      <c r="F2287" s="3">
        <v>2</v>
      </c>
      <c r="G2287" s="3">
        <v>4</v>
      </c>
      <c r="H2287" s="3">
        <v>6</v>
      </c>
      <c r="I2287" s="6">
        <f t="shared" si="35"/>
        <v>4</v>
      </c>
    </row>
    <row r="2288" spans="6:9" x14ac:dyDescent="0.3">
      <c r="F2288" s="3">
        <v>2</v>
      </c>
      <c r="G2288" s="3">
        <v>4</v>
      </c>
      <c r="H2288" s="3">
        <v>7</v>
      </c>
      <c r="I2288" s="6">
        <f t="shared" si="35"/>
        <v>4.333333333333333</v>
      </c>
    </row>
    <row r="2289" spans="6:9" x14ac:dyDescent="0.3">
      <c r="F2289" s="3">
        <v>2</v>
      </c>
      <c r="G2289" s="3">
        <v>4</v>
      </c>
      <c r="H2289" s="3">
        <v>5</v>
      </c>
      <c r="I2289" s="6">
        <f t="shared" si="35"/>
        <v>3.6666666666666665</v>
      </c>
    </row>
    <row r="2290" spans="6:9" x14ac:dyDescent="0.3">
      <c r="F2290" s="3">
        <v>2</v>
      </c>
      <c r="G2290" s="3">
        <v>4</v>
      </c>
      <c r="H2290" s="3">
        <v>5</v>
      </c>
      <c r="I2290" s="6">
        <f t="shared" si="35"/>
        <v>3.6666666666666665</v>
      </c>
    </row>
    <row r="2291" spans="6:9" x14ac:dyDescent="0.3">
      <c r="F2291" s="3">
        <v>2</v>
      </c>
      <c r="G2291" s="3">
        <v>4</v>
      </c>
      <c r="H2291" s="3">
        <v>5</v>
      </c>
      <c r="I2291" s="6">
        <f t="shared" si="35"/>
        <v>3.6666666666666665</v>
      </c>
    </row>
    <row r="2292" spans="6:9" x14ac:dyDescent="0.3">
      <c r="F2292" s="3">
        <v>2</v>
      </c>
      <c r="G2292" s="3">
        <v>4</v>
      </c>
      <c r="H2292" s="3">
        <v>6</v>
      </c>
      <c r="I2292" s="6">
        <f t="shared" si="35"/>
        <v>4</v>
      </c>
    </row>
    <row r="2293" spans="6:9" x14ac:dyDescent="0.3">
      <c r="F2293" s="3">
        <v>2</v>
      </c>
      <c r="G2293" s="3">
        <v>4</v>
      </c>
      <c r="H2293" s="3">
        <v>6</v>
      </c>
      <c r="I2293" s="6">
        <f t="shared" si="35"/>
        <v>4</v>
      </c>
    </row>
    <row r="2294" spans="6:9" x14ac:dyDescent="0.3">
      <c r="F2294" s="3">
        <v>2</v>
      </c>
      <c r="G2294" s="3">
        <v>4</v>
      </c>
      <c r="H2294" s="3">
        <v>7</v>
      </c>
      <c r="I2294" s="6">
        <f t="shared" si="35"/>
        <v>4.333333333333333</v>
      </c>
    </row>
    <row r="2295" spans="6:9" x14ac:dyDescent="0.3">
      <c r="F2295" s="3">
        <v>2</v>
      </c>
      <c r="G2295" s="3">
        <v>5</v>
      </c>
      <c r="H2295" s="3">
        <v>5</v>
      </c>
      <c r="I2295" s="6">
        <f t="shared" si="35"/>
        <v>4</v>
      </c>
    </row>
    <row r="2296" spans="6:9" x14ac:dyDescent="0.3">
      <c r="F2296" s="3">
        <v>2</v>
      </c>
      <c r="G2296" s="3">
        <v>5</v>
      </c>
      <c r="H2296" s="3">
        <v>5</v>
      </c>
      <c r="I2296" s="6">
        <f t="shared" si="35"/>
        <v>4</v>
      </c>
    </row>
    <row r="2297" spans="6:9" x14ac:dyDescent="0.3">
      <c r="F2297" s="3">
        <v>2</v>
      </c>
      <c r="G2297" s="3">
        <v>5</v>
      </c>
      <c r="H2297" s="3">
        <v>6</v>
      </c>
      <c r="I2297" s="6">
        <f t="shared" si="35"/>
        <v>4.333333333333333</v>
      </c>
    </row>
    <row r="2298" spans="6:9" x14ac:dyDescent="0.3">
      <c r="F2298" s="3">
        <v>2</v>
      </c>
      <c r="G2298" s="3">
        <v>5</v>
      </c>
      <c r="H2298" s="3">
        <v>6</v>
      </c>
      <c r="I2298" s="6">
        <f t="shared" si="35"/>
        <v>4.333333333333333</v>
      </c>
    </row>
    <row r="2299" spans="6:9" x14ac:dyDescent="0.3">
      <c r="F2299" s="3">
        <v>2</v>
      </c>
      <c r="G2299" s="3">
        <v>5</v>
      </c>
      <c r="H2299" s="3">
        <v>7</v>
      </c>
      <c r="I2299" s="6">
        <f t="shared" si="35"/>
        <v>4.666666666666667</v>
      </c>
    </row>
    <row r="2300" spans="6:9" x14ac:dyDescent="0.3">
      <c r="F2300" s="3">
        <v>2</v>
      </c>
      <c r="G2300" s="3">
        <v>5</v>
      </c>
      <c r="H2300" s="3">
        <v>5</v>
      </c>
      <c r="I2300" s="6">
        <f t="shared" si="35"/>
        <v>4</v>
      </c>
    </row>
    <row r="2301" spans="6:9" x14ac:dyDescent="0.3">
      <c r="F2301" s="3">
        <v>2</v>
      </c>
      <c r="G2301" s="3">
        <v>5</v>
      </c>
      <c r="H2301" s="3">
        <v>6</v>
      </c>
      <c r="I2301" s="6">
        <f t="shared" si="35"/>
        <v>4.333333333333333</v>
      </c>
    </row>
    <row r="2302" spans="6:9" x14ac:dyDescent="0.3">
      <c r="F2302" s="3">
        <v>2</v>
      </c>
      <c r="G2302" s="3">
        <v>5</v>
      </c>
      <c r="H2302" s="3">
        <v>6</v>
      </c>
      <c r="I2302" s="6">
        <f t="shared" si="35"/>
        <v>4.333333333333333</v>
      </c>
    </row>
    <row r="2303" spans="6:9" x14ac:dyDescent="0.3">
      <c r="F2303" s="3">
        <v>2</v>
      </c>
      <c r="G2303" s="3">
        <v>5</v>
      </c>
      <c r="H2303" s="3">
        <v>7</v>
      </c>
      <c r="I2303" s="6">
        <f t="shared" si="35"/>
        <v>4.666666666666667</v>
      </c>
    </row>
    <row r="2304" spans="6:9" x14ac:dyDescent="0.3">
      <c r="F2304" s="3">
        <v>2</v>
      </c>
      <c r="G2304" s="3">
        <v>5</v>
      </c>
      <c r="H2304" s="3">
        <v>6</v>
      </c>
      <c r="I2304" s="6">
        <f t="shared" si="35"/>
        <v>4.333333333333333</v>
      </c>
    </row>
    <row r="2305" spans="6:9" x14ac:dyDescent="0.3">
      <c r="F2305" s="3">
        <v>2</v>
      </c>
      <c r="G2305" s="3">
        <v>5</v>
      </c>
      <c r="H2305" s="3">
        <v>6</v>
      </c>
      <c r="I2305" s="6">
        <f t="shared" si="35"/>
        <v>4.333333333333333</v>
      </c>
    </row>
    <row r="2306" spans="6:9" x14ac:dyDescent="0.3">
      <c r="F2306" s="3">
        <v>2</v>
      </c>
      <c r="G2306" s="3">
        <v>5</v>
      </c>
      <c r="H2306" s="3">
        <v>7</v>
      </c>
      <c r="I2306" s="6">
        <f t="shared" si="35"/>
        <v>4.666666666666667</v>
      </c>
    </row>
    <row r="2307" spans="6:9" x14ac:dyDescent="0.3">
      <c r="F2307" s="3">
        <v>2</v>
      </c>
      <c r="G2307" s="3">
        <v>6</v>
      </c>
      <c r="H2307" s="3">
        <v>6</v>
      </c>
      <c r="I2307" s="6">
        <f t="shared" si="35"/>
        <v>4.666666666666667</v>
      </c>
    </row>
    <row r="2308" spans="6:9" x14ac:dyDescent="0.3">
      <c r="F2308" s="3">
        <v>2</v>
      </c>
      <c r="G2308" s="3">
        <v>6</v>
      </c>
      <c r="H2308" s="3">
        <v>7</v>
      </c>
      <c r="I2308" s="6">
        <f t="shared" ref="I2308:I2371" si="36">AVERAGE(F2308:H2308)</f>
        <v>5</v>
      </c>
    </row>
    <row r="2309" spans="6:9" x14ac:dyDescent="0.3">
      <c r="F2309" s="3">
        <v>2</v>
      </c>
      <c r="G2309" s="3">
        <v>6</v>
      </c>
      <c r="H2309" s="3">
        <v>7</v>
      </c>
      <c r="I2309" s="6">
        <f t="shared" si="36"/>
        <v>5</v>
      </c>
    </row>
    <row r="2310" spans="6:9" x14ac:dyDescent="0.3">
      <c r="F2310" s="3">
        <v>2</v>
      </c>
      <c r="G2310" s="3">
        <v>2</v>
      </c>
      <c r="H2310" s="3">
        <v>2</v>
      </c>
      <c r="I2310" s="6">
        <f t="shared" si="36"/>
        <v>2</v>
      </c>
    </row>
    <row r="2311" spans="6:9" x14ac:dyDescent="0.3">
      <c r="F2311" s="3">
        <v>2</v>
      </c>
      <c r="G2311" s="3">
        <v>2</v>
      </c>
      <c r="H2311" s="3">
        <v>2</v>
      </c>
      <c r="I2311" s="6">
        <f t="shared" si="36"/>
        <v>2</v>
      </c>
    </row>
    <row r="2312" spans="6:9" x14ac:dyDescent="0.3">
      <c r="F2312" s="3">
        <v>2</v>
      </c>
      <c r="G2312" s="3">
        <v>2</v>
      </c>
      <c r="H2312" s="3">
        <v>3</v>
      </c>
      <c r="I2312" s="6">
        <f t="shared" si="36"/>
        <v>2.3333333333333335</v>
      </c>
    </row>
    <row r="2313" spans="6:9" x14ac:dyDescent="0.3">
      <c r="F2313" s="3">
        <v>2</v>
      </c>
      <c r="G2313" s="3">
        <v>2</v>
      </c>
      <c r="H2313" s="3">
        <v>3</v>
      </c>
      <c r="I2313" s="6">
        <f t="shared" si="36"/>
        <v>2.3333333333333335</v>
      </c>
    </row>
    <row r="2314" spans="6:9" x14ac:dyDescent="0.3">
      <c r="F2314" s="3">
        <v>2</v>
      </c>
      <c r="G2314" s="3">
        <v>2</v>
      </c>
      <c r="H2314" s="3">
        <v>3</v>
      </c>
      <c r="I2314" s="6">
        <f t="shared" si="36"/>
        <v>2.3333333333333335</v>
      </c>
    </row>
    <row r="2315" spans="6:9" x14ac:dyDescent="0.3">
      <c r="F2315" s="3">
        <v>2</v>
      </c>
      <c r="G2315" s="3">
        <v>2</v>
      </c>
      <c r="H2315" s="3">
        <v>3</v>
      </c>
      <c r="I2315" s="6">
        <f t="shared" si="36"/>
        <v>2.3333333333333335</v>
      </c>
    </row>
    <row r="2316" spans="6:9" x14ac:dyDescent="0.3">
      <c r="F2316" s="3">
        <v>2</v>
      </c>
      <c r="G2316" s="3">
        <v>2</v>
      </c>
      <c r="H2316" s="3">
        <v>3</v>
      </c>
      <c r="I2316" s="6">
        <f t="shared" si="36"/>
        <v>2.3333333333333335</v>
      </c>
    </row>
    <row r="2317" spans="6:9" x14ac:dyDescent="0.3">
      <c r="F2317" s="3">
        <v>2</v>
      </c>
      <c r="G2317" s="3">
        <v>2</v>
      </c>
      <c r="H2317" s="3">
        <v>4</v>
      </c>
      <c r="I2317" s="6">
        <f t="shared" si="36"/>
        <v>2.6666666666666665</v>
      </c>
    </row>
    <row r="2318" spans="6:9" x14ac:dyDescent="0.3">
      <c r="F2318" s="3">
        <v>2</v>
      </c>
      <c r="G2318" s="3">
        <v>2</v>
      </c>
      <c r="H2318" s="3">
        <v>4</v>
      </c>
      <c r="I2318" s="6">
        <f t="shared" si="36"/>
        <v>2.6666666666666665</v>
      </c>
    </row>
    <row r="2319" spans="6:9" x14ac:dyDescent="0.3">
      <c r="F2319" s="3">
        <v>2</v>
      </c>
      <c r="G2319" s="3">
        <v>2</v>
      </c>
      <c r="H2319" s="3">
        <v>4</v>
      </c>
      <c r="I2319" s="6">
        <f t="shared" si="36"/>
        <v>2.6666666666666665</v>
      </c>
    </row>
    <row r="2320" spans="6:9" x14ac:dyDescent="0.3">
      <c r="F2320" s="3">
        <v>2</v>
      </c>
      <c r="G2320" s="3">
        <v>2</v>
      </c>
      <c r="H2320" s="3">
        <v>4</v>
      </c>
      <c r="I2320" s="6">
        <f t="shared" si="36"/>
        <v>2.6666666666666665</v>
      </c>
    </row>
    <row r="2321" spans="6:9" x14ac:dyDescent="0.3">
      <c r="F2321" s="3">
        <v>2</v>
      </c>
      <c r="G2321" s="3">
        <v>2</v>
      </c>
      <c r="H2321" s="3">
        <v>5</v>
      </c>
      <c r="I2321" s="6">
        <f t="shared" si="36"/>
        <v>3</v>
      </c>
    </row>
    <row r="2322" spans="6:9" x14ac:dyDescent="0.3">
      <c r="F2322" s="3">
        <v>2</v>
      </c>
      <c r="G2322" s="3">
        <v>2</v>
      </c>
      <c r="H2322" s="3">
        <v>5</v>
      </c>
      <c r="I2322" s="6">
        <f t="shared" si="36"/>
        <v>3</v>
      </c>
    </row>
    <row r="2323" spans="6:9" x14ac:dyDescent="0.3">
      <c r="F2323" s="3">
        <v>2</v>
      </c>
      <c r="G2323" s="3">
        <v>2</v>
      </c>
      <c r="H2323" s="3">
        <v>5</v>
      </c>
      <c r="I2323" s="6">
        <f t="shared" si="36"/>
        <v>3</v>
      </c>
    </row>
    <row r="2324" spans="6:9" x14ac:dyDescent="0.3">
      <c r="F2324" s="3">
        <v>2</v>
      </c>
      <c r="G2324" s="3">
        <v>2</v>
      </c>
      <c r="H2324" s="3">
        <v>6</v>
      </c>
      <c r="I2324" s="6">
        <f t="shared" si="36"/>
        <v>3.3333333333333335</v>
      </c>
    </row>
    <row r="2325" spans="6:9" x14ac:dyDescent="0.3">
      <c r="F2325" s="3">
        <v>2</v>
      </c>
      <c r="G2325" s="3">
        <v>2</v>
      </c>
      <c r="H2325" s="3">
        <v>6</v>
      </c>
      <c r="I2325" s="6">
        <f t="shared" si="36"/>
        <v>3.3333333333333335</v>
      </c>
    </row>
    <row r="2326" spans="6:9" x14ac:dyDescent="0.3">
      <c r="F2326" s="3">
        <v>2</v>
      </c>
      <c r="G2326" s="3">
        <v>2</v>
      </c>
      <c r="H2326" s="3">
        <v>7</v>
      </c>
      <c r="I2326" s="6">
        <f t="shared" si="36"/>
        <v>3.6666666666666665</v>
      </c>
    </row>
    <row r="2327" spans="6:9" x14ac:dyDescent="0.3">
      <c r="F2327" s="3">
        <v>2</v>
      </c>
      <c r="G2327" s="3">
        <v>2</v>
      </c>
      <c r="H2327" s="3">
        <v>2</v>
      </c>
      <c r="I2327" s="6">
        <f t="shared" si="36"/>
        <v>2</v>
      </c>
    </row>
    <row r="2328" spans="6:9" x14ac:dyDescent="0.3">
      <c r="F2328" s="3">
        <v>2</v>
      </c>
      <c r="G2328" s="3">
        <v>2</v>
      </c>
      <c r="H2328" s="3">
        <v>3</v>
      </c>
      <c r="I2328" s="6">
        <f t="shared" si="36"/>
        <v>2.3333333333333335</v>
      </c>
    </row>
    <row r="2329" spans="6:9" x14ac:dyDescent="0.3">
      <c r="F2329" s="3">
        <v>2</v>
      </c>
      <c r="G2329" s="3">
        <v>2</v>
      </c>
      <c r="H2329" s="3">
        <v>3</v>
      </c>
      <c r="I2329" s="6">
        <f t="shared" si="36"/>
        <v>2.3333333333333335</v>
      </c>
    </row>
    <row r="2330" spans="6:9" x14ac:dyDescent="0.3">
      <c r="F2330" s="3">
        <v>2</v>
      </c>
      <c r="G2330" s="3">
        <v>2</v>
      </c>
      <c r="H2330" s="3">
        <v>3</v>
      </c>
      <c r="I2330" s="6">
        <f t="shared" si="36"/>
        <v>2.3333333333333335</v>
      </c>
    </row>
    <row r="2331" spans="6:9" x14ac:dyDescent="0.3">
      <c r="F2331" s="3">
        <v>2</v>
      </c>
      <c r="G2331" s="3">
        <v>2</v>
      </c>
      <c r="H2331" s="3">
        <v>3</v>
      </c>
      <c r="I2331" s="6">
        <f t="shared" si="36"/>
        <v>2.3333333333333335</v>
      </c>
    </row>
    <row r="2332" spans="6:9" x14ac:dyDescent="0.3">
      <c r="F2332" s="3">
        <v>2</v>
      </c>
      <c r="G2332" s="3">
        <v>2</v>
      </c>
      <c r="H2332" s="3">
        <v>3</v>
      </c>
      <c r="I2332" s="6">
        <f t="shared" si="36"/>
        <v>2.3333333333333335</v>
      </c>
    </row>
    <row r="2333" spans="6:9" x14ac:dyDescent="0.3">
      <c r="F2333" s="3">
        <v>2</v>
      </c>
      <c r="G2333" s="3">
        <v>2</v>
      </c>
      <c r="H2333" s="3">
        <v>4</v>
      </c>
      <c r="I2333" s="6">
        <f t="shared" si="36"/>
        <v>2.6666666666666665</v>
      </c>
    </row>
    <row r="2334" spans="6:9" x14ac:dyDescent="0.3">
      <c r="F2334" s="3">
        <v>2</v>
      </c>
      <c r="G2334" s="3">
        <v>2</v>
      </c>
      <c r="H2334" s="3">
        <v>4</v>
      </c>
      <c r="I2334" s="6">
        <f t="shared" si="36"/>
        <v>2.6666666666666665</v>
      </c>
    </row>
    <row r="2335" spans="6:9" x14ac:dyDescent="0.3">
      <c r="F2335" s="3">
        <v>2</v>
      </c>
      <c r="G2335" s="3">
        <v>2</v>
      </c>
      <c r="H2335" s="3">
        <v>4</v>
      </c>
      <c r="I2335" s="6">
        <f t="shared" si="36"/>
        <v>2.6666666666666665</v>
      </c>
    </row>
    <row r="2336" spans="6:9" x14ac:dyDescent="0.3">
      <c r="F2336" s="3">
        <v>2</v>
      </c>
      <c r="G2336" s="3">
        <v>2</v>
      </c>
      <c r="H2336" s="3">
        <v>4</v>
      </c>
      <c r="I2336" s="6">
        <f t="shared" si="36"/>
        <v>2.6666666666666665</v>
      </c>
    </row>
    <row r="2337" spans="6:9" x14ac:dyDescent="0.3">
      <c r="F2337" s="3">
        <v>2</v>
      </c>
      <c r="G2337" s="3">
        <v>2</v>
      </c>
      <c r="H2337" s="3">
        <v>5</v>
      </c>
      <c r="I2337" s="6">
        <f t="shared" si="36"/>
        <v>3</v>
      </c>
    </row>
    <row r="2338" spans="6:9" x14ac:dyDescent="0.3">
      <c r="F2338" s="3">
        <v>2</v>
      </c>
      <c r="G2338" s="3">
        <v>2</v>
      </c>
      <c r="H2338" s="3">
        <v>5</v>
      </c>
      <c r="I2338" s="6">
        <f t="shared" si="36"/>
        <v>3</v>
      </c>
    </row>
    <row r="2339" spans="6:9" x14ac:dyDescent="0.3">
      <c r="F2339" s="3">
        <v>2</v>
      </c>
      <c r="G2339" s="3">
        <v>2</v>
      </c>
      <c r="H2339" s="3">
        <v>5</v>
      </c>
      <c r="I2339" s="6">
        <f t="shared" si="36"/>
        <v>3</v>
      </c>
    </row>
    <row r="2340" spans="6:9" x14ac:dyDescent="0.3">
      <c r="F2340" s="3">
        <v>2</v>
      </c>
      <c r="G2340" s="3">
        <v>2</v>
      </c>
      <c r="H2340" s="3">
        <v>6</v>
      </c>
      <c r="I2340" s="6">
        <f t="shared" si="36"/>
        <v>3.3333333333333335</v>
      </c>
    </row>
    <row r="2341" spans="6:9" x14ac:dyDescent="0.3">
      <c r="F2341" s="3">
        <v>2</v>
      </c>
      <c r="G2341" s="3">
        <v>2</v>
      </c>
      <c r="H2341" s="3">
        <v>6</v>
      </c>
      <c r="I2341" s="6">
        <f t="shared" si="36"/>
        <v>3.3333333333333335</v>
      </c>
    </row>
    <row r="2342" spans="6:9" x14ac:dyDescent="0.3">
      <c r="F2342" s="3">
        <v>2</v>
      </c>
      <c r="G2342" s="3">
        <v>2</v>
      </c>
      <c r="H2342" s="3">
        <v>7</v>
      </c>
      <c r="I2342" s="6">
        <f t="shared" si="36"/>
        <v>3.6666666666666665</v>
      </c>
    </row>
    <row r="2343" spans="6:9" x14ac:dyDescent="0.3">
      <c r="F2343" s="3">
        <v>2</v>
      </c>
      <c r="G2343" s="3">
        <v>2</v>
      </c>
      <c r="H2343" s="3">
        <v>3</v>
      </c>
      <c r="I2343" s="6">
        <f t="shared" si="36"/>
        <v>2.3333333333333335</v>
      </c>
    </row>
    <row r="2344" spans="6:9" x14ac:dyDescent="0.3">
      <c r="F2344" s="3">
        <v>2</v>
      </c>
      <c r="G2344" s="3">
        <v>2</v>
      </c>
      <c r="H2344" s="3">
        <v>3</v>
      </c>
      <c r="I2344" s="6">
        <f t="shared" si="36"/>
        <v>2.3333333333333335</v>
      </c>
    </row>
    <row r="2345" spans="6:9" x14ac:dyDescent="0.3">
      <c r="F2345" s="3">
        <v>2</v>
      </c>
      <c r="G2345" s="3">
        <v>2</v>
      </c>
      <c r="H2345" s="3">
        <v>3</v>
      </c>
      <c r="I2345" s="6">
        <f t="shared" si="36"/>
        <v>2.3333333333333335</v>
      </c>
    </row>
    <row r="2346" spans="6:9" x14ac:dyDescent="0.3">
      <c r="F2346" s="3">
        <v>2</v>
      </c>
      <c r="G2346" s="3">
        <v>2</v>
      </c>
      <c r="H2346" s="3">
        <v>3</v>
      </c>
      <c r="I2346" s="6">
        <f t="shared" si="36"/>
        <v>2.3333333333333335</v>
      </c>
    </row>
    <row r="2347" spans="6:9" x14ac:dyDescent="0.3">
      <c r="F2347" s="3">
        <v>2</v>
      </c>
      <c r="G2347" s="3">
        <v>2</v>
      </c>
      <c r="H2347" s="3">
        <v>3</v>
      </c>
      <c r="I2347" s="6">
        <f t="shared" si="36"/>
        <v>2.3333333333333335</v>
      </c>
    </row>
    <row r="2348" spans="6:9" x14ac:dyDescent="0.3">
      <c r="F2348" s="3">
        <v>2</v>
      </c>
      <c r="G2348" s="3">
        <v>2</v>
      </c>
      <c r="H2348" s="3">
        <v>4</v>
      </c>
      <c r="I2348" s="6">
        <f t="shared" si="36"/>
        <v>2.6666666666666665</v>
      </c>
    </row>
    <row r="2349" spans="6:9" x14ac:dyDescent="0.3">
      <c r="F2349" s="3">
        <v>2</v>
      </c>
      <c r="G2349" s="3">
        <v>2</v>
      </c>
      <c r="H2349" s="3">
        <v>4</v>
      </c>
      <c r="I2349" s="6">
        <f t="shared" si="36"/>
        <v>2.6666666666666665</v>
      </c>
    </row>
    <row r="2350" spans="6:9" x14ac:dyDescent="0.3">
      <c r="F2350" s="3">
        <v>2</v>
      </c>
      <c r="G2350" s="3">
        <v>2</v>
      </c>
      <c r="H2350" s="3">
        <v>4</v>
      </c>
      <c r="I2350" s="6">
        <f t="shared" si="36"/>
        <v>2.6666666666666665</v>
      </c>
    </row>
    <row r="2351" spans="6:9" x14ac:dyDescent="0.3">
      <c r="F2351" s="3">
        <v>2</v>
      </c>
      <c r="G2351" s="3">
        <v>2</v>
      </c>
      <c r="H2351" s="3">
        <v>4</v>
      </c>
      <c r="I2351" s="6">
        <f t="shared" si="36"/>
        <v>2.6666666666666665</v>
      </c>
    </row>
    <row r="2352" spans="6:9" x14ac:dyDescent="0.3">
      <c r="F2352" s="3">
        <v>2</v>
      </c>
      <c r="G2352" s="3">
        <v>2</v>
      </c>
      <c r="H2352" s="3">
        <v>5</v>
      </c>
      <c r="I2352" s="6">
        <f t="shared" si="36"/>
        <v>3</v>
      </c>
    </row>
    <row r="2353" spans="6:9" x14ac:dyDescent="0.3">
      <c r="F2353" s="3">
        <v>2</v>
      </c>
      <c r="G2353" s="3">
        <v>2</v>
      </c>
      <c r="H2353" s="3">
        <v>5</v>
      </c>
      <c r="I2353" s="6">
        <f t="shared" si="36"/>
        <v>3</v>
      </c>
    </row>
    <row r="2354" spans="6:9" x14ac:dyDescent="0.3">
      <c r="F2354" s="3">
        <v>2</v>
      </c>
      <c r="G2354" s="3">
        <v>2</v>
      </c>
      <c r="H2354" s="3">
        <v>5</v>
      </c>
      <c r="I2354" s="6">
        <f t="shared" si="36"/>
        <v>3</v>
      </c>
    </row>
    <row r="2355" spans="6:9" x14ac:dyDescent="0.3">
      <c r="F2355" s="3">
        <v>2</v>
      </c>
      <c r="G2355" s="3">
        <v>2</v>
      </c>
      <c r="H2355" s="3">
        <v>6</v>
      </c>
      <c r="I2355" s="6">
        <f t="shared" si="36"/>
        <v>3.3333333333333335</v>
      </c>
    </row>
    <row r="2356" spans="6:9" x14ac:dyDescent="0.3">
      <c r="F2356" s="3">
        <v>2</v>
      </c>
      <c r="G2356" s="3">
        <v>2</v>
      </c>
      <c r="H2356" s="3">
        <v>6</v>
      </c>
      <c r="I2356" s="6">
        <f t="shared" si="36"/>
        <v>3.3333333333333335</v>
      </c>
    </row>
    <row r="2357" spans="6:9" x14ac:dyDescent="0.3">
      <c r="F2357" s="3">
        <v>2</v>
      </c>
      <c r="G2357" s="3">
        <v>2</v>
      </c>
      <c r="H2357" s="3">
        <v>7</v>
      </c>
      <c r="I2357" s="6">
        <f t="shared" si="36"/>
        <v>3.6666666666666665</v>
      </c>
    </row>
    <row r="2358" spans="6:9" x14ac:dyDescent="0.3">
      <c r="F2358" s="3">
        <v>2</v>
      </c>
      <c r="G2358" s="3">
        <v>3</v>
      </c>
      <c r="H2358" s="3">
        <v>3</v>
      </c>
      <c r="I2358" s="6">
        <f t="shared" si="36"/>
        <v>2.6666666666666665</v>
      </c>
    </row>
    <row r="2359" spans="6:9" x14ac:dyDescent="0.3">
      <c r="F2359" s="3">
        <v>2</v>
      </c>
      <c r="G2359" s="3">
        <v>3</v>
      </c>
      <c r="H2359" s="3">
        <v>3</v>
      </c>
      <c r="I2359" s="6">
        <f t="shared" si="36"/>
        <v>2.6666666666666665</v>
      </c>
    </row>
    <row r="2360" spans="6:9" x14ac:dyDescent="0.3">
      <c r="F2360" s="3">
        <v>2</v>
      </c>
      <c r="G2360" s="3">
        <v>3</v>
      </c>
      <c r="H2360" s="3">
        <v>3</v>
      </c>
      <c r="I2360" s="6">
        <f t="shared" si="36"/>
        <v>2.6666666666666665</v>
      </c>
    </row>
    <row r="2361" spans="6:9" x14ac:dyDescent="0.3">
      <c r="F2361" s="3">
        <v>2</v>
      </c>
      <c r="G2361" s="3">
        <v>3</v>
      </c>
      <c r="H2361" s="3">
        <v>3</v>
      </c>
      <c r="I2361" s="6">
        <f t="shared" si="36"/>
        <v>2.6666666666666665</v>
      </c>
    </row>
    <row r="2362" spans="6:9" x14ac:dyDescent="0.3">
      <c r="F2362" s="3">
        <v>2</v>
      </c>
      <c r="G2362" s="3">
        <v>3</v>
      </c>
      <c r="H2362" s="3">
        <v>4</v>
      </c>
      <c r="I2362" s="6">
        <f t="shared" si="36"/>
        <v>3</v>
      </c>
    </row>
    <row r="2363" spans="6:9" x14ac:dyDescent="0.3">
      <c r="F2363" s="3">
        <v>2</v>
      </c>
      <c r="G2363" s="3">
        <v>3</v>
      </c>
      <c r="H2363" s="3">
        <v>4</v>
      </c>
      <c r="I2363" s="6">
        <f t="shared" si="36"/>
        <v>3</v>
      </c>
    </row>
    <row r="2364" spans="6:9" x14ac:dyDescent="0.3">
      <c r="F2364" s="3">
        <v>2</v>
      </c>
      <c r="G2364" s="3">
        <v>3</v>
      </c>
      <c r="H2364" s="3">
        <v>4</v>
      </c>
      <c r="I2364" s="6">
        <f t="shared" si="36"/>
        <v>3</v>
      </c>
    </row>
    <row r="2365" spans="6:9" x14ac:dyDescent="0.3">
      <c r="F2365" s="3">
        <v>2</v>
      </c>
      <c r="G2365" s="3">
        <v>3</v>
      </c>
      <c r="H2365" s="3">
        <v>4</v>
      </c>
      <c r="I2365" s="6">
        <f t="shared" si="36"/>
        <v>3</v>
      </c>
    </row>
    <row r="2366" spans="6:9" x14ac:dyDescent="0.3">
      <c r="F2366" s="3">
        <v>2</v>
      </c>
      <c r="G2366" s="3">
        <v>3</v>
      </c>
      <c r="H2366" s="3">
        <v>5</v>
      </c>
      <c r="I2366" s="6">
        <f t="shared" si="36"/>
        <v>3.3333333333333335</v>
      </c>
    </row>
    <row r="2367" spans="6:9" x14ac:dyDescent="0.3">
      <c r="F2367" s="3">
        <v>2</v>
      </c>
      <c r="G2367" s="3">
        <v>3</v>
      </c>
      <c r="H2367" s="3">
        <v>5</v>
      </c>
      <c r="I2367" s="6">
        <f t="shared" si="36"/>
        <v>3.3333333333333335</v>
      </c>
    </row>
    <row r="2368" spans="6:9" x14ac:dyDescent="0.3">
      <c r="F2368" s="3">
        <v>2</v>
      </c>
      <c r="G2368" s="3">
        <v>3</v>
      </c>
      <c r="H2368" s="3">
        <v>5</v>
      </c>
      <c r="I2368" s="6">
        <f t="shared" si="36"/>
        <v>3.3333333333333335</v>
      </c>
    </row>
    <row r="2369" spans="6:9" x14ac:dyDescent="0.3">
      <c r="F2369" s="3">
        <v>2</v>
      </c>
      <c r="G2369" s="3">
        <v>3</v>
      </c>
      <c r="H2369" s="3">
        <v>6</v>
      </c>
      <c r="I2369" s="6">
        <f t="shared" si="36"/>
        <v>3.6666666666666665</v>
      </c>
    </row>
    <row r="2370" spans="6:9" x14ac:dyDescent="0.3">
      <c r="F2370" s="3">
        <v>2</v>
      </c>
      <c r="G2370" s="3">
        <v>3</v>
      </c>
      <c r="H2370" s="3">
        <v>6</v>
      </c>
      <c r="I2370" s="6">
        <f t="shared" si="36"/>
        <v>3.6666666666666665</v>
      </c>
    </row>
    <row r="2371" spans="6:9" x14ac:dyDescent="0.3">
      <c r="F2371" s="3">
        <v>2</v>
      </c>
      <c r="G2371" s="3">
        <v>3</v>
      </c>
      <c r="H2371" s="3">
        <v>7</v>
      </c>
      <c r="I2371" s="6">
        <f t="shared" si="36"/>
        <v>4</v>
      </c>
    </row>
    <row r="2372" spans="6:9" x14ac:dyDescent="0.3">
      <c r="F2372" s="3">
        <v>2</v>
      </c>
      <c r="G2372" s="3">
        <v>3</v>
      </c>
      <c r="H2372" s="3">
        <v>3</v>
      </c>
      <c r="I2372" s="6">
        <f t="shared" ref="I2372:I2435" si="37">AVERAGE(F2372:H2372)</f>
        <v>2.6666666666666665</v>
      </c>
    </row>
    <row r="2373" spans="6:9" x14ac:dyDescent="0.3">
      <c r="F2373" s="3">
        <v>2</v>
      </c>
      <c r="G2373" s="3">
        <v>3</v>
      </c>
      <c r="H2373" s="3">
        <v>3</v>
      </c>
      <c r="I2373" s="6">
        <f t="shared" si="37"/>
        <v>2.6666666666666665</v>
      </c>
    </row>
    <row r="2374" spans="6:9" x14ac:dyDescent="0.3">
      <c r="F2374" s="3">
        <v>2</v>
      </c>
      <c r="G2374" s="3">
        <v>3</v>
      </c>
      <c r="H2374" s="3">
        <v>3</v>
      </c>
      <c r="I2374" s="6">
        <f t="shared" si="37"/>
        <v>2.6666666666666665</v>
      </c>
    </row>
    <row r="2375" spans="6:9" x14ac:dyDescent="0.3">
      <c r="F2375" s="3">
        <v>2</v>
      </c>
      <c r="G2375" s="3">
        <v>3</v>
      </c>
      <c r="H2375" s="3">
        <v>4</v>
      </c>
      <c r="I2375" s="6">
        <f t="shared" si="37"/>
        <v>3</v>
      </c>
    </row>
    <row r="2376" spans="6:9" x14ac:dyDescent="0.3">
      <c r="F2376" s="3">
        <v>2</v>
      </c>
      <c r="G2376" s="3">
        <v>3</v>
      </c>
      <c r="H2376" s="3">
        <v>4</v>
      </c>
      <c r="I2376" s="6">
        <f t="shared" si="37"/>
        <v>3</v>
      </c>
    </row>
    <row r="2377" spans="6:9" x14ac:dyDescent="0.3">
      <c r="F2377" s="3">
        <v>2</v>
      </c>
      <c r="G2377" s="3">
        <v>3</v>
      </c>
      <c r="H2377" s="3">
        <v>4</v>
      </c>
      <c r="I2377" s="6">
        <f t="shared" si="37"/>
        <v>3</v>
      </c>
    </row>
    <row r="2378" spans="6:9" x14ac:dyDescent="0.3">
      <c r="F2378" s="3">
        <v>2</v>
      </c>
      <c r="G2378" s="3">
        <v>3</v>
      </c>
      <c r="H2378" s="3">
        <v>4</v>
      </c>
      <c r="I2378" s="6">
        <f t="shared" si="37"/>
        <v>3</v>
      </c>
    </row>
    <row r="2379" spans="6:9" x14ac:dyDescent="0.3">
      <c r="F2379" s="3">
        <v>2</v>
      </c>
      <c r="G2379" s="3">
        <v>3</v>
      </c>
      <c r="H2379" s="3">
        <v>5</v>
      </c>
      <c r="I2379" s="6">
        <f t="shared" si="37"/>
        <v>3.3333333333333335</v>
      </c>
    </row>
    <row r="2380" spans="6:9" x14ac:dyDescent="0.3">
      <c r="F2380" s="3">
        <v>2</v>
      </c>
      <c r="G2380" s="3">
        <v>3</v>
      </c>
      <c r="H2380" s="3">
        <v>5</v>
      </c>
      <c r="I2380" s="6">
        <f t="shared" si="37"/>
        <v>3.3333333333333335</v>
      </c>
    </row>
    <row r="2381" spans="6:9" x14ac:dyDescent="0.3">
      <c r="F2381" s="3">
        <v>2</v>
      </c>
      <c r="G2381" s="3">
        <v>3</v>
      </c>
      <c r="H2381" s="3">
        <v>5</v>
      </c>
      <c r="I2381" s="6">
        <f t="shared" si="37"/>
        <v>3.3333333333333335</v>
      </c>
    </row>
    <row r="2382" spans="6:9" x14ac:dyDescent="0.3">
      <c r="F2382" s="3">
        <v>2</v>
      </c>
      <c r="G2382" s="3">
        <v>3</v>
      </c>
      <c r="H2382" s="3">
        <v>6</v>
      </c>
      <c r="I2382" s="6">
        <f t="shared" si="37"/>
        <v>3.6666666666666665</v>
      </c>
    </row>
    <row r="2383" spans="6:9" x14ac:dyDescent="0.3">
      <c r="F2383" s="3">
        <v>2</v>
      </c>
      <c r="G2383" s="3">
        <v>3</v>
      </c>
      <c r="H2383" s="3">
        <v>6</v>
      </c>
      <c r="I2383" s="6">
        <f t="shared" si="37"/>
        <v>3.6666666666666665</v>
      </c>
    </row>
    <row r="2384" spans="6:9" x14ac:dyDescent="0.3">
      <c r="F2384" s="3">
        <v>2</v>
      </c>
      <c r="G2384" s="3">
        <v>3</v>
      </c>
      <c r="H2384" s="3">
        <v>7</v>
      </c>
      <c r="I2384" s="6">
        <f t="shared" si="37"/>
        <v>4</v>
      </c>
    </row>
    <row r="2385" spans="6:9" x14ac:dyDescent="0.3">
      <c r="F2385" s="3">
        <v>2</v>
      </c>
      <c r="G2385" s="3">
        <v>3</v>
      </c>
      <c r="H2385" s="3">
        <v>3</v>
      </c>
      <c r="I2385" s="6">
        <f t="shared" si="37"/>
        <v>2.6666666666666665</v>
      </c>
    </row>
    <row r="2386" spans="6:9" x14ac:dyDescent="0.3">
      <c r="F2386" s="3">
        <v>2</v>
      </c>
      <c r="G2386" s="3">
        <v>3</v>
      </c>
      <c r="H2386" s="3">
        <v>3</v>
      </c>
      <c r="I2386" s="6">
        <f t="shared" si="37"/>
        <v>2.6666666666666665</v>
      </c>
    </row>
    <row r="2387" spans="6:9" x14ac:dyDescent="0.3">
      <c r="F2387" s="3">
        <v>2</v>
      </c>
      <c r="G2387" s="3">
        <v>3</v>
      </c>
      <c r="H2387" s="3">
        <v>4</v>
      </c>
      <c r="I2387" s="6">
        <f t="shared" si="37"/>
        <v>3</v>
      </c>
    </row>
    <row r="2388" spans="6:9" x14ac:dyDescent="0.3">
      <c r="F2388" s="3">
        <v>2</v>
      </c>
      <c r="G2388" s="3">
        <v>3</v>
      </c>
      <c r="H2388" s="3">
        <v>4</v>
      </c>
      <c r="I2388" s="6">
        <f t="shared" si="37"/>
        <v>3</v>
      </c>
    </row>
    <row r="2389" spans="6:9" x14ac:dyDescent="0.3">
      <c r="F2389" s="3">
        <v>2</v>
      </c>
      <c r="G2389" s="3">
        <v>3</v>
      </c>
      <c r="H2389" s="3">
        <v>4</v>
      </c>
      <c r="I2389" s="6">
        <f t="shared" si="37"/>
        <v>3</v>
      </c>
    </row>
    <row r="2390" spans="6:9" x14ac:dyDescent="0.3">
      <c r="F2390" s="3">
        <v>2</v>
      </c>
      <c r="G2390" s="3">
        <v>3</v>
      </c>
      <c r="H2390" s="3">
        <v>4</v>
      </c>
      <c r="I2390" s="6">
        <f t="shared" si="37"/>
        <v>3</v>
      </c>
    </row>
    <row r="2391" spans="6:9" x14ac:dyDescent="0.3">
      <c r="F2391" s="3">
        <v>2</v>
      </c>
      <c r="G2391" s="3">
        <v>3</v>
      </c>
      <c r="H2391" s="3">
        <v>5</v>
      </c>
      <c r="I2391" s="6">
        <f t="shared" si="37"/>
        <v>3.3333333333333335</v>
      </c>
    </row>
    <row r="2392" spans="6:9" x14ac:dyDescent="0.3">
      <c r="F2392" s="3">
        <v>2</v>
      </c>
      <c r="G2392" s="3">
        <v>3</v>
      </c>
      <c r="H2392" s="3">
        <v>5</v>
      </c>
      <c r="I2392" s="6">
        <f t="shared" si="37"/>
        <v>3.3333333333333335</v>
      </c>
    </row>
    <row r="2393" spans="6:9" x14ac:dyDescent="0.3">
      <c r="F2393" s="3">
        <v>2</v>
      </c>
      <c r="G2393" s="3">
        <v>3</v>
      </c>
      <c r="H2393" s="3">
        <v>5</v>
      </c>
      <c r="I2393" s="6">
        <f t="shared" si="37"/>
        <v>3.3333333333333335</v>
      </c>
    </row>
    <row r="2394" spans="6:9" x14ac:dyDescent="0.3">
      <c r="F2394" s="3">
        <v>2</v>
      </c>
      <c r="G2394" s="3">
        <v>3</v>
      </c>
      <c r="H2394" s="3">
        <v>6</v>
      </c>
      <c r="I2394" s="6">
        <f t="shared" si="37"/>
        <v>3.6666666666666665</v>
      </c>
    </row>
    <row r="2395" spans="6:9" x14ac:dyDescent="0.3">
      <c r="F2395" s="3">
        <v>2</v>
      </c>
      <c r="G2395" s="3">
        <v>3</v>
      </c>
      <c r="H2395" s="3">
        <v>6</v>
      </c>
      <c r="I2395" s="6">
        <f t="shared" si="37"/>
        <v>3.6666666666666665</v>
      </c>
    </row>
    <row r="2396" spans="6:9" x14ac:dyDescent="0.3">
      <c r="F2396" s="3">
        <v>2</v>
      </c>
      <c r="G2396" s="3">
        <v>3</v>
      </c>
      <c r="H2396" s="3">
        <v>7</v>
      </c>
      <c r="I2396" s="6">
        <f t="shared" si="37"/>
        <v>4</v>
      </c>
    </row>
    <row r="2397" spans="6:9" x14ac:dyDescent="0.3">
      <c r="F2397" s="3">
        <v>2</v>
      </c>
      <c r="G2397" s="3">
        <v>3</v>
      </c>
      <c r="H2397" s="3">
        <v>3</v>
      </c>
      <c r="I2397" s="6">
        <f t="shared" si="37"/>
        <v>2.6666666666666665</v>
      </c>
    </row>
    <row r="2398" spans="6:9" x14ac:dyDescent="0.3">
      <c r="F2398" s="3">
        <v>2</v>
      </c>
      <c r="G2398" s="3">
        <v>3</v>
      </c>
      <c r="H2398" s="3">
        <v>4</v>
      </c>
      <c r="I2398" s="6">
        <f t="shared" si="37"/>
        <v>3</v>
      </c>
    </row>
    <row r="2399" spans="6:9" x14ac:dyDescent="0.3">
      <c r="F2399" s="3">
        <v>2</v>
      </c>
      <c r="G2399" s="3">
        <v>3</v>
      </c>
      <c r="H2399" s="3">
        <v>4</v>
      </c>
      <c r="I2399" s="6">
        <f t="shared" si="37"/>
        <v>3</v>
      </c>
    </row>
    <row r="2400" spans="6:9" x14ac:dyDescent="0.3">
      <c r="F2400" s="3">
        <v>2</v>
      </c>
      <c r="G2400" s="3">
        <v>3</v>
      </c>
      <c r="H2400" s="3">
        <v>4</v>
      </c>
      <c r="I2400" s="6">
        <f t="shared" si="37"/>
        <v>3</v>
      </c>
    </row>
    <row r="2401" spans="6:9" x14ac:dyDescent="0.3">
      <c r="F2401" s="3">
        <v>2</v>
      </c>
      <c r="G2401" s="3">
        <v>3</v>
      </c>
      <c r="H2401" s="3">
        <v>4</v>
      </c>
      <c r="I2401" s="6">
        <f t="shared" si="37"/>
        <v>3</v>
      </c>
    </row>
    <row r="2402" spans="6:9" x14ac:dyDescent="0.3">
      <c r="F2402" s="3">
        <v>2</v>
      </c>
      <c r="G2402" s="3">
        <v>3</v>
      </c>
      <c r="H2402" s="3">
        <v>5</v>
      </c>
      <c r="I2402" s="6">
        <f t="shared" si="37"/>
        <v>3.3333333333333335</v>
      </c>
    </row>
    <row r="2403" spans="6:9" x14ac:dyDescent="0.3">
      <c r="F2403" s="3">
        <v>2</v>
      </c>
      <c r="G2403" s="3">
        <v>3</v>
      </c>
      <c r="H2403" s="3">
        <v>5</v>
      </c>
      <c r="I2403" s="6">
        <f t="shared" si="37"/>
        <v>3.3333333333333335</v>
      </c>
    </row>
    <row r="2404" spans="6:9" x14ac:dyDescent="0.3">
      <c r="F2404" s="3">
        <v>2</v>
      </c>
      <c r="G2404" s="3">
        <v>3</v>
      </c>
      <c r="H2404" s="3">
        <v>5</v>
      </c>
      <c r="I2404" s="6">
        <f t="shared" si="37"/>
        <v>3.3333333333333335</v>
      </c>
    </row>
    <row r="2405" spans="6:9" x14ac:dyDescent="0.3">
      <c r="F2405" s="3">
        <v>2</v>
      </c>
      <c r="G2405" s="3">
        <v>3</v>
      </c>
      <c r="H2405" s="3">
        <v>6</v>
      </c>
      <c r="I2405" s="6">
        <f t="shared" si="37"/>
        <v>3.6666666666666665</v>
      </c>
    </row>
    <row r="2406" spans="6:9" x14ac:dyDescent="0.3">
      <c r="F2406" s="3">
        <v>2</v>
      </c>
      <c r="G2406" s="3">
        <v>3</v>
      </c>
      <c r="H2406" s="3">
        <v>6</v>
      </c>
      <c r="I2406" s="6">
        <f t="shared" si="37"/>
        <v>3.6666666666666665</v>
      </c>
    </row>
    <row r="2407" spans="6:9" x14ac:dyDescent="0.3">
      <c r="F2407" s="3">
        <v>2</v>
      </c>
      <c r="G2407" s="3">
        <v>3</v>
      </c>
      <c r="H2407" s="3">
        <v>7</v>
      </c>
      <c r="I2407" s="6">
        <f t="shared" si="37"/>
        <v>4</v>
      </c>
    </row>
    <row r="2408" spans="6:9" x14ac:dyDescent="0.3">
      <c r="F2408" s="3">
        <v>2</v>
      </c>
      <c r="G2408" s="3">
        <v>3</v>
      </c>
      <c r="H2408" s="3">
        <v>4</v>
      </c>
      <c r="I2408" s="6">
        <f t="shared" si="37"/>
        <v>3</v>
      </c>
    </row>
    <row r="2409" spans="6:9" x14ac:dyDescent="0.3">
      <c r="F2409" s="3">
        <v>2</v>
      </c>
      <c r="G2409" s="3">
        <v>3</v>
      </c>
      <c r="H2409" s="3">
        <v>4</v>
      </c>
      <c r="I2409" s="6">
        <f t="shared" si="37"/>
        <v>3</v>
      </c>
    </row>
    <row r="2410" spans="6:9" x14ac:dyDescent="0.3">
      <c r="F2410" s="3">
        <v>2</v>
      </c>
      <c r="G2410" s="3">
        <v>3</v>
      </c>
      <c r="H2410" s="3">
        <v>4</v>
      </c>
      <c r="I2410" s="6">
        <f t="shared" si="37"/>
        <v>3</v>
      </c>
    </row>
    <row r="2411" spans="6:9" x14ac:dyDescent="0.3">
      <c r="F2411" s="3">
        <v>2</v>
      </c>
      <c r="G2411" s="3">
        <v>3</v>
      </c>
      <c r="H2411" s="3">
        <v>4</v>
      </c>
      <c r="I2411" s="6">
        <f t="shared" si="37"/>
        <v>3</v>
      </c>
    </row>
    <row r="2412" spans="6:9" x14ac:dyDescent="0.3">
      <c r="F2412" s="3">
        <v>2</v>
      </c>
      <c r="G2412" s="3">
        <v>3</v>
      </c>
      <c r="H2412" s="3">
        <v>5</v>
      </c>
      <c r="I2412" s="6">
        <f t="shared" si="37"/>
        <v>3.3333333333333335</v>
      </c>
    </row>
    <row r="2413" spans="6:9" x14ac:dyDescent="0.3">
      <c r="F2413" s="3">
        <v>2</v>
      </c>
      <c r="G2413" s="3">
        <v>3</v>
      </c>
      <c r="H2413" s="3">
        <v>5</v>
      </c>
      <c r="I2413" s="6">
        <f t="shared" si="37"/>
        <v>3.3333333333333335</v>
      </c>
    </row>
    <row r="2414" spans="6:9" x14ac:dyDescent="0.3">
      <c r="F2414" s="3">
        <v>2</v>
      </c>
      <c r="G2414" s="3">
        <v>3</v>
      </c>
      <c r="H2414" s="3">
        <v>5</v>
      </c>
      <c r="I2414" s="6">
        <f t="shared" si="37"/>
        <v>3.3333333333333335</v>
      </c>
    </row>
    <row r="2415" spans="6:9" x14ac:dyDescent="0.3">
      <c r="F2415" s="3">
        <v>2</v>
      </c>
      <c r="G2415" s="3">
        <v>3</v>
      </c>
      <c r="H2415" s="3">
        <v>6</v>
      </c>
      <c r="I2415" s="6">
        <f t="shared" si="37"/>
        <v>3.6666666666666665</v>
      </c>
    </row>
    <row r="2416" spans="6:9" x14ac:dyDescent="0.3">
      <c r="F2416" s="3">
        <v>2</v>
      </c>
      <c r="G2416" s="3">
        <v>3</v>
      </c>
      <c r="H2416" s="3">
        <v>6</v>
      </c>
      <c r="I2416" s="6">
        <f t="shared" si="37"/>
        <v>3.6666666666666665</v>
      </c>
    </row>
    <row r="2417" spans="6:9" x14ac:dyDescent="0.3">
      <c r="F2417" s="3">
        <v>2</v>
      </c>
      <c r="G2417" s="3">
        <v>3</v>
      </c>
      <c r="H2417" s="3">
        <v>7</v>
      </c>
      <c r="I2417" s="6">
        <f t="shared" si="37"/>
        <v>4</v>
      </c>
    </row>
    <row r="2418" spans="6:9" x14ac:dyDescent="0.3">
      <c r="F2418" s="3">
        <v>2</v>
      </c>
      <c r="G2418" s="3">
        <v>4</v>
      </c>
      <c r="H2418" s="3">
        <v>4</v>
      </c>
      <c r="I2418" s="6">
        <f t="shared" si="37"/>
        <v>3.3333333333333335</v>
      </c>
    </row>
    <row r="2419" spans="6:9" x14ac:dyDescent="0.3">
      <c r="F2419" s="3">
        <v>2</v>
      </c>
      <c r="G2419" s="3">
        <v>4</v>
      </c>
      <c r="H2419" s="3">
        <v>4</v>
      </c>
      <c r="I2419" s="6">
        <f t="shared" si="37"/>
        <v>3.3333333333333335</v>
      </c>
    </row>
    <row r="2420" spans="6:9" x14ac:dyDescent="0.3">
      <c r="F2420" s="3">
        <v>2</v>
      </c>
      <c r="G2420" s="3">
        <v>4</v>
      </c>
      <c r="H2420" s="3">
        <v>4</v>
      </c>
      <c r="I2420" s="6">
        <f t="shared" si="37"/>
        <v>3.3333333333333335</v>
      </c>
    </row>
    <row r="2421" spans="6:9" x14ac:dyDescent="0.3">
      <c r="F2421" s="3">
        <v>2</v>
      </c>
      <c r="G2421" s="3">
        <v>4</v>
      </c>
      <c r="H2421" s="3">
        <v>5</v>
      </c>
      <c r="I2421" s="6">
        <f t="shared" si="37"/>
        <v>3.6666666666666665</v>
      </c>
    </row>
    <row r="2422" spans="6:9" x14ac:dyDescent="0.3">
      <c r="F2422" s="3">
        <v>2</v>
      </c>
      <c r="G2422" s="3">
        <v>4</v>
      </c>
      <c r="H2422" s="3">
        <v>5</v>
      </c>
      <c r="I2422" s="6">
        <f t="shared" si="37"/>
        <v>3.6666666666666665</v>
      </c>
    </row>
    <row r="2423" spans="6:9" x14ac:dyDescent="0.3">
      <c r="F2423" s="3">
        <v>2</v>
      </c>
      <c r="G2423" s="3">
        <v>4</v>
      </c>
      <c r="H2423" s="3">
        <v>5</v>
      </c>
      <c r="I2423" s="6">
        <f t="shared" si="37"/>
        <v>3.6666666666666665</v>
      </c>
    </row>
    <row r="2424" spans="6:9" x14ac:dyDescent="0.3">
      <c r="F2424" s="3">
        <v>2</v>
      </c>
      <c r="G2424" s="3">
        <v>4</v>
      </c>
      <c r="H2424" s="3">
        <v>6</v>
      </c>
      <c r="I2424" s="6">
        <f t="shared" si="37"/>
        <v>4</v>
      </c>
    </row>
    <row r="2425" spans="6:9" x14ac:dyDescent="0.3">
      <c r="F2425" s="3">
        <v>2</v>
      </c>
      <c r="G2425" s="3">
        <v>4</v>
      </c>
      <c r="H2425" s="3">
        <v>6</v>
      </c>
      <c r="I2425" s="6">
        <f t="shared" si="37"/>
        <v>4</v>
      </c>
    </row>
    <row r="2426" spans="6:9" x14ac:dyDescent="0.3">
      <c r="F2426" s="3">
        <v>2</v>
      </c>
      <c r="G2426" s="3">
        <v>4</v>
      </c>
      <c r="H2426" s="3">
        <v>7</v>
      </c>
      <c r="I2426" s="6">
        <f t="shared" si="37"/>
        <v>4.333333333333333</v>
      </c>
    </row>
    <row r="2427" spans="6:9" x14ac:dyDescent="0.3">
      <c r="F2427" s="3">
        <v>2</v>
      </c>
      <c r="G2427" s="3">
        <v>4</v>
      </c>
      <c r="H2427" s="3">
        <v>4</v>
      </c>
      <c r="I2427" s="6">
        <f t="shared" si="37"/>
        <v>3.3333333333333335</v>
      </c>
    </row>
    <row r="2428" spans="6:9" x14ac:dyDescent="0.3">
      <c r="F2428" s="3">
        <v>2</v>
      </c>
      <c r="G2428" s="3">
        <v>4</v>
      </c>
      <c r="H2428" s="3">
        <v>4</v>
      </c>
      <c r="I2428" s="6">
        <f t="shared" si="37"/>
        <v>3.3333333333333335</v>
      </c>
    </row>
    <row r="2429" spans="6:9" x14ac:dyDescent="0.3">
      <c r="F2429" s="3">
        <v>2</v>
      </c>
      <c r="G2429" s="3">
        <v>4</v>
      </c>
      <c r="H2429" s="3">
        <v>5</v>
      </c>
      <c r="I2429" s="6">
        <f t="shared" si="37"/>
        <v>3.6666666666666665</v>
      </c>
    </row>
    <row r="2430" spans="6:9" x14ac:dyDescent="0.3">
      <c r="F2430" s="3">
        <v>2</v>
      </c>
      <c r="G2430" s="3">
        <v>4</v>
      </c>
      <c r="H2430" s="3">
        <v>5</v>
      </c>
      <c r="I2430" s="6">
        <f t="shared" si="37"/>
        <v>3.6666666666666665</v>
      </c>
    </row>
    <row r="2431" spans="6:9" x14ac:dyDescent="0.3">
      <c r="F2431" s="3">
        <v>2</v>
      </c>
      <c r="G2431" s="3">
        <v>4</v>
      </c>
      <c r="H2431" s="3">
        <v>5</v>
      </c>
      <c r="I2431" s="6">
        <f t="shared" si="37"/>
        <v>3.6666666666666665</v>
      </c>
    </row>
    <row r="2432" spans="6:9" x14ac:dyDescent="0.3">
      <c r="F2432" s="3">
        <v>2</v>
      </c>
      <c r="G2432" s="3">
        <v>4</v>
      </c>
      <c r="H2432" s="3">
        <v>6</v>
      </c>
      <c r="I2432" s="6">
        <f t="shared" si="37"/>
        <v>4</v>
      </c>
    </row>
    <row r="2433" spans="6:9" x14ac:dyDescent="0.3">
      <c r="F2433" s="3">
        <v>2</v>
      </c>
      <c r="G2433" s="3">
        <v>4</v>
      </c>
      <c r="H2433" s="3">
        <v>6</v>
      </c>
      <c r="I2433" s="6">
        <f t="shared" si="37"/>
        <v>4</v>
      </c>
    </row>
    <row r="2434" spans="6:9" x14ac:dyDescent="0.3">
      <c r="F2434" s="3">
        <v>2</v>
      </c>
      <c r="G2434" s="3">
        <v>4</v>
      </c>
      <c r="H2434" s="3">
        <v>7</v>
      </c>
      <c r="I2434" s="6">
        <f t="shared" si="37"/>
        <v>4.333333333333333</v>
      </c>
    </row>
    <row r="2435" spans="6:9" x14ac:dyDescent="0.3">
      <c r="F2435" s="3">
        <v>2</v>
      </c>
      <c r="G2435" s="3">
        <v>4</v>
      </c>
      <c r="H2435" s="3">
        <v>4</v>
      </c>
      <c r="I2435" s="6">
        <f t="shared" si="37"/>
        <v>3.3333333333333335</v>
      </c>
    </row>
    <row r="2436" spans="6:9" x14ac:dyDescent="0.3">
      <c r="F2436" s="3">
        <v>2</v>
      </c>
      <c r="G2436" s="3">
        <v>4</v>
      </c>
      <c r="H2436" s="3">
        <v>5</v>
      </c>
      <c r="I2436" s="6">
        <f t="shared" ref="I2436:I2499" si="38">AVERAGE(F2436:H2436)</f>
        <v>3.6666666666666665</v>
      </c>
    </row>
    <row r="2437" spans="6:9" x14ac:dyDescent="0.3">
      <c r="F2437" s="3">
        <v>2</v>
      </c>
      <c r="G2437" s="3">
        <v>4</v>
      </c>
      <c r="H2437" s="3">
        <v>5</v>
      </c>
      <c r="I2437" s="6">
        <f t="shared" si="38"/>
        <v>3.6666666666666665</v>
      </c>
    </row>
    <row r="2438" spans="6:9" x14ac:dyDescent="0.3">
      <c r="F2438" s="3">
        <v>2</v>
      </c>
      <c r="G2438" s="3">
        <v>4</v>
      </c>
      <c r="H2438" s="3">
        <v>5</v>
      </c>
      <c r="I2438" s="6">
        <f t="shared" si="38"/>
        <v>3.6666666666666665</v>
      </c>
    </row>
    <row r="2439" spans="6:9" x14ac:dyDescent="0.3">
      <c r="F2439" s="3">
        <v>2</v>
      </c>
      <c r="G2439" s="3">
        <v>4</v>
      </c>
      <c r="H2439" s="3">
        <v>6</v>
      </c>
      <c r="I2439" s="6">
        <f t="shared" si="38"/>
        <v>4</v>
      </c>
    </row>
    <row r="2440" spans="6:9" x14ac:dyDescent="0.3">
      <c r="F2440" s="3">
        <v>2</v>
      </c>
      <c r="G2440" s="3">
        <v>4</v>
      </c>
      <c r="H2440" s="3">
        <v>6</v>
      </c>
      <c r="I2440" s="6">
        <f t="shared" si="38"/>
        <v>4</v>
      </c>
    </row>
    <row r="2441" spans="6:9" x14ac:dyDescent="0.3">
      <c r="F2441" s="3">
        <v>2</v>
      </c>
      <c r="G2441" s="3">
        <v>4</v>
      </c>
      <c r="H2441" s="3">
        <v>7</v>
      </c>
      <c r="I2441" s="6">
        <f t="shared" si="38"/>
        <v>4.333333333333333</v>
      </c>
    </row>
    <row r="2442" spans="6:9" x14ac:dyDescent="0.3">
      <c r="F2442" s="3">
        <v>2</v>
      </c>
      <c r="G2442" s="3">
        <v>4</v>
      </c>
      <c r="H2442" s="3">
        <v>5</v>
      </c>
      <c r="I2442" s="6">
        <f t="shared" si="38"/>
        <v>3.6666666666666665</v>
      </c>
    </row>
    <row r="2443" spans="6:9" x14ac:dyDescent="0.3">
      <c r="F2443" s="3">
        <v>2</v>
      </c>
      <c r="G2443" s="3">
        <v>4</v>
      </c>
      <c r="H2443" s="3">
        <v>5</v>
      </c>
      <c r="I2443" s="6">
        <f t="shared" si="38"/>
        <v>3.6666666666666665</v>
      </c>
    </row>
    <row r="2444" spans="6:9" x14ac:dyDescent="0.3">
      <c r="F2444" s="3">
        <v>2</v>
      </c>
      <c r="G2444" s="3">
        <v>4</v>
      </c>
      <c r="H2444" s="3">
        <v>5</v>
      </c>
      <c r="I2444" s="6">
        <f t="shared" si="38"/>
        <v>3.6666666666666665</v>
      </c>
    </row>
    <row r="2445" spans="6:9" x14ac:dyDescent="0.3">
      <c r="F2445" s="3">
        <v>2</v>
      </c>
      <c r="G2445" s="3">
        <v>4</v>
      </c>
      <c r="H2445" s="3">
        <v>6</v>
      </c>
      <c r="I2445" s="6">
        <f t="shared" si="38"/>
        <v>4</v>
      </c>
    </row>
    <row r="2446" spans="6:9" x14ac:dyDescent="0.3">
      <c r="F2446" s="3">
        <v>2</v>
      </c>
      <c r="G2446" s="3">
        <v>4</v>
      </c>
      <c r="H2446" s="3">
        <v>6</v>
      </c>
      <c r="I2446" s="6">
        <f t="shared" si="38"/>
        <v>4</v>
      </c>
    </row>
    <row r="2447" spans="6:9" x14ac:dyDescent="0.3">
      <c r="F2447" s="3">
        <v>2</v>
      </c>
      <c r="G2447" s="3">
        <v>4</v>
      </c>
      <c r="H2447" s="3">
        <v>7</v>
      </c>
      <c r="I2447" s="6">
        <f t="shared" si="38"/>
        <v>4.333333333333333</v>
      </c>
    </row>
    <row r="2448" spans="6:9" x14ac:dyDescent="0.3">
      <c r="F2448" s="3">
        <v>2</v>
      </c>
      <c r="G2448" s="3">
        <v>5</v>
      </c>
      <c r="H2448" s="3">
        <v>5</v>
      </c>
      <c r="I2448" s="6">
        <f t="shared" si="38"/>
        <v>4</v>
      </c>
    </row>
    <row r="2449" spans="6:9" x14ac:dyDescent="0.3">
      <c r="F2449" s="3">
        <v>2</v>
      </c>
      <c r="G2449" s="3">
        <v>5</v>
      </c>
      <c r="H2449" s="3">
        <v>5</v>
      </c>
      <c r="I2449" s="6">
        <f t="shared" si="38"/>
        <v>4</v>
      </c>
    </row>
    <row r="2450" spans="6:9" x14ac:dyDescent="0.3">
      <c r="F2450" s="3">
        <v>2</v>
      </c>
      <c r="G2450" s="3">
        <v>5</v>
      </c>
      <c r="H2450" s="3">
        <v>6</v>
      </c>
      <c r="I2450" s="6">
        <f t="shared" si="38"/>
        <v>4.333333333333333</v>
      </c>
    </row>
    <row r="2451" spans="6:9" x14ac:dyDescent="0.3">
      <c r="F2451" s="3">
        <v>2</v>
      </c>
      <c r="G2451" s="3">
        <v>5</v>
      </c>
      <c r="H2451" s="3">
        <v>6</v>
      </c>
      <c r="I2451" s="6">
        <f t="shared" si="38"/>
        <v>4.333333333333333</v>
      </c>
    </row>
    <row r="2452" spans="6:9" x14ac:dyDescent="0.3">
      <c r="F2452" s="3">
        <v>2</v>
      </c>
      <c r="G2452" s="3">
        <v>5</v>
      </c>
      <c r="H2452" s="3">
        <v>7</v>
      </c>
      <c r="I2452" s="6">
        <f t="shared" si="38"/>
        <v>4.666666666666667</v>
      </c>
    </row>
    <row r="2453" spans="6:9" x14ac:dyDescent="0.3">
      <c r="F2453" s="3">
        <v>2</v>
      </c>
      <c r="G2453" s="3">
        <v>5</v>
      </c>
      <c r="H2453" s="3">
        <v>5</v>
      </c>
      <c r="I2453" s="6">
        <f t="shared" si="38"/>
        <v>4</v>
      </c>
    </row>
    <row r="2454" spans="6:9" x14ac:dyDescent="0.3">
      <c r="F2454" s="3">
        <v>2</v>
      </c>
      <c r="G2454" s="3">
        <v>5</v>
      </c>
      <c r="H2454" s="3">
        <v>6</v>
      </c>
      <c r="I2454" s="6">
        <f t="shared" si="38"/>
        <v>4.333333333333333</v>
      </c>
    </row>
    <row r="2455" spans="6:9" x14ac:dyDescent="0.3">
      <c r="F2455" s="3">
        <v>2</v>
      </c>
      <c r="G2455" s="3">
        <v>5</v>
      </c>
      <c r="H2455" s="3">
        <v>6</v>
      </c>
      <c r="I2455" s="6">
        <f t="shared" si="38"/>
        <v>4.333333333333333</v>
      </c>
    </row>
    <row r="2456" spans="6:9" x14ac:dyDescent="0.3">
      <c r="F2456" s="3">
        <v>2</v>
      </c>
      <c r="G2456" s="3">
        <v>5</v>
      </c>
      <c r="H2456" s="3">
        <v>7</v>
      </c>
      <c r="I2456" s="6">
        <f t="shared" si="38"/>
        <v>4.666666666666667</v>
      </c>
    </row>
    <row r="2457" spans="6:9" x14ac:dyDescent="0.3">
      <c r="F2457" s="3">
        <v>2</v>
      </c>
      <c r="G2457" s="3">
        <v>5</v>
      </c>
      <c r="H2457" s="3">
        <v>6</v>
      </c>
      <c r="I2457" s="6">
        <f t="shared" si="38"/>
        <v>4.333333333333333</v>
      </c>
    </row>
    <row r="2458" spans="6:9" x14ac:dyDescent="0.3">
      <c r="F2458" s="3">
        <v>2</v>
      </c>
      <c r="G2458" s="3">
        <v>5</v>
      </c>
      <c r="H2458" s="3">
        <v>6</v>
      </c>
      <c r="I2458" s="6">
        <f t="shared" si="38"/>
        <v>4.333333333333333</v>
      </c>
    </row>
    <row r="2459" spans="6:9" x14ac:dyDescent="0.3">
      <c r="F2459" s="3">
        <v>2</v>
      </c>
      <c r="G2459" s="3">
        <v>5</v>
      </c>
      <c r="H2459" s="3">
        <v>7</v>
      </c>
      <c r="I2459" s="6">
        <f t="shared" si="38"/>
        <v>4.666666666666667</v>
      </c>
    </row>
    <row r="2460" spans="6:9" x14ac:dyDescent="0.3">
      <c r="F2460" s="3">
        <v>2</v>
      </c>
      <c r="G2460" s="3">
        <v>6</v>
      </c>
      <c r="H2460" s="3">
        <v>6</v>
      </c>
      <c r="I2460" s="6">
        <f t="shared" si="38"/>
        <v>4.666666666666667</v>
      </c>
    </row>
    <row r="2461" spans="6:9" x14ac:dyDescent="0.3">
      <c r="F2461" s="3">
        <v>2</v>
      </c>
      <c r="G2461" s="3">
        <v>6</v>
      </c>
      <c r="H2461" s="3">
        <v>7</v>
      </c>
      <c r="I2461" s="6">
        <f t="shared" si="38"/>
        <v>5</v>
      </c>
    </row>
    <row r="2462" spans="6:9" x14ac:dyDescent="0.3">
      <c r="F2462" s="3">
        <v>2</v>
      </c>
      <c r="G2462" s="3">
        <v>6</v>
      </c>
      <c r="H2462" s="3">
        <v>7</v>
      </c>
      <c r="I2462" s="6">
        <f t="shared" si="38"/>
        <v>5</v>
      </c>
    </row>
    <row r="2463" spans="6:9" x14ac:dyDescent="0.3">
      <c r="F2463" s="3">
        <v>2</v>
      </c>
      <c r="G2463" s="3">
        <v>2</v>
      </c>
      <c r="H2463" s="3">
        <v>2</v>
      </c>
      <c r="I2463" s="6">
        <f t="shared" si="38"/>
        <v>2</v>
      </c>
    </row>
    <row r="2464" spans="6:9" x14ac:dyDescent="0.3">
      <c r="F2464" s="3">
        <v>2</v>
      </c>
      <c r="G2464" s="3">
        <v>2</v>
      </c>
      <c r="H2464" s="3">
        <v>3</v>
      </c>
      <c r="I2464" s="6">
        <f t="shared" si="38"/>
        <v>2.3333333333333335</v>
      </c>
    </row>
    <row r="2465" spans="6:9" x14ac:dyDescent="0.3">
      <c r="F2465" s="3">
        <v>2</v>
      </c>
      <c r="G2465" s="3">
        <v>2</v>
      </c>
      <c r="H2465" s="3">
        <v>3</v>
      </c>
      <c r="I2465" s="6">
        <f t="shared" si="38"/>
        <v>2.3333333333333335</v>
      </c>
    </row>
    <row r="2466" spans="6:9" x14ac:dyDescent="0.3">
      <c r="F2466" s="3">
        <v>2</v>
      </c>
      <c r="G2466" s="3">
        <v>2</v>
      </c>
      <c r="H2466" s="3">
        <v>3</v>
      </c>
      <c r="I2466" s="6">
        <f t="shared" si="38"/>
        <v>2.3333333333333335</v>
      </c>
    </row>
    <row r="2467" spans="6:9" x14ac:dyDescent="0.3">
      <c r="F2467" s="3">
        <v>2</v>
      </c>
      <c r="G2467" s="3">
        <v>2</v>
      </c>
      <c r="H2467" s="3">
        <v>3</v>
      </c>
      <c r="I2467" s="6">
        <f t="shared" si="38"/>
        <v>2.3333333333333335</v>
      </c>
    </row>
    <row r="2468" spans="6:9" x14ac:dyDescent="0.3">
      <c r="F2468" s="3">
        <v>2</v>
      </c>
      <c r="G2468" s="3">
        <v>2</v>
      </c>
      <c r="H2468" s="3">
        <v>3</v>
      </c>
      <c r="I2468" s="6">
        <f t="shared" si="38"/>
        <v>2.3333333333333335</v>
      </c>
    </row>
    <row r="2469" spans="6:9" x14ac:dyDescent="0.3">
      <c r="F2469" s="3">
        <v>2</v>
      </c>
      <c r="G2469" s="3">
        <v>2</v>
      </c>
      <c r="H2469" s="3">
        <v>4</v>
      </c>
      <c r="I2469" s="6">
        <f t="shared" si="38"/>
        <v>2.6666666666666665</v>
      </c>
    </row>
    <row r="2470" spans="6:9" x14ac:dyDescent="0.3">
      <c r="F2470" s="3">
        <v>2</v>
      </c>
      <c r="G2470" s="3">
        <v>2</v>
      </c>
      <c r="H2470" s="3">
        <v>4</v>
      </c>
      <c r="I2470" s="6">
        <f t="shared" si="38"/>
        <v>2.6666666666666665</v>
      </c>
    </row>
    <row r="2471" spans="6:9" x14ac:dyDescent="0.3">
      <c r="F2471" s="3">
        <v>2</v>
      </c>
      <c r="G2471" s="3">
        <v>2</v>
      </c>
      <c r="H2471" s="3">
        <v>4</v>
      </c>
      <c r="I2471" s="6">
        <f t="shared" si="38"/>
        <v>2.6666666666666665</v>
      </c>
    </row>
    <row r="2472" spans="6:9" x14ac:dyDescent="0.3">
      <c r="F2472" s="3">
        <v>2</v>
      </c>
      <c r="G2472" s="3">
        <v>2</v>
      </c>
      <c r="H2472" s="3">
        <v>4</v>
      </c>
      <c r="I2472" s="6">
        <f t="shared" si="38"/>
        <v>2.6666666666666665</v>
      </c>
    </row>
    <row r="2473" spans="6:9" x14ac:dyDescent="0.3">
      <c r="F2473" s="3">
        <v>2</v>
      </c>
      <c r="G2473" s="3">
        <v>2</v>
      </c>
      <c r="H2473" s="3">
        <v>5</v>
      </c>
      <c r="I2473" s="6">
        <f t="shared" si="38"/>
        <v>3</v>
      </c>
    </row>
    <row r="2474" spans="6:9" x14ac:dyDescent="0.3">
      <c r="F2474" s="3">
        <v>2</v>
      </c>
      <c r="G2474" s="3">
        <v>2</v>
      </c>
      <c r="H2474" s="3">
        <v>5</v>
      </c>
      <c r="I2474" s="6">
        <f t="shared" si="38"/>
        <v>3</v>
      </c>
    </row>
    <row r="2475" spans="6:9" x14ac:dyDescent="0.3">
      <c r="F2475" s="3">
        <v>2</v>
      </c>
      <c r="G2475" s="3">
        <v>2</v>
      </c>
      <c r="H2475" s="3">
        <v>5</v>
      </c>
      <c r="I2475" s="6">
        <f t="shared" si="38"/>
        <v>3</v>
      </c>
    </row>
    <row r="2476" spans="6:9" x14ac:dyDescent="0.3">
      <c r="F2476" s="3">
        <v>2</v>
      </c>
      <c r="G2476" s="3">
        <v>2</v>
      </c>
      <c r="H2476" s="3">
        <v>6</v>
      </c>
      <c r="I2476" s="6">
        <f t="shared" si="38"/>
        <v>3.3333333333333335</v>
      </c>
    </row>
    <row r="2477" spans="6:9" x14ac:dyDescent="0.3">
      <c r="F2477" s="3">
        <v>2</v>
      </c>
      <c r="G2477" s="3">
        <v>2</v>
      </c>
      <c r="H2477" s="3">
        <v>6</v>
      </c>
      <c r="I2477" s="6">
        <f t="shared" si="38"/>
        <v>3.3333333333333335</v>
      </c>
    </row>
    <row r="2478" spans="6:9" x14ac:dyDescent="0.3">
      <c r="F2478" s="3">
        <v>2</v>
      </c>
      <c r="G2478" s="3">
        <v>2</v>
      </c>
      <c r="H2478" s="3">
        <v>7</v>
      </c>
      <c r="I2478" s="6">
        <f t="shared" si="38"/>
        <v>3.6666666666666665</v>
      </c>
    </row>
    <row r="2479" spans="6:9" x14ac:dyDescent="0.3">
      <c r="F2479" s="3">
        <v>2</v>
      </c>
      <c r="G2479" s="3">
        <v>2</v>
      </c>
      <c r="H2479" s="3">
        <v>3</v>
      </c>
      <c r="I2479" s="6">
        <f t="shared" si="38"/>
        <v>2.3333333333333335</v>
      </c>
    </row>
    <row r="2480" spans="6:9" x14ac:dyDescent="0.3">
      <c r="F2480" s="3">
        <v>2</v>
      </c>
      <c r="G2480" s="3">
        <v>2</v>
      </c>
      <c r="H2480" s="3">
        <v>3</v>
      </c>
      <c r="I2480" s="6">
        <f t="shared" si="38"/>
        <v>2.3333333333333335</v>
      </c>
    </row>
    <row r="2481" spans="6:9" x14ac:dyDescent="0.3">
      <c r="F2481" s="3">
        <v>2</v>
      </c>
      <c r="G2481" s="3">
        <v>2</v>
      </c>
      <c r="H2481" s="3">
        <v>3</v>
      </c>
      <c r="I2481" s="6">
        <f t="shared" si="38"/>
        <v>2.3333333333333335</v>
      </c>
    </row>
    <row r="2482" spans="6:9" x14ac:dyDescent="0.3">
      <c r="F2482" s="3">
        <v>2</v>
      </c>
      <c r="G2482" s="3">
        <v>2</v>
      </c>
      <c r="H2482" s="3">
        <v>3</v>
      </c>
      <c r="I2482" s="6">
        <f t="shared" si="38"/>
        <v>2.3333333333333335</v>
      </c>
    </row>
    <row r="2483" spans="6:9" x14ac:dyDescent="0.3">
      <c r="F2483" s="3">
        <v>2</v>
      </c>
      <c r="G2483" s="3">
        <v>2</v>
      </c>
      <c r="H2483" s="3">
        <v>3</v>
      </c>
      <c r="I2483" s="6">
        <f t="shared" si="38"/>
        <v>2.3333333333333335</v>
      </c>
    </row>
    <row r="2484" spans="6:9" x14ac:dyDescent="0.3">
      <c r="F2484" s="3">
        <v>2</v>
      </c>
      <c r="G2484" s="3">
        <v>2</v>
      </c>
      <c r="H2484" s="3">
        <v>4</v>
      </c>
      <c r="I2484" s="6">
        <f t="shared" si="38"/>
        <v>2.6666666666666665</v>
      </c>
    </row>
    <row r="2485" spans="6:9" x14ac:dyDescent="0.3">
      <c r="F2485" s="3">
        <v>2</v>
      </c>
      <c r="G2485" s="3">
        <v>2</v>
      </c>
      <c r="H2485" s="3">
        <v>4</v>
      </c>
      <c r="I2485" s="6">
        <f t="shared" si="38"/>
        <v>2.6666666666666665</v>
      </c>
    </row>
    <row r="2486" spans="6:9" x14ac:dyDescent="0.3">
      <c r="F2486" s="3">
        <v>2</v>
      </c>
      <c r="G2486" s="3">
        <v>2</v>
      </c>
      <c r="H2486" s="3">
        <v>4</v>
      </c>
      <c r="I2486" s="6">
        <f t="shared" si="38"/>
        <v>2.6666666666666665</v>
      </c>
    </row>
    <row r="2487" spans="6:9" x14ac:dyDescent="0.3">
      <c r="F2487" s="3">
        <v>2</v>
      </c>
      <c r="G2487" s="3">
        <v>2</v>
      </c>
      <c r="H2487" s="3">
        <v>4</v>
      </c>
      <c r="I2487" s="6">
        <f t="shared" si="38"/>
        <v>2.6666666666666665</v>
      </c>
    </row>
    <row r="2488" spans="6:9" x14ac:dyDescent="0.3">
      <c r="F2488" s="3">
        <v>2</v>
      </c>
      <c r="G2488" s="3">
        <v>2</v>
      </c>
      <c r="H2488" s="3">
        <v>5</v>
      </c>
      <c r="I2488" s="6">
        <f t="shared" si="38"/>
        <v>3</v>
      </c>
    </row>
    <row r="2489" spans="6:9" x14ac:dyDescent="0.3">
      <c r="F2489" s="3">
        <v>2</v>
      </c>
      <c r="G2489" s="3">
        <v>2</v>
      </c>
      <c r="H2489" s="3">
        <v>5</v>
      </c>
      <c r="I2489" s="6">
        <f t="shared" si="38"/>
        <v>3</v>
      </c>
    </row>
    <row r="2490" spans="6:9" x14ac:dyDescent="0.3">
      <c r="F2490" s="3">
        <v>2</v>
      </c>
      <c r="G2490" s="3">
        <v>2</v>
      </c>
      <c r="H2490" s="3">
        <v>5</v>
      </c>
      <c r="I2490" s="6">
        <f t="shared" si="38"/>
        <v>3</v>
      </c>
    </row>
    <row r="2491" spans="6:9" x14ac:dyDescent="0.3">
      <c r="F2491" s="3">
        <v>2</v>
      </c>
      <c r="G2491" s="3">
        <v>2</v>
      </c>
      <c r="H2491" s="3">
        <v>6</v>
      </c>
      <c r="I2491" s="6">
        <f t="shared" si="38"/>
        <v>3.3333333333333335</v>
      </c>
    </row>
    <row r="2492" spans="6:9" x14ac:dyDescent="0.3">
      <c r="F2492" s="3">
        <v>2</v>
      </c>
      <c r="G2492" s="3">
        <v>2</v>
      </c>
      <c r="H2492" s="3">
        <v>6</v>
      </c>
      <c r="I2492" s="6">
        <f t="shared" si="38"/>
        <v>3.3333333333333335</v>
      </c>
    </row>
    <row r="2493" spans="6:9" x14ac:dyDescent="0.3">
      <c r="F2493" s="3">
        <v>2</v>
      </c>
      <c r="G2493" s="3">
        <v>2</v>
      </c>
      <c r="H2493" s="3">
        <v>7</v>
      </c>
      <c r="I2493" s="6">
        <f t="shared" si="38"/>
        <v>3.6666666666666665</v>
      </c>
    </row>
    <row r="2494" spans="6:9" x14ac:dyDescent="0.3">
      <c r="F2494" s="3">
        <v>2</v>
      </c>
      <c r="G2494" s="3">
        <v>3</v>
      </c>
      <c r="H2494" s="3">
        <v>3</v>
      </c>
      <c r="I2494" s="6">
        <f t="shared" si="38"/>
        <v>2.6666666666666665</v>
      </c>
    </row>
    <row r="2495" spans="6:9" x14ac:dyDescent="0.3">
      <c r="F2495" s="3">
        <v>2</v>
      </c>
      <c r="G2495" s="3">
        <v>3</v>
      </c>
      <c r="H2495" s="3">
        <v>3</v>
      </c>
      <c r="I2495" s="6">
        <f t="shared" si="38"/>
        <v>2.6666666666666665</v>
      </c>
    </row>
    <row r="2496" spans="6:9" x14ac:dyDescent="0.3">
      <c r="F2496" s="3">
        <v>2</v>
      </c>
      <c r="G2496" s="3">
        <v>3</v>
      </c>
      <c r="H2496" s="3">
        <v>3</v>
      </c>
      <c r="I2496" s="6">
        <f t="shared" si="38"/>
        <v>2.6666666666666665</v>
      </c>
    </row>
    <row r="2497" spans="6:9" x14ac:dyDescent="0.3">
      <c r="F2497" s="3">
        <v>2</v>
      </c>
      <c r="G2497" s="3">
        <v>3</v>
      </c>
      <c r="H2497" s="3">
        <v>3</v>
      </c>
      <c r="I2497" s="6">
        <f t="shared" si="38"/>
        <v>2.6666666666666665</v>
      </c>
    </row>
    <row r="2498" spans="6:9" x14ac:dyDescent="0.3">
      <c r="F2498" s="3">
        <v>2</v>
      </c>
      <c r="G2498" s="3">
        <v>3</v>
      </c>
      <c r="H2498" s="3">
        <v>4</v>
      </c>
      <c r="I2498" s="6">
        <f t="shared" si="38"/>
        <v>3</v>
      </c>
    </row>
    <row r="2499" spans="6:9" x14ac:dyDescent="0.3">
      <c r="F2499" s="3">
        <v>2</v>
      </c>
      <c r="G2499" s="3">
        <v>3</v>
      </c>
      <c r="H2499" s="3">
        <v>4</v>
      </c>
      <c r="I2499" s="6">
        <f t="shared" si="38"/>
        <v>3</v>
      </c>
    </row>
    <row r="2500" spans="6:9" x14ac:dyDescent="0.3">
      <c r="F2500" s="3">
        <v>2</v>
      </c>
      <c r="G2500" s="3">
        <v>3</v>
      </c>
      <c r="H2500" s="3">
        <v>4</v>
      </c>
      <c r="I2500" s="6">
        <f t="shared" ref="I2500:I2563" si="39">AVERAGE(F2500:H2500)</f>
        <v>3</v>
      </c>
    </row>
    <row r="2501" spans="6:9" x14ac:dyDescent="0.3">
      <c r="F2501" s="3">
        <v>2</v>
      </c>
      <c r="G2501" s="3">
        <v>3</v>
      </c>
      <c r="H2501" s="3">
        <v>4</v>
      </c>
      <c r="I2501" s="6">
        <f t="shared" si="39"/>
        <v>3</v>
      </c>
    </row>
    <row r="2502" spans="6:9" x14ac:dyDescent="0.3">
      <c r="F2502" s="3">
        <v>2</v>
      </c>
      <c r="G2502" s="3">
        <v>3</v>
      </c>
      <c r="H2502" s="3">
        <v>5</v>
      </c>
      <c r="I2502" s="6">
        <f t="shared" si="39"/>
        <v>3.3333333333333335</v>
      </c>
    </row>
    <row r="2503" spans="6:9" x14ac:dyDescent="0.3">
      <c r="F2503" s="3">
        <v>2</v>
      </c>
      <c r="G2503" s="3">
        <v>3</v>
      </c>
      <c r="H2503" s="3">
        <v>5</v>
      </c>
      <c r="I2503" s="6">
        <f t="shared" si="39"/>
        <v>3.3333333333333335</v>
      </c>
    </row>
    <row r="2504" spans="6:9" x14ac:dyDescent="0.3">
      <c r="F2504" s="3">
        <v>2</v>
      </c>
      <c r="G2504" s="3">
        <v>3</v>
      </c>
      <c r="H2504" s="3">
        <v>5</v>
      </c>
      <c r="I2504" s="6">
        <f t="shared" si="39"/>
        <v>3.3333333333333335</v>
      </c>
    </row>
    <row r="2505" spans="6:9" x14ac:dyDescent="0.3">
      <c r="F2505" s="3">
        <v>2</v>
      </c>
      <c r="G2505" s="3">
        <v>3</v>
      </c>
      <c r="H2505" s="3">
        <v>6</v>
      </c>
      <c r="I2505" s="6">
        <f t="shared" si="39"/>
        <v>3.6666666666666665</v>
      </c>
    </row>
    <row r="2506" spans="6:9" x14ac:dyDescent="0.3">
      <c r="F2506" s="3">
        <v>2</v>
      </c>
      <c r="G2506" s="3">
        <v>3</v>
      </c>
      <c r="H2506" s="3">
        <v>6</v>
      </c>
      <c r="I2506" s="6">
        <f t="shared" si="39"/>
        <v>3.6666666666666665</v>
      </c>
    </row>
    <row r="2507" spans="6:9" x14ac:dyDescent="0.3">
      <c r="F2507" s="3">
        <v>2</v>
      </c>
      <c r="G2507" s="3">
        <v>3</v>
      </c>
      <c r="H2507" s="3">
        <v>7</v>
      </c>
      <c r="I2507" s="6">
        <f t="shared" si="39"/>
        <v>4</v>
      </c>
    </row>
    <row r="2508" spans="6:9" x14ac:dyDescent="0.3">
      <c r="F2508" s="3">
        <v>2</v>
      </c>
      <c r="G2508" s="3">
        <v>3</v>
      </c>
      <c r="H2508" s="3">
        <v>3</v>
      </c>
      <c r="I2508" s="6">
        <f t="shared" si="39"/>
        <v>2.6666666666666665</v>
      </c>
    </row>
    <row r="2509" spans="6:9" x14ac:dyDescent="0.3">
      <c r="F2509" s="3">
        <v>2</v>
      </c>
      <c r="G2509" s="3">
        <v>3</v>
      </c>
      <c r="H2509" s="3">
        <v>3</v>
      </c>
      <c r="I2509" s="6">
        <f t="shared" si="39"/>
        <v>2.6666666666666665</v>
      </c>
    </row>
    <row r="2510" spans="6:9" x14ac:dyDescent="0.3">
      <c r="F2510" s="3">
        <v>2</v>
      </c>
      <c r="G2510" s="3">
        <v>3</v>
      </c>
      <c r="H2510" s="3">
        <v>3</v>
      </c>
      <c r="I2510" s="6">
        <f t="shared" si="39"/>
        <v>2.6666666666666665</v>
      </c>
    </row>
    <row r="2511" spans="6:9" x14ac:dyDescent="0.3">
      <c r="F2511" s="3">
        <v>2</v>
      </c>
      <c r="G2511" s="3">
        <v>3</v>
      </c>
      <c r="H2511" s="3">
        <v>4</v>
      </c>
      <c r="I2511" s="6">
        <f t="shared" si="39"/>
        <v>3</v>
      </c>
    </row>
    <row r="2512" spans="6:9" x14ac:dyDescent="0.3">
      <c r="F2512" s="3">
        <v>2</v>
      </c>
      <c r="G2512" s="3">
        <v>3</v>
      </c>
      <c r="H2512" s="3">
        <v>4</v>
      </c>
      <c r="I2512" s="6">
        <f t="shared" si="39"/>
        <v>3</v>
      </c>
    </row>
    <row r="2513" spans="6:9" x14ac:dyDescent="0.3">
      <c r="F2513" s="3">
        <v>2</v>
      </c>
      <c r="G2513" s="3">
        <v>3</v>
      </c>
      <c r="H2513" s="3">
        <v>4</v>
      </c>
      <c r="I2513" s="6">
        <f t="shared" si="39"/>
        <v>3</v>
      </c>
    </row>
    <row r="2514" spans="6:9" x14ac:dyDescent="0.3">
      <c r="F2514" s="3">
        <v>2</v>
      </c>
      <c r="G2514" s="3">
        <v>3</v>
      </c>
      <c r="H2514" s="3">
        <v>4</v>
      </c>
      <c r="I2514" s="6">
        <f t="shared" si="39"/>
        <v>3</v>
      </c>
    </row>
    <row r="2515" spans="6:9" x14ac:dyDescent="0.3">
      <c r="F2515" s="3">
        <v>2</v>
      </c>
      <c r="G2515" s="3">
        <v>3</v>
      </c>
      <c r="H2515" s="3">
        <v>5</v>
      </c>
      <c r="I2515" s="6">
        <f t="shared" si="39"/>
        <v>3.3333333333333335</v>
      </c>
    </row>
    <row r="2516" spans="6:9" x14ac:dyDescent="0.3">
      <c r="F2516" s="3">
        <v>2</v>
      </c>
      <c r="G2516" s="3">
        <v>3</v>
      </c>
      <c r="H2516" s="3">
        <v>5</v>
      </c>
      <c r="I2516" s="6">
        <f t="shared" si="39"/>
        <v>3.3333333333333335</v>
      </c>
    </row>
    <row r="2517" spans="6:9" x14ac:dyDescent="0.3">
      <c r="F2517" s="3">
        <v>2</v>
      </c>
      <c r="G2517" s="3">
        <v>3</v>
      </c>
      <c r="H2517" s="3">
        <v>5</v>
      </c>
      <c r="I2517" s="6">
        <f t="shared" si="39"/>
        <v>3.3333333333333335</v>
      </c>
    </row>
    <row r="2518" spans="6:9" x14ac:dyDescent="0.3">
      <c r="F2518" s="3">
        <v>2</v>
      </c>
      <c r="G2518" s="3">
        <v>3</v>
      </c>
      <c r="H2518" s="3">
        <v>6</v>
      </c>
      <c r="I2518" s="6">
        <f t="shared" si="39"/>
        <v>3.6666666666666665</v>
      </c>
    </row>
    <row r="2519" spans="6:9" x14ac:dyDescent="0.3">
      <c r="F2519" s="3">
        <v>2</v>
      </c>
      <c r="G2519" s="3">
        <v>3</v>
      </c>
      <c r="H2519" s="3">
        <v>6</v>
      </c>
      <c r="I2519" s="6">
        <f t="shared" si="39"/>
        <v>3.6666666666666665</v>
      </c>
    </row>
    <row r="2520" spans="6:9" x14ac:dyDescent="0.3">
      <c r="F2520" s="3">
        <v>2</v>
      </c>
      <c r="G2520" s="3">
        <v>3</v>
      </c>
      <c r="H2520" s="3">
        <v>7</v>
      </c>
      <c r="I2520" s="6">
        <f t="shared" si="39"/>
        <v>4</v>
      </c>
    </row>
    <row r="2521" spans="6:9" x14ac:dyDescent="0.3">
      <c r="F2521" s="3">
        <v>2</v>
      </c>
      <c r="G2521" s="3">
        <v>3</v>
      </c>
      <c r="H2521" s="3">
        <v>3</v>
      </c>
      <c r="I2521" s="6">
        <f t="shared" si="39"/>
        <v>2.6666666666666665</v>
      </c>
    </row>
    <row r="2522" spans="6:9" x14ac:dyDescent="0.3">
      <c r="F2522" s="3">
        <v>2</v>
      </c>
      <c r="G2522" s="3">
        <v>3</v>
      </c>
      <c r="H2522" s="3">
        <v>3</v>
      </c>
      <c r="I2522" s="6">
        <f t="shared" si="39"/>
        <v>2.6666666666666665</v>
      </c>
    </row>
    <row r="2523" spans="6:9" x14ac:dyDescent="0.3">
      <c r="F2523" s="3">
        <v>2</v>
      </c>
      <c r="G2523" s="3">
        <v>3</v>
      </c>
      <c r="H2523" s="3">
        <v>4</v>
      </c>
      <c r="I2523" s="6">
        <f t="shared" si="39"/>
        <v>3</v>
      </c>
    </row>
    <row r="2524" spans="6:9" x14ac:dyDescent="0.3">
      <c r="F2524" s="3">
        <v>2</v>
      </c>
      <c r="G2524" s="3">
        <v>3</v>
      </c>
      <c r="H2524" s="3">
        <v>4</v>
      </c>
      <c r="I2524" s="6">
        <f t="shared" si="39"/>
        <v>3</v>
      </c>
    </row>
    <row r="2525" spans="6:9" x14ac:dyDescent="0.3">
      <c r="F2525" s="3">
        <v>2</v>
      </c>
      <c r="G2525" s="3">
        <v>3</v>
      </c>
      <c r="H2525" s="3">
        <v>4</v>
      </c>
      <c r="I2525" s="6">
        <f t="shared" si="39"/>
        <v>3</v>
      </c>
    </row>
    <row r="2526" spans="6:9" x14ac:dyDescent="0.3">
      <c r="F2526" s="3">
        <v>2</v>
      </c>
      <c r="G2526" s="3">
        <v>3</v>
      </c>
      <c r="H2526" s="3">
        <v>4</v>
      </c>
      <c r="I2526" s="6">
        <f t="shared" si="39"/>
        <v>3</v>
      </c>
    </row>
    <row r="2527" spans="6:9" x14ac:dyDescent="0.3">
      <c r="F2527" s="3">
        <v>2</v>
      </c>
      <c r="G2527" s="3">
        <v>3</v>
      </c>
      <c r="H2527" s="3">
        <v>5</v>
      </c>
      <c r="I2527" s="6">
        <f t="shared" si="39"/>
        <v>3.3333333333333335</v>
      </c>
    </row>
    <row r="2528" spans="6:9" x14ac:dyDescent="0.3">
      <c r="F2528" s="3">
        <v>2</v>
      </c>
      <c r="G2528" s="3">
        <v>3</v>
      </c>
      <c r="H2528" s="3">
        <v>5</v>
      </c>
      <c r="I2528" s="6">
        <f t="shared" si="39"/>
        <v>3.3333333333333335</v>
      </c>
    </row>
    <row r="2529" spans="6:9" x14ac:dyDescent="0.3">
      <c r="F2529" s="3">
        <v>2</v>
      </c>
      <c r="G2529" s="3">
        <v>3</v>
      </c>
      <c r="H2529" s="3">
        <v>5</v>
      </c>
      <c r="I2529" s="6">
        <f t="shared" si="39"/>
        <v>3.3333333333333335</v>
      </c>
    </row>
    <row r="2530" spans="6:9" x14ac:dyDescent="0.3">
      <c r="F2530" s="3">
        <v>2</v>
      </c>
      <c r="G2530" s="3">
        <v>3</v>
      </c>
      <c r="H2530" s="3">
        <v>6</v>
      </c>
      <c r="I2530" s="6">
        <f t="shared" si="39"/>
        <v>3.6666666666666665</v>
      </c>
    </row>
    <row r="2531" spans="6:9" x14ac:dyDescent="0.3">
      <c r="F2531" s="3">
        <v>2</v>
      </c>
      <c r="G2531" s="3">
        <v>3</v>
      </c>
      <c r="H2531" s="3">
        <v>6</v>
      </c>
      <c r="I2531" s="6">
        <f t="shared" si="39"/>
        <v>3.6666666666666665</v>
      </c>
    </row>
    <row r="2532" spans="6:9" x14ac:dyDescent="0.3">
      <c r="F2532" s="3">
        <v>2</v>
      </c>
      <c r="G2532" s="3">
        <v>3</v>
      </c>
      <c r="H2532" s="3">
        <v>7</v>
      </c>
      <c r="I2532" s="6">
        <f t="shared" si="39"/>
        <v>4</v>
      </c>
    </row>
    <row r="2533" spans="6:9" x14ac:dyDescent="0.3">
      <c r="F2533" s="3">
        <v>2</v>
      </c>
      <c r="G2533" s="3">
        <v>3</v>
      </c>
      <c r="H2533" s="3">
        <v>3</v>
      </c>
      <c r="I2533" s="6">
        <f t="shared" si="39"/>
        <v>2.6666666666666665</v>
      </c>
    </row>
    <row r="2534" spans="6:9" x14ac:dyDescent="0.3">
      <c r="F2534" s="3">
        <v>2</v>
      </c>
      <c r="G2534" s="3">
        <v>3</v>
      </c>
      <c r="H2534" s="3">
        <v>4</v>
      </c>
      <c r="I2534" s="6">
        <f t="shared" si="39"/>
        <v>3</v>
      </c>
    </row>
    <row r="2535" spans="6:9" x14ac:dyDescent="0.3">
      <c r="F2535" s="3">
        <v>2</v>
      </c>
      <c r="G2535" s="3">
        <v>3</v>
      </c>
      <c r="H2535" s="3">
        <v>4</v>
      </c>
      <c r="I2535" s="6">
        <f t="shared" si="39"/>
        <v>3</v>
      </c>
    </row>
    <row r="2536" spans="6:9" x14ac:dyDescent="0.3">
      <c r="F2536" s="3">
        <v>2</v>
      </c>
      <c r="G2536" s="3">
        <v>3</v>
      </c>
      <c r="H2536" s="3">
        <v>4</v>
      </c>
      <c r="I2536" s="6">
        <f t="shared" si="39"/>
        <v>3</v>
      </c>
    </row>
    <row r="2537" spans="6:9" x14ac:dyDescent="0.3">
      <c r="F2537" s="3">
        <v>2</v>
      </c>
      <c r="G2537" s="3">
        <v>3</v>
      </c>
      <c r="H2537" s="3">
        <v>4</v>
      </c>
      <c r="I2537" s="6">
        <f t="shared" si="39"/>
        <v>3</v>
      </c>
    </row>
    <row r="2538" spans="6:9" x14ac:dyDescent="0.3">
      <c r="F2538" s="3">
        <v>2</v>
      </c>
      <c r="G2538" s="3">
        <v>3</v>
      </c>
      <c r="H2538" s="3">
        <v>5</v>
      </c>
      <c r="I2538" s="6">
        <f t="shared" si="39"/>
        <v>3.3333333333333335</v>
      </c>
    </row>
    <row r="2539" spans="6:9" x14ac:dyDescent="0.3">
      <c r="F2539" s="3">
        <v>2</v>
      </c>
      <c r="G2539" s="3">
        <v>3</v>
      </c>
      <c r="H2539" s="3">
        <v>5</v>
      </c>
      <c r="I2539" s="6">
        <f t="shared" si="39"/>
        <v>3.3333333333333335</v>
      </c>
    </row>
    <row r="2540" spans="6:9" x14ac:dyDescent="0.3">
      <c r="F2540" s="3">
        <v>2</v>
      </c>
      <c r="G2540" s="3">
        <v>3</v>
      </c>
      <c r="H2540" s="3">
        <v>5</v>
      </c>
      <c r="I2540" s="6">
        <f t="shared" si="39"/>
        <v>3.3333333333333335</v>
      </c>
    </row>
    <row r="2541" spans="6:9" x14ac:dyDescent="0.3">
      <c r="F2541" s="3">
        <v>2</v>
      </c>
      <c r="G2541" s="3">
        <v>3</v>
      </c>
      <c r="H2541" s="3">
        <v>6</v>
      </c>
      <c r="I2541" s="6">
        <f t="shared" si="39"/>
        <v>3.6666666666666665</v>
      </c>
    </row>
    <row r="2542" spans="6:9" x14ac:dyDescent="0.3">
      <c r="F2542" s="3">
        <v>2</v>
      </c>
      <c r="G2542" s="3">
        <v>3</v>
      </c>
      <c r="H2542" s="3">
        <v>6</v>
      </c>
      <c r="I2542" s="6">
        <f t="shared" si="39"/>
        <v>3.6666666666666665</v>
      </c>
    </row>
    <row r="2543" spans="6:9" x14ac:dyDescent="0.3">
      <c r="F2543" s="3">
        <v>2</v>
      </c>
      <c r="G2543" s="3">
        <v>3</v>
      </c>
      <c r="H2543" s="3">
        <v>7</v>
      </c>
      <c r="I2543" s="6">
        <f t="shared" si="39"/>
        <v>4</v>
      </c>
    </row>
    <row r="2544" spans="6:9" x14ac:dyDescent="0.3">
      <c r="F2544" s="3">
        <v>2</v>
      </c>
      <c r="G2544" s="3">
        <v>3</v>
      </c>
      <c r="H2544" s="3">
        <v>4</v>
      </c>
      <c r="I2544" s="6">
        <f t="shared" si="39"/>
        <v>3</v>
      </c>
    </row>
    <row r="2545" spans="6:9" x14ac:dyDescent="0.3">
      <c r="F2545" s="3">
        <v>2</v>
      </c>
      <c r="G2545" s="3">
        <v>3</v>
      </c>
      <c r="H2545" s="3">
        <v>4</v>
      </c>
      <c r="I2545" s="6">
        <f t="shared" si="39"/>
        <v>3</v>
      </c>
    </row>
    <row r="2546" spans="6:9" x14ac:dyDescent="0.3">
      <c r="F2546" s="3">
        <v>2</v>
      </c>
      <c r="G2546" s="3">
        <v>3</v>
      </c>
      <c r="H2546" s="3">
        <v>4</v>
      </c>
      <c r="I2546" s="6">
        <f t="shared" si="39"/>
        <v>3</v>
      </c>
    </row>
    <row r="2547" spans="6:9" x14ac:dyDescent="0.3">
      <c r="F2547" s="3">
        <v>2</v>
      </c>
      <c r="G2547" s="3">
        <v>3</v>
      </c>
      <c r="H2547" s="3">
        <v>4</v>
      </c>
      <c r="I2547" s="6">
        <f t="shared" si="39"/>
        <v>3</v>
      </c>
    </row>
    <row r="2548" spans="6:9" x14ac:dyDescent="0.3">
      <c r="F2548" s="3">
        <v>2</v>
      </c>
      <c r="G2548" s="3">
        <v>3</v>
      </c>
      <c r="H2548" s="3">
        <v>5</v>
      </c>
      <c r="I2548" s="6">
        <f t="shared" si="39"/>
        <v>3.3333333333333335</v>
      </c>
    </row>
    <row r="2549" spans="6:9" x14ac:dyDescent="0.3">
      <c r="F2549" s="3">
        <v>2</v>
      </c>
      <c r="G2549" s="3">
        <v>3</v>
      </c>
      <c r="H2549" s="3">
        <v>5</v>
      </c>
      <c r="I2549" s="6">
        <f t="shared" si="39"/>
        <v>3.3333333333333335</v>
      </c>
    </row>
    <row r="2550" spans="6:9" x14ac:dyDescent="0.3">
      <c r="F2550" s="3">
        <v>2</v>
      </c>
      <c r="G2550" s="3">
        <v>3</v>
      </c>
      <c r="H2550" s="3">
        <v>5</v>
      </c>
      <c r="I2550" s="6">
        <f t="shared" si="39"/>
        <v>3.3333333333333335</v>
      </c>
    </row>
    <row r="2551" spans="6:9" x14ac:dyDescent="0.3">
      <c r="F2551" s="3">
        <v>2</v>
      </c>
      <c r="G2551" s="3">
        <v>3</v>
      </c>
      <c r="H2551" s="3">
        <v>6</v>
      </c>
      <c r="I2551" s="6">
        <f t="shared" si="39"/>
        <v>3.6666666666666665</v>
      </c>
    </row>
    <row r="2552" spans="6:9" x14ac:dyDescent="0.3">
      <c r="F2552" s="3">
        <v>2</v>
      </c>
      <c r="G2552" s="3">
        <v>3</v>
      </c>
      <c r="H2552" s="3">
        <v>6</v>
      </c>
      <c r="I2552" s="6">
        <f t="shared" si="39"/>
        <v>3.6666666666666665</v>
      </c>
    </row>
    <row r="2553" spans="6:9" x14ac:dyDescent="0.3">
      <c r="F2553" s="3">
        <v>2</v>
      </c>
      <c r="G2553" s="3">
        <v>3</v>
      </c>
      <c r="H2553" s="3">
        <v>7</v>
      </c>
      <c r="I2553" s="6">
        <f t="shared" si="39"/>
        <v>4</v>
      </c>
    </row>
    <row r="2554" spans="6:9" x14ac:dyDescent="0.3">
      <c r="F2554" s="3">
        <v>2</v>
      </c>
      <c r="G2554" s="3">
        <v>4</v>
      </c>
      <c r="H2554" s="3">
        <v>4</v>
      </c>
      <c r="I2554" s="6">
        <f t="shared" si="39"/>
        <v>3.3333333333333335</v>
      </c>
    </row>
    <row r="2555" spans="6:9" x14ac:dyDescent="0.3">
      <c r="F2555" s="3">
        <v>2</v>
      </c>
      <c r="G2555" s="3">
        <v>4</v>
      </c>
      <c r="H2555" s="3">
        <v>4</v>
      </c>
      <c r="I2555" s="6">
        <f t="shared" si="39"/>
        <v>3.3333333333333335</v>
      </c>
    </row>
    <row r="2556" spans="6:9" x14ac:dyDescent="0.3">
      <c r="F2556" s="3">
        <v>2</v>
      </c>
      <c r="G2556" s="3">
        <v>4</v>
      </c>
      <c r="H2556" s="3">
        <v>4</v>
      </c>
      <c r="I2556" s="6">
        <f t="shared" si="39"/>
        <v>3.3333333333333335</v>
      </c>
    </row>
    <row r="2557" spans="6:9" x14ac:dyDescent="0.3">
      <c r="F2557" s="3">
        <v>2</v>
      </c>
      <c r="G2557" s="3">
        <v>4</v>
      </c>
      <c r="H2557" s="3">
        <v>5</v>
      </c>
      <c r="I2557" s="6">
        <f t="shared" si="39"/>
        <v>3.6666666666666665</v>
      </c>
    </row>
    <row r="2558" spans="6:9" x14ac:dyDescent="0.3">
      <c r="F2558" s="3">
        <v>2</v>
      </c>
      <c r="G2558" s="3">
        <v>4</v>
      </c>
      <c r="H2558" s="3">
        <v>5</v>
      </c>
      <c r="I2558" s="6">
        <f t="shared" si="39"/>
        <v>3.6666666666666665</v>
      </c>
    </row>
    <row r="2559" spans="6:9" x14ac:dyDescent="0.3">
      <c r="F2559" s="3">
        <v>2</v>
      </c>
      <c r="G2559" s="3">
        <v>4</v>
      </c>
      <c r="H2559" s="3">
        <v>5</v>
      </c>
      <c r="I2559" s="6">
        <f t="shared" si="39"/>
        <v>3.6666666666666665</v>
      </c>
    </row>
    <row r="2560" spans="6:9" x14ac:dyDescent="0.3">
      <c r="F2560" s="3">
        <v>2</v>
      </c>
      <c r="G2560" s="3">
        <v>4</v>
      </c>
      <c r="H2560" s="3">
        <v>6</v>
      </c>
      <c r="I2560" s="6">
        <f t="shared" si="39"/>
        <v>4</v>
      </c>
    </row>
    <row r="2561" spans="6:9" x14ac:dyDescent="0.3">
      <c r="F2561" s="3">
        <v>2</v>
      </c>
      <c r="G2561" s="3">
        <v>4</v>
      </c>
      <c r="H2561" s="3">
        <v>6</v>
      </c>
      <c r="I2561" s="6">
        <f t="shared" si="39"/>
        <v>4</v>
      </c>
    </row>
    <row r="2562" spans="6:9" x14ac:dyDescent="0.3">
      <c r="F2562" s="3">
        <v>2</v>
      </c>
      <c r="G2562" s="3">
        <v>4</v>
      </c>
      <c r="H2562" s="3">
        <v>7</v>
      </c>
      <c r="I2562" s="6">
        <f t="shared" si="39"/>
        <v>4.333333333333333</v>
      </c>
    </row>
    <row r="2563" spans="6:9" x14ac:dyDescent="0.3">
      <c r="F2563" s="3">
        <v>2</v>
      </c>
      <c r="G2563" s="3">
        <v>4</v>
      </c>
      <c r="H2563" s="3">
        <v>4</v>
      </c>
      <c r="I2563" s="6">
        <f t="shared" si="39"/>
        <v>3.3333333333333335</v>
      </c>
    </row>
    <row r="2564" spans="6:9" x14ac:dyDescent="0.3">
      <c r="F2564" s="3">
        <v>2</v>
      </c>
      <c r="G2564" s="3">
        <v>4</v>
      </c>
      <c r="H2564" s="3">
        <v>4</v>
      </c>
      <c r="I2564" s="6">
        <f t="shared" ref="I2564:I2627" si="40">AVERAGE(F2564:H2564)</f>
        <v>3.3333333333333335</v>
      </c>
    </row>
    <row r="2565" spans="6:9" x14ac:dyDescent="0.3">
      <c r="F2565" s="3">
        <v>2</v>
      </c>
      <c r="G2565" s="3">
        <v>4</v>
      </c>
      <c r="H2565" s="3">
        <v>5</v>
      </c>
      <c r="I2565" s="6">
        <f t="shared" si="40"/>
        <v>3.6666666666666665</v>
      </c>
    </row>
    <row r="2566" spans="6:9" x14ac:dyDescent="0.3">
      <c r="F2566" s="3">
        <v>2</v>
      </c>
      <c r="G2566" s="3">
        <v>4</v>
      </c>
      <c r="H2566" s="3">
        <v>5</v>
      </c>
      <c r="I2566" s="6">
        <f t="shared" si="40"/>
        <v>3.6666666666666665</v>
      </c>
    </row>
    <row r="2567" spans="6:9" x14ac:dyDescent="0.3">
      <c r="F2567" s="3">
        <v>2</v>
      </c>
      <c r="G2567" s="3">
        <v>4</v>
      </c>
      <c r="H2567" s="3">
        <v>5</v>
      </c>
      <c r="I2567" s="6">
        <f t="shared" si="40"/>
        <v>3.6666666666666665</v>
      </c>
    </row>
    <row r="2568" spans="6:9" x14ac:dyDescent="0.3">
      <c r="F2568" s="3">
        <v>2</v>
      </c>
      <c r="G2568" s="3">
        <v>4</v>
      </c>
      <c r="H2568" s="3">
        <v>6</v>
      </c>
      <c r="I2568" s="6">
        <f t="shared" si="40"/>
        <v>4</v>
      </c>
    </row>
    <row r="2569" spans="6:9" x14ac:dyDescent="0.3">
      <c r="F2569" s="3">
        <v>2</v>
      </c>
      <c r="G2569" s="3">
        <v>4</v>
      </c>
      <c r="H2569" s="3">
        <v>6</v>
      </c>
      <c r="I2569" s="6">
        <f t="shared" si="40"/>
        <v>4</v>
      </c>
    </row>
    <row r="2570" spans="6:9" x14ac:dyDescent="0.3">
      <c r="F2570" s="3">
        <v>2</v>
      </c>
      <c r="G2570" s="3">
        <v>4</v>
      </c>
      <c r="H2570" s="3">
        <v>7</v>
      </c>
      <c r="I2570" s="6">
        <f t="shared" si="40"/>
        <v>4.333333333333333</v>
      </c>
    </row>
    <row r="2571" spans="6:9" x14ac:dyDescent="0.3">
      <c r="F2571" s="3">
        <v>2</v>
      </c>
      <c r="G2571" s="3">
        <v>4</v>
      </c>
      <c r="H2571" s="3">
        <v>4</v>
      </c>
      <c r="I2571" s="6">
        <f t="shared" si="40"/>
        <v>3.3333333333333335</v>
      </c>
    </row>
    <row r="2572" spans="6:9" x14ac:dyDescent="0.3">
      <c r="F2572" s="3">
        <v>2</v>
      </c>
      <c r="G2572" s="3">
        <v>4</v>
      </c>
      <c r="H2572" s="3">
        <v>5</v>
      </c>
      <c r="I2572" s="6">
        <f t="shared" si="40"/>
        <v>3.6666666666666665</v>
      </c>
    </row>
    <row r="2573" spans="6:9" x14ac:dyDescent="0.3">
      <c r="F2573" s="3">
        <v>2</v>
      </c>
      <c r="G2573" s="3">
        <v>4</v>
      </c>
      <c r="H2573" s="3">
        <v>5</v>
      </c>
      <c r="I2573" s="6">
        <f t="shared" si="40"/>
        <v>3.6666666666666665</v>
      </c>
    </row>
    <row r="2574" spans="6:9" x14ac:dyDescent="0.3">
      <c r="F2574" s="3">
        <v>2</v>
      </c>
      <c r="G2574" s="3">
        <v>4</v>
      </c>
      <c r="H2574" s="3">
        <v>5</v>
      </c>
      <c r="I2574" s="6">
        <f t="shared" si="40"/>
        <v>3.6666666666666665</v>
      </c>
    </row>
    <row r="2575" spans="6:9" x14ac:dyDescent="0.3">
      <c r="F2575" s="3">
        <v>2</v>
      </c>
      <c r="G2575" s="3">
        <v>4</v>
      </c>
      <c r="H2575" s="3">
        <v>6</v>
      </c>
      <c r="I2575" s="6">
        <f t="shared" si="40"/>
        <v>4</v>
      </c>
    </row>
    <row r="2576" spans="6:9" x14ac:dyDescent="0.3">
      <c r="F2576" s="3">
        <v>2</v>
      </c>
      <c r="G2576" s="3">
        <v>4</v>
      </c>
      <c r="H2576" s="3">
        <v>6</v>
      </c>
      <c r="I2576" s="6">
        <f t="shared" si="40"/>
        <v>4</v>
      </c>
    </row>
    <row r="2577" spans="6:9" x14ac:dyDescent="0.3">
      <c r="F2577" s="3">
        <v>2</v>
      </c>
      <c r="G2577" s="3">
        <v>4</v>
      </c>
      <c r="H2577" s="3">
        <v>7</v>
      </c>
      <c r="I2577" s="6">
        <f t="shared" si="40"/>
        <v>4.333333333333333</v>
      </c>
    </row>
    <row r="2578" spans="6:9" x14ac:dyDescent="0.3">
      <c r="F2578" s="3">
        <v>2</v>
      </c>
      <c r="G2578" s="3">
        <v>4</v>
      </c>
      <c r="H2578" s="3">
        <v>5</v>
      </c>
      <c r="I2578" s="6">
        <f t="shared" si="40"/>
        <v>3.6666666666666665</v>
      </c>
    </row>
    <row r="2579" spans="6:9" x14ac:dyDescent="0.3">
      <c r="F2579" s="3">
        <v>2</v>
      </c>
      <c r="G2579" s="3">
        <v>4</v>
      </c>
      <c r="H2579" s="3">
        <v>5</v>
      </c>
      <c r="I2579" s="6">
        <f t="shared" si="40"/>
        <v>3.6666666666666665</v>
      </c>
    </row>
    <row r="2580" spans="6:9" x14ac:dyDescent="0.3">
      <c r="F2580" s="3">
        <v>2</v>
      </c>
      <c r="G2580" s="3">
        <v>4</v>
      </c>
      <c r="H2580" s="3">
        <v>5</v>
      </c>
      <c r="I2580" s="6">
        <f t="shared" si="40"/>
        <v>3.6666666666666665</v>
      </c>
    </row>
    <row r="2581" spans="6:9" x14ac:dyDescent="0.3">
      <c r="F2581" s="3">
        <v>2</v>
      </c>
      <c r="G2581" s="3">
        <v>4</v>
      </c>
      <c r="H2581" s="3">
        <v>6</v>
      </c>
      <c r="I2581" s="6">
        <f t="shared" si="40"/>
        <v>4</v>
      </c>
    </row>
    <row r="2582" spans="6:9" x14ac:dyDescent="0.3">
      <c r="F2582" s="3">
        <v>2</v>
      </c>
      <c r="G2582" s="3">
        <v>4</v>
      </c>
      <c r="H2582" s="3">
        <v>6</v>
      </c>
      <c r="I2582" s="6">
        <f t="shared" si="40"/>
        <v>4</v>
      </c>
    </row>
    <row r="2583" spans="6:9" x14ac:dyDescent="0.3">
      <c r="F2583" s="3">
        <v>2</v>
      </c>
      <c r="G2583" s="3">
        <v>4</v>
      </c>
      <c r="H2583" s="3">
        <v>7</v>
      </c>
      <c r="I2583" s="6">
        <f t="shared" si="40"/>
        <v>4.333333333333333</v>
      </c>
    </row>
    <row r="2584" spans="6:9" x14ac:dyDescent="0.3">
      <c r="F2584" s="3">
        <v>2</v>
      </c>
      <c r="G2584" s="3">
        <v>5</v>
      </c>
      <c r="H2584" s="3">
        <v>5</v>
      </c>
      <c r="I2584" s="6">
        <f t="shared" si="40"/>
        <v>4</v>
      </c>
    </row>
    <row r="2585" spans="6:9" x14ac:dyDescent="0.3">
      <c r="F2585" s="3">
        <v>2</v>
      </c>
      <c r="G2585" s="3">
        <v>5</v>
      </c>
      <c r="H2585" s="3">
        <v>5</v>
      </c>
      <c r="I2585" s="6">
        <f t="shared" si="40"/>
        <v>4</v>
      </c>
    </row>
    <row r="2586" spans="6:9" x14ac:dyDescent="0.3">
      <c r="F2586" s="3">
        <v>2</v>
      </c>
      <c r="G2586" s="3">
        <v>5</v>
      </c>
      <c r="H2586" s="3">
        <v>6</v>
      </c>
      <c r="I2586" s="6">
        <f t="shared" si="40"/>
        <v>4.333333333333333</v>
      </c>
    </row>
    <row r="2587" spans="6:9" x14ac:dyDescent="0.3">
      <c r="F2587" s="3">
        <v>2</v>
      </c>
      <c r="G2587" s="3">
        <v>5</v>
      </c>
      <c r="H2587" s="3">
        <v>6</v>
      </c>
      <c r="I2587" s="6">
        <f t="shared" si="40"/>
        <v>4.333333333333333</v>
      </c>
    </row>
    <row r="2588" spans="6:9" x14ac:dyDescent="0.3">
      <c r="F2588" s="3">
        <v>2</v>
      </c>
      <c r="G2588" s="3">
        <v>5</v>
      </c>
      <c r="H2588" s="3">
        <v>7</v>
      </c>
      <c r="I2588" s="6">
        <f t="shared" si="40"/>
        <v>4.666666666666667</v>
      </c>
    </row>
    <row r="2589" spans="6:9" x14ac:dyDescent="0.3">
      <c r="F2589" s="3">
        <v>2</v>
      </c>
      <c r="G2589" s="3">
        <v>5</v>
      </c>
      <c r="H2589" s="3">
        <v>5</v>
      </c>
      <c r="I2589" s="6">
        <f t="shared" si="40"/>
        <v>4</v>
      </c>
    </row>
    <row r="2590" spans="6:9" x14ac:dyDescent="0.3">
      <c r="F2590" s="3">
        <v>2</v>
      </c>
      <c r="G2590" s="3">
        <v>5</v>
      </c>
      <c r="H2590" s="3">
        <v>6</v>
      </c>
      <c r="I2590" s="6">
        <f t="shared" si="40"/>
        <v>4.333333333333333</v>
      </c>
    </row>
    <row r="2591" spans="6:9" x14ac:dyDescent="0.3">
      <c r="F2591" s="3">
        <v>2</v>
      </c>
      <c r="G2591" s="3">
        <v>5</v>
      </c>
      <c r="H2591" s="3">
        <v>6</v>
      </c>
      <c r="I2591" s="6">
        <f t="shared" si="40"/>
        <v>4.333333333333333</v>
      </c>
    </row>
    <row r="2592" spans="6:9" x14ac:dyDescent="0.3">
      <c r="F2592" s="3">
        <v>2</v>
      </c>
      <c r="G2592" s="3">
        <v>5</v>
      </c>
      <c r="H2592" s="3">
        <v>7</v>
      </c>
      <c r="I2592" s="6">
        <f t="shared" si="40"/>
        <v>4.666666666666667</v>
      </c>
    </row>
    <row r="2593" spans="6:9" x14ac:dyDescent="0.3">
      <c r="F2593" s="3">
        <v>2</v>
      </c>
      <c r="G2593" s="3">
        <v>5</v>
      </c>
      <c r="H2593" s="3">
        <v>6</v>
      </c>
      <c r="I2593" s="6">
        <f t="shared" si="40"/>
        <v>4.333333333333333</v>
      </c>
    </row>
    <row r="2594" spans="6:9" x14ac:dyDescent="0.3">
      <c r="F2594" s="3">
        <v>2</v>
      </c>
      <c r="G2594" s="3">
        <v>5</v>
      </c>
      <c r="H2594" s="3">
        <v>6</v>
      </c>
      <c r="I2594" s="6">
        <f t="shared" si="40"/>
        <v>4.333333333333333</v>
      </c>
    </row>
    <row r="2595" spans="6:9" x14ac:dyDescent="0.3">
      <c r="F2595" s="3">
        <v>2</v>
      </c>
      <c r="G2595" s="3">
        <v>5</v>
      </c>
      <c r="H2595" s="3">
        <v>7</v>
      </c>
      <c r="I2595" s="6">
        <f t="shared" si="40"/>
        <v>4.666666666666667</v>
      </c>
    </row>
    <row r="2596" spans="6:9" x14ac:dyDescent="0.3">
      <c r="F2596" s="3">
        <v>2</v>
      </c>
      <c r="G2596" s="3">
        <v>6</v>
      </c>
      <c r="H2596" s="3">
        <v>6</v>
      </c>
      <c r="I2596" s="6">
        <f t="shared" si="40"/>
        <v>4.666666666666667</v>
      </c>
    </row>
    <row r="2597" spans="6:9" x14ac:dyDescent="0.3">
      <c r="F2597" s="3">
        <v>2</v>
      </c>
      <c r="G2597" s="3">
        <v>6</v>
      </c>
      <c r="H2597" s="3">
        <v>7</v>
      </c>
      <c r="I2597" s="6">
        <f t="shared" si="40"/>
        <v>5</v>
      </c>
    </row>
    <row r="2598" spans="6:9" x14ac:dyDescent="0.3">
      <c r="F2598" s="3">
        <v>2</v>
      </c>
      <c r="G2598" s="3">
        <v>6</v>
      </c>
      <c r="H2598" s="3">
        <v>7</v>
      </c>
      <c r="I2598" s="6">
        <f t="shared" si="40"/>
        <v>5</v>
      </c>
    </row>
    <row r="2599" spans="6:9" x14ac:dyDescent="0.3">
      <c r="F2599" s="3">
        <v>2</v>
      </c>
      <c r="G2599" s="3">
        <v>2</v>
      </c>
      <c r="H2599" s="3">
        <v>3</v>
      </c>
      <c r="I2599" s="6">
        <f t="shared" si="40"/>
        <v>2.3333333333333335</v>
      </c>
    </row>
    <row r="2600" spans="6:9" x14ac:dyDescent="0.3">
      <c r="F2600" s="3">
        <v>2</v>
      </c>
      <c r="G2600" s="3">
        <v>2</v>
      </c>
      <c r="H2600" s="3">
        <v>3</v>
      </c>
      <c r="I2600" s="6">
        <f t="shared" si="40"/>
        <v>2.3333333333333335</v>
      </c>
    </row>
    <row r="2601" spans="6:9" x14ac:dyDescent="0.3">
      <c r="F2601" s="3">
        <v>2</v>
      </c>
      <c r="G2601" s="3">
        <v>2</v>
      </c>
      <c r="H2601" s="3">
        <v>3</v>
      </c>
      <c r="I2601" s="6">
        <f t="shared" si="40"/>
        <v>2.3333333333333335</v>
      </c>
    </row>
    <row r="2602" spans="6:9" x14ac:dyDescent="0.3">
      <c r="F2602" s="3">
        <v>2</v>
      </c>
      <c r="G2602" s="3">
        <v>2</v>
      </c>
      <c r="H2602" s="3">
        <v>3</v>
      </c>
      <c r="I2602" s="6">
        <f t="shared" si="40"/>
        <v>2.3333333333333335</v>
      </c>
    </row>
    <row r="2603" spans="6:9" x14ac:dyDescent="0.3">
      <c r="F2603" s="3">
        <v>2</v>
      </c>
      <c r="G2603" s="3">
        <v>2</v>
      </c>
      <c r="H2603" s="3">
        <v>3</v>
      </c>
      <c r="I2603" s="6">
        <f t="shared" si="40"/>
        <v>2.3333333333333335</v>
      </c>
    </row>
    <row r="2604" spans="6:9" x14ac:dyDescent="0.3">
      <c r="F2604" s="3">
        <v>2</v>
      </c>
      <c r="G2604" s="3">
        <v>2</v>
      </c>
      <c r="H2604" s="3">
        <v>4</v>
      </c>
      <c r="I2604" s="6">
        <f t="shared" si="40"/>
        <v>2.6666666666666665</v>
      </c>
    </row>
    <row r="2605" spans="6:9" x14ac:dyDescent="0.3">
      <c r="F2605" s="3">
        <v>2</v>
      </c>
      <c r="G2605" s="3">
        <v>2</v>
      </c>
      <c r="H2605" s="3">
        <v>4</v>
      </c>
      <c r="I2605" s="6">
        <f t="shared" si="40"/>
        <v>2.6666666666666665</v>
      </c>
    </row>
    <row r="2606" spans="6:9" x14ac:dyDescent="0.3">
      <c r="F2606" s="3">
        <v>2</v>
      </c>
      <c r="G2606" s="3">
        <v>2</v>
      </c>
      <c r="H2606" s="3">
        <v>4</v>
      </c>
      <c r="I2606" s="6">
        <f t="shared" si="40"/>
        <v>2.6666666666666665</v>
      </c>
    </row>
    <row r="2607" spans="6:9" x14ac:dyDescent="0.3">
      <c r="F2607" s="3">
        <v>2</v>
      </c>
      <c r="G2607" s="3">
        <v>2</v>
      </c>
      <c r="H2607" s="3">
        <v>4</v>
      </c>
      <c r="I2607" s="6">
        <f t="shared" si="40"/>
        <v>2.6666666666666665</v>
      </c>
    </row>
    <row r="2608" spans="6:9" x14ac:dyDescent="0.3">
      <c r="F2608" s="3">
        <v>2</v>
      </c>
      <c r="G2608" s="3">
        <v>2</v>
      </c>
      <c r="H2608" s="3">
        <v>5</v>
      </c>
      <c r="I2608" s="6">
        <f t="shared" si="40"/>
        <v>3</v>
      </c>
    </row>
    <row r="2609" spans="6:9" x14ac:dyDescent="0.3">
      <c r="F2609" s="3">
        <v>2</v>
      </c>
      <c r="G2609" s="3">
        <v>2</v>
      </c>
      <c r="H2609" s="3">
        <v>5</v>
      </c>
      <c r="I2609" s="6">
        <f t="shared" si="40"/>
        <v>3</v>
      </c>
    </row>
    <row r="2610" spans="6:9" x14ac:dyDescent="0.3">
      <c r="F2610" s="3">
        <v>2</v>
      </c>
      <c r="G2610" s="3">
        <v>2</v>
      </c>
      <c r="H2610" s="3">
        <v>5</v>
      </c>
      <c r="I2610" s="6">
        <f t="shared" si="40"/>
        <v>3</v>
      </c>
    </row>
    <row r="2611" spans="6:9" x14ac:dyDescent="0.3">
      <c r="F2611" s="3">
        <v>2</v>
      </c>
      <c r="G2611" s="3">
        <v>2</v>
      </c>
      <c r="H2611" s="3">
        <v>6</v>
      </c>
      <c r="I2611" s="6">
        <f t="shared" si="40"/>
        <v>3.3333333333333335</v>
      </c>
    </row>
    <row r="2612" spans="6:9" x14ac:dyDescent="0.3">
      <c r="F2612" s="3">
        <v>2</v>
      </c>
      <c r="G2612" s="3">
        <v>2</v>
      </c>
      <c r="H2612" s="3">
        <v>6</v>
      </c>
      <c r="I2612" s="6">
        <f t="shared" si="40"/>
        <v>3.3333333333333335</v>
      </c>
    </row>
    <row r="2613" spans="6:9" x14ac:dyDescent="0.3">
      <c r="F2613" s="3">
        <v>2</v>
      </c>
      <c r="G2613" s="3">
        <v>2</v>
      </c>
      <c r="H2613" s="3">
        <v>7</v>
      </c>
      <c r="I2613" s="6">
        <f t="shared" si="40"/>
        <v>3.6666666666666665</v>
      </c>
    </row>
    <row r="2614" spans="6:9" x14ac:dyDescent="0.3">
      <c r="F2614" s="3">
        <v>2</v>
      </c>
      <c r="G2614" s="3">
        <v>3</v>
      </c>
      <c r="H2614" s="3">
        <v>3</v>
      </c>
      <c r="I2614" s="6">
        <f t="shared" si="40"/>
        <v>2.6666666666666665</v>
      </c>
    </row>
    <row r="2615" spans="6:9" x14ac:dyDescent="0.3">
      <c r="F2615" s="3">
        <v>2</v>
      </c>
      <c r="G2615" s="3">
        <v>3</v>
      </c>
      <c r="H2615" s="3">
        <v>3</v>
      </c>
      <c r="I2615" s="6">
        <f t="shared" si="40"/>
        <v>2.6666666666666665</v>
      </c>
    </row>
    <row r="2616" spans="6:9" x14ac:dyDescent="0.3">
      <c r="F2616" s="3">
        <v>2</v>
      </c>
      <c r="G2616" s="3">
        <v>3</v>
      </c>
      <c r="H2616" s="3">
        <v>3</v>
      </c>
      <c r="I2616" s="6">
        <f t="shared" si="40"/>
        <v>2.6666666666666665</v>
      </c>
    </row>
    <row r="2617" spans="6:9" x14ac:dyDescent="0.3">
      <c r="F2617" s="3">
        <v>2</v>
      </c>
      <c r="G2617" s="3">
        <v>3</v>
      </c>
      <c r="H2617" s="3">
        <v>3</v>
      </c>
      <c r="I2617" s="6">
        <f t="shared" si="40"/>
        <v>2.6666666666666665</v>
      </c>
    </row>
    <row r="2618" spans="6:9" x14ac:dyDescent="0.3">
      <c r="F2618" s="3">
        <v>2</v>
      </c>
      <c r="G2618" s="3">
        <v>3</v>
      </c>
      <c r="H2618" s="3">
        <v>4</v>
      </c>
      <c r="I2618" s="6">
        <f t="shared" si="40"/>
        <v>3</v>
      </c>
    </row>
    <row r="2619" spans="6:9" x14ac:dyDescent="0.3">
      <c r="F2619" s="3">
        <v>2</v>
      </c>
      <c r="G2619" s="3">
        <v>3</v>
      </c>
      <c r="H2619" s="3">
        <v>4</v>
      </c>
      <c r="I2619" s="6">
        <f t="shared" si="40"/>
        <v>3</v>
      </c>
    </row>
    <row r="2620" spans="6:9" x14ac:dyDescent="0.3">
      <c r="F2620" s="3">
        <v>2</v>
      </c>
      <c r="G2620" s="3">
        <v>3</v>
      </c>
      <c r="H2620" s="3">
        <v>4</v>
      </c>
      <c r="I2620" s="6">
        <f t="shared" si="40"/>
        <v>3</v>
      </c>
    </row>
    <row r="2621" spans="6:9" x14ac:dyDescent="0.3">
      <c r="F2621" s="3">
        <v>2</v>
      </c>
      <c r="G2621" s="3">
        <v>3</v>
      </c>
      <c r="H2621" s="3">
        <v>4</v>
      </c>
      <c r="I2621" s="6">
        <f t="shared" si="40"/>
        <v>3</v>
      </c>
    </row>
    <row r="2622" spans="6:9" x14ac:dyDescent="0.3">
      <c r="F2622" s="3">
        <v>2</v>
      </c>
      <c r="G2622" s="3">
        <v>3</v>
      </c>
      <c r="H2622" s="3">
        <v>5</v>
      </c>
      <c r="I2622" s="6">
        <f t="shared" si="40"/>
        <v>3.3333333333333335</v>
      </c>
    </row>
    <row r="2623" spans="6:9" x14ac:dyDescent="0.3">
      <c r="F2623" s="3">
        <v>2</v>
      </c>
      <c r="G2623" s="3">
        <v>3</v>
      </c>
      <c r="H2623" s="3">
        <v>5</v>
      </c>
      <c r="I2623" s="6">
        <f t="shared" si="40"/>
        <v>3.3333333333333335</v>
      </c>
    </row>
    <row r="2624" spans="6:9" x14ac:dyDescent="0.3">
      <c r="F2624" s="3">
        <v>2</v>
      </c>
      <c r="G2624" s="3">
        <v>3</v>
      </c>
      <c r="H2624" s="3">
        <v>5</v>
      </c>
      <c r="I2624" s="6">
        <f t="shared" si="40"/>
        <v>3.3333333333333335</v>
      </c>
    </row>
    <row r="2625" spans="6:9" x14ac:dyDescent="0.3">
      <c r="F2625" s="3">
        <v>2</v>
      </c>
      <c r="G2625" s="3">
        <v>3</v>
      </c>
      <c r="H2625" s="3">
        <v>6</v>
      </c>
      <c r="I2625" s="6">
        <f t="shared" si="40"/>
        <v>3.6666666666666665</v>
      </c>
    </row>
    <row r="2626" spans="6:9" x14ac:dyDescent="0.3">
      <c r="F2626" s="3">
        <v>2</v>
      </c>
      <c r="G2626" s="3">
        <v>3</v>
      </c>
      <c r="H2626" s="3">
        <v>6</v>
      </c>
      <c r="I2626" s="6">
        <f t="shared" si="40"/>
        <v>3.6666666666666665</v>
      </c>
    </row>
    <row r="2627" spans="6:9" x14ac:dyDescent="0.3">
      <c r="F2627" s="3">
        <v>2</v>
      </c>
      <c r="G2627" s="3">
        <v>3</v>
      </c>
      <c r="H2627" s="3">
        <v>7</v>
      </c>
      <c r="I2627" s="6">
        <f t="shared" si="40"/>
        <v>4</v>
      </c>
    </row>
    <row r="2628" spans="6:9" x14ac:dyDescent="0.3">
      <c r="F2628" s="3">
        <v>2</v>
      </c>
      <c r="G2628" s="3">
        <v>3</v>
      </c>
      <c r="H2628" s="3">
        <v>3</v>
      </c>
      <c r="I2628" s="6">
        <f t="shared" ref="I2628:I2691" si="41">AVERAGE(F2628:H2628)</f>
        <v>2.6666666666666665</v>
      </c>
    </row>
    <row r="2629" spans="6:9" x14ac:dyDescent="0.3">
      <c r="F2629" s="3">
        <v>2</v>
      </c>
      <c r="G2629" s="3">
        <v>3</v>
      </c>
      <c r="H2629" s="3">
        <v>3</v>
      </c>
      <c r="I2629" s="6">
        <f t="shared" si="41"/>
        <v>2.6666666666666665</v>
      </c>
    </row>
    <row r="2630" spans="6:9" x14ac:dyDescent="0.3">
      <c r="F2630" s="3">
        <v>2</v>
      </c>
      <c r="G2630" s="3">
        <v>3</v>
      </c>
      <c r="H2630" s="3">
        <v>3</v>
      </c>
      <c r="I2630" s="6">
        <f t="shared" si="41"/>
        <v>2.6666666666666665</v>
      </c>
    </row>
    <row r="2631" spans="6:9" x14ac:dyDescent="0.3">
      <c r="F2631" s="3">
        <v>2</v>
      </c>
      <c r="G2631" s="3">
        <v>3</v>
      </c>
      <c r="H2631" s="3">
        <v>4</v>
      </c>
      <c r="I2631" s="6">
        <f t="shared" si="41"/>
        <v>3</v>
      </c>
    </row>
    <row r="2632" spans="6:9" x14ac:dyDescent="0.3">
      <c r="F2632" s="3">
        <v>2</v>
      </c>
      <c r="G2632" s="3">
        <v>3</v>
      </c>
      <c r="H2632" s="3">
        <v>4</v>
      </c>
      <c r="I2632" s="6">
        <f t="shared" si="41"/>
        <v>3</v>
      </c>
    </row>
    <row r="2633" spans="6:9" x14ac:dyDescent="0.3">
      <c r="F2633" s="3">
        <v>2</v>
      </c>
      <c r="G2633" s="3">
        <v>3</v>
      </c>
      <c r="H2633" s="3">
        <v>4</v>
      </c>
      <c r="I2633" s="6">
        <f t="shared" si="41"/>
        <v>3</v>
      </c>
    </row>
    <row r="2634" spans="6:9" x14ac:dyDescent="0.3">
      <c r="F2634" s="3">
        <v>2</v>
      </c>
      <c r="G2634" s="3">
        <v>3</v>
      </c>
      <c r="H2634" s="3">
        <v>4</v>
      </c>
      <c r="I2634" s="6">
        <f t="shared" si="41"/>
        <v>3</v>
      </c>
    </row>
    <row r="2635" spans="6:9" x14ac:dyDescent="0.3">
      <c r="F2635" s="3">
        <v>2</v>
      </c>
      <c r="G2635" s="3">
        <v>3</v>
      </c>
      <c r="H2635" s="3">
        <v>5</v>
      </c>
      <c r="I2635" s="6">
        <f t="shared" si="41"/>
        <v>3.3333333333333335</v>
      </c>
    </row>
    <row r="2636" spans="6:9" x14ac:dyDescent="0.3">
      <c r="F2636" s="3">
        <v>2</v>
      </c>
      <c r="G2636" s="3">
        <v>3</v>
      </c>
      <c r="H2636" s="3">
        <v>5</v>
      </c>
      <c r="I2636" s="6">
        <f t="shared" si="41"/>
        <v>3.3333333333333335</v>
      </c>
    </row>
    <row r="2637" spans="6:9" x14ac:dyDescent="0.3">
      <c r="F2637" s="3">
        <v>2</v>
      </c>
      <c r="G2637" s="3">
        <v>3</v>
      </c>
      <c r="H2637" s="3">
        <v>5</v>
      </c>
      <c r="I2637" s="6">
        <f t="shared" si="41"/>
        <v>3.3333333333333335</v>
      </c>
    </row>
    <row r="2638" spans="6:9" x14ac:dyDescent="0.3">
      <c r="F2638" s="3">
        <v>2</v>
      </c>
      <c r="G2638" s="3">
        <v>3</v>
      </c>
      <c r="H2638" s="3">
        <v>6</v>
      </c>
      <c r="I2638" s="6">
        <f t="shared" si="41"/>
        <v>3.6666666666666665</v>
      </c>
    </row>
    <row r="2639" spans="6:9" x14ac:dyDescent="0.3">
      <c r="F2639" s="3">
        <v>2</v>
      </c>
      <c r="G2639" s="3">
        <v>3</v>
      </c>
      <c r="H2639" s="3">
        <v>6</v>
      </c>
      <c r="I2639" s="6">
        <f t="shared" si="41"/>
        <v>3.6666666666666665</v>
      </c>
    </row>
    <row r="2640" spans="6:9" x14ac:dyDescent="0.3">
      <c r="F2640" s="3">
        <v>2</v>
      </c>
      <c r="G2640" s="3">
        <v>3</v>
      </c>
      <c r="H2640" s="3">
        <v>7</v>
      </c>
      <c r="I2640" s="6">
        <f t="shared" si="41"/>
        <v>4</v>
      </c>
    </row>
    <row r="2641" spans="6:9" x14ac:dyDescent="0.3">
      <c r="F2641" s="3">
        <v>2</v>
      </c>
      <c r="G2641" s="3">
        <v>3</v>
      </c>
      <c r="H2641" s="3">
        <v>3</v>
      </c>
      <c r="I2641" s="6">
        <f t="shared" si="41"/>
        <v>2.6666666666666665</v>
      </c>
    </row>
    <row r="2642" spans="6:9" x14ac:dyDescent="0.3">
      <c r="F2642" s="3">
        <v>2</v>
      </c>
      <c r="G2642" s="3">
        <v>3</v>
      </c>
      <c r="H2642" s="3">
        <v>3</v>
      </c>
      <c r="I2642" s="6">
        <f t="shared" si="41"/>
        <v>2.6666666666666665</v>
      </c>
    </row>
    <row r="2643" spans="6:9" x14ac:dyDescent="0.3">
      <c r="F2643" s="3">
        <v>2</v>
      </c>
      <c r="G2643" s="3">
        <v>3</v>
      </c>
      <c r="H2643" s="3">
        <v>4</v>
      </c>
      <c r="I2643" s="6">
        <f t="shared" si="41"/>
        <v>3</v>
      </c>
    </row>
    <row r="2644" spans="6:9" x14ac:dyDescent="0.3">
      <c r="F2644" s="3">
        <v>2</v>
      </c>
      <c r="G2644" s="3">
        <v>3</v>
      </c>
      <c r="H2644" s="3">
        <v>4</v>
      </c>
      <c r="I2644" s="6">
        <f t="shared" si="41"/>
        <v>3</v>
      </c>
    </row>
    <row r="2645" spans="6:9" x14ac:dyDescent="0.3">
      <c r="F2645" s="3">
        <v>2</v>
      </c>
      <c r="G2645" s="3">
        <v>3</v>
      </c>
      <c r="H2645" s="3">
        <v>4</v>
      </c>
      <c r="I2645" s="6">
        <f t="shared" si="41"/>
        <v>3</v>
      </c>
    </row>
    <row r="2646" spans="6:9" x14ac:dyDescent="0.3">
      <c r="F2646" s="3">
        <v>2</v>
      </c>
      <c r="G2646" s="3">
        <v>3</v>
      </c>
      <c r="H2646" s="3">
        <v>4</v>
      </c>
      <c r="I2646" s="6">
        <f t="shared" si="41"/>
        <v>3</v>
      </c>
    </row>
    <row r="2647" spans="6:9" x14ac:dyDescent="0.3">
      <c r="F2647" s="3">
        <v>2</v>
      </c>
      <c r="G2647" s="3">
        <v>3</v>
      </c>
      <c r="H2647" s="3">
        <v>5</v>
      </c>
      <c r="I2647" s="6">
        <f t="shared" si="41"/>
        <v>3.3333333333333335</v>
      </c>
    </row>
    <row r="2648" spans="6:9" x14ac:dyDescent="0.3">
      <c r="F2648" s="3">
        <v>2</v>
      </c>
      <c r="G2648" s="3">
        <v>3</v>
      </c>
      <c r="H2648" s="3">
        <v>5</v>
      </c>
      <c r="I2648" s="6">
        <f t="shared" si="41"/>
        <v>3.3333333333333335</v>
      </c>
    </row>
    <row r="2649" spans="6:9" x14ac:dyDescent="0.3">
      <c r="F2649" s="3">
        <v>2</v>
      </c>
      <c r="G2649" s="3">
        <v>3</v>
      </c>
      <c r="H2649" s="3">
        <v>5</v>
      </c>
      <c r="I2649" s="6">
        <f t="shared" si="41"/>
        <v>3.3333333333333335</v>
      </c>
    </row>
    <row r="2650" spans="6:9" x14ac:dyDescent="0.3">
      <c r="F2650" s="3">
        <v>2</v>
      </c>
      <c r="G2650" s="3">
        <v>3</v>
      </c>
      <c r="H2650" s="3">
        <v>6</v>
      </c>
      <c r="I2650" s="6">
        <f t="shared" si="41"/>
        <v>3.6666666666666665</v>
      </c>
    </row>
    <row r="2651" spans="6:9" x14ac:dyDescent="0.3">
      <c r="F2651" s="3">
        <v>2</v>
      </c>
      <c r="G2651" s="3">
        <v>3</v>
      </c>
      <c r="H2651" s="3">
        <v>6</v>
      </c>
      <c r="I2651" s="6">
        <f t="shared" si="41"/>
        <v>3.6666666666666665</v>
      </c>
    </row>
    <row r="2652" spans="6:9" x14ac:dyDescent="0.3">
      <c r="F2652" s="3">
        <v>2</v>
      </c>
      <c r="G2652" s="3">
        <v>3</v>
      </c>
      <c r="H2652" s="3">
        <v>7</v>
      </c>
      <c r="I2652" s="6">
        <f t="shared" si="41"/>
        <v>4</v>
      </c>
    </row>
    <row r="2653" spans="6:9" x14ac:dyDescent="0.3">
      <c r="F2653" s="3">
        <v>2</v>
      </c>
      <c r="G2653" s="3">
        <v>3</v>
      </c>
      <c r="H2653" s="3">
        <v>3</v>
      </c>
      <c r="I2653" s="6">
        <f t="shared" si="41"/>
        <v>2.6666666666666665</v>
      </c>
    </row>
    <row r="2654" spans="6:9" x14ac:dyDescent="0.3">
      <c r="F2654" s="3">
        <v>2</v>
      </c>
      <c r="G2654" s="3">
        <v>3</v>
      </c>
      <c r="H2654" s="3">
        <v>4</v>
      </c>
      <c r="I2654" s="6">
        <f t="shared" si="41"/>
        <v>3</v>
      </c>
    </row>
    <row r="2655" spans="6:9" x14ac:dyDescent="0.3">
      <c r="F2655" s="3">
        <v>2</v>
      </c>
      <c r="G2655" s="3">
        <v>3</v>
      </c>
      <c r="H2655" s="3">
        <v>4</v>
      </c>
      <c r="I2655" s="6">
        <f t="shared" si="41"/>
        <v>3</v>
      </c>
    </row>
    <row r="2656" spans="6:9" x14ac:dyDescent="0.3">
      <c r="F2656" s="3">
        <v>2</v>
      </c>
      <c r="G2656" s="3">
        <v>3</v>
      </c>
      <c r="H2656" s="3">
        <v>4</v>
      </c>
      <c r="I2656" s="6">
        <f t="shared" si="41"/>
        <v>3</v>
      </c>
    </row>
    <row r="2657" spans="6:9" x14ac:dyDescent="0.3">
      <c r="F2657" s="3">
        <v>2</v>
      </c>
      <c r="G2657" s="3">
        <v>3</v>
      </c>
      <c r="H2657" s="3">
        <v>4</v>
      </c>
      <c r="I2657" s="6">
        <f t="shared" si="41"/>
        <v>3</v>
      </c>
    </row>
    <row r="2658" spans="6:9" x14ac:dyDescent="0.3">
      <c r="F2658" s="3">
        <v>2</v>
      </c>
      <c r="G2658" s="3">
        <v>3</v>
      </c>
      <c r="H2658" s="3">
        <v>5</v>
      </c>
      <c r="I2658" s="6">
        <f t="shared" si="41"/>
        <v>3.3333333333333335</v>
      </c>
    </row>
    <row r="2659" spans="6:9" x14ac:dyDescent="0.3">
      <c r="F2659" s="3">
        <v>2</v>
      </c>
      <c r="G2659" s="3">
        <v>3</v>
      </c>
      <c r="H2659" s="3">
        <v>5</v>
      </c>
      <c r="I2659" s="6">
        <f t="shared" si="41"/>
        <v>3.3333333333333335</v>
      </c>
    </row>
    <row r="2660" spans="6:9" x14ac:dyDescent="0.3">
      <c r="F2660" s="3">
        <v>2</v>
      </c>
      <c r="G2660" s="3">
        <v>3</v>
      </c>
      <c r="H2660" s="3">
        <v>5</v>
      </c>
      <c r="I2660" s="6">
        <f t="shared" si="41"/>
        <v>3.3333333333333335</v>
      </c>
    </row>
    <row r="2661" spans="6:9" x14ac:dyDescent="0.3">
      <c r="F2661" s="3">
        <v>2</v>
      </c>
      <c r="G2661" s="3">
        <v>3</v>
      </c>
      <c r="H2661" s="3">
        <v>6</v>
      </c>
      <c r="I2661" s="6">
        <f t="shared" si="41"/>
        <v>3.6666666666666665</v>
      </c>
    </row>
    <row r="2662" spans="6:9" x14ac:dyDescent="0.3">
      <c r="F2662" s="3">
        <v>2</v>
      </c>
      <c r="G2662" s="3">
        <v>3</v>
      </c>
      <c r="H2662" s="3">
        <v>6</v>
      </c>
      <c r="I2662" s="6">
        <f t="shared" si="41"/>
        <v>3.6666666666666665</v>
      </c>
    </row>
    <row r="2663" spans="6:9" x14ac:dyDescent="0.3">
      <c r="F2663" s="3">
        <v>2</v>
      </c>
      <c r="G2663" s="3">
        <v>3</v>
      </c>
      <c r="H2663" s="3">
        <v>7</v>
      </c>
      <c r="I2663" s="6">
        <f t="shared" si="41"/>
        <v>4</v>
      </c>
    </row>
    <row r="2664" spans="6:9" x14ac:dyDescent="0.3">
      <c r="F2664" s="3">
        <v>2</v>
      </c>
      <c r="G2664" s="3">
        <v>3</v>
      </c>
      <c r="H2664" s="3">
        <v>4</v>
      </c>
      <c r="I2664" s="6">
        <f t="shared" si="41"/>
        <v>3</v>
      </c>
    </row>
    <row r="2665" spans="6:9" x14ac:dyDescent="0.3">
      <c r="F2665" s="3">
        <v>2</v>
      </c>
      <c r="G2665" s="3">
        <v>3</v>
      </c>
      <c r="H2665" s="3">
        <v>4</v>
      </c>
      <c r="I2665" s="6">
        <f t="shared" si="41"/>
        <v>3</v>
      </c>
    </row>
    <row r="2666" spans="6:9" x14ac:dyDescent="0.3">
      <c r="F2666" s="3">
        <v>2</v>
      </c>
      <c r="G2666" s="3">
        <v>3</v>
      </c>
      <c r="H2666" s="3">
        <v>4</v>
      </c>
      <c r="I2666" s="6">
        <f t="shared" si="41"/>
        <v>3</v>
      </c>
    </row>
    <row r="2667" spans="6:9" x14ac:dyDescent="0.3">
      <c r="F2667" s="3">
        <v>2</v>
      </c>
      <c r="G2667" s="3">
        <v>3</v>
      </c>
      <c r="H2667" s="3">
        <v>4</v>
      </c>
      <c r="I2667" s="6">
        <f t="shared" si="41"/>
        <v>3</v>
      </c>
    </row>
    <row r="2668" spans="6:9" x14ac:dyDescent="0.3">
      <c r="F2668" s="3">
        <v>2</v>
      </c>
      <c r="G2668" s="3">
        <v>3</v>
      </c>
      <c r="H2668" s="3">
        <v>5</v>
      </c>
      <c r="I2668" s="6">
        <f t="shared" si="41"/>
        <v>3.3333333333333335</v>
      </c>
    </row>
    <row r="2669" spans="6:9" x14ac:dyDescent="0.3">
      <c r="F2669" s="3">
        <v>2</v>
      </c>
      <c r="G2669" s="3">
        <v>3</v>
      </c>
      <c r="H2669" s="3">
        <v>5</v>
      </c>
      <c r="I2669" s="6">
        <f t="shared" si="41"/>
        <v>3.3333333333333335</v>
      </c>
    </row>
    <row r="2670" spans="6:9" x14ac:dyDescent="0.3">
      <c r="F2670" s="3">
        <v>2</v>
      </c>
      <c r="G2670" s="3">
        <v>3</v>
      </c>
      <c r="H2670" s="3">
        <v>5</v>
      </c>
      <c r="I2670" s="6">
        <f t="shared" si="41"/>
        <v>3.3333333333333335</v>
      </c>
    </row>
    <row r="2671" spans="6:9" x14ac:dyDescent="0.3">
      <c r="F2671" s="3">
        <v>2</v>
      </c>
      <c r="G2671" s="3">
        <v>3</v>
      </c>
      <c r="H2671" s="3">
        <v>6</v>
      </c>
      <c r="I2671" s="6">
        <f t="shared" si="41"/>
        <v>3.6666666666666665</v>
      </c>
    </row>
    <row r="2672" spans="6:9" x14ac:dyDescent="0.3">
      <c r="F2672" s="3">
        <v>2</v>
      </c>
      <c r="G2672" s="3">
        <v>3</v>
      </c>
      <c r="H2672" s="3">
        <v>6</v>
      </c>
      <c r="I2672" s="6">
        <f t="shared" si="41"/>
        <v>3.6666666666666665</v>
      </c>
    </row>
    <row r="2673" spans="6:9" x14ac:dyDescent="0.3">
      <c r="F2673" s="3">
        <v>2</v>
      </c>
      <c r="G2673" s="3">
        <v>3</v>
      </c>
      <c r="H2673" s="3">
        <v>7</v>
      </c>
      <c r="I2673" s="6">
        <f t="shared" si="41"/>
        <v>4</v>
      </c>
    </row>
    <row r="2674" spans="6:9" x14ac:dyDescent="0.3">
      <c r="F2674" s="3">
        <v>2</v>
      </c>
      <c r="G2674" s="3">
        <v>4</v>
      </c>
      <c r="H2674" s="3">
        <v>4</v>
      </c>
      <c r="I2674" s="6">
        <f t="shared" si="41"/>
        <v>3.3333333333333335</v>
      </c>
    </row>
    <row r="2675" spans="6:9" x14ac:dyDescent="0.3">
      <c r="F2675" s="3">
        <v>2</v>
      </c>
      <c r="G2675" s="3">
        <v>4</v>
      </c>
      <c r="H2675" s="3">
        <v>4</v>
      </c>
      <c r="I2675" s="6">
        <f t="shared" si="41"/>
        <v>3.3333333333333335</v>
      </c>
    </row>
    <row r="2676" spans="6:9" x14ac:dyDescent="0.3">
      <c r="F2676" s="3">
        <v>2</v>
      </c>
      <c r="G2676" s="3">
        <v>4</v>
      </c>
      <c r="H2676" s="3">
        <v>4</v>
      </c>
      <c r="I2676" s="6">
        <f t="shared" si="41"/>
        <v>3.3333333333333335</v>
      </c>
    </row>
    <row r="2677" spans="6:9" x14ac:dyDescent="0.3">
      <c r="F2677" s="3">
        <v>2</v>
      </c>
      <c r="G2677" s="3">
        <v>4</v>
      </c>
      <c r="H2677" s="3">
        <v>5</v>
      </c>
      <c r="I2677" s="6">
        <f t="shared" si="41"/>
        <v>3.6666666666666665</v>
      </c>
    </row>
    <row r="2678" spans="6:9" x14ac:dyDescent="0.3">
      <c r="F2678" s="3">
        <v>2</v>
      </c>
      <c r="G2678" s="3">
        <v>4</v>
      </c>
      <c r="H2678" s="3">
        <v>5</v>
      </c>
      <c r="I2678" s="6">
        <f t="shared" si="41"/>
        <v>3.6666666666666665</v>
      </c>
    </row>
    <row r="2679" spans="6:9" x14ac:dyDescent="0.3">
      <c r="F2679" s="3">
        <v>2</v>
      </c>
      <c r="G2679" s="3">
        <v>4</v>
      </c>
      <c r="H2679" s="3">
        <v>5</v>
      </c>
      <c r="I2679" s="6">
        <f t="shared" si="41"/>
        <v>3.6666666666666665</v>
      </c>
    </row>
    <row r="2680" spans="6:9" x14ac:dyDescent="0.3">
      <c r="F2680" s="3">
        <v>2</v>
      </c>
      <c r="G2680" s="3">
        <v>4</v>
      </c>
      <c r="H2680" s="3">
        <v>6</v>
      </c>
      <c r="I2680" s="6">
        <f t="shared" si="41"/>
        <v>4</v>
      </c>
    </row>
    <row r="2681" spans="6:9" x14ac:dyDescent="0.3">
      <c r="F2681" s="3">
        <v>2</v>
      </c>
      <c r="G2681" s="3">
        <v>4</v>
      </c>
      <c r="H2681" s="3">
        <v>6</v>
      </c>
      <c r="I2681" s="6">
        <f t="shared" si="41"/>
        <v>4</v>
      </c>
    </row>
    <row r="2682" spans="6:9" x14ac:dyDescent="0.3">
      <c r="F2682" s="3">
        <v>2</v>
      </c>
      <c r="G2682" s="3">
        <v>4</v>
      </c>
      <c r="H2682" s="3">
        <v>7</v>
      </c>
      <c r="I2682" s="6">
        <f t="shared" si="41"/>
        <v>4.333333333333333</v>
      </c>
    </row>
    <row r="2683" spans="6:9" x14ac:dyDescent="0.3">
      <c r="F2683" s="3">
        <v>2</v>
      </c>
      <c r="G2683" s="3">
        <v>4</v>
      </c>
      <c r="H2683" s="3">
        <v>4</v>
      </c>
      <c r="I2683" s="6">
        <f t="shared" si="41"/>
        <v>3.3333333333333335</v>
      </c>
    </row>
    <row r="2684" spans="6:9" x14ac:dyDescent="0.3">
      <c r="F2684" s="3">
        <v>2</v>
      </c>
      <c r="G2684" s="3">
        <v>4</v>
      </c>
      <c r="H2684" s="3">
        <v>4</v>
      </c>
      <c r="I2684" s="6">
        <f t="shared" si="41"/>
        <v>3.3333333333333335</v>
      </c>
    </row>
    <row r="2685" spans="6:9" x14ac:dyDescent="0.3">
      <c r="F2685" s="3">
        <v>2</v>
      </c>
      <c r="G2685" s="3">
        <v>4</v>
      </c>
      <c r="H2685" s="3">
        <v>5</v>
      </c>
      <c r="I2685" s="6">
        <f t="shared" si="41"/>
        <v>3.6666666666666665</v>
      </c>
    </row>
    <row r="2686" spans="6:9" x14ac:dyDescent="0.3">
      <c r="F2686" s="3">
        <v>2</v>
      </c>
      <c r="G2686" s="3">
        <v>4</v>
      </c>
      <c r="H2686" s="3">
        <v>5</v>
      </c>
      <c r="I2686" s="6">
        <f t="shared" si="41"/>
        <v>3.6666666666666665</v>
      </c>
    </row>
    <row r="2687" spans="6:9" x14ac:dyDescent="0.3">
      <c r="F2687" s="3">
        <v>2</v>
      </c>
      <c r="G2687" s="3">
        <v>4</v>
      </c>
      <c r="H2687" s="3">
        <v>5</v>
      </c>
      <c r="I2687" s="6">
        <f t="shared" si="41"/>
        <v>3.6666666666666665</v>
      </c>
    </row>
    <row r="2688" spans="6:9" x14ac:dyDescent="0.3">
      <c r="F2688" s="3">
        <v>2</v>
      </c>
      <c r="G2688" s="3">
        <v>4</v>
      </c>
      <c r="H2688" s="3">
        <v>6</v>
      </c>
      <c r="I2688" s="6">
        <f t="shared" si="41"/>
        <v>4</v>
      </c>
    </row>
    <row r="2689" spans="6:9" x14ac:dyDescent="0.3">
      <c r="F2689" s="3">
        <v>2</v>
      </c>
      <c r="G2689" s="3">
        <v>4</v>
      </c>
      <c r="H2689" s="3">
        <v>6</v>
      </c>
      <c r="I2689" s="6">
        <f t="shared" si="41"/>
        <v>4</v>
      </c>
    </row>
    <row r="2690" spans="6:9" x14ac:dyDescent="0.3">
      <c r="F2690" s="3">
        <v>2</v>
      </c>
      <c r="G2690" s="3">
        <v>4</v>
      </c>
      <c r="H2690" s="3">
        <v>7</v>
      </c>
      <c r="I2690" s="6">
        <f t="shared" si="41"/>
        <v>4.333333333333333</v>
      </c>
    </row>
    <row r="2691" spans="6:9" x14ac:dyDescent="0.3">
      <c r="F2691" s="3">
        <v>2</v>
      </c>
      <c r="G2691" s="3">
        <v>4</v>
      </c>
      <c r="H2691" s="3">
        <v>4</v>
      </c>
      <c r="I2691" s="6">
        <f t="shared" si="41"/>
        <v>3.3333333333333335</v>
      </c>
    </row>
    <row r="2692" spans="6:9" x14ac:dyDescent="0.3">
      <c r="F2692" s="3">
        <v>2</v>
      </c>
      <c r="G2692" s="3">
        <v>4</v>
      </c>
      <c r="H2692" s="3">
        <v>5</v>
      </c>
      <c r="I2692" s="6">
        <f t="shared" ref="I2692:I2755" si="42">AVERAGE(F2692:H2692)</f>
        <v>3.6666666666666665</v>
      </c>
    </row>
    <row r="2693" spans="6:9" x14ac:dyDescent="0.3">
      <c r="F2693" s="3">
        <v>2</v>
      </c>
      <c r="G2693" s="3">
        <v>4</v>
      </c>
      <c r="H2693" s="3">
        <v>5</v>
      </c>
      <c r="I2693" s="6">
        <f t="shared" si="42"/>
        <v>3.6666666666666665</v>
      </c>
    </row>
    <row r="2694" spans="6:9" x14ac:dyDescent="0.3">
      <c r="F2694" s="3">
        <v>2</v>
      </c>
      <c r="G2694" s="3">
        <v>4</v>
      </c>
      <c r="H2694" s="3">
        <v>5</v>
      </c>
      <c r="I2694" s="6">
        <f t="shared" si="42"/>
        <v>3.6666666666666665</v>
      </c>
    </row>
    <row r="2695" spans="6:9" x14ac:dyDescent="0.3">
      <c r="F2695" s="3">
        <v>2</v>
      </c>
      <c r="G2695" s="3">
        <v>4</v>
      </c>
      <c r="H2695" s="3">
        <v>6</v>
      </c>
      <c r="I2695" s="6">
        <f t="shared" si="42"/>
        <v>4</v>
      </c>
    </row>
    <row r="2696" spans="6:9" x14ac:dyDescent="0.3">
      <c r="F2696" s="3">
        <v>2</v>
      </c>
      <c r="G2696" s="3">
        <v>4</v>
      </c>
      <c r="H2696" s="3">
        <v>6</v>
      </c>
      <c r="I2696" s="6">
        <f t="shared" si="42"/>
        <v>4</v>
      </c>
    </row>
    <row r="2697" spans="6:9" x14ac:dyDescent="0.3">
      <c r="F2697" s="3">
        <v>2</v>
      </c>
      <c r="G2697" s="3">
        <v>4</v>
      </c>
      <c r="H2697" s="3">
        <v>7</v>
      </c>
      <c r="I2697" s="6">
        <f t="shared" si="42"/>
        <v>4.333333333333333</v>
      </c>
    </row>
    <row r="2698" spans="6:9" x14ac:dyDescent="0.3">
      <c r="F2698" s="3">
        <v>2</v>
      </c>
      <c r="G2698" s="3">
        <v>4</v>
      </c>
      <c r="H2698" s="3">
        <v>5</v>
      </c>
      <c r="I2698" s="6">
        <f t="shared" si="42"/>
        <v>3.6666666666666665</v>
      </c>
    </row>
    <row r="2699" spans="6:9" x14ac:dyDescent="0.3">
      <c r="F2699" s="3">
        <v>2</v>
      </c>
      <c r="G2699" s="3">
        <v>4</v>
      </c>
      <c r="H2699" s="3">
        <v>5</v>
      </c>
      <c r="I2699" s="6">
        <f t="shared" si="42"/>
        <v>3.6666666666666665</v>
      </c>
    </row>
    <row r="2700" spans="6:9" x14ac:dyDescent="0.3">
      <c r="F2700" s="3">
        <v>2</v>
      </c>
      <c r="G2700" s="3">
        <v>4</v>
      </c>
      <c r="H2700" s="3">
        <v>5</v>
      </c>
      <c r="I2700" s="6">
        <f t="shared" si="42"/>
        <v>3.6666666666666665</v>
      </c>
    </row>
    <row r="2701" spans="6:9" x14ac:dyDescent="0.3">
      <c r="F2701" s="3">
        <v>2</v>
      </c>
      <c r="G2701" s="3">
        <v>4</v>
      </c>
      <c r="H2701" s="3">
        <v>6</v>
      </c>
      <c r="I2701" s="6">
        <f t="shared" si="42"/>
        <v>4</v>
      </c>
    </row>
    <row r="2702" spans="6:9" x14ac:dyDescent="0.3">
      <c r="F2702" s="3">
        <v>2</v>
      </c>
      <c r="G2702" s="3">
        <v>4</v>
      </c>
      <c r="H2702" s="3">
        <v>6</v>
      </c>
      <c r="I2702" s="6">
        <f t="shared" si="42"/>
        <v>4</v>
      </c>
    </row>
    <row r="2703" spans="6:9" x14ac:dyDescent="0.3">
      <c r="F2703" s="3">
        <v>2</v>
      </c>
      <c r="G2703" s="3">
        <v>4</v>
      </c>
      <c r="H2703" s="3">
        <v>7</v>
      </c>
      <c r="I2703" s="6">
        <f t="shared" si="42"/>
        <v>4.333333333333333</v>
      </c>
    </row>
    <row r="2704" spans="6:9" x14ac:dyDescent="0.3">
      <c r="F2704" s="3">
        <v>2</v>
      </c>
      <c r="G2704" s="3">
        <v>5</v>
      </c>
      <c r="H2704" s="3">
        <v>5</v>
      </c>
      <c r="I2704" s="6">
        <f t="shared" si="42"/>
        <v>4</v>
      </c>
    </row>
    <row r="2705" spans="6:9" x14ac:dyDescent="0.3">
      <c r="F2705" s="3">
        <v>2</v>
      </c>
      <c r="G2705" s="3">
        <v>5</v>
      </c>
      <c r="H2705" s="3">
        <v>5</v>
      </c>
      <c r="I2705" s="6">
        <f t="shared" si="42"/>
        <v>4</v>
      </c>
    </row>
    <row r="2706" spans="6:9" x14ac:dyDescent="0.3">
      <c r="F2706" s="3">
        <v>2</v>
      </c>
      <c r="G2706" s="3">
        <v>5</v>
      </c>
      <c r="H2706" s="3">
        <v>6</v>
      </c>
      <c r="I2706" s="6">
        <f t="shared" si="42"/>
        <v>4.333333333333333</v>
      </c>
    </row>
    <row r="2707" spans="6:9" x14ac:dyDescent="0.3">
      <c r="F2707" s="3">
        <v>2</v>
      </c>
      <c r="G2707" s="3">
        <v>5</v>
      </c>
      <c r="H2707" s="3">
        <v>6</v>
      </c>
      <c r="I2707" s="6">
        <f t="shared" si="42"/>
        <v>4.333333333333333</v>
      </c>
    </row>
    <row r="2708" spans="6:9" x14ac:dyDescent="0.3">
      <c r="F2708" s="3">
        <v>2</v>
      </c>
      <c r="G2708" s="3">
        <v>5</v>
      </c>
      <c r="H2708" s="3">
        <v>7</v>
      </c>
      <c r="I2708" s="6">
        <f t="shared" si="42"/>
        <v>4.666666666666667</v>
      </c>
    </row>
    <row r="2709" spans="6:9" x14ac:dyDescent="0.3">
      <c r="F2709" s="3">
        <v>2</v>
      </c>
      <c r="G2709" s="3">
        <v>5</v>
      </c>
      <c r="H2709" s="3">
        <v>5</v>
      </c>
      <c r="I2709" s="6">
        <f t="shared" si="42"/>
        <v>4</v>
      </c>
    </row>
    <row r="2710" spans="6:9" x14ac:dyDescent="0.3">
      <c r="F2710" s="3">
        <v>2</v>
      </c>
      <c r="G2710" s="3">
        <v>5</v>
      </c>
      <c r="H2710" s="3">
        <v>6</v>
      </c>
      <c r="I2710" s="6">
        <f t="shared" si="42"/>
        <v>4.333333333333333</v>
      </c>
    </row>
    <row r="2711" spans="6:9" x14ac:dyDescent="0.3">
      <c r="F2711" s="3">
        <v>2</v>
      </c>
      <c r="G2711" s="3">
        <v>5</v>
      </c>
      <c r="H2711" s="3">
        <v>6</v>
      </c>
      <c r="I2711" s="6">
        <f t="shared" si="42"/>
        <v>4.333333333333333</v>
      </c>
    </row>
    <row r="2712" spans="6:9" x14ac:dyDescent="0.3">
      <c r="F2712" s="3">
        <v>2</v>
      </c>
      <c r="G2712" s="3">
        <v>5</v>
      </c>
      <c r="H2712" s="3">
        <v>7</v>
      </c>
      <c r="I2712" s="6">
        <f t="shared" si="42"/>
        <v>4.666666666666667</v>
      </c>
    </row>
    <row r="2713" spans="6:9" x14ac:dyDescent="0.3">
      <c r="F2713" s="3">
        <v>2</v>
      </c>
      <c r="G2713" s="3">
        <v>5</v>
      </c>
      <c r="H2713" s="3">
        <v>6</v>
      </c>
      <c r="I2713" s="6">
        <f t="shared" si="42"/>
        <v>4.333333333333333</v>
      </c>
    </row>
    <row r="2714" spans="6:9" x14ac:dyDescent="0.3">
      <c r="F2714" s="3">
        <v>2</v>
      </c>
      <c r="G2714" s="3">
        <v>5</v>
      </c>
      <c r="H2714" s="3">
        <v>6</v>
      </c>
      <c r="I2714" s="6">
        <f t="shared" si="42"/>
        <v>4.333333333333333</v>
      </c>
    </row>
    <row r="2715" spans="6:9" x14ac:dyDescent="0.3">
      <c r="F2715" s="3">
        <v>2</v>
      </c>
      <c r="G2715" s="3">
        <v>5</v>
      </c>
      <c r="H2715" s="3">
        <v>7</v>
      </c>
      <c r="I2715" s="6">
        <f t="shared" si="42"/>
        <v>4.666666666666667</v>
      </c>
    </row>
    <row r="2716" spans="6:9" x14ac:dyDescent="0.3">
      <c r="F2716" s="3">
        <v>2</v>
      </c>
      <c r="G2716" s="3">
        <v>6</v>
      </c>
      <c r="H2716" s="3">
        <v>6</v>
      </c>
      <c r="I2716" s="6">
        <f t="shared" si="42"/>
        <v>4.666666666666667</v>
      </c>
    </row>
    <row r="2717" spans="6:9" x14ac:dyDescent="0.3">
      <c r="F2717" s="3">
        <v>2</v>
      </c>
      <c r="G2717" s="3">
        <v>6</v>
      </c>
      <c r="H2717" s="3">
        <v>7</v>
      </c>
      <c r="I2717" s="6">
        <f t="shared" si="42"/>
        <v>5</v>
      </c>
    </row>
    <row r="2718" spans="6:9" x14ac:dyDescent="0.3">
      <c r="F2718" s="3">
        <v>2</v>
      </c>
      <c r="G2718" s="3">
        <v>6</v>
      </c>
      <c r="H2718" s="3">
        <v>7</v>
      </c>
      <c r="I2718" s="6">
        <f t="shared" si="42"/>
        <v>5</v>
      </c>
    </row>
    <row r="2719" spans="6:9" x14ac:dyDescent="0.3">
      <c r="F2719" s="3">
        <v>2</v>
      </c>
      <c r="G2719" s="3">
        <v>3</v>
      </c>
      <c r="H2719" s="3">
        <v>3</v>
      </c>
      <c r="I2719" s="6">
        <f t="shared" si="42"/>
        <v>2.6666666666666665</v>
      </c>
    </row>
    <row r="2720" spans="6:9" x14ac:dyDescent="0.3">
      <c r="F2720" s="3">
        <v>2</v>
      </c>
      <c r="G2720" s="3">
        <v>3</v>
      </c>
      <c r="H2720" s="3">
        <v>3</v>
      </c>
      <c r="I2720" s="6">
        <f t="shared" si="42"/>
        <v>2.6666666666666665</v>
      </c>
    </row>
    <row r="2721" spans="6:9" x14ac:dyDescent="0.3">
      <c r="F2721" s="3">
        <v>2</v>
      </c>
      <c r="G2721" s="3">
        <v>3</v>
      </c>
      <c r="H2721" s="3">
        <v>3</v>
      </c>
      <c r="I2721" s="6">
        <f t="shared" si="42"/>
        <v>2.6666666666666665</v>
      </c>
    </row>
    <row r="2722" spans="6:9" x14ac:dyDescent="0.3">
      <c r="F2722" s="3">
        <v>2</v>
      </c>
      <c r="G2722" s="3">
        <v>3</v>
      </c>
      <c r="H2722" s="3">
        <v>3</v>
      </c>
      <c r="I2722" s="6">
        <f t="shared" si="42"/>
        <v>2.6666666666666665</v>
      </c>
    </row>
    <row r="2723" spans="6:9" x14ac:dyDescent="0.3">
      <c r="F2723" s="3">
        <v>2</v>
      </c>
      <c r="G2723" s="3">
        <v>3</v>
      </c>
      <c r="H2723" s="3">
        <v>4</v>
      </c>
      <c r="I2723" s="6">
        <f t="shared" si="42"/>
        <v>3</v>
      </c>
    </row>
    <row r="2724" spans="6:9" x14ac:dyDescent="0.3">
      <c r="F2724" s="3">
        <v>2</v>
      </c>
      <c r="G2724" s="3">
        <v>3</v>
      </c>
      <c r="H2724" s="3">
        <v>4</v>
      </c>
      <c r="I2724" s="6">
        <f t="shared" si="42"/>
        <v>3</v>
      </c>
    </row>
    <row r="2725" spans="6:9" x14ac:dyDescent="0.3">
      <c r="F2725" s="3">
        <v>2</v>
      </c>
      <c r="G2725" s="3">
        <v>3</v>
      </c>
      <c r="H2725" s="3">
        <v>4</v>
      </c>
      <c r="I2725" s="6">
        <f t="shared" si="42"/>
        <v>3</v>
      </c>
    </row>
    <row r="2726" spans="6:9" x14ac:dyDescent="0.3">
      <c r="F2726" s="3">
        <v>2</v>
      </c>
      <c r="G2726" s="3">
        <v>3</v>
      </c>
      <c r="H2726" s="3">
        <v>4</v>
      </c>
      <c r="I2726" s="6">
        <f t="shared" si="42"/>
        <v>3</v>
      </c>
    </row>
    <row r="2727" spans="6:9" x14ac:dyDescent="0.3">
      <c r="F2727" s="3">
        <v>2</v>
      </c>
      <c r="G2727" s="3">
        <v>3</v>
      </c>
      <c r="H2727" s="3">
        <v>5</v>
      </c>
      <c r="I2727" s="6">
        <f t="shared" si="42"/>
        <v>3.3333333333333335</v>
      </c>
    </row>
    <row r="2728" spans="6:9" x14ac:dyDescent="0.3">
      <c r="F2728" s="3">
        <v>2</v>
      </c>
      <c r="G2728" s="3">
        <v>3</v>
      </c>
      <c r="H2728" s="3">
        <v>5</v>
      </c>
      <c r="I2728" s="6">
        <f t="shared" si="42"/>
        <v>3.3333333333333335</v>
      </c>
    </row>
    <row r="2729" spans="6:9" x14ac:dyDescent="0.3">
      <c r="F2729" s="3">
        <v>2</v>
      </c>
      <c r="G2729" s="3">
        <v>3</v>
      </c>
      <c r="H2729" s="3">
        <v>5</v>
      </c>
      <c r="I2729" s="6">
        <f t="shared" si="42"/>
        <v>3.3333333333333335</v>
      </c>
    </row>
    <row r="2730" spans="6:9" x14ac:dyDescent="0.3">
      <c r="F2730" s="3">
        <v>2</v>
      </c>
      <c r="G2730" s="3">
        <v>3</v>
      </c>
      <c r="H2730" s="3">
        <v>6</v>
      </c>
      <c r="I2730" s="6">
        <f t="shared" si="42"/>
        <v>3.6666666666666665</v>
      </c>
    </row>
    <row r="2731" spans="6:9" x14ac:dyDescent="0.3">
      <c r="F2731" s="3">
        <v>2</v>
      </c>
      <c r="G2731" s="3">
        <v>3</v>
      </c>
      <c r="H2731" s="3">
        <v>6</v>
      </c>
      <c r="I2731" s="6">
        <f t="shared" si="42"/>
        <v>3.6666666666666665</v>
      </c>
    </row>
    <row r="2732" spans="6:9" x14ac:dyDescent="0.3">
      <c r="F2732" s="3">
        <v>2</v>
      </c>
      <c r="G2732" s="3">
        <v>3</v>
      </c>
      <c r="H2732" s="3">
        <v>7</v>
      </c>
      <c r="I2732" s="6">
        <f t="shared" si="42"/>
        <v>4</v>
      </c>
    </row>
    <row r="2733" spans="6:9" x14ac:dyDescent="0.3">
      <c r="F2733" s="3">
        <v>2</v>
      </c>
      <c r="G2733" s="3">
        <v>3</v>
      </c>
      <c r="H2733" s="3">
        <v>3</v>
      </c>
      <c r="I2733" s="6">
        <f t="shared" si="42"/>
        <v>2.6666666666666665</v>
      </c>
    </row>
    <row r="2734" spans="6:9" x14ac:dyDescent="0.3">
      <c r="F2734" s="3">
        <v>2</v>
      </c>
      <c r="G2734" s="3">
        <v>3</v>
      </c>
      <c r="H2734" s="3">
        <v>3</v>
      </c>
      <c r="I2734" s="6">
        <f t="shared" si="42"/>
        <v>2.6666666666666665</v>
      </c>
    </row>
    <row r="2735" spans="6:9" x14ac:dyDescent="0.3">
      <c r="F2735" s="3">
        <v>2</v>
      </c>
      <c r="G2735" s="3">
        <v>3</v>
      </c>
      <c r="H2735" s="3">
        <v>3</v>
      </c>
      <c r="I2735" s="6">
        <f t="shared" si="42"/>
        <v>2.6666666666666665</v>
      </c>
    </row>
    <row r="2736" spans="6:9" x14ac:dyDescent="0.3">
      <c r="F2736" s="3">
        <v>2</v>
      </c>
      <c r="G2736" s="3">
        <v>3</v>
      </c>
      <c r="H2736" s="3">
        <v>4</v>
      </c>
      <c r="I2736" s="6">
        <f t="shared" si="42"/>
        <v>3</v>
      </c>
    </row>
    <row r="2737" spans="6:9" x14ac:dyDescent="0.3">
      <c r="F2737" s="3">
        <v>2</v>
      </c>
      <c r="G2737" s="3">
        <v>3</v>
      </c>
      <c r="H2737" s="3">
        <v>4</v>
      </c>
      <c r="I2737" s="6">
        <f t="shared" si="42"/>
        <v>3</v>
      </c>
    </row>
    <row r="2738" spans="6:9" x14ac:dyDescent="0.3">
      <c r="F2738" s="3">
        <v>2</v>
      </c>
      <c r="G2738" s="3">
        <v>3</v>
      </c>
      <c r="H2738" s="3">
        <v>4</v>
      </c>
      <c r="I2738" s="6">
        <f t="shared" si="42"/>
        <v>3</v>
      </c>
    </row>
    <row r="2739" spans="6:9" x14ac:dyDescent="0.3">
      <c r="F2739" s="3">
        <v>2</v>
      </c>
      <c r="G2739" s="3">
        <v>3</v>
      </c>
      <c r="H2739" s="3">
        <v>4</v>
      </c>
      <c r="I2739" s="6">
        <f t="shared" si="42"/>
        <v>3</v>
      </c>
    </row>
    <row r="2740" spans="6:9" x14ac:dyDescent="0.3">
      <c r="F2740" s="3">
        <v>2</v>
      </c>
      <c r="G2740" s="3">
        <v>3</v>
      </c>
      <c r="H2740" s="3">
        <v>5</v>
      </c>
      <c r="I2740" s="6">
        <f t="shared" si="42"/>
        <v>3.3333333333333335</v>
      </c>
    </row>
    <row r="2741" spans="6:9" x14ac:dyDescent="0.3">
      <c r="F2741" s="3">
        <v>2</v>
      </c>
      <c r="G2741" s="3">
        <v>3</v>
      </c>
      <c r="H2741" s="3">
        <v>5</v>
      </c>
      <c r="I2741" s="6">
        <f t="shared" si="42"/>
        <v>3.3333333333333335</v>
      </c>
    </row>
    <row r="2742" spans="6:9" x14ac:dyDescent="0.3">
      <c r="F2742" s="3">
        <v>2</v>
      </c>
      <c r="G2742" s="3">
        <v>3</v>
      </c>
      <c r="H2742" s="3">
        <v>5</v>
      </c>
      <c r="I2742" s="6">
        <f t="shared" si="42"/>
        <v>3.3333333333333335</v>
      </c>
    </row>
    <row r="2743" spans="6:9" x14ac:dyDescent="0.3">
      <c r="F2743" s="3">
        <v>2</v>
      </c>
      <c r="G2743" s="3">
        <v>3</v>
      </c>
      <c r="H2743" s="3">
        <v>6</v>
      </c>
      <c r="I2743" s="6">
        <f t="shared" si="42"/>
        <v>3.6666666666666665</v>
      </c>
    </row>
    <row r="2744" spans="6:9" x14ac:dyDescent="0.3">
      <c r="F2744" s="3">
        <v>2</v>
      </c>
      <c r="G2744" s="3">
        <v>3</v>
      </c>
      <c r="H2744" s="3">
        <v>6</v>
      </c>
      <c r="I2744" s="6">
        <f t="shared" si="42"/>
        <v>3.6666666666666665</v>
      </c>
    </row>
    <row r="2745" spans="6:9" x14ac:dyDescent="0.3">
      <c r="F2745" s="3">
        <v>2</v>
      </c>
      <c r="G2745" s="3">
        <v>3</v>
      </c>
      <c r="H2745" s="3">
        <v>7</v>
      </c>
      <c r="I2745" s="6">
        <f t="shared" si="42"/>
        <v>4</v>
      </c>
    </row>
    <row r="2746" spans="6:9" x14ac:dyDescent="0.3">
      <c r="F2746" s="3">
        <v>2</v>
      </c>
      <c r="G2746" s="3">
        <v>3</v>
      </c>
      <c r="H2746" s="3">
        <v>3</v>
      </c>
      <c r="I2746" s="6">
        <f t="shared" si="42"/>
        <v>2.6666666666666665</v>
      </c>
    </row>
    <row r="2747" spans="6:9" x14ac:dyDescent="0.3">
      <c r="F2747" s="3">
        <v>2</v>
      </c>
      <c r="G2747" s="3">
        <v>3</v>
      </c>
      <c r="H2747" s="3">
        <v>3</v>
      </c>
      <c r="I2747" s="6">
        <f t="shared" si="42"/>
        <v>2.6666666666666665</v>
      </c>
    </row>
    <row r="2748" spans="6:9" x14ac:dyDescent="0.3">
      <c r="F2748" s="3">
        <v>2</v>
      </c>
      <c r="G2748" s="3">
        <v>3</v>
      </c>
      <c r="H2748" s="3">
        <v>4</v>
      </c>
      <c r="I2748" s="6">
        <f t="shared" si="42"/>
        <v>3</v>
      </c>
    </row>
    <row r="2749" spans="6:9" x14ac:dyDescent="0.3">
      <c r="F2749" s="3">
        <v>2</v>
      </c>
      <c r="G2749" s="3">
        <v>3</v>
      </c>
      <c r="H2749" s="3">
        <v>4</v>
      </c>
      <c r="I2749" s="6">
        <f t="shared" si="42"/>
        <v>3</v>
      </c>
    </row>
    <row r="2750" spans="6:9" x14ac:dyDescent="0.3">
      <c r="F2750" s="3">
        <v>2</v>
      </c>
      <c r="G2750" s="3">
        <v>3</v>
      </c>
      <c r="H2750" s="3">
        <v>4</v>
      </c>
      <c r="I2750" s="6">
        <f t="shared" si="42"/>
        <v>3</v>
      </c>
    </row>
    <row r="2751" spans="6:9" x14ac:dyDescent="0.3">
      <c r="F2751" s="3">
        <v>2</v>
      </c>
      <c r="G2751" s="3">
        <v>3</v>
      </c>
      <c r="H2751" s="3">
        <v>4</v>
      </c>
      <c r="I2751" s="6">
        <f t="shared" si="42"/>
        <v>3</v>
      </c>
    </row>
    <row r="2752" spans="6:9" x14ac:dyDescent="0.3">
      <c r="F2752" s="3">
        <v>2</v>
      </c>
      <c r="G2752" s="3">
        <v>3</v>
      </c>
      <c r="H2752" s="3">
        <v>5</v>
      </c>
      <c r="I2752" s="6">
        <f t="shared" si="42"/>
        <v>3.3333333333333335</v>
      </c>
    </row>
    <row r="2753" spans="6:9" x14ac:dyDescent="0.3">
      <c r="F2753" s="3">
        <v>2</v>
      </c>
      <c r="G2753" s="3">
        <v>3</v>
      </c>
      <c r="H2753" s="3">
        <v>5</v>
      </c>
      <c r="I2753" s="6">
        <f t="shared" si="42"/>
        <v>3.3333333333333335</v>
      </c>
    </row>
    <row r="2754" spans="6:9" x14ac:dyDescent="0.3">
      <c r="F2754" s="3">
        <v>2</v>
      </c>
      <c r="G2754" s="3">
        <v>3</v>
      </c>
      <c r="H2754" s="3">
        <v>5</v>
      </c>
      <c r="I2754" s="6">
        <f t="shared" si="42"/>
        <v>3.3333333333333335</v>
      </c>
    </row>
    <row r="2755" spans="6:9" x14ac:dyDescent="0.3">
      <c r="F2755" s="3">
        <v>2</v>
      </c>
      <c r="G2755" s="3">
        <v>3</v>
      </c>
      <c r="H2755" s="3">
        <v>6</v>
      </c>
      <c r="I2755" s="6">
        <f t="shared" si="42"/>
        <v>3.6666666666666665</v>
      </c>
    </row>
    <row r="2756" spans="6:9" x14ac:dyDescent="0.3">
      <c r="F2756" s="3">
        <v>2</v>
      </c>
      <c r="G2756" s="3">
        <v>3</v>
      </c>
      <c r="H2756" s="3">
        <v>6</v>
      </c>
      <c r="I2756" s="6">
        <f t="shared" ref="I2756:I2819" si="43">AVERAGE(F2756:H2756)</f>
        <v>3.6666666666666665</v>
      </c>
    </row>
    <row r="2757" spans="6:9" x14ac:dyDescent="0.3">
      <c r="F2757" s="3">
        <v>2</v>
      </c>
      <c r="G2757" s="3">
        <v>3</v>
      </c>
      <c r="H2757" s="3">
        <v>7</v>
      </c>
      <c r="I2757" s="6">
        <f t="shared" si="43"/>
        <v>4</v>
      </c>
    </row>
    <row r="2758" spans="6:9" x14ac:dyDescent="0.3">
      <c r="F2758" s="3">
        <v>2</v>
      </c>
      <c r="G2758" s="3">
        <v>3</v>
      </c>
      <c r="H2758" s="3">
        <v>3</v>
      </c>
      <c r="I2758" s="6">
        <f t="shared" si="43"/>
        <v>2.6666666666666665</v>
      </c>
    </row>
    <row r="2759" spans="6:9" x14ac:dyDescent="0.3">
      <c r="F2759" s="3">
        <v>2</v>
      </c>
      <c r="G2759" s="3">
        <v>3</v>
      </c>
      <c r="H2759" s="3">
        <v>4</v>
      </c>
      <c r="I2759" s="6">
        <f t="shared" si="43"/>
        <v>3</v>
      </c>
    </row>
    <row r="2760" spans="6:9" x14ac:dyDescent="0.3">
      <c r="F2760" s="3">
        <v>2</v>
      </c>
      <c r="G2760" s="3">
        <v>3</v>
      </c>
      <c r="H2760" s="3">
        <v>4</v>
      </c>
      <c r="I2760" s="6">
        <f t="shared" si="43"/>
        <v>3</v>
      </c>
    </row>
    <row r="2761" spans="6:9" x14ac:dyDescent="0.3">
      <c r="F2761" s="3">
        <v>2</v>
      </c>
      <c r="G2761" s="3">
        <v>3</v>
      </c>
      <c r="H2761" s="3">
        <v>4</v>
      </c>
      <c r="I2761" s="6">
        <f t="shared" si="43"/>
        <v>3</v>
      </c>
    </row>
    <row r="2762" spans="6:9" x14ac:dyDescent="0.3">
      <c r="F2762" s="3">
        <v>2</v>
      </c>
      <c r="G2762" s="3">
        <v>3</v>
      </c>
      <c r="H2762" s="3">
        <v>4</v>
      </c>
      <c r="I2762" s="6">
        <f t="shared" si="43"/>
        <v>3</v>
      </c>
    </row>
    <row r="2763" spans="6:9" x14ac:dyDescent="0.3">
      <c r="F2763" s="3">
        <v>2</v>
      </c>
      <c r="G2763" s="3">
        <v>3</v>
      </c>
      <c r="H2763" s="3">
        <v>5</v>
      </c>
      <c r="I2763" s="6">
        <f t="shared" si="43"/>
        <v>3.3333333333333335</v>
      </c>
    </row>
    <row r="2764" spans="6:9" x14ac:dyDescent="0.3">
      <c r="F2764" s="3">
        <v>2</v>
      </c>
      <c r="G2764" s="3">
        <v>3</v>
      </c>
      <c r="H2764" s="3">
        <v>5</v>
      </c>
      <c r="I2764" s="6">
        <f t="shared" si="43"/>
        <v>3.3333333333333335</v>
      </c>
    </row>
    <row r="2765" spans="6:9" x14ac:dyDescent="0.3">
      <c r="F2765" s="3">
        <v>2</v>
      </c>
      <c r="G2765" s="3">
        <v>3</v>
      </c>
      <c r="H2765" s="3">
        <v>5</v>
      </c>
      <c r="I2765" s="6">
        <f t="shared" si="43"/>
        <v>3.3333333333333335</v>
      </c>
    </row>
    <row r="2766" spans="6:9" x14ac:dyDescent="0.3">
      <c r="F2766" s="3">
        <v>2</v>
      </c>
      <c r="G2766" s="3">
        <v>3</v>
      </c>
      <c r="H2766" s="3">
        <v>6</v>
      </c>
      <c r="I2766" s="6">
        <f t="shared" si="43"/>
        <v>3.6666666666666665</v>
      </c>
    </row>
    <row r="2767" spans="6:9" x14ac:dyDescent="0.3">
      <c r="F2767" s="3">
        <v>2</v>
      </c>
      <c r="G2767" s="3">
        <v>3</v>
      </c>
      <c r="H2767" s="3">
        <v>6</v>
      </c>
      <c r="I2767" s="6">
        <f t="shared" si="43"/>
        <v>3.6666666666666665</v>
      </c>
    </row>
    <row r="2768" spans="6:9" x14ac:dyDescent="0.3">
      <c r="F2768" s="3">
        <v>2</v>
      </c>
      <c r="G2768" s="3">
        <v>3</v>
      </c>
      <c r="H2768" s="3">
        <v>7</v>
      </c>
      <c r="I2768" s="6">
        <f t="shared" si="43"/>
        <v>4</v>
      </c>
    </row>
    <row r="2769" spans="6:9" x14ac:dyDescent="0.3">
      <c r="F2769" s="3">
        <v>2</v>
      </c>
      <c r="G2769" s="3">
        <v>3</v>
      </c>
      <c r="H2769" s="3">
        <v>4</v>
      </c>
      <c r="I2769" s="6">
        <f t="shared" si="43"/>
        <v>3</v>
      </c>
    </row>
    <row r="2770" spans="6:9" x14ac:dyDescent="0.3">
      <c r="F2770" s="3">
        <v>2</v>
      </c>
      <c r="G2770" s="3">
        <v>3</v>
      </c>
      <c r="H2770" s="3">
        <v>4</v>
      </c>
      <c r="I2770" s="6">
        <f t="shared" si="43"/>
        <v>3</v>
      </c>
    </row>
    <row r="2771" spans="6:9" x14ac:dyDescent="0.3">
      <c r="F2771" s="3">
        <v>2</v>
      </c>
      <c r="G2771" s="3">
        <v>3</v>
      </c>
      <c r="H2771" s="3">
        <v>4</v>
      </c>
      <c r="I2771" s="6">
        <f t="shared" si="43"/>
        <v>3</v>
      </c>
    </row>
    <row r="2772" spans="6:9" x14ac:dyDescent="0.3">
      <c r="F2772" s="3">
        <v>2</v>
      </c>
      <c r="G2772" s="3">
        <v>3</v>
      </c>
      <c r="H2772" s="3">
        <v>4</v>
      </c>
      <c r="I2772" s="6">
        <f t="shared" si="43"/>
        <v>3</v>
      </c>
    </row>
    <row r="2773" spans="6:9" x14ac:dyDescent="0.3">
      <c r="F2773" s="3">
        <v>2</v>
      </c>
      <c r="G2773" s="3">
        <v>3</v>
      </c>
      <c r="H2773" s="3">
        <v>5</v>
      </c>
      <c r="I2773" s="6">
        <f t="shared" si="43"/>
        <v>3.3333333333333335</v>
      </c>
    </row>
    <row r="2774" spans="6:9" x14ac:dyDescent="0.3">
      <c r="F2774" s="3">
        <v>2</v>
      </c>
      <c r="G2774" s="3">
        <v>3</v>
      </c>
      <c r="H2774" s="3">
        <v>5</v>
      </c>
      <c r="I2774" s="6">
        <f t="shared" si="43"/>
        <v>3.3333333333333335</v>
      </c>
    </row>
    <row r="2775" spans="6:9" x14ac:dyDescent="0.3">
      <c r="F2775" s="3">
        <v>2</v>
      </c>
      <c r="G2775" s="3">
        <v>3</v>
      </c>
      <c r="H2775" s="3">
        <v>5</v>
      </c>
      <c r="I2775" s="6">
        <f t="shared" si="43"/>
        <v>3.3333333333333335</v>
      </c>
    </row>
    <row r="2776" spans="6:9" x14ac:dyDescent="0.3">
      <c r="F2776" s="3">
        <v>2</v>
      </c>
      <c r="G2776" s="3">
        <v>3</v>
      </c>
      <c r="H2776" s="3">
        <v>6</v>
      </c>
      <c r="I2776" s="6">
        <f t="shared" si="43"/>
        <v>3.6666666666666665</v>
      </c>
    </row>
    <row r="2777" spans="6:9" x14ac:dyDescent="0.3">
      <c r="F2777" s="3">
        <v>2</v>
      </c>
      <c r="G2777" s="3">
        <v>3</v>
      </c>
      <c r="H2777" s="3">
        <v>6</v>
      </c>
      <c r="I2777" s="6">
        <f t="shared" si="43"/>
        <v>3.6666666666666665</v>
      </c>
    </row>
    <row r="2778" spans="6:9" x14ac:dyDescent="0.3">
      <c r="F2778" s="3">
        <v>2</v>
      </c>
      <c r="G2778" s="3">
        <v>3</v>
      </c>
      <c r="H2778" s="3">
        <v>7</v>
      </c>
      <c r="I2778" s="6">
        <f t="shared" si="43"/>
        <v>4</v>
      </c>
    </row>
    <row r="2779" spans="6:9" x14ac:dyDescent="0.3">
      <c r="F2779" s="3">
        <v>2</v>
      </c>
      <c r="G2779" s="3">
        <v>4</v>
      </c>
      <c r="H2779" s="3">
        <v>4</v>
      </c>
      <c r="I2779" s="6">
        <f t="shared" si="43"/>
        <v>3.3333333333333335</v>
      </c>
    </row>
    <row r="2780" spans="6:9" x14ac:dyDescent="0.3">
      <c r="F2780" s="3">
        <v>2</v>
      </c>
      <c r="G2780" s="3">
        <v>4</v>
      </c>
      <c r="H2780" s="3">
        <v>4</v>
      </c>
      <c r="I2780" s="6">
        <f t="shared" si="43"/>
        <v>3.3333333333333335</v>
      </c>
    </row>
    <row r="2781" spans="6:9" x14ac:dyDescent="0.3">
      <c r="F2781" s="3">
        <v>2</v>
      </c>
      <c r="G2781" s="3">
        <v>4</v>
      </c>
      <c r="H2781" s="3">
        <v>4</v>
      </c>
      <c r="I2781" s="6">
        <f t="shared" si="43"/>
        <v>3.3333333333333335</v>
      </c>
    </row>
    <row r="2782" spans="6:9" x14ac:dyDescent="0.3">
      <c r="F2782" s="3">
        <v>2</v>
      </c>
      <c r="G2782" s="3">
        <v>4</v>
      </c>
      <c r="H2782" s="3">
        <v>5</v>
      </c>
      <c r="I2782" s="6">
        <f t="shared" si="43"/>
        <v>3.6666666666666665</v>
      </c>
    </row>
    <row r="2783" spans="6:9" x14ac:dyDescent="0.3">
      <c r="F2783" s="3">
        <v>2</v>
      </c>
      <c r="G2783" s="3">
        <v>4</v>
      </c>
      <c r="H2783" s="3">
        <v>5</v>
      </c>
      <c r="I2783" s="6">
        <f t="shared" si="43"/>
        <v>3.6666666666666665</v>
      </c>
    </row>
    <row r="2784" spans="6:9" x14ac:dyDescent="0.3">
      <c r="F2784" s="3">
        <v>2</v>
      </c>
      <c r="G2784" s="3">
        <v>4</v>
      </c>
      <c r="H2784" s="3">
        <v>5</v>
      </c>
      <c r="I2784" s="6">
        <f t="shared" si="43"/>
        <v>3.6666666666666665</v>
      </c>
    </row>
    <row r="2785" spans="6:9" x14ac:dyDescent="0.3">
      <c r="F2785" s="3">
        <v>2</v>
      </c>
      <c r="G2785" s="3">
        <v>4</v>
      </c>
      <c r="H2785" s="3">
        <v>6</v>
      </c>
      <c r="I2785" s="6">
        <f t="shared" si="43"/>
        <v>4</v>
      </c>
    </row>
    <row r="2786" spans="6:9" x14ac:dyDescent="0.3">
      <c r="F2786" s="3">
        <v>2</v>
      </c>
      <c r="G2786" s="3">
        <v>4</v>
      </c>
      <c r="H2786" s="3">
        <v>6</v>
      </c>
      <c r="I2786" s="6">
        <f t="shared" si="43"/>
        <v>4</v>
      </c>
    </row>
    <row r="2787" spans="6:9" x14ac:dyDescent="0.3">
      <c r="F2787" s="3">
        <v>2</v>
      </c>
      <c r="G2787" s="3">
        <v>4</v>
      </c>
      <c r="H2787" s="3">
        <v>7</v>
      </c>
      <c r="I2787" s="6">
        <f t="shared" si="43"/>
        <v>4.333333333333333</v>
      </c>
    </row>
    <row r="2788" spans="6:9" x14ac:dyDescent="0.3">
      <c r="F2788" s="3">
        <v>2</v>
      </c>
      <c r="G2788" s="3">
        <v>4</v>
      </c>
      <c r="H2788" s="3">
        <v>4</v>
      </c>
      <c r="I2788" s="6">
        <f t="shared" si="43"/>
        <v>3.3333333333333335</v>
      </c>
    </row>
    <row r="2789" spans="6:9" x14ac:dyDescent="0.3">
      <c r="F2789" s="3">
        <v>2</v>
      </c>
      <c r="G2789" s="3">
        <v>4</v>
      </c>
      <c r="H2789" s="3">
        <v>4</v>
      </c>
      <c r="I2789" s="6">
        <f t="shared" si="43"/>
        <v>3.3333333333333335</v>
      </c>
    </row>
    <row r="2790" spans="6:9" x14ac:dyDescent="0.3">
      <c r="F2790" s="3">
        <v>2</v>
      </c>
      <c r="G2790" s="3">
        <v>4</v>
      </c>
      <c r="H2790" s="3">
        <v>5</v>
      </c>
      <c r="I2790" s="6">
        <f t="shared" si="43"/>
        <v>3.6666666666666665</v>
      </c>
    </row>
    <row r="2791" spans="6:9" x14ac:dyDescent="0.3">
      <c r="F2791" s="3">
        <v>2</v>
      </c>
      <c r="G2791" s="3">
        <v>4</v>
      </c>
      <c r="H2791" s="3">
        <v>5</v>
      </c>
      <c r="I2791" s="6">
        <f t="shared" si="43"/>
        <v>3.6666666666666665</v>
      </c>
    </row>
    <row r="2792" spans="6:9" x14ac:dyDescent="0.3">
      <c r="F2792" s="3">
        <v>2</v>
      </c>
      <c r="G2792" s="3">
        <v>4</v>
      </c>
      <c r="H2792" s="3">
        <v>5</v>
      </c>
      <c r="I2792" s="6">
        <f t="shared" si="43"/>
        <v>3.6666666666666665</v>
      </c>
    </row>
    <row r="2793" spans="6:9" x14ac:dyDescent="0.3">
      <c r="F2793" s="3">
        <v>2</v>
      </c>
      <c r="G2793" s="3">
        <v>4</v>
      </c>
      <c r="H2793" s="3">
        <v>6</v>
      </c>
      <c r="I2793" s="6">
        <f t="shared" si="43"/>
        <v>4</v>
      </c>
    </row>
    <row r="2794" spans="6:9" x14ac:dyDescent="0.3">
      <c r="F2794" s="3">
        <v>2</v>
      </c>
      <c r="G2794" s="3">
        <v>4</v>
      </c>
      <c r="H2794" s="3">
        <v>6</v>
      </c>
      <c r="I2794" s="6">
        <f t="shared" si="43"/>
        <v>4</v>
      </c>
    </row>
    <row r="2795" spans="6:9" x14ac:dyDescent="0.3">
      <c r="F2795" s="3">
        <v>2</v>
      </c>
      <c r="G2795" s="3">
        <v>4</v>
      </c>
      <c r="H2795" s="3">
        <v>7</v>
      </c>
      <c r="I2795" s="6">
        <f t="shared" si="43"/>
        <v>4.333333333333333</v>
      </c>
    </row>
    <row r="2796" spans="6:9" x14ac:dyDescent="0.3">
      <c r="F2796" s="3">
        <v>2</v>
      </c>
      <c r="G2796" s="3">
        <v>4</v>
      </c>
      <c r="H2796" s="3">
        <v>4</v>
      </c>
      <c r="I2796" s="6">
        <f t="shared" si="43"/>
        <v>3.3333333333333335</v>
      </c>
    </row>
    <row r="2797" spans="6:9" x14ac:dyDescent="0.3">
      <c r="F2797" s="3">
        <v>2</v>
      </c>
      <c r="G2797" s="3">
        <v>4</v>
      </c>
      <c r="H2797" s="3">
        <v>5</v>
      </c>
      <c r="I2797" s="6">
        <f t="shared" si="43"/>
        <v>3.6666666666666665</v>
      </c>
    </row>
    <row r="2798" spans="6:9" x14ac:dyDescent="0.3">
      <c r="F2798" s="3">
        <v>2</v>
      </c>
      <c r="G2798" s="3">
        <v>4</v>
      </c>
      <c r="H2798" s="3">
        <v>5</v>
      </c>
      <c r="I2798" s="6">
        <f t="shared" si="43"/>
        <v>3.6666666666666665</v>
      </c>
    </row>
    <row r="2799" spans="6:9" x14ac:dyDescent="0.3">
      <c r="F2799" s="3">
        <v>2</v>
      </c>
      <c r="G2799" s="3">
        <v>4</v>
      </c>
      <c r="H2799" s="3">
        <v>5</v>
      </c>
      <c r="I2799" s="6">
        <f t="shared" si="43"/>
        <v>3.6666666666666665</v>
      </c>
    </row>
    <row r="2800" spans="6:9" x14ac:dyDescent="0.3">
      <c r="F2800" s="3">
        <v>2</v>
      </c>
      <c r="G2800" s="3">
        <v>4</v>
      </c>
      <c r="H2800" s="3">
        <v>6</v>
      </c>
      <c r="I2800" s="6">
        <f t="shared" si="43"/>
        <v>4</v>
      </c>
    </row>
    <row r="2801" spans="6:9" x14ac:dyDescent="0.3">
      <c r="F2801" s="3">
        <v>2</v>
      </c>
      <c r="G2801" s="3">
        <v>4</v>
      </c>
      <c r="H2801" s="3">
        <v>6</v>
      </c>
      <c r="I2801" s="6">
        <f t="shared" si="43"/>
        <v>4</v>
      </c>
    </row>
    <row r="2802" spans="6:9" x14ac:dyDescent="0.3">
      <c r="F2802" s="3">
        <v>2</v>
      </c>
      <c r="G2802" s="3">
        <v>4</v>
      </c>
      <c r="H2802" s="3">
        <v>7</v>
      </c>
      <c r="I2802" s="6">
        <f t="shared" si="43"/>
        <v>4.333333333333333</v>
      </c>
    </row>
    <row r="2803" spans="6:9" x14ac:dyDescent="0.3">
      <c r="F2803" s="3">
        <v>2</v>
      </c>
      <c r="G2803" s="3">
        <v>4</v>
      </c>
      <c r="H2803" s="3">
        <v>5</v>
      </c>
      <c r="I2803" s="6">
        <f t="shared" si="43"/>
        <v>3.6666666666666665</v>
      </c>
    </row>
    <row r="2804" spans="6:9" x14ac:dyDescent="0.3">
      <c r="F2804" s="3">
        <v>2</v>
      </c>
      <c r="G2804" s="3">
        <v>4</v>
      </c>
      <c r="H2804" s="3">
        <v>5</v>
      </c>
      <c r="I2804" s="6">
        <f t="shared" si="43"/>
        <v>3.6666666666666665</v>
      </c>
    </row>
    <row r="2805" spans="6:9" x14ac:dyDescent="0.3">
      <c r="F2805" s="3">
        <v>2</v>
      </c>
      <c r="G2805" s="3">
        <v>4</v>
      </c>
      <c r="H2805" s="3">
        <v>5</v>
      </c>
      <c r="I2805" s="6">
        <f t="shared" si="43"/>
        <v>3.6666666666666665</v>
      </c>
    </row>
    <row r="2806" spans="6:9" x14ac:dyDescent="0.3">
      <c r="F2806" s="3">
        <v>2</v>
      </c>
      <c r="G2806" s="3">
        <v>4</v>
      </c>
      <c r="H2806" s="3">
        <v>6</v>
      </c>
      <c r="I2806" s="6">
        <f t="shared" si="43"/>
        <v>4</v>
      </c>
    </row>
    <row r="2807" spans="6:9" x14ac:dyDescent="0.3">
      <c r="F2807" s="3">
        <v>2</v>
      </c>
      <c r="G2807" s="3">
        <v>4</v>
      </c>
      <c r="H2807" s="3">
        <v>6</v>
      </c>
      <c r="I2807" s="6">
        <f t="shared" si="43"/>
        <v>4</v>
      </c>
    </row>
    <row r="2808" spans="6:9" x14ac:dyDescent="0.3">
      <c r="F2808" s="3">
        <v>2</v>
      </c>
      <c r="G2808" s="3">
        <v>4</v>
      </c>
      <c r="H2808" s="3">
        <v>7</v>
      </c>
      <c r="I2808" s="6">
        <f t="shared" si="43"/>
        <v>4.333333333333333</v>
      </c>
    </row>
    <row r="2809" spans="6:9" x14ac:dyDescent="0.3">
      <c r="F2809" s="3">
        <v>2</v>
      </c>
      <c r="G2809" s="3">
        <v>5</v>
      </c>
      <c r="H2809" s="3">
        <v>5</v>
      </c>
      <c r="I2809" s="6">
        <f t="shared" si="43"/>
        <v>4</v>
      </c>
    </row>
    <row r="2810" spans="6:9" x14ac:dyDescent="0.3">
      <c r="F2810" s="3">
        <v>2</v>
      </c>
      <c r="G2810" s="3">
        <v>5</v>
      </c>
      <c r="H2810" s="3">
        <v>5</v>
      </c>
      <c r="I2810" s="6">
        <f t="shared" si="43"/>
        <v>4</v>
      </c>
    </row>
    <row r="2811" spans="6:9" x14ac:dyDescent="0.3">
      <c r="F2811" s="3">
        <v>2</v>
      </c>
      <c r="G2811" s="3">
        <v>5</v>
      </c>
      <c r="H2811" s="3">
        <v>6</v>
      </c>
      <c r="I2811" s="6">
        <f t="shared" si="43"/>
        <v>4.333333333333333</v>
      </c>
    </row>
    <row r="2812" spans="6:9" x14ac:dyDescent="0.3">
      <c r="F2812" s="3">
        <v>2</v>
      </c>
      <c r="G2812" s="3">
        <v>5</v>
      </c>
      <c r="H2812" s="3">
        <v>6</v>
      </c>
      <c r="I2812" s="6">
        <f t="shared" si="43"/>
        <v>4.333333333333333</v>
      </c>
    </row>
    <row r="2813" spans="6:9" x14ac:dyDescent="0.3">
      <c r="F2813" s="3">
        <v>2</v>
      </c>
      <c r="G2813" s="3">
        <v>5</v>
      </c>
      <c r="H2813" s="3">
        <v>7</v>
      </c>
      <c r="I2813" s="6">
        <f t="shared" si="43"/>
        <v>4.666666666666667</v>
      </c>
    </row>
    <row r="2814" spans="6:9" x14ac:dyDescent="0.3">
      <c r="F2814" s="3">
        <v>2</v>
      </c>
      <c r="G2814" s="3">
        <v>5</v>
      </c>
      <c r="H2814" s="3">
        <v>5</v>
      </c>
      <c r="I2814" s="6">
        <f t="shared" si="43"/>
        <v>4</v>
      </c>
    </row>
    <row r="2815" spans="6:9" x14ac:dyDescent="0.3">
      <c r="F2815" s="3">
        <v>2</v>
      </c>
      <c r="G2815" s="3">
        <v>5</v>
      </c>
      <c r="H2815" s="3">
        <v>6</v>
      </c>
      <c r="I2815" s="6">
        <f t="shared" si="43"/>
        <v>4.333333333333333</v>
      </c>
    </row>
    <row r="2816" spans="6:9" x14ac:dyDescent="0.3">
      <c r="F2816" s="3">
        <v>2</v>
      </c>
      <c r="G2816" s="3">
        <v>5</v>
      </c>
      <c r="H2816" s="3">
        <v>6</v>
      </c>
      <c r="I2816" s="6">
        <f t="shared" si="43"/>
        <v>4.333333333333333</v>
      </c>
    </row>
    <row r="2817" spans="6:9" x14ac:dyDescent="0.3">
      <c r="F2817" s="3">
        <v>2</v>
      </c>
      <c r="G2817" s="3">
        <v>5</v>
      </c>
      <c r="H2817" s="3">
        <v>7</v>
      </c>
      <c r="I2817" s="6">
        <f t="shared" si="43"/>
        <v>4.666666666666667</v>
      </c>
    </row>
    <row r="2818" spans="6:9" x14ac:dyDescent="0.3">
      <c r="F2818" s="3">
        <v>2</v>
      </c>
      <c r="G2818" s="3">
        <v>5</v>
      </c>
      <c r="H2818" s="3">
        <v>6</v>
      </c>
      <c r="I2818" s="6">
        <f t="shared" si="43"/>
        <v>4.333333333333333</v>
      </c>
    </row>
    <row r="2819" spans="6:9" x14ac:dyDescent="0.3">
      <c r="F2819" s="3">
        <v>2</v>
      </c>
      <c r="G2819" s="3">
        <v>5</v>
      </c>
      <c r="H2819" s="3">
        <v>6</v>
      </c>
      <c r="I2819" s="6">
        <f t="shared" si="43"/>
        <v>4.333333333333333</v>
      </c>
    </row>
    <row r="2820" spans="6:9" x14ac:dyDescent="0.3">
      <c r="F2820" s="3">
        <v>2</v>
      </c>
      <c r="G2820" s="3">
        <v>5</v>
      </c>
      <c r="H2820" s="3">
        <v>7</v>
      </c>
      <c r="I2820" s="6">
        <f t="shared" ref="I2820:I2883" si="44">AVERAGE(F2820:H2820)</f>
        <v>4.666666666666667</v>
      </c>
    </row>
    <row r="2821" spans="6:9" x14ac:dyDescent="0.3">
      <c r="F2821" s="3">
        <v>2</v>
      </c>
      <c r="G2821" s="3">
        <v>6</v>
      </c>
      <c r="H2821" s="3">
        <v>6</v>
      </c>
      <c r="I2821" s="6">
        <f t="shared" si="44"/>
        <v>4.666666666666667</v>
      </c>
    </row>
    <row r="2822" spans="6:9" x14ac:dyDescent="0.3">
      <c r="F2822" s="3">
        <v>2</v>
      </c>
      <c r="G2822" s="3">
        <v>6</v>
      </c>
      <c r="H2822" s="3">
        <v>7</v>
      </c>
      <c r="I2822" s="6">
        <f t="shared" si="44"/>
        <v>5</v>
      </c>
    </row>
    <row r="2823" spans="6:9" x14ac:dyDescent="0.3">
      <c r="F2823" s="3">
        <v>2</v>
      </c>
      <c r="G2823" s="3">
        <v>6</v>
      </c>
      <c r="H2823" s="3">
        <v>7</v>
      </c>
      <c r="I2823" s="6">
        <f t="shared" si="44"/>
        <v>5</v>
      </c>
    </row>
    <row r="2824" spans="6:9" x14ac:dyDescent="0.3">
      <c r="F2824" s="3">
        <v>3</v>
      </c>
      <c r="G2824" s="3">
        <v>3</v>
      </c>
      <c r="H2824" s="3">
        <v>3</v>
      </c>
      <c r="I2824" s="6">
        <f t="shared" si="44"/>
        <v>3</v>
      </c>
    </row>
    <row r="2825" spans="6:9" x14ac:dyDescent="0.3">
      <c r="F2825" s="3">
        <v>3</v>
      </c>
      <c r="G2825" s="3">
        <v>3</v>
      </c>
      <c r="H2825" s="3">
        <v>3</v>
      </c>
      <c r="I2825" s="6">
        <f t="shared" si="44"/>
        <v>3</v>
      </c>
    </row>
    <row r="2826" spans="6:9" x14ac:dyDescent="0.3">
      <c r="F2826" s="3">
        <v>3</v>
      </c>
      <c r="G2826" s="3">
        <v>3</v>
      </c>
      <c r="H2826" s="3">
        <v>3</v>
      </c>
      <c r="I2826" s="6">
        <f t="shared" si="44"/>
        <v>3</v>
      </c>
    </row>
    <row r="2827" spans="6:9" x14ac:dyDescent="0.3">
      <c r="F2827" s="3">
        <v>3</v>
      </c>
      <c r="G2827" s="3">
        <v>3</v>
      </c>
      <c r="H2827" s="3">
        <v>4</v>
      </c>
      <c r="I2827" s="6">
        <f t="shared" si="44"/>
        <v>3.3333333333333335</v>
      </c>
    </row>
    <row r="2828" spans="6:9" x14ac:dyDescent="0.3">
      <c r="F2828" s="3">
        <v>3</v>
      </c>
      <c r="G2828" s="3">
        <v>3</v>
      </c>
      <c r="H2828" s="3">
        <v>4</v>
      </c>
      <c r="I2828" s="6">
        <f t="shared" si="44"/>
        <v>3.3333333333333335</v>
      </c>
    </row>
    <row r="2829" spans="6:9" x14ac:dyDescent="0.3">
      <c r="F2829" s="3">
        <v>3</v>
      </c>
      <c r="G2829" s="3">
        <v>3</v>
      </c>
      <c r="H2829" s="3">
        <v>4</v>
      </c>
      <c r="I2829" s="6">
        <f t="shared" si="44"/>
        <v>3.3333333333333335</v>
      </c>
    </row>
    <row r="2830" spans="6:9" x14ac:dyDescent="0.3">
      <c r="F2830" s="3">
        <v>3</v>
      </c>
      <c r="G2830" s="3">
        <v>3</v>
      </c>
      <c r="H2830" s="3">
        <v>4</v>
      </c>
      <c r="I2830" s="6">
        <f t="shared" si="44"/>
        <v>3.3333333333333335</v>
      </c>
    </row>
    <row r="2831" spans="6:9" x14ac:dyDescent="0.3">
      <c r="F2831" s="3">
        <v>3</v>
      </c>
      <c r="G2831" s="3">
        <v>3</v>
      </c>
      <c r="H2831" s="3">
        <v>5</v>
      </c>
      <c r="I2831" s="6">
        <f t="shared" si="44"/>
        <v>3.6666666666666665</v>
      </c>
    </row>
    <row r="2832" spans="6:9" x14ac:dyDescent="0.3">
      <c r="F2832" s="3">
        <v>3</v>
      </c>
      <c r="G2832" s="3">
        <v>3</v>
      </c>
      <c r="H2832" s="3">
        <v>5</v>
      </c>
      <c r="I2832" s="6">
        <f t="shared" si="44"/>
        <v>3.6666666666666665</v>
      </c>
    </row>
    <row r="2833" spans="6:9" x14ac:dyDescent="0.3">
      <c r="F2833" s="3">
        <v>3</v>
      </c>
      <c r="G2833" s="3">
        <v>3</v>
      </c>
      <c r="H2833" s="3">
        <v>5</v>
      </c>
      <c r="I2833" s="6">
        <f t="shared" si="44"/>
        <v>3.6666666666666665</v>
      </c>
    </row>
    <row r="2834" spans="6:9" x14ac:dyDescent="0.3">
      <c r="F2834" s="3">
        <v>3</v>
      </c>
      <c r="G2834" s="3">
        <v>3</v>
      </c>
      <c r="H2834" s="3">
        <v>6</v>
      </c>
      <c r="I2834" s="6">
        <f t="shared" si="44"/>
        <v>4</v>
      </c>
    </row>
    <row r="2835" spans="6:9" x14ac:dyDescent="0.3">
      <c r="F2835" s="3">
        <v>3</v>
      </c>
      <c r="G2835" s="3">
        <v>3</v>
      </c>
      <c r="H2835" s="3">
        <v>6</v>
      </c>
      <c r="I2835" s="6">
        <f t="shared" si="44"/>
        <v>4</v>
      </c>
    </row>
    <row r="2836" spans="6:9" x14ac:dyDescent="0.3">
      <c r="F2836" s="3">
        <v>3</v>
      </c>
      <c r="G2836" s="3">
        <v>3</v>
      </c>
      <c r="H2836" s="3">
        <v>7</v>
      </c>
      <c r="I2836" s="6">
        <f t="shared" si="44"/>
        <v>4.333333333333333</v>
      </c>
    </row>
    <row r="2837" spans="6:9" x14ac:dyDescent="0.3">
      <c r="F2837" s="3">
        <v>3</v>
      </c>
      <c r="G2837" s="3">
        <v>3</v>
      </c>
      <c r="H2837" s="3">
        <v>3</v>
      </c>
      <c r="I2837" s="6">
        <f t="shared" si="44"/>
        <v>3</v>
      </c>
    </row>
    <row r="2838" spans="6:9" x14ac:dyDescent="0.3">
      <c r="F2838" s="3">
        <v>3</v>
      </c>
      <c r="G2838" s="3">
        <v>3</v>
      </c>
      <c r="H2838" s="3">
        <v>3</v>
      </c>
      <c r="I2838" s="6">
        <f t="shared" si="44"/>
        <v>3</v>
      </c>
    </row>
    <row r="2839" spans="6:9" x14ac:dyDescent="0.3">
      <c r="F2839" s="3">
        <v>3</v>
      </c>
      <c r="G2839" s="3">
        <v>3</v>
      </c>
      <c r="H2839" s="3">
        <v>4</v>
      </c>
      <c r="I2839" s="6">
        <f t="shared" si="44"/>
        <v>3.3333333333333335</v>
      </c>
    </row>
    <row r="2840" spans="6:9" x14ac:dyDescent="0.3">
      <c r="F2840" s="3">
        <v>3</v>
      </c>
      <c r="G2840" s="3">
        <v>3</v>
      </c>
      <c r="H2840" s="3">
        <v>4</v>
      </c>
      <c r="I2840" s="6">
        <f t="shared" si="44"/>
        <v>3.3333333333333335</v>
      </c>
    </row>
    <row r="2841" spans="6:9" x14ac:dyDescent="0.3">
      <c r="F2841" s="3">
        <v>3</v>
      </c>
      <c r="G2841" s="3">
        <v>3</v>
      </c>
      <c r="H2841" s="3">
        <v>4</v>
      </c>
      <c r="I2841" s="6">
        <f t="shared" si="44"/>
        <v>3.3333333333333335</v>
      </c>
    </row>
    <row r="2842" spans="6:9" x14ac:dyDescent="0.3">
      <c r="F2842" s="3">
        <v>3</v>
      </c>
      <c r="G2842" s="3">
        <v>3</v>
      </c>
      <c r="H2842" s="3">
        <v>4</v>
      </c>
      <c r="I2842" s="6">
        <f t="shared" si="44"/>
        <v>3.3333333333333335</v>
      </c>
    </row>
    <row r="2843" spans="6:9" x14ac:dyDescent="0.3">
      <c r="F2843" s="3">
        <v>3</v>
      </c>
      <c r="G2843" s="3">
        <v>3</v>
      </c>
      <c r="H2843" s="3">
        <v>5</v>
      </c>
      <c r="I2843" s="6">
        <f t="shared" si="44"/>
        <v>3.6666666666666665</v>
      </c>
    </row>
    <row r="2844" spans="6:9" x14ac:dyDescent="0.3">
      <c r="F2844" s="3">
        <v>3</v>
      </c>
      <c r="G2844" s="3">
        <v>3</v>
      </c>
      <c r="H2844" s="3">
        <v>5</v>
      </c>
      <c r="I2844" s="6">
        <f t="shared" si="44"/>
        <v>3.6666666666666665</v>
      </c>
    </row>
    <row r="2845" spans="6:9" x14ac:dyDescent="0.3">
      <c r="F2845" s="3">
        <v>3</v>
      </c>
      <c r="G2845" s="3">
        <v>3</v>
      </c>
      <c r="H2845" s="3">
        <v>5</v>
      </c>
      <c r="I2845" s="6">
        <f t="shared" si="44"/>
        <v>3.6666666666666665</v>
      </c>
    </row>
    <row r="2846" spans="6:9" x14ac:dyDescent="0.3">
      <c r="F2846" s="3">
        <v>3</v>
      </c>
      <c r="G2846" s="3">
        <v>3</v>
      </c>
      <c r="H2846" s="3">
        <v>6</v>
      </c>
      <c r="I2846" s="6">
        <f t="shared" si="44"/>
        <v>4</v>
      </c>
    </row>
    <row r="2847" spans="6:9" x14ac:dyDescent="0.3">
      <c r="F2847" s="3">
        <v>3</v>
      </c>
      <c r="G2847" s="3">
        <v>3</v>
      </c>
      <c r="H2847" s="3">
        <v>6</v>
      </c>
      <c r="I2847" s="6">
        <f t="shared" si="44"/>
        <v>4</v>
      </c>
    </row>
    <row r="2848" spans="6:9" x14ac:dyDescent="0.3">
      <c r="F2848" s="3">
        <v>3</v>
      </c>
      <c r="G2848" s="3">
        <v>3</v>
      </c>
      <c r="H2848" s="3">
        <v>7</v>
      </c>
      <c r="I2848" s="6">
        <f t="shared" si="44"/>
        <v>4.333333333333333</v>
      </c>
    </row>
    <row r="2849" spans="6:9" x14ac:dyDescent="0.3">
      <c r="F2849" s="3">
        <v>3</v>
      </c>
      <c r="G2849" s="3">
        <v>3</v>
      </c>
      <c r="H2849" s="3">
        <v>3</v>
      </c>
      <c r="I2849" s="6">
        <f t="shared" si="44"/>
        <v>3</v>
      </c>
    </row>
    <row r="2850" spans="6:9" x14ac:dyDescent="0.3">
      <c r="F2850" s="3">
        <v>3</v>
      </c>
      <c r="G2850" s="3">
        <v>3</v>
      </c>
      <c r="H2850" s="3">
        <v>4</v>
      </c>
      <c r="I2850" s="6">
        <f t="shared" si="44"/>
        <v>3.3333333333333335</v>
      </c>
    </row>
    <row r="2851" spans="6:9" x14ac:dyDescent="0.3">
      <c r="F2851" s="3">
        <v>3</v>
      </c>
      <c r="G2851" s="3">
        <v>3</v>
      </c>
      <c r="H2851" s="3">
        <v>4</v>
      </c>
      <c r="I2851" s="6">
        <f t="shared" si="44"/>
        <v>3.3333333333333335</v>
      </c>
    </row>
    <row r="2852" spans="6:9" x14ac:dyDescent="0.3">
      <c r="F2852" s="3">
        <v>3</v>
      </c>
      <c r="G2852" s="3">
        <v>3</v>
      </c>
      <c r="H2852" s="3">
        <v>4</v>
      </c>
      <c r="I2852" s="6">
        <f t="shared" si="44"/>
        <v>3.3333333333333335</v>
      </c>
    </row>
    <row r="2853" spans="6:9" x14ac:dyDescent="0.3">
      <c r="F2853" s="3">
        <v>3</v>
      </c>
      <c r="G2853" s="3">
        <v>3</v>
      </c>
      <c r="H2853" s="3">
        <v>4</v>
      </c>
      <c r="I2853" s="6">
        <f t="shared" si="44"/>
        <v>3.3333333333333335</v>
      </c>
    </row>
    <row r="2854" spans="6:9" x14ac:dyDescent="0.3">
      <c r="F2854" s="3">
        <v>3</v>
      </c>
      <c r="G2854" s="3">
        <v>3</v>
      </c>
      <c r="H2854" s="3">
        <v>5</v>
      </c>
      <c r="I2854" s="6">
        <f t="shared" si="44"/>
        <v>3.6666666666666665</v>
      </c>
    </row>
    <row r="2855" spans="6:9" x14ac:dyDescent="0.3">
      <c r="F2855" s="3">
        <v>3</v>
      </c>
      <c r="G2855" s="3">
        <v>3</v>
      </c>
      <c r="H2855" s="3">
        <v>5</v>
      </c>
      <c r="I2855" s="6">
        <f t="shared" si="44"/>
        <v>3.6666666666666665</v>
      </c>
    </row>
    <row r="2856" spans="6:9" x14ac:dyDescent="0.3">
      <c r="F2856" s="3">
        <v>3</v>
      </c>
      <c r="G2856" s="3">
        <v>3</v>
      </c>
      <c r="H2856" s="3">
        <v>5</v>
      </c>
      <c r="I2856" s="6">
        <f t="shared" si="44"/>
        <v>3.6666666666666665</v>
      </c>
    </row>
    <row r="2857" spans="6:9" x14ac:dyDescent="0.3">
      <c r="F2857" s="3">
        <v>3</v>
      </c>
      <c r="G2857" s="3">
        <v>3</v>
      </c>
      <c r="H2857" s="3">
        <v>6</v>
      </c>
      <c r="I2857" s="6">
        <f t="shared" si="44"/>
        <v>4</v>
      </c>
    </row>
    <row r="2858" spans="6:9" x14ac:dyDescent="0.3">
      <c r="F2858" s="3">
        <v>3</v>
      </c>
      <c r="G2858" s="3">
        <v>3</v>
      </c>
      <c r="H2858" s="3">
        <v>6</v>
      </c>
      <c r="I2858" s="6">
        <f t="shared" si="44"/>
        <v>4</v>
      </c>
    </row>
    <row r="2859" spans="6:9" x14ac:dyDescent="0.3">
      <c r="F2859" s="3">
        <v>3</v>
      </c>
      <c r="G2859" s="3">
        <v>3</v>
      </c>
      <c r="H2859" s="3">
        <v>7</v>
      </c>
      <c r="I2859" s="6">
        <f t="shared" si="44"/>
        <v>4.333333333333333</v>
      </c>
    </row>
    <row r="2860" spans="6:9" x14ac:dyDescent="0.3">
      <c r="F2860" s="3">
        <v>3</v>
      </c>
      <c r="G2860" s="3">
        <v>3</v>
      </c>
      <c r="H2860" s="3">
        <v>4</v>
      </c>
      <c r="I2860" s="6">
        <f t="shared" si="44"/>
        <v>3.3333333333333335</v>
      </c>
    </row>
    <row r="2861" spans="6:9" x14ac:dyDescent="0.3">
      <c r="F2861" s="3">
        <v>3</v>
      </c>
      <c r="G2861" s="3">
        <v>3</v>
      </c>
      <c r="H2861" s="3">
        <v>4</v>
      </c>
      <c r="I2861" s="6">
        <f t="shared" si="44"/>
        <v>3.3333333333333335</v>
      </c>
    </row>
    <row r="2862" spans="6:9" x14ac:dyDescent="0.3">
      <c r="F2862" s="3">
        <v>3</v>
      </c>
      <c r="G2862" s="3">
        <v>3</v>
      </c>
      <c r="H2862" s="3">
        <v>4</v>
      </c>
      <c r="I2862" s="6">
        <f t="shared" si="44"/>
        <v>3.3333333333333335</v>
      </c>
    </row>
    <row r="2863" spans="6:9" x14ac:dyDescent="0.3">
      <c r="F2863" s="3">
        <v>3</v>
      </c>
      <c r="G2863" s="3">
        <v>3</v>
      </c>
      <c r="H2863" s="3">
        <v>4</v>
      </c>
      <c r="I2863" s="6">
        <f t="shared" si="44"/>
        <v>3.3333333333333335</v>
      </c>
    </row>
    <row r="2864" spans="6:9" x14ac:dyDescent="0.3">
      <c r="F2864" s="3">
        <v>3</v>
      </c>
      <c r="G2864" s="3">
        <v>3</v>
      </c>
      <c r="H2864" s="3">
        <v>5</v>
      </c>
      <c r="I2864" s="6">
        <f t="shared" si="44"/>
        <v>3.6666666666666665</v>
      </c>
    </row>
    <row r="2865" spans="6:9" x14ac:dyDescent="0.3">
      <c r="F2865" s="3">
        <v>3</v>
      </c>
      <c r="G2865" s="3">
        <v>3</v>
      </c>
      <c r="H2865" s="3">
        <v>5</v>
      </c>
      <c r="I2865" s="6">
        <f t="shared" si="44"/>
        <v>3.6666666666666665</v>
      </c>
    </row>
    <row r="2866" spans="6:9" x14ac:dyDescent="0.3">
      <c r="F2866" s="3">
        <v>3</v>
      </c>
      <c r="G2866" s="3">
        <v>3</v>
      </c>
      <c r="H2866" s="3">
        <v>5</v>
      </c>
      <c r="I2866" s="6">
        <f t="shared" si="44"/>
        <v>3.6666666666666665</v>
      </c>
    </row>
    <row r="2867" spans="6:9" x14ac:dyDescent="0.3">
      <c r="F2867" s="3">
        <v>3</v>
      </c>
      <c r="G2867" s="3">
        <v>3</v>
      </c>
      <c r="H2867" s="3">
        <v>6</v>
      </c>
      <c r="I2867" s="6">
        <f t="shared" si="44"/>
        <v>4</v>
      </c>
    </row>
    <row r="2868" spans="6:9" x14ac:dyDescent="0.3">
      <c r="F2868" s="3">
        <v>3</v>
      </c>
      <c r="G2868" s="3">
        <v>3</v>
      </c>
      <c r="H2868" s="3">
        <v>6</v>
      </c>
      <c r="I2868" s="6">
        <f t="shared" si="44"/>
        <v>4</v>
      </c>
    </row>
    <row r="2869" spans="6:9" x14ac:dyDescent="0.3">
      <c r="F2869" s="3">
        <v>3</v>
      </c>
      <c r="G2869" s="3">
        <v>3</v>
      </c>
      <c r="H2869" s="3">
        <v>7</v>
      </c>
      <c r="I2869" s="6">
        <f t="shared" si="44"/>
        <v>4.333333333333333</v>
      </c>
    </row>
    <row r="2870" spans="6:9" x14ac:dyDescent="0.3">
      <c r="F2870" s="3">
        <v>3</v>
      </c>
      <c r="G2870" s="3">
        <v>4</v>
      </c>
      <c r="H2870" s="3">
        <v>4</v>
      </c>
      <c r="I2870" s="6">
        <f t="shared" si="44"/>
        <v>3.6666666666666665</v>
      </c>
    </row>
    <row r="2871" spans="6:9" x14ac:dyDescent="0.3">
      <c r="F2871" s="3">
        <v>3</v>
      </c>
      <c r="G2871" s="3">
        <v>4</v>
      </c>
      <c r="H2871" s="3">
        <v>4</v>
      </c>
      <c r="I2871" s="6">
        <f t="shared" si="44"/>
        <v>3.6666666666666665</v>
      </c>
    </row>
    <row r="2872" spans="6:9" x14ac:dyDescent="0.3">
      <c r="F2872" s="3">
        <v>3</v>
      </c>
      <c r="G2872" s="3">
        <v>4</v>
      </c>
      <c r="H2872" s="3">
        <v>4</v>
      </c>
      <c r="I2872" s="6">
        <f t="shared" si="44"/>
        <v>3.6666666666666665</v>
      </c>
    </row>
    <row r="2873" spans="6:9" x14ac:dyDescent="0.3">
      <c r="F2873" s="3">
        <v>3</v>
      </c>
      <c r="G2873" s="3">
        <v>4</v>
      </c>
      <c r="H2873" s="3">
        <v>5</v>
      </c>
      <c r="I2873" s="6">
        <f t="shared" si="44"/>
        <v>4</v>
      </c>
    </row>
    <row r="2874" spans="6:9" x14ac:dyDescent="0.3">
      <c r="F2874" s="3">
        <v>3</v>
      </c>
      <c r="G2874" s="3">
        <v>4</v>
      </c>
      <c r="H2874" s="3">
        <v>5</v>
      </c>
      <c r="I2874" s="6">
        <f t="shared" si="44"/>
        <v>4</v>
      </c>
    </row>
    <row r="2875" spans="6:9" x14ac:dyDescent="0.3">
      <c r="F2875" s="3">
        <v>3</v>
      </c>
      <c r="G2875" s="3">
        <v>4</v>
      </c>
      <c r="H2875" s="3">
        <v>5</v>
      </c>
      <c r="I2875" s="6">
        <f t="shared" si="44"/>
        <v>4</v>
      </c>
    </row>
    <row r="2876" spans="6:9" x14ac:dyDescent="0.3">
      <c r="F2876" s="3">
        <v>3</v>
      </c>
      <c r="G2876" s="3">
        <v>4</v>
      </c>
      <c r="H2876" s="3">
        <v>6</v>
      </c>
      <c r="I2876" s="6">
        <f t="shared" si="44"/>
        <v>4.333333333333333</v>
      </c>
    </row>
    <row r="2877" spans="6:9" x14ac:dyDescent="0.3">
      <c r="F2877" s="3">
        <v>3</v>
      </c>
      <c r="G2877" s="3">
        <v>4</v>
      </c>
      <c r="H2877" s="3">
        <v>6</v>
      </c>
      <c r="I2877" s="6">
        <f t="shared" si="44"/>
        <v>4.333333333333333</v>
      </c>
    </row>
    <row r="2878" spans="6:9" x14ac:dyDescent="0.3">
      <c r="F2878" s="3">
        <v>3</v>
      </c>
      <c r="G2878" s="3">
        <v>4</v>
      </c>
      <c r="H2878" s="3">
        <v>7</v>
      </c>
      <c r="I2878" s="6">
        <f t="shared" si="44"/>
        <v>4.666666666666667</v>
      </c>
    </row>
    <row r="2879" spans="6:9" x14ac:dyDescent="0.3">
      <c r="F2879" s="3">
        <v>3</v>
      </c>
      <c r="G2879" s="3">
        <v>4</v>
      </c>
      <c r="H2879" s="3">
        <v>4</v>
      </c>
      <c r="I2879" s="6">
        <f t="shared" si="44"/>
        <v>3.6666666666666665</v>
      </c>
    </row>
    <row r="2880" spans="6:9" x14ac:dyDescent="0.3">
      <c r="F2880" s="3">
        <v>3</v>
      </c>
      <c r="G2880" s="3">
        <v>4</v>
      </c>
      <c r="H2880" s="3">
        <v>4</v>
      </c>
      <c r="I2880" s="6">
        <f t="shared" si="44"/>
        <v>3.6666666666666665</v>
      </c>
    </row>
    <row r="2881" spans="6:9" x14ac:dyDescent="0.3">
      <c r="F2881" s="3">
        <v>3</v>
      </c>
      <c r="G2881" s="3">
        <v>4</v>
      </c>
      <c r="H2881" s="3">
        <v>5</v>
      </c>
      <c r="I2881" s="6">
        <f t="shared" si="44"/>
        <v>4</v>
      </c>
    </row>
    <row r="2882" spans="6:9" x14ac:dyDescent="0.3">
      <c r="F2882" s="3">
        <v>3</v>
      </c>
      <c r="G2882" s="3">
        <v>4</v>
      </c>
      <c r="H2882" s="3">
        <v>5</v>
      </c>
      <c r="I2882" s="6">
        <f t="shared" si="44"/>
        <v>4</v>
      </c>
    </row>
    <row r="2883" spans="6:9" x14ac:dyDescent="0.3">
      <c r="F2883" s="3">
        <v>3</v>
      </c>
      <c r="G2883" s="3">
        <v>4</v>
      </c>
      <c r="H2883" s="3">
        <v>5</v>
      </c>
      <c r="I2883" s="6">
        <f t="shared" si="44"/>
        <v>4</v>
      </c>
    </row>
    <row r="2884" spans="6:9" x14ac:dyDescent="0.3">
      <c r="F2884" s="3">
        <v>3</v>
      </c>
      <c r="G2884" s="3">
        <v>4</v>
      </c>
      <c r="H2884" s="3">
        <v>6</v>
      </c>
      <c r="I2884" s="6">
        <f t="shared" ref="I2884:I2947" si="45">AVERAGE(F2884:H2884)</f>
        <v>4.333333333333333</v>
      </c>
    </row>
    <row r="2885" spans="6:9" x14ac:dyDescent="0.3">
      <c r="F2885" s="3">
        <v>3</v>
      </c>
      <c r="G2885" s="3">
        <v>4</v>
      </c>
      <c r="H2885" s="3">
        <v>6</v>
      </c>
      <c r="I2885" s="6">
        <f t="shared" si="45"/>
        <v>4.333333333333333</v>
      </c>
    </row>
    <row r="2886" spans="6:9" x14ac:dyDescent="0.3">
      <c r="F2886" s="3">
        <v>3</v>
      </c>
      <c r="G2886" s="3">
        <v>4</v>
      </c>
      <c r="H2886" s="3">
        <v>7</v>
      </c>
      <c r="I2886" s="6">
        <f t="shared" si="45"/>
        <v>4.666666666666667</v>
      </c>
    </row>
    <row r="2887" spans="6:9" x14ac:dyDescent="0.3">
      <c r="F2887" s="3">
        <v>3</v>
      </c>
      <c r="G2887" s="3">
        <v>4</v>
      </c>
      <c r="H2887" s="3">
        <v>4</v>
      </c>
      <c r="I2887" s="6">
        <f t="shared" si="45"/>
        <v>3.6666666666666665</v>
      </c>
    </row>
    <row r="2888" spans="6:9" x14ac:dyDescent="0.3">
      <c r="F2888" s="3">
        <v>3</v>
      </c>
      <c r="G2888" s="3">
        <v>4</v>
      </c>
      <c r="H2888" s="3">
        <v>5</v>
      </c>
      <c r="I2888" s="6">
        <f t="shared" si="45"/>
        <v>4</v>
      </c>
    </row>
    <row r="2889" spans="6:9" x14ac:dyDescent="0.3">
      <c r="F2889" s="3">
        <v>3</v>
      </c>
      <c r="G2889" s="3">
        <v>4</v>
      </c>
      <c r="H2889" s="3">
        <v>5</v>
      </c>
      <c r="I2889" s="6">
        <f t="shared" si="45"/>
        <v>4</v>
      </c>
    </row>
    <row r="2890" spans="6:9" x14ac:dyDescent="0.3">
      <c r="F2890" s="3">
        <v>3</v>
      </c>
      <c r="G2890" s="3">
        <v>4</v>
      </c>
      <c r="H2890" s="3">
        <v>5</v>
      </c>
      <c r="I2890" s="6">
        <f t="shared" si="45"/>
        <v>4</v>
      </c>
    </row>
    <row r="2891" spans="6:9" x14ac:dyDescent="0.3">
      <c r="F2891" s="3">
        <v>3</v>
      </c>
      <c r="G2891" s="3">
        <v>4</v>
      </c>
      <c r="H2891" s="3">
        <v>6</v>
      </c>
      <c r="I2891" s="6">
        <f t="shared" si="45"/>
        <v>4.333333333333333</v>
      </c>
    </row>
    <row r="2892" spans="6:9" x14ac:dyDescent="0.3">
      <c r="F2892" s="3">
        <v>3</v>
      </c>
      <c r="G2892" s="3">
        <v>4</v>
      </c>
      <c r="H2892" s="3">
        <v>6</v>
      </c>
      <c r="I2892" s="6">
        <f t="shared" si="45"/>
        <v>4.333333333333333</v>
      </c>
    </row>
    <row r="2893" spans="6:9" x14ac:dyDescent="0.3">
      <c r="F2893" s="3">
        <v>3</v>
      </c>
      <c r="G2893" s="3">
        <v>4</v>
      </c>
      <c r="H2893" s="3">
        <v>7</v>
      </c>
      <c r="I2893" s="6">
        <f t="shared" si="45"/>
        <v>4.666666666666667</v>
      </c>
    </row>
    <row r="2894" spans="6:9" x14ac:dyDescent="0.3">
      <c r="F2894" s="3">
        <v>3</v>
      </c>
      <c r="G2894" s="3">
        <v>4</v>
      </c>
      <c r="H2894" s="3">
        <v>5</v>
      </c>
      <c r="I2894" s="6">
        <f t="shared" si="45"/>
        <v>4</v>
      </c>
    </row>
    <row r="2895" spans="6:9" x14ac:dyDescent="0.3">
      <c r="F2895" s="3">
        <v>3</v>
      </c>
      <c r="G2895" s="3">
        <v>4</v>
      </c>
      <c r="H2895" s="3">
        <v>5</v>
      </c>
      <c r="I2895" s="6">
        <f t="shared" si="45"/>
        <v>4</v>
      </c>
    </row>
    <row r="2896" spans="6:9" x14ac:dyDescent="0.3">
      <c r="F2896" s="3">
        <v>3</v>
      </c>
      <c r="G2896" s="3">
        <v>4</v>
      </c>
      <c r="H2896" s="3">
        <v>5</v>
      </c>
      <c r="I2896" s="6">
        <f t="shared" si="45"/>
        <v>4</v>
      </c>
    </row>
    <row r="2897" spans="6:9" x14ac:dyDescent="0.3">
      <c r="F2897" s="3">
        <v>3</v>
      </c>
      <c r="G2897" s="3">
        <v>4</v>
      </c>
      <c r="H2897" s="3">
        <v>6</v>
      </c>
      <c r="I2897" s="6">
        <f t="shared" si="45"/>
        <v>4.333333333333333</v>
      </c>
    </row>
    <row r="2898" spans="6:9" x14ac:dyDescent="0.3">
      <c r="F2898" s="3">
        <v>3</v>
      </c>
      <c r="G2898" s="3">
        <v>4</v>
      </c>
      <c r="H2898" s="3">
        <v>6</v>
      </c>
      <c r="I2898" s="6">
        <f t="shared" si="45"/>
        <v>4.333333333333333</v>
      </c>
    </row>
    <row r="2899" spans="6:9" x14ac:dyDescent="0.3">
      <c r="F2899" s="3">
        <v>3</v>
      </c>
      <c r="G2899" s="3">
        <v>4</v>
      </c>
      <c r="H2899" s="3">
        <v>7</v>
      </c>
      <c r="I2899" s="6">
        <f t="shared" si="45"/>
        <v>4.666666666666667</v>
      </c>
    </row>
    <row r="2900" spans="6:9" x14ac:dyDescent="0.3">
      <c r="F2900" s="3">
        <v>3</v>
      </c>
      <c r="G2900" s="3">
        <v>5</v>
      </c>
      <c r="H2900" s="3">
        <v>5</v>
      </c>
      <c r="I2900" s="6">
        <f t="shared" si="45"/>
        <v>4.333333333333333</v>
      </c>
    </row>
    <row r="2901" spans="6:9" x14ac:dyDescent="0.3">
      <c r="F2901" s="3">
        <v>3</v>
      </c>
      <c r="G2901" s="3">
        <v>5</v>
      </c>
      <c r="H2901" s="3">
        <v>5</v>
      </c>
      <c r="I2901" s="6">
        <f t="shared" si="45"/>
        <v>4.333333333333333</v>
      </c>
    </row>
    <row r="2902" spans="6:9" x14ac:dyDescent="0.3">
      <c r="F2902" s="3">
        <v>3</v>
      </c>
      <c r="G2902" s="3">
        <v>5</v>
      </c>
      <c r="H2902" s="3">
        <v>6</v>
      </c>
      <c r="I2902" s="6">
        <f t="shared" si="45"/>
        <v>4.666666666666667</v>
      </c>
    </row>
    <row r="2903" spans="6:9" x14ac:dyDescent="0.3">
      <c r="F2903" s="3">
        <v>3</v>
      </c>
      <c r="G2903" s="3">
        <v>5</v>
      </c>
      <c r="H2903" s="3">
        <v>6</v>
      </c>
      <c r="I2903" s="6">
        <f t="shared" si="45"/>
        <v>4.666666666666667</v>
      </c>
    </row>
    <row r="2904" spans="6:9" x14ac:dyDescent="0.3">
      <c r="F2904" s="3">
        <v>3</v>
      </c>
      <c r="G2904" s="3">
        <v>5</v>
      </c>
      <c r="H2904" s="3">
        <v>7</v>
      </c>
      <c r="I2904" s="6">
        <f t="shared" si="45"/>
        <v>5</v>
      </c>
    </row>
    <row r="2905" spans="6:9" x14ac:dyDescent="0.3">
      <c r="F2905" s="3">
        <v>3</v>
      </c>
      <c r="G2905" s="3">
        <v>5</v>
      </c>
      <c r="H2905" s="3">
        <v>5</v>
      </c>
      <c r="I2905" s="6">
        <f t="shared" si="45"/>
        <v>4.333333333333333</v>
      </c>
    </row>
    <row r="2906" spans="6:9" x14ac:dyDescent="0.3">
      <c r="F2906" s="3">
        <v>3</v>
      </c>
      <c r="G2906" s="3">
        <v>5</v>
      </c>
      <c r="H2906" s="3">
        <v>6</v>
      </c>
      <c r="I2906" s="6">
        <f t="shared" si="45"/>
        <v>4.666666666666667</v>
      </c>
    </row>
    <row r="2907" spans="6:9" x14ac:dyDescent="0.3">
      <c r="F2907" s="3">
        <v>3</v>
      </c>
      <c r="G2907" s="3">
        <v>5</v>
      </c>
      <c r="H2907" s="3">
        <v>6</v>
      </c>
      <c r="I2907" s="6">
        <f t="shared" si="45"/>
        <v>4.666666666666667</v>
      </c>
    </row>
    <row r="2908" spans="6:9" x14ac:dyDescent="0.3">
      <c r="F2908" s="3">
        <v>3</v>
      </c>
      <c r="G2908" s="3">
        <v>5</v>
      </c>
      <c r="H2908" s="3">
        <v>7</v>
      </c>
      <c r="I2908" s="6">
        <f t="shared" si="45"/>
        <v>5</v>
      </c>
    </row>
    <row r="2909" spans="6:9" x14ac:dyDescent="0.3">
      <c r="F2909" s="3">
        <v>3</v>
      </c>
      <c r="G2909" s="3">
        <v>5</v>
      </c>
      <c r="H2909" s="3">
        <v>6</v>
      </c>
      <c r="I2909" s="6">
        <f t="shared" si="45"/>
        <v>4.666666666666667</v>
      </c>
    </row>
    <row r="2910" spans="6:9" x14ac:dyDescent="0.3">
      <c r="F2910" s="3">
        <v>3</v>
      </c>
      <c r="G2910" s="3">
        <v>5</v>
      </c>
      <c r="H2910" s="3">
        <v>6</v>
      </c>
      <c r="I2910" s="6">
        <f t="shared" si="45"/>
        <v>4.666666666666667</v>
      </c>
    </row>
    <row r="2911" spans="6:9" x14ac:dyDescent="0.3">
      <c r="F2911" s="3">
        <v>3</v>
      </c>
      <c r="G2911" s="3">
        <v>5</v>
      </c>
      <c r="H2911" s="3">
        <v>7</v>
      </c>
      <c r="I2911" s="6">
        <f t="shared" si="45"/>
        <v>5</v>
      </c>
    </row>
    <row r="2912" spans="6:9" x14ac:dyDescent="0.3">
      <c r="F2912" s="3">
        <v>3</v>
      </c>
      <c r="G2912" s="3">
        <v>6</v>
      </c>
      <c r="H2912" s="3">
        <v>6</v>
      </c>
      <c r="I2912" s="6">
        <f t="shared" si="45"/>
        <v>5</v>
      </c>
    </row>
    <row r="2913" spans="6:9" x14ac:dyDescent="0.3">
      <c r="F2913" s="3">
        <v>3</v>
      </c>
      <c r="G2913" s="3">
        <v>6</v>
      </c>
      <c r="H2913" s="3">
        <v>7</v>
      </c>
      <c r="I2913" s="6">
        <f t="shared" si="45"/>
        <v>5.333333333333333</v>
      </c>
    </row>
    <row r="2914" spans="6:9" x14ac:dyDescent="0.3">
      <c r="F2914" s="3">
        <v>3</v>
      </c>
      <c r="G2914" s="3">
        <v>6</v>
      </c>
      <c r="H2914" s="3">
        <v>7</v>
      </c>
      <c r="I2914" s="6">
        <f t="shared" si="45"/>
        <v>5.333333333333333</v>
      </c>
    </row>
    <row r="2915" spans="6:9" x14ac:dyDescent="0.3">
      <c r="F2915" s="3">
        <v>3</v>
      </c>
      <c r="G2915" s="3">
        <v>3</v>
      </c>
      <c r="H2915" s="3">
        <v>3</v>
      </c>
      <c r="I2915" s="6">
        <f t="shared" si="45"/>
        <v>3</v>
      </c>
    </row>
    <row r="2916" spans="6:9" x14ac:dyDescent="0.3">
      <c r="F2916" s="3">
        <v>3</v>
      </c>
      <c r="G2916" s="3">
        <v>3</v>
      </c>
      <c r="H2916" s="3">
        <v>3</v>
      </c>
      <c r="I2916" s="6">
        <f t="shared" si="45"/>
        <v>3</v>
      </c>
    </row>
    <row r="2917" spans="6:9" x14ac:dyDescent="0.3">
      <c r="F2917" s="3">
        <v>3</v>
      </c>
      <c r="G2917" s="3">
        <v>3</v>
      </c>
      <c r="H2917" s="3">
        <v>4</v>
      </c>
      <c r="I2917" s="6">
        <f t="shared" si="45"/>
        <v>3.3333333333333335</v>
      </c>
    </row>
    <row r="2918" spans="6:9" x14ac:dyDescent="0.3">
      <c r="F2918" s="3">
        <v>3</v>
      </c>
      <c r="G2918" s="3">
        <v>3</v>
      </c>
      <c r="H2918" s="3">
        <v>4</v>
      </c>
      <c r="I2918" s="6">
        <f t="shared" si="45"/>
        <v>3.3333333333333335</v>
      </c>
    </row>
    <row r="2919" spans="6:9" x14ac:dyDescent="0.3">
      <c r="F2919" s="3">
        <v>3</v>
      </c>
      <c r="G2919" s="3">
        <v>3</v>
      </c>
      <c r="H2919" s="3">
        <v>4</v>
      </c>
      <c r="I2919" s="6">
        <f t="shared" si="45"/>
        <v>3.3333333333333335</v>
      </c>
    </row>
    <row r="2920" spans="6:9" x14ac:dyDescent="0.3">
      <c r="F2920" s="3">
        <v>3</v>
      </c>
      <c r="G2920" s="3">
        <v>3</v>
      </c>
      <c r="H2920" s="3">
        <v>4</v>
      </c>
      <c r="I2920" s="6">
        <f t="shared" si="45"/>
        <v>3.3333333333333335</v>
      </c>
    </row>
    <row r="2921" spans="6:9" x14ac:dyDescent="0.3">
      <c r="F2921" s="3">
        <v>3</v>
      </c>
      <c r="G2921" s="3">
        <v>3</v>
      </c>
      <c r="H2921" s="3">
        <v>5</v>
      </c>
      <c r="I2921" s="6">
        <f t="shared" si="45"/>
        <v>3.6666666666666665</v>
      </c>
    </row>
    <row r="2922" spans="6:9" x14ac:dyDescent="0.3">
      <c r="F2922" s="3">
        <v>3</v>
      </c>
      <c r="G2922" s="3">
        <v>3</v>
      </c>
      <c r="H2922" s="3">
        <v>5</v>
      </c>
      <c r="I2922" s="6">
        <f t="shared" si="45"/>
        <v>3.6666666666666665</v>
      </c>
    </row>
    <row r="2923" spans="6:9" x14ac:dyDescent="0.3">
      <c r="F2923" s="3">
        <v>3</v>
      </c>
      <c r="G2923" s="3">
        <v>3</v>
      </c>
      <c r="H2923" s="3">
        <v>5</v>
      </c>
      <c r="I2923" s="6">
        <f t="shared" si="45"/>
        <v>3.6666666666666665</v>
      </c>
    </row>
    <row r="2924" spans="6:9" x14ac:dyDescent="0.3">
      <c r="F2924" s="3">
        <v>3</v>
      </c>
      <c r="G2924" s="3">
        <v>3</v>
      </c>
      <c r="H2924" s="3">
        <v>6</v>
      </c>
      <c r="I2924" s="6">
        <f t="shared" si="45"/>
        <v>4</v>
      </c>
    </row>
    <row r="2925" spans="6:9" x14ac:dyDescent="0.3">
      <c r="F2925" s="3">
        <v>3</v>
      </c>
      <c r="G2925" s="3">
        <v>3</v>
      </c>
      <c r="H2925" s="3">
        <v>6</v>
      </c>
      <c r="I2925" s="6">
        <f t="shared" si="45"/>
        <v>4</v>
      </c>
    </row>
    <row r="2926" spans="6:9" x14ac:dyDescent="0.3">
      <c r="F2926" s="3">
        <v>3</v>
      </c>
      <c r="G2926" s="3">
        <v>3</v>
      </c>
      <c r="H2926" s="3">
        <v>7</v>
      </c>
      <c r="I2926" s="6">
        <f t="shared" si="45"/>
        <v>4.333333333333333</v>
      </c>
    </row>
    <row r="2927" spans="6:9" x14ac:dyDescent="0.3">
      <c r="F2927" s="3">
        <v>3</v>
      </c>
      <c r="G2927" s="3">
        <v>3</v>
      </c>
      <c r="H2927" s="3">
        <v>3</v>
      </c>
      <c r="I2927" s="6">
        <f t="shared" si="45"/>
        <v>3</v>
      </c>
    </row>
    <row r="2928" spans="6:9" x14ac:dyDescent="0.3">
      <c r="F2928" s="3">
        <v>3</v>
      </c>
      <c r="G2928" s="3">
        <v>3</v>
      </c>
      <c r="H2928" s="3">
        <v>4</v>
      </c>
      <c r="I2928" s="6">
        <f t="shared" si="45"/>
        <v>3.3333333333333335</v>
      </c>
    </row>
    <row r="2929" spans="6:9" x14ac:dyDescent="0.3">
      <c r="F2929" s="3">
        <v>3</v>
      </c>
      <c r="G2929" s="3">
        <v>3</v>
      </c>
      <c r="H2929" s="3">
        <v>4</v>
      </c>
      <c r="I2929" s="6">
        <f t="shared" si="45"/>
        <v>3.3333333333333335</v>
      </c>
    </row>
    <row r="2930" spans="6:9" x14ac:dyDescent="0.3">
      <c r="F2930" s="3">
        <v>3</v>
      </c>
      <c r="G2930" s="3">
        <v>3</v>
      </c>
      <c r="H2930" s="3">
        <v>4</v>
      </c>
      <c r="I2930" s="6">
        <f t="shared" si="45"/>
        <v>3.3333333333333335</v>
      </c>
    </row>
    <row r="2931" spans="6:9" x14ac:dyDescent="0.3">
      <c r="F2931" s="3">
        <v>3</v>
      </c>
      <c r="G2931" s="3">
        <v>3</v>
      </c>
      <c r="H2931" s="3">
        <v>4</v>
      </c>
      <c r="I2931" s="6">
        <f t="shared" si="45"/>
        <v>3.3333333333333335</v>
      </c>
    </row>
    <row r="2932" spans="6:9" x14ac:dyDescent="0.3">
      <c r="F2932" s="3">
        <v>3</v>
      </c>
      <c r="G2932" s="3">
        <v>3</v>
      </c>
      <c r="H2932" s="3">
        <v>5</v>
      </c>
      <c r="I2932" s="6">
        <f t="shared" si="45"/>
        <v>3.6666666666666665</v>
      </c>
    </row>
    <row r="2933" spans="6:9" x14ac:dyDescent="0.3">
      <c r="F2933" s="3">
        <v>3</v>
      </c>
      <c r="G2933" s="3">
        <v>3</v>
      </c>
      <c r="H2933" s="3">
        <v>5</v>
      </c>
      <c r="I2933" s="6">
        <f t="shared" si="45"/>
        <v>3.6666666666666665</v>
      </c>
    </row>
    <row r="2934" spans="6:9" x14ac:dyDescent="0.3">
      <c r="F2934" s="3">
        <v>3</v>
      </c>
      <c r="G2934" s="3">
        <v>3</v>
      </c>
      <c r="H2934" s="3">
        <v>5</v>
      </c>
      <c r="I2934" s="6">
        <f t="shared" si="45"/>
        <v>3.6666666666666665</v>
      </c>
    </row>
    <row r="2935" spans="6:9" x14ac:dyDescent="0.3">
      <c r="F2935" s="3">
        <v>3</v>
      </c>
      <c r="G2935" s="3">
        <v>3</v>
      </c>
      <c r="H2935" s="3">
        <v>6</v>
      </c>
      <c r="I2935" s="6">
        <f t="shared" si="45"/>
        <v>4</v>
      </c>
    </row>
    <row r="2936" spans="6:9" x14ac:dyDescent="0.3">
      <c r="F2936" s="3">
        <v>3</v>
      </c>
      <c r="G2936" s="3">
        <v>3</v>
      </c>
      <c r="H2936" s="3">
        <v>6</v>
      </c>
      <c r="I2936" s="6">
        <f t="shared" si="45"/>
        <v>4</v>
      </c>
    </row>
    <row r="2937" spans="6:9" x14ac:dyDescent="0.3">
      <c r="F2937" s="3">
        <v>3</v>
      </c>
      <c r="G2937" s="3">
        <v>3</v>
      </c>
      <c r="H2937" s="3">
        <v>7</v>
      </c>
      <c r="I2937" s="6">
        <f t="shared" si="45"/>
        <v>4.333333333333333</v>
      </c>
    </row>
    <row r="2938" spans="6:9" x14ac:dyDescent="0.3">
      <c r="F2938" s="3">
        <v>3</v>
      </c>
      <c r="G2938" s="3">
        <v>3</v>
      </c>
      <c r="H2938" s="3">
        <v>4</v>
      </c>
      <c r="I2938" s="6">
        <f t="shared" si="45"/>
        <v>3.3333333333333335</v>
      </c>
    </row>
    <row r="2939" spans="6:9" x14ac:dyDescent="0.3">
      <c r="F2939" s="3">
        <v>3</v>
      </c>
      <c r="G2939" s="3">
        <v>3</v>
      </c>
      <c r="H2939" s="3">
        <v>4</v>
      </c>
      <c r="I2939" s="6">
        <f t="shared" si="45"/>
        <v>3.3333333333333335</v>
      </c>
    </row>
    <row r="2940" spans="6:9" x14ac:dyDescent="0.3">
      <c r="F2940" s="3">
        <v>3</v>
      </c>
      <c r="G2940" s="3">
        <v>3</v>
      </c>
      <c r="H2940" s="3">
        <v>4</v>
      </c>
      <c r="I2940" s="6">
        <f t="shared" si="45"/>
        <v>3.3333333333333335</v>
      </c>
    </row>
    <row r="2941" spans="6:9" x14ac:dyDescent="0.3">
      <c r="F2941" s="3">
        <v>3</v>
      </c>
      <c r="G2941" s="3">
        <v>3</v>
      </c>
      <c r="H2941" s="3">
        <v>4</v>
      </c>
      <c r="I2941" s="6">
        <f t="shared" si="45"/>
        <v>3.3333333333333335</v>
      </c>
    </row>
    <row r="2942" spans="6:9" x14ac:dyDescent="0.3">
      <c r="F2942" s="3">
        <v>3</v>
      </c>
      <c r="G2942" s="3">
        <v>3</v>
      </c>
      <c r="H2942" s="3">
        <v>5</v>
      </c>
      <c r="I2942" s="6">
        <f t="shared" si="45"/>
        <v>3.6666666666666665</v>
      </c>
    </row>
    <row r="2943" spans="6:9" x14ac:dyDescent="0.3">
      <c r="F2943" s="3">
        <v>3</v>
      </c>
      <c r="G2943" s="3">
        <v>3</v>
      </c>
      <c r="H2943" s="3">
        <v>5</v>
      </c>
      <c r="I2943" s="6">
        <f t="shared" si="45"/>
        <v>3.6666666666666665</v>
      </c>
    </row>
    <row r="2944" spans="6:9" x14ac:dyDescent="0.3">
      <c r="F2944" s="3">
        <v>3</v>
      </c>
      <c r="G2944" s="3">
        <v>3</v>
      </c>
      <c r="H2944" s="3">
        <v>5</v>
      </c>
      <c r="I2944" s="6">
        <f t="shared" si="45"/>
        <v>3.6666666666666665</v>
      </c>
    </row>
    <row r="2945" spans="6:9" x14ac:dyDescent="0.3">
      <c r="F2945" s="3">
        <v>3</v>
      </c>
      <c r="G2945" s="3">
        <v>3</v>
      </c>
      <c r="H2945" s="3">
        <v>6</v>
      </c>
      <c r="I2945" s="6">
        <f t="shared" si="45"/>
        <v>4</v>
      </c>
    </row>
    <row r="2946" spans="6:9" x14ac:dyDescent="0.3">
      <c r="F2946" s="3">
        <v>3</v>
      </c>
      <c r="G2946" s="3">
        <v>3</v>
      </c>
      <c r="H2946" s="3">
        <v>6</v>
      </c>
      <c r="I2946" s="6">
        <f t="shared" si="45"/>
        <v>4</v>
      </c>
    </row>
    <row r="2947" spans="6:9" x14ac:dyDescent="0.3">
      <c r="F2947" s="3">
        <v>3</v>
      </c>
      <c r="G2947" s="3">
        <v>3</v>
      </c>
      <c r="H2947" s="3">
        <v>7</v>
      </c>
      <c r="I2947" s="6">
        <f t="shared" si="45"/>
        <v>4.333333333333333</v>
      </c>
    </row>
    <row r="2948" spans="6:9" x14ac:dyDescent="0.3">
      <c r="F2948" s="3">
        <v>3</v>
      </c>
      <c r="G2948" s="3">
        <v>4</v>
      </c>
      <c r="H2948" s="3">
        <v>4</v>
      </c>
      <c r="I2948" s="6">
        <f t="shared" ref="I2948:I3011" si="46">AVERAGE(F2948:H2948)</f>
        <v>3.6666666666666665</v>
      </c>
    </row>
    <row r="2949" spans="6:9" x14ac:dyDescent="0.3">
      <c r="F2949" s="3">
        <v>3</v>
      </c>
      <c r="G2949" s="3">
        <v>4</v>
      </c>
      <c r="H2949" s="3">
        <v>4</v>
      </c>
      <c r="I2949" s="6">
        <f t="shared" si="46"/>
        <v>3.6666666666666665</v>
      </c>
    </row>
    <row r="2950" spans="6:9" x14ac:dyDescent="0.3">
      <c r="F2950" s="3">
        <v>3</v>
      </c>
      <c r="G2950" s="3">
        <v>4</v>
      </c>
      <c r="H2950" s="3">
        <v>4</v>
      </c>
      <c r="I2950" s="6">
        <f t="shared" si="46"/>
        <v>3.6666666666666665</v>
      </c>
    </row>
    <row r="2951" spans="6:9" x14ac:dyDescent="0.3">
      <c r="F2951" s="3">
        <v>3</v>
      </c>
      <c r="G2951" s="3">
        <v>4</v>
      </c>
      <c r="H2951" s="3">
        <v>5</v>
      </c>
      <c r="I2951" s="6">
        <f t="shared" si="46"/>
        <v>4</v>
      </c>
    </row>
    <row r="2952" spans="6:9" x14ac:dyDescent="0.3">
      <c r="F2952" s="3">
        <v>3</v>
      </c>
      <c r="G2952" s="3">
        <v>4</v>
      </c>
      <c r="H2952" s="3">
        <v>5</v>
      </c>
      <c r="I2952" s="6">
        <f t="shared" si="46"/>
        <v>4</v>
      </c>
    </row>
    <row r="2953" spans="6:9" x14ac:dyDescent="0.3">
      <c r="F2953" s="3">
        <v>3</v>
      </c>
      <c r="G2953" s="3">
        <v>4</v>
      </c>
      <c r="H2953" s="3">
        <v>5</v>
      </c>
      <c r="I2953" s="6">
        <f t="shared" si="46"/>
        <v>4</v>
      </c>
    </row>
    <row r="2954" spans="6:9" x14ac:dyDescent="0.3">
      <c r="F2954" s="3">
        <v>3</v>
      </c>
      <c r="G2954" s="3">
        <v>4</v>
      </c>
      <c r="H2954" s="3">
        <v>6</v>
      </c>
      <c r="I2954" s="6">
        <f t="shared" si="46"/>
        <v>4.333333333333333</v>
      </c>
    </row>
    <row r="2955" spans="6:9" x14ac:dyDescent="0.3">
      <c r="F2955" s="3">
        <v>3</v>
      </c>
      <c r="G2955" s="3">
        <v>4</v>
      </c>
      <c r="H2955" s="3">
        <v>6</v>
      </c>
      <c r="I2955" s="6">
        <f t="shared" si="46"/>
        <v>4.333333333333333</v>
      </c>
    </row>
    <row r="2956" spans="6:9" x14ac:dyDescent="0.3">
      <c r="F2956" s="3">
        <v>3</v>
      </c>
      <c r="G2956" s="3">
        <v>4</v>
      </c>
      <c r="H2956" s="3">
        <v>7</v>
      </c>
      <c r="I2956" s="6">
        <f t="shared" si="46"/>
        <v>4.666666666666667</v>
      </c>
    </row>
    <row r="2957" spans="6:9" x14ac:dyDescent="0.3">
      <c r="F2957" s="3">
        <v>3</v>
      </c>
      <c r="G2957" s="3">
        <v>4</v>
      </c>
      <c r="H2957" s="3">
        <v>4</v>
      </c>
      <c r="I2957" s="6">
        <f t="shared" si="46"/>
        <v>3.6666666666666665</v>
      </c>
    </row>
    <row r="2958" spans="6:9" x14ac:dyDescent="0.3">
      <c r="F2958" s="3">
        <v>3</v>
      </c>
      <c r="G2958" s="3">
        <v>4</v>
      </c>
      <c r="H2958" s="3">
        <v>4</v>
      </c>
      <c r="I2958" s="6">
        <f t="shared" si="46"/>
        <v>3.6666666666666665</v>
      </c>
    </row>
    <row r="2959" spans="6:9" x14ac:dyDescent="0.3">
      <c r="F2959" s="3">
        <v>3</v>
      </c>
      <c r="G2959" s="3">
        <v>4</v>
      </c>
      <c r="H2959" s="3">
        <v>5</v>
      </c>
      <c r="I2959" s="6">
        <f t="shared" si="46"/>
        <v>4</v>
      </c>
    </row>
    <row r="2960" spans="6:9" x14ac:dyDescent="0.3">
      <c r="F2960" s="3">
        <v>3</v>
      </c>
      <c r="G2960" s="3">
        <v>4</v>
      </c>
      <c r="H2960" s="3">
        <v>5</v>
      </c>
      <c r="I2960" s="6">
        <f t="shared" si="46"/>
        <v>4</v>
      </c>
    </row>
    <row r="2961" spans="6:9" x14ac:dyDescent="0.3">
      <c r="F2961" s="3">
        <v>3</v>
      </c>
      <c r="G2961" s="3">
        <v>4</v>
      </c>
      <c r="H2961" s="3">
        <v>5</v>
      </c>
      <c r="I2961" s="6">
        <f t="shared" si="46"/>
        <v>4</v>
      </c>
    </row>
    <row r="2962" spans="6:9" x14ac:dyDescent="0.3">
      <c r="F2962" s="3">
        <v>3</v>
      </c>
      <c r="G2962" s="3">
        <v>4</v>
      </c>
      <c r="H2962" s="3">
        <v>6</v>
      </c>
      <c r="I2962" s="6">
        <f t="shared" si="46"/>
        <v>4.333333333333333</v>
      </c>
    </row>
    <row r="2963" spans="6:9" x14ac:dyDescent="0.3">
      <c r="F2963" s="3">
        <v>3</v>
      </c>
      <c r="G2963" s="3">
        <v>4</v>
      </c>
      <c r="H2963" s="3">
        <v>6</v>
      </c>
      <c r="I2963" s="6">
        <f t="shared" si="46"/>
        <v>4.333333333333333</v>
      </c>
    </row>
    <row r="2964" spans="6:9" x14ac:dyDescent="0.3">
      <c r="F2964" s="3">
        <v>3</v>
      </c>
      <c r="G2964" s="3">
        <v>4</v>
      </c>
      <c r="H2964" s="3">
        <v>7</v>
      </c>
      <c r="I2964" s="6">
        <f t="shared" si="46"/>
        <v>4.666666666666667</v>
      </c>
    </row>
    <row r="2965" spans="6:9" x14ac:dyDescent="0.3">
      <c r="F2965" s="3">
        <v>3</v>
      </c>
      <c r="G2965" s="3">
        <v>4</v>
      </c>
      <c r="H2965" s="3">
        <v>4</v>
      </c>
      <c r="I2965" s="6">
        <f t="shared" si="46"/>
        <v>3.6666666666666665</v>
      </c>
    </row>
    <row r="2966" spans="6:9" x14ac:dyDescent="0.3">
      <c r="F2966" s="3">
        <v>3</v>
      </c>
      <c r="G2966" s="3">
        <v>4</v>
      </c>
      <c r="H2966" s="3">
        <v>5</v>
      </c>
      <c r="I2966" s="6">
        <f t="shared" si="46"/>
        <v>4</v>
      </c>
    </row>
    <row r="2967" spans="6:9" x14ac:dyDescent="0.3">
      <c r="F2967" s="3">
        <v>3</v>
      </c>
      <c r="G2967" s="3">
        <v>4</v>
      </c>
      <c r="H2967" s="3">
        <v>5</v>
      </c>
      <c r="I2967" s="6">
        <f t="shared" si="46"/>
        <v>4</v>
      </c>
    </row>
    <row r="2968" spans="6:9" x14ac:dyDescent="0.3">
      <c r="F2968" s="3">
        <v>3</v>
      </c>
      <c r="G2968" s="3">
        <v>4</v>
      </c>
      <c r="H2968" s="3">
        <v>5</v>
      </c>
      <c r="I2968" s="6">
        <f t="shared" si="46"/>
        <v>4</v>
      </c>
    </row>
    <row r="2969" spans="6:9" x14ac:dyDescent="0.3">
      <c r="F2969" s="3">
        <v>3</v>
      </c>
      <c r="G2969" s="3">
        <v>4</v>
      </c>
      <c r="H2969" s="3">
        <v>6</v>
      </c>
      <c r="I2969" s="6">
        <f t="shared" si="46"/>
        <v>4.333333333333333</v>
      </c>
    </row>
    <row r="2970" spans="6:9" x14ac:dyDescent="0.3">
      <c r="F2970" s="3">
        <v>3</v>
      </c>
      <c r="G2970" s="3">
        <v>4</v>
      </c>
      <c r="H2970" s="3">
        <v>6</v>
      </c>
      <c r="I2970" s="6">
        <f t="shared" si="46"/>
        <v>4.333333333333333</v>
      </c>
    </row>
    <row r="2971" spans="6:9" x14ac:dyDescent="0.3">
      <c r="F2971" s="3">
        <v>3</v>
      </c>
      <c r="G2971" s="3">
        <v>4</v>
      </c>
      <c r="H2971" s="3">
        <v>7</v>
      </c>
      <c r="I2971" s="6">
        <f t="shared" si="46"/>
        <v>4.666666666666667</v>
      </c>
    </row>
    <row r="2972" spans="6:9" x14ac:dyDescent="0.3">
      <c r="F2972" s="3">
        <v>3</v>
      </c>
      <c r="G2972" s="3">
        <v>4</v>
      </c>
      <c r="H2972" s="3">
        <v>5</v>
      </c>
      <c r="I2972" s="6">
        <f t="shared" si="46"/>
        <v>4</v>
      </c>
    </row>
    <row r="2973" spans="6:9" x14ac:dyDescent="0.3">
      <c r="F2973" s="3">
        <v>3</v>
      </c>
      <c r="G2973" s="3">
        <v>4</v>
      </c>
      <c r="H2973" s="3">
        <v>5</v>
      </c>
      <c r="I2973" s="6">
        <f t="shared" si="46"/>
        <v>4</v>
      </c>
    </row>
    <row r="2974" spans="6:9" x14ac:dyDescent="0.3">
      <c r="F2974" s="3">
        <v>3</v>
      </c>
      <c r="G2974" s="3">
        <v>4</v>
      </c>
      <c r="H2974" s="3">
        <v>5</v>
      </c>
      <c r="I2974" s="6">
        <f t="shared" si="46"/>
        <v>4</v>
      </c>
    </row>
    <row r="2975" spans="6:9" x14ac:dyDescent="0.3">
      <c r="F2975" s="3">
        <v>3</v>
      </c>
      <c r="G2975" s="3">
        <v>4</v>
      </c>
      <c r="H2975" s="3">
        <v>6</v>
      </c>
      <c r="I2975" s="6">
        <f t="shared" si="46"/>
        <v>4.333333333333333</v>
      </c>
    </row>
    <row r="2976" spans="6:9" x14ac:dyDescent="0.3">
      <c r="F2976" s="3">
        <v>3</v>
      </c>
      <c r="G2976" s="3">
        <v>4</v>
      </c>
      <c r="H2976" s="3">
        <v>6</v>
      </c>
      <c r="I2976" s="6">
        <f t="shared" si="46"/>
        <v>4.333333333333333</v>
      </c>
    </row>
    <row r="2977" spans="6:9" x14ac:dyDescent="0.3">
      <c r="F2977" s="3">
        <v>3</v>
      </c>
      <c r="G2977" s="3">
        <v>4</v>
      </c>
      <c r="H2977" s="3">
        <v>7</v>
      </c>
      <c r="I2977" s="6">
        <f t="shared" si="46"/>
        <v>4.666666666666667</v>
      </c>
    </row>
    <row r="2978" spans="6:9" x14ac:dyDescent="0.3">
      <c r="F2978" s="3">
        <v>3</v>
      </c>
      <c r="G2978" s="3">
        <v>5</v>
      </c>
      <c r="H2978" s="3">
        <v>5</v>
      </c>
      <c r="I2978" s="6">
        <f t="shared" si="46"/>
        <v>4.333333333333333</v>
      </c>
    </row>
    <row r="2979" spans="6:9" x14ac:dyDescent="0.3">
      <c r="F2979" s="3">
        <v>3</v>
      </c>
      <c r="G2979" s="3">
        <v>5</v>
      </c>
      <c r="H2979" s="3">
        <v>5</v>
      </c>
      <c r="I2979" s="6">
        <f t="shared" si="46"/>
        <v>4.333333333333333</v>
      </c>
    </row>
    <row r="2980" spans="6:9" x14ac:dyDescent="0.3">
      <c r="F2980" s="3">
        <v>3</v>
      </c>
      <c r="G2980" s="3">
        <v>5</v>
      </c>
      <c r="H2980" s="3">
        <v>6</v>
      </c>
      <c r="I2980" s="6">
        <f t="shared" si="46"/>
        <v>4.666666666666667</v>
      </c>
    </row>
    <row r="2981" spans="6:9" x14ac:dyDescent="0.3">
      <c r="F2981" s="3">
        <v>3</v>
      </c>
      <c r="G2981" s="3">
        <v>5</v>
      </c>
      <c r="H2981" s="3">
        <v>6</v>
      </c>
      <c r="I2981" s="6">
        <f t="shared" si="46"/>
        <v>4.666666666666667</v>
      </c>
    </row>
    <row r="2982" spans="6:9" x14ac:dyDescent="0.3">
      <c r="F2982" s="3">
        <v>3</v>
      </c>
      <c r="G2982" s="3">
        <v>5</v>
      </c>
      <c r="H2982" s="3">
        <v>7</v>
      </c>
      <c r="I2982" s="6">
        <f t="shared" si="46"/>
        <v>5</v>
      </c>
    </row>
    <row r="2983" spans="6:9" x14ac:dyDescent="0.3">
      <c r="F2983" s="3">
        <v>3</v>
      </c>
      <c r="G2983" s="3">
        <v>5</v>
      </c>
      <c r="H2983" s="3">
        <v>5</v>
      </c>
      <c r="I2983" s="6">
        <f t="shared" si="46"/>
        <v>4.333333333333333</v>
      </c>
    </row>
    <row r="2984" spans="6:9" x14ac:dyDescent="0.3">
      <c r="F2984" s="3">
        <v>3</v>
      </c>
      <c r="G2984" s="3">
        <v>5</v>
      </c>
      <c r="H2984" s="3">
        <v>6</v>
      </c>
      <c r="I2984" s="6">
        <f t="shared" si="46"/>
        <v>4.666666666666667</v>
      </c>
    </row>
    <row r="2985" spans="6:9" x14ac:dyDescent="0.3">
      <c r="F2985" s="3">
        <v>3</v>
      </c>
      <c r="G2985" s="3">
        <v>5</v>
      </c>
      <c r="H2985" s="3">
        <v>6</v>
      </c>
      <c r="I2985" s="6">
        <f t="shared" si="46"/>
        <v>4.666666666666667</v>
      </c>
    </row>
    <row r="2986" spans="6:9" x14ac:dyDescent="0.3">
      <c r="F2986" s="3">
        <v>3</v>
      </c>
      <c r="G2986" s="3">
        <v>5</v>
      </c>
      <c r="H2986" s="3">
        <v>7</v>
      </c>
      <c r="I2986" s="6">
        <f t="shared" si="46"/>
        <v>5</v>
      </c>
    </row>
    <row r="2987" spans="6:9" x14ac:dyDescent="0.3">
      <c r="F2987" s="3">
        <v>3</v>
      </c>
      <c r="G2987" s="3">
        <v>5</v>
      </c>
      <c r="H2987" s="3">
        <v>6</v>
      </c>
      <c r="I2987" s="6">
        <f t="shared" si="46"/>
        <v>4.666666666666667</v>
      </c>
    </row>
    <row r="2988" spans="6:9" x14ac:dyDescent="0.3">
      <c r="F2988" s="3">
        <v>3</v>
      </c>
      <c r="G2988" s="3">
        <v>5</v>
      </c>
      <c r="H2988" s="3">
        <v>6</v>
      </c>
      <c r="I2988" s="6">
        <f t="shared" si="46"/>
        <v>4.666666666666667</v>
      </c>
    </row>
    <row r="2989" spans="6:9" x14ac:dyDescent="0.3">
      <c r="F2989" s="3">
        <v>3</v>
      </c>
      <c r="G2989" s="3">
        <v>5</v>
      </c>
      <c r="H2989" s="3">
        <v>7</v>
      </c>
      <c r="I2989" s="6">
        <f t="shared" si="46"/>
        <v>5</v>
      </c>
    </row>
    <row r="2990" spans="6:9" x14ac:dyDescent="0.3">
      <c r="F2990" s="3">
        <v>3</v>
      </c>
      <c r="G2990" s="3">
        <v>6</v>
      </c>
      <c r="H2990" s="3">
        <v>6</v>
      </c>
      <c r="I2990" s="6">
        <f t="shared" si="46"/>
        <v>5</v>
      </c>
    </row>
    <row r="2991" spans="6:9" x14ac:dyDescent="0.3">
      <c r="F2991" s="3">
        <v>3</v>
      </c>
      <c r="G2991" s="3">
        <v>6</v>
      </c>
      <c r="H2991" s="3">
        <v>7</v>
      </c>
      <c r="I2991" s="6">
        <f t="shared" si="46"/>
        <v>5.333333333333333</v>
      </c>
    </row>
    <row r="2992" spans="6:9" x14ac:dyDescent="0.3">
      <c r="F2992" s="3">
        <v>3</v>
      </c>
      <c r="G2992" s="3">
        <v>6</v>
      </c>
      <c r="H2992" s="3">
        <v>7</v>
      </c>
      <c r="I2992" s="6">
        <f t="shared" si="46"/>
        <v>5.333333333333333</v>
      </c>
    </row>
    <row r="2993" spans="6:9" x14ac:dyDescent="0.3">
      <c r="F2993" s="3">
        <v>3</v>
      </c>
      <c r="G2993" s="3">
        <v>3</v>
      </c>
      <c r="H2993" s="3">
        <v>3</v>
      </c>
      <c r="I2993" s="6">
        <f t="shared" si="46"/>
        <v>3</v>
      </c>
    </row>
    <row r="2994" spans="6:9" x14ac:dyDescent="0.3">
      <c r="F2994" s="3">
        <v>3</v>
      </c>
      <c r="G2994" s="3">
        <v>3</v>
      </c>
      <c r="H2994" s="3">
        <v>4</v>
      </c>
      <c r="I2994" s="6">
        <f t="shared" si="46"/>
        <v>3.3333333333333335</v>
      </c>
    </row>
    <row r="2995" spans="6:9" x14ac:dyDescent="0.3">
      <c r="F2995" s="3">
        <v>3</v>
      </c>
      <c r="G2995" s="3">
        <v>3</v>
      </c>
      <c r="H2995" s="3">
        <v>4</v>
      </c>
      <c r="I2995" s="6">
        <f t="shared" si="46"/>
        <v>3.3333333333333335</v>
      </c>
    </row>
    <row r="2996" spans="6:9" x14ac:dyDescent="0.3">
      <c r="F2996" s="3">
        <v>3</v>
      </c>
      <c r="G2996" s="3">
        <v>3</v>
      </c>
      <c r="H2996" s="3">
        <v>4</v>
      </c>
      <c r="I2996" s="6">
        <f t="shared" si="46"/>
        <v>3.3333333333333335</v>
      </c>
    </row>
    <row r="2997" spans="6:9" x14ac:dyDescent="0.3">
      <c r="F2997" s="3">
        <v>3</v>
      </c>
      <c r="G2997" s="3">
        <v>3</v>
      </c>
      <c r="H2997" s="3">
        <v>4</v>
      </c>
      <c r="I2997" s="6">
        <f t="shared" si="46"/>
        <v>3.3333333333333335</v>
      </c>
    </row>
    <row r="2998" spans="6:9" x14ac:dyDescent="0.3">
      <c r="F2998" s="3">
        <v>3</v>
      </c>
      <c r="G2998" s="3">
        <v>3</v>
      </c>
      <c r="H2998" s="3">
        <v>5</v>
      </c>
      <c r="I2998" s="6">
        <f t="shared" si="46"/>
        <v>3.6666666666666665</v>
      </c>
    </row>
    <row r="2999" spans="6:9" x14ac:dyDescent="0.3">
      <c r="F2999" s="3">
        <v>3</v>
      </c>
      <c r="G2999" s="3">
        <v>3</v>
      </c>
      <c r="H2999" s="3">
        <v>5</v>
      </c>
      <c r="I2999" s="6">
        <f t="shared" si="46"/>
        <v>3.6666666666666665</v>
      </c>
    </row>
    <row r="3000" spans="6:9" x14ac:dyDescent="0.3">
      <c r="F3000" s="3">
        <v>3</v>
      </c>
      <c r="G3000" s="3">
        <v>3</v>
      </c>
      <c r="H3000" s="3">
        <v>5</v>
      </c>
      <c r="I3000" s="6">
        <f t="shared" si="46"/>
        <v>3.6666666666666665</v>
      </c>
    </row>
    <row r="3001" spans="6:9" x14ac:dyDescent="0.3">
      <c r="F3001" s="3">
        <v>3</v>
      </c>
      <c r="G3001" s="3">
        <v>3</v>
      </c>
      <c r="H3001" s="3">
        <v>6</v>
      </c>
      <c r="I3001" s="6">
        <f t="shared" si="46"/>
        <v>4</v>
      </c>
    </row>
    <row r="3002" spans="6:9" x14ac:dyDescent="0.3">
      <c r="F3002" s="3">
        <v>3</v>
      </c>
      <c r="G3002" s="3">
        <v>3</v>
      </c>
      <c r="H3002" s="3">
        <v>6</v>
      </c>
      <c r="I3002" s="6">
        <f t="shared" si="46"/>
        <v>4</v>
      </c>
    </row>
    <row r="3003" spans="6:9" x14ac:dyDescent="0.3">
      <c r="F3003" s="3">
        <v>3</v>
      </c>
      <c r="G3003" s="3">
        <v>3</v>
      </c>
      <c r="H3003" s="3">
        <v>7</v>
      </c>
      <c r="I3003" s="6">
        <f t="shared" si="46"/>
        <v>4.333333333333333</v>
      </c>
    </row>
    <row r="3004" spans="6:9" x14ac:dyDescent="0.3">
      <c r="F3004" s="3">
        <v>3</v>
      </c>
      <c r="G3004" s="3">
        <v>3</v>
      </c>
      <c r="H3004" s="3">
        <v>4</v>
      </c>
      <c r="I3004" s="6">
        <f t="shared" si="46"/>
        <v>3.3333333333333335</v>
      </c>
    </row>
    <row r="3005" spans="6:9" x14ac:dyDescent="0.3">
      <c r="F3005" s="3">
        <v>3</v>
      </c>
      <c r="G3005" s="3">
        <v>3</v>
      </c>
      <c r="H3005" s="3">
        <v>4</v>
      </c>
      <c r="I3005" s="6">
        <f t="shared" si="46"/>
        <v>3.3333333333333335</v>
      </c>
    </row>
    <row r="3006" spans="6:9" x14ac:dyDescent="0.3">
      <c r="F3006" s="3">
        <v>3</v>
      </c>
      <c r="G3006" s="3">
        <v>3</v>
      </c>
      <c r="H3006" s="3">
        <v>4</v>
      </c>
      <c r="I3006" s="6">
        <f t="shared" si="46"/>
        <v>3.3333333333333335</v>
      </c>
    </row>
    <row r="3007" spans="6:9" x14ac:dyDescent="0.3">
      <c r="F3007" s="3">
        <v>3</v>
      </c>
      <c r="G3007" s="3">
        <v>3</v>
      </c>
      <c r="H3007" s="3">
        <v>4</v>
      </c>
      <c r="I3007" s="6">
        <f t="shared" si="46"/>
        <v>3.3333333333333335</v>
      </c>
    </row>
    <row r="3008" spans="6:9" x14ac:dyDescent="0.3">
      <c r="F3008" s="3">
        <v>3</v>
      </c>
      <c r="G3008" s="3">
        <v>3</v>
      </c>
      <c r="H3008" s="3">
        <v>5</v>
      </c>
      <c r="I3008" s="6">
        <f t="shared" si="46"/>
        <v>3.6666666666666665</v>
      </c>
    </row>
    <row r="3009" spans="6:9" x14ac:dyDescent="0.3">
      <c r="F3009" s="3">
        <v>3</v>
      </c>
      <c r="G3009" s="3">
        <v>3</v>
      </c>
      <c r="H3009" s="3">
        <v>5</v>
      </c>
      <c r="I3009" s="6">
        <f t="shared" si="46"/>
        <v>3.6666666666666665</v>
      </c>
    </row>
    <row r="3010" spans="6:9" x14ac:dyDescent="0.3">
      <c r="F3010" s="3">
        <v>3</v>
      </c>
      <c r="G3010" s="3">
        <v>3</v>
      </c>
      <c r="H3010" s="3">
        <v>5</v>
      </c>
      <c r="I3010" s="6">
        <f t="shared" si="46"/>
        <v>3.6666666666666665</v>
      </c>
    </row>
    <row r="3011" spans="6:9" x14ac:dyDescent="0.3">
      <c r="F3011" s="3">
        <v>3</v>
      </c>
      <c r="G3011" s="3">
        <v>3</v>
      </c>
      <c r="H3011" s="3">
        <v>6</v>
      </c>
      <c r="I3011" s="6">
        <f t="shared" si="46"/>
        <v>4</v>
      </c>
    </row>
    <row r="3012" spans="6:9" x14ac:dyDescent="0.3">
      <c r="F3012" s="3">
        <v>3</v>
      </c>
      <c r="G3012" s="3">
        <v>3</v>
      </c>
      <c r="H3012" s="3">
        <v>6</v>
      </c>
      <c r="I3012" s="6">
        <f t="shared" ref="I3012:I3075" si="47">AVERAGE(F3012:H3012)</f>
        <v>4</v>
      </c>
    </row>
    <row r="3013" spans="6:9" x14ac:dyDescent="0.3">
      <c r="F3013" s="3">
        <v>3</v>
      </c>
      <c r="G3013" s="3">
        <v>3</v>
      </c>
      <c r="H3013" s="3">
        <v>7</v>
      </c>
      <c r="I3013" s="6">
        <f t="shared" si="47"/>
        <v>4.333333333333333</v>
      </c>
    </row>
    <row r="3014" spans="6:9" x14ac:dyDescent="0.3">
      <c r="F3014" s="3">
        <v>3</v>
      </c>
      <c r="G3014" s="3">
        <v>4</v>
      </c>
      <c r="H3014" s="3">
        <v>4</v>
      </c>
      <c r="I3014" s="6">
        <f t="shared" si="47"/>
        <v>3.6666666666666665</v>
      </c>
    </row>
    <row r="3015" spans="6:9" x14ac:dyDescent="0.3">
      <c r="F3015" s="3">
        <v>3</v>
      </c>
      <c r="G3015" s="3">
        <v>4</v>
      </c>
      <c r="H3015" s="3">
        <v>4</v>
      </c>
      <c r="I3015" s="6">
        <f t="shared" si="47"/>
        <v>3.6666666666666665</v>
      </c>
    </row>
    <row r="3016" spans="6:9" x14ac:dyDescent="0.3">
      <c r="F3016" s="3">
        <v>3</v>
      </c>
      <c r="G3016" s="3">
        <v>4</v>
      </c>
      <c r="H3016" s="3">
        <v>4</v>
      </c>
      <c r="I3016" s="6">
        <f t="shared" si="47"/>
        <v>3.6666666666666665</v>
      </c>
    </row>
    <row r="3017" spans="6:9" x14ac:dyDescent="0.3">
      <c r="F3017" s="3">
        <v>3</v>
      </c>
      <c r="G3017" s="3">
        <v>4</v>
      </c>
      <c r="H3017" s="3">
        <v>5</v>
      </c>
      <c r="I3017" s="6">
        <f t="shared" si="47"/>
        <v>4</v>
      </c>
    </row>
    <row r="3018" spans="6:9" x14ac:dyDescent="0.3">
      <c r="F3018" s="3">
        <v>3</v>
      </c>
      <c r="G3018" s="3">
        <v>4</v>
      </c>
      <c r="H3018" s="3">
        <v>5</v>
      </c>
      <c r="I3018" s="6">
        <f t="shared" si="47"/>
        <v>4</v>
      </c>
    </row>
    <row r="3019" spans="6:9" x14ac:dyDescent="0.3">
      <c r="F3019" s="3">
        <v>3</v>
      </c>
      <c r="G3019" s="3">
        <v>4</v>
      </c>
      <c r="H3019" s="3">
        <v>5</v>
      </c>
      <c r="I3019" s="6">
        <f t="shared" si="47"/>
        <v>4</v>
      </c>
    </row>
    <row r="3020" spans="6:9" x14ac:dyDescent="0.3">
      <c r="F3020" s="3">
        <v>3</v>
      </c>
      <c r="G3020" s="3">
        <v>4</v>
      </c>
      <c r="H3020" s="3">
        <v>6</v>
      </c>
      <c r="I3020" s="6">
        <f t="shared" si="47"/>
        <v>4.333333333333333</v>
      </c>
    </row>
    <row r="3021" spans="6:9" x14ac:dyDescent="0.3">
      <c r="F3021" s="3">
        <v>3</v>
      </c>
      <c r="G3021" s="3">
        <v>4</v>
      </c>
      <c r="H3021" s="3">
        <v>6</v>
      </c>
      <c r="I3021" s="6">
        <f t="shared" si="47"/>
        <v>4.333333333333333</v>
      </c>
    </row>
    <row r="3022" spans="6:9" x14ac:dyDescent="0.3">
      <c r="F3022" s="3">
        <v>3</v>
      </c>
      <c r="G3022" s="3">
        <v>4</v>
      </c>
      <c r="H3022" s="3">
        <v>7</v>
      </c>
      <c r="I3022" s="6">
        <f t="shared" si="47"/>
        <v>4.666666666666667</v>
      </c>
    </row>
    <row r="3023" spans="6:9" x14ac:dyDescent="0.3">
      <c r="F3023" s="3">
        <v>3</v>
      </c>
      <c r="G3023" s="3">
        <v>4</v>
      </c>
      <c r="H3023" s="3">
        <v>4</v>
      </c>
      <c r="I3023" s="6">
        <f t="shared" si="47"/>
        <v>3.6666666666666665</v>
      </c>
    </row>
    <row r="3024" spans="6:9" x14ac:dyDescent="0.3">
      <c r="F3024" s="3">
        <v>3</v>
      </c>
      <c r="G3024" s="3">
        <v>4</v>
      </c>
      <c r="H3024" s="3">
        <v>4</v>
      </c>
      <c r="I3024" s="6">
        <f t="shared" si="47"/>
        <v>3.6666666666666665</v>
      </c>
    </row>
    <row r="3025" spans="6:9" x14ac:dyDescent="0.3">
      <c r="F3025" s="3">
        <v>3</v>
      </c>
      <c r="G3025" s="3">
        <v>4</v>
      </c>
      <c r="H3025" s="3">
        <v>5</v>
      </c>
      <c r="I3025" s="6">
        <f t="shared" si="47"/>
        <v>4</v>
      </c>
    </row>
    <row r="3026" spans="6:9" x14ac:dyDescent="0.3">
      <c r="F3026" s="3">
        <v>3</v>
      </c>
      <c r="G3026" s="3">
        <v>4</v>
      </c>
      <c r="H3026" s="3">
        <v>5</v>
      </c>
      <c r="I3026" s="6">
        <f t="shared" si="47"/>
        <v>4</v>
      </c>
    </row>
    <row r="3027" spans="6:9" x14ac:dyDescent="0.3">
      <c r="F3027" s="3">
        <v>3</v>
      </c>
      <c r="G3027" s="3">
        <v>4</v>
      </c>
      <c r="H3027" s="3">
        <v>5</v>
      </c>
      <c r="I3027" s="6">
        <f t="shared" si="47"/>
        <v>4</v>
      </c>
    </row>
    <row r="3028" spans="6:9" x14ac:dyDescent="0.3">
      <c r="F3028" s="3">
        <v>3</v>
      </c>
      <c r="G3028" s="3">
        <v>4</v>
      </c>
      <c r="H3028" s="3">
        <v>6</v>
      </c>
      <c r="I3028" s="6">
        <f t="shared" si="47"/>
        <v>4.333333333333333</v>
      </c>
    </row>
    <row r="3029" spans="6:9" x14ac:dyDescent="0.3">
      <c r="F3029" s="3">
        <v>3</v>
      </c>
      <c r="G3029" s="3">
        <v>4</v>
      </c>
      <c r="H3029" s="3">
        <v>6</v>
      </c>
      <c r="I3029" s="6">
        <f t="shared" si="47"/>
        <v>4.333333333333333</v>
      </c>
    </row>
    <row r="3030" spans="6:9" x14ac:dyDescent="0.3">
      <c r="F3030" s="3">
        <v>3</v>
      </c>
      <c r="G3030" s="3">
        <v>4</v>
      </c>
      <c r="H3030" s="3">
        <v>7</v>
      </c>
      <c r="I3030" s="6">
        <f t="shared" si="47"/>
        <v>4.666666666666667</v>
      </c>
    </row>
    <row r="3031" spans="6:9" x14ac:dyDescent="0.3">
      <c r="F3031" s="3">
        <v>3</v>
      </c>
      <c r="G3031" s="3">
        <v>4</v>
      </c>
      <c r="H3031" s="3">
        <v>4</v>
      </c>
      <c r="I3031" s="6">
        <f t="shared" si="47"/>
        <v>3.6666666666666665</v>
      </c>
    </row>
    <row r="3032" spans="6:9" x14ac:dyDescent="0.3">
      <c r="F3032" s="3">
        <v>3</v>
      </c>
      <c r="G3032" s="3">
        <v>4</v>
      </c>
      <c r="H3032" s="3">
        <v>5</v>
      </c>
      <c r="I3032" s="6">
        <f t="shared" si="47"/>
        <v>4</v>
      </c>
    </row>
    <row r="3033" spans="6:9" x14ac:dyDescent="0.3">
      <c r="F3033" s="3">
        <v>3</v>
      </c>
      <c r="G3033" s="3">
        <v>4</v>
      </c>
      <c r="H3033" s="3">
        <v>5</v>
      </c>
      <c r="I3033" s="6">
        <f t="shared" si="47"/>
        <v>4</v>
      </c>
    </row>
    <row r="3034" spans="6:9" x14ac:dyDescent="0.3">
      <c r="F3034" s="3">
        <v>3</v>
      </c>
      <c r="G3034" s="3">
        <v>4</v>
      </c>
      <c r="H3034" s="3">
        <v>5</v>
      </c>
      <c r="I3034" s="6">
        <f t="shared" si="47"/>
        <v>4</v>
      </c>
    </row>
    <row r="3035" spans="6:9" x14ac:dyDescent="0.3">
      <c r="F3035" s="3">
        <v>3</v>
      </c>
      <c r="G3035" s="3">
        <v>4</v>
      </c>
      <c r="H3035" s="3">
        <v>6</v>
      </c>
      <c r="I3035" s="6">
        <f t="shared" si="47"/>
        <v>4.333333333333333</v>
      </c>
    </row>
    <row r="3036" spans="6:9" x14ac:dyDescent="0.3">
      <c r="F3036" s="3">
        <v>3</v>
      </c>
      <c r="G3036" s="3">
        <v>4</v>
      </c>
      <c r="H3036" s="3">
        <v>6</v>
      </c>
      <c r="I3036" s="6">
        <f t="shared" si="47"/>
        <v>4.333333333333333</v>
      </c>
    </row>
    <row r="3037" spans="6:9" x14ac:dyDescent="0.3">
      <c r="F3037" s="3">
        <v>3</v>
      </c>
      <c r="G3037" s="3">
        <v>4</v>
      </c>
      <c r="H3037" s="3">
        <v>7</v>
      </c>
      <c r="I3037" s="6">
        <f t="shared" si="47"/>
        <v>4.666666666666667</v>
      </c>
    </row>
    <row r="3038" spans="6:9" x14ac:dyDescent="0.3">
      <c r="F3038" s="3">
        <v>3</v>
      </c>
      <c r="G3038" s="3">
        <v>4</v>
      </c>
      <c r="H3038" s="3">
        <v>5</v>
      </c>
      <c r="I3038" s="6">
        <f t="shared" si="47"/>
        <v>4</v>
      </c>
    </row>
    <row r="3039" spans="6:9" x14ac:dyDescent="0.3">
      <c r="F3039" s="3">
        <v>3</v>
      </c>
      <c r="G3039" s="3">
        <v>4</v>
      </c>
      <c r="H3039" s="3">
        <v>5</v>
      </c>
      <c r="I3039" s="6">
        <f t="shared" si="47"/>
        <v>4</v>
      </c>
    </row>
    <row r="3040" spans="6:9" x14ac:dyDescent="0.3">
      <c r="F3040" s="3">
        <v>3</v>
      </c>
      <c r="G3040" s="3">
        <v>4</v>
      </c>
      <c r="H3040" s="3">
        <v>5</v>
      </c>
      <c r="I3040" s="6">
        <f t="shared" si="47"/>
        <v>4</v>
      </c>
    </row>
    <row r="3041" spans="6:9" x14ac:dyDescent="0.3">
      <c r="F3041" s="3">
        <v>3</v>
      </c>
      <c r="G3041" s="3">
        <v>4</v>
      </c>
      <c r="H3041" s="3">
        <v>6</v>
      </c>
      <c r="I3041" s="6">
        <f t="shared" si="47"/>
        <v>4.333333333333333</v>
      </c>
    </row>
    <row r="3042" spans="6:9" x14ac:dyDescent="0.3">
      <c r="F3042" s="3">
        <v>3</v>
      </c>
      <c r="G3042" s="3">
        <v>4</v>
      </c>
      <c r="H3042" s="3">
        <v>6</v>
      </c>
      <c r="I3042" s="6">
        <f t="shared" si="47"/>
        <v>4.333333333333333</v>
      </c>
    </row>
    <row r="3043" spans="6:9" x14ac:dyDescent="0.3">
      <c r="F3043" s="3">
        <v>3</v>
      </c>
      <c r="G3043" s="3">
        <v>4</v>
      </c>
      <c r="H3043" s="3">
        <v>7</v>
      </c>
      <c r="I3043" s="6">
        <f t="shared" si="47"/>
        <v>4.666666666666667</v>
      </c>
    </row>
    <row r="3044" spans="6:9" x14ac:dyDescent="0.3">
      <c r="F3044" s="3">
        <v>3</v>
      </c>
      <c r="G3044" s="3">
        <v>5</v>
      </c>
      <c r="H3044" s="3">
        <v>5</v>
      </c>
      <c r="I3044" s="6">
        <f t="shared" si="47"/>
        <v>4.333333333333333</v>
      </c>
    </row>
    <row r="3045" spans="6:9" x14ac:dyDescent="0.3">
      <c r="F3045" s="3">
        <v>3</v>
      </c>
      <c r="G3045" s="3">
        <v>5</v>
      </c>
      <c r="H3045" s="3">
        <v>5</v>
      </c>
      <c r="I3045" s="6">
        <f t="shared" si="47"/>
        <v>4.333333333333333</v>
      </c>
    </row>
    <row r="3046" spans="6:9" x14ac:dyDescent="0.3">
      <c r="F3046" s="3">
        <v>3</v>
      </c>
      <c r="G3046" s="3">
        <v>5</v>
      </c>
      <c r="H3046" s="3">
        <v>6</v>
      </c>
      <c r="I3046" s="6">
        <f t="shared" si="47"/>
        <v>4.666666666666667</v>
      </c>
    </row>
    <row r="3047" spans="6:9" x14ac:dyDescent="0.3">
      <c r="F3047" s="3">
        <v>3</v>
      </c>
      <c r="G3047" s="3">
        <v>5</v>
      </c>
      <c r="H3047" s="3">
        <v>6</v>
      </c>
      <c r="I3047" s="6">
        <f t="shared" si="47"/>
        <v>4.666666666666667</v>
      </c>
    </row>
    <row r="3048" spans="6:9" x14ac:dyDescent="0.3">
      <c r="F3048" s="3">
        <v>3</v>
      </c>
      <c r="G3048" s="3">
        <v>5</v>
      </c>
      <c r="H3048" s="3">
        <v>7</v>
      </c>
      <c r="I3048" s="6">
        <f t="shared" si="47"/>
        <v>5</v>
      </c>
    </row>
    <row r="3049" spans="6:9" x14ac:dyDescent="0.3">
      <c r="F3049" s="3">
        <v>3</v>
      </c>
      <c r="G3049" s="3">
        <v>5</v>
      </c>
      <c r="H3049" s="3">
        <v>5</v>
      </c>
      <c r="I3049" s="6">
        <f t="shared" si="47"/>
        <v>4.333333333333333</v>
      </c>
    </row>
    <row r="3050" spans="6:9" x14ac:dyDescent="0.3">
      <c r="F3050" s="3">
        <v>3</v>
      </c>
      <c r="G3050" s="3">
        <v>5</v>
      </c>
      <c r="H3050" s="3">
        <v>6</v>
      </c>
      <c r="I3050" s="6">
        <f t="shared" si="47"/>
        <v>4.666666666666667</v>
      </c>
    </row>
    <row r="3051" spans="6:9" x14ac:dyDescent="0.3">
      <c r="F3051" s="3">
        <v>3</v>
      </c>
      <c r="G3051" s="3">
        <v>5</v>
      </c>
      <c r="H3051" s="3">
        <v>6</v>
      </c>
      <c r="I3051" s="6">
        <f t="shared" si="47"/>
        <v>4.666666666666667</v>
      </c>
    </row>
    <row r="3052" spans="6:9" x14ac:dyDescent="0.3">
      <c r="F3052" s="3">
        <v>3</v>
      </c>
      <c r="G3052" s="3">
        <v>5</v>
      </c>
      <c r="H3052" s="3">
        <v>7</v>
      </c>
      <c r="I3052" s="6">
        <f t="shared" si="47"/>
        <v>5</v>
      </c>
    </row>
    <row r="3053" spans="6:9" x14ac:dyDescent="0.3">
      <c r="F3053" s="3">
        <v>3</v>
      </c>
      <c r="G3053" s="3">
        <v>5</v>
      </c>
      <c r="H3053" s="3">
        <v>6</v>
      </c>
      <c r="I3053" s="6">
        <f t="shared" si="47"/>
        <v>4.666666666666667</v>
      </c>
    </row>
    <row r="3054" spans="6:9" x14ac:dyDescent="0.3">
      <c r="F3054" s="3">
        <v>3</v>
      </c>
      <c r="G3054" s="3">
        <v>5</v>
      </c>
      <c r="H3054" s="3">
        <v>6</v>
      </c>
      <c r="I3054" s="6">
        <f t="shared" si="47"/>
        <v>4.666666666666667</v>
      </c>
    </row>
    <row r="3055" spans="6:9" x14ac:dyDescent="0.3">
      <c r="F3055" s="3">
        <v>3</v>
      </c>
      <c r="G3055" s="3">
        <v>5</v>
      </c>
      <c r="H3055" s="3">
        <v>7</v>
      </c>
      <c r="I3055" s="6">
        <f t="shared" si="47"/>
        <v>5</v>
      </c>
    </row>
    <row r="3056" spans="6:9" x14ac:dyDescent="0.3">
      <c r="F3056" s="3">
        <v>3</v>
      </c>
      <c r="G3056" s="3">
        <v>6</v>
      </c>
      <c r="H3056" s="3">
        <v>6</v>
      </c>
      <c r="I3056" s="6">
        <f t="shared" si="47"/>
        <v>5</v>
      </c>
    </row>
    <row r="3057" spans="6:9" x14ac:dyDescent="0.3">
      <c r="F3057" s="3">
        <v>3</v>
      </c>
      <c r="G3057" s="3">
        <v>6</v>
      </c>
      <c r="H3057" s="3">
        <v>7</v>
      </c>
      <c r="I3057" s="6">
        <f t="shared" si="47"/>
        <v>5.333333333333333</v>
      </c>
    </row>
    <row r="3058" spans="6:9" x14ac:dyDescent="0.3">
      <c r="F3058" s="3">
        <v>3</v>
      </c>
      <c r="G3058" s="3">
        <v>6</v>
      </c>
      <c r="H3058" s="3">
        <v>7</v>
      </c>
      <c r="I3058" s="6">
        <f t="shared" si="47"/>
        <v>5.333333333333333</v>
      </c>
    </row>
    <row r="3059" spans="6:9" x14ac:dyDescent="0.3">
      <c r="F3059" s="3">
        <v>3</v>
      </c>
      <c r="G3059" s="3">
        <v>3</v>
      </c>
      <c r="H3059" s="3">
        <v>4</v>
      </c>
      <c r="I3059" s="6">
        <f t="shared" si="47"/>
        <v>3.3333333333333335</v>
      </c>
    </row>
    <row r="3060" spans="6:9" x14ac:dyDescent="0.3">
      <c r="F3060" s="3">
        <v>3</v>
      </c>
      <c r="G3060" s="3">
        <v>3</v>
      </c>
      <c r="H3060" s="3">
        <v>4</v>
      </c>
      <c r="I3060" s="6">
        <f t="shared" si="47"/>
        <v>3.3333333333333335</v>
      </c>
    </row>
    <row r="3061" spans="6:9" x14ac:dyDescent="0.3">
      <c r="F3061" s="3">
        <v>3</v>
      </c>
      <c r="G3061" s="3">
        <v>3</v>
      </c>
      <c r="H3061" s="3">
        <v>4</v>
      </c>
      <c r="I3061" s="6">
        <f t="shared" si="47"/>
        <v>3.3333333333333335</v>
      </c>
    </row>
    <row r="3062" spans="6:9" x14ac:dyDescent="0.3">
      <c r="F3062" s="3">
        <v>3</v>
      </c>
      <c r="G3062" s="3">
        <v>3</v>
      </c>
      <c r="H3062" s="3">
        <v>4</v>
      </c>
      <c r="I3062" s="6">
        <f t="shared" si="47"/>
        <v>3.3333333333333335</v>
      </c>
    </row>
    <row r="3063" spans="6:9" x14ac:dyDescent="0.3">
      <c r="F3063" s="3">
        <v>3</v>
      </c>
      <c r="G3063" s="3">
        <v>3</v>
      </c>
      <c r="H3063" s="3">
        <v>5</v>
      </c>
      <c r="I3063" s="6">
        <f t="shared" si="47"/>
        <v>3.6666666666666665</v>
      </c>
    </row>
    <row r="3064" spans="6:9" x14ac:dyDescent="0.3">
      <c r="F3064" s="3">
        <v>3</v>
      </c>
      <c r="G3064" s="3">
        <v>3</v>
      </c>
      <c r="H3064" s="3">
        <v>5</v>
      </c>
      <c r="I3064" s="6">
        <f t="shared" si="47"/>
        <v>3.6666666666666665</v>
      </c>
    </row>
    <row r="3065" spans="6:9" x14ac:dyDescent="0.3">
      <c r="F3065" s="3">
        <v>3</v>
      </c>
      <c r="G3065" s="3">
        <v>3</v>
      </c>
      <c r="H3065" s="3">
        <v>5</v>
      </c>
      <c r="I3065" s="6">
        <f t="shared" si="47"/>
        <v>3.6666666666666665</v>
      </c>
    </row>
    <row r="3066" spans="6:9" x14ac:dyDescent="0.3">
      <c r="F3066" s="3">
        <v>3</v>
      </c>
      <c r="G3066" s="3">
        <v>3</v>
      </c>
      <c r="H3066" s="3">
        <v>6</v>
      </c>
      <c r="I3066" s="6">
        <f t="shared" si="47"/>
        <v>4</v>
      </c>
    </row>
    <row r="3067" spans="6:9" x14ac:dyDescent="0.3">
      <c r="F3067" s="3">
        <v>3</v>
      </c>
      <c r="G3067" s="3">
        <v>3</v>
      </c>
      <c r="H3067" s="3">
        <v>6</v>
      </c>
      <c r="I3067" s="6">
        <f t="shared" si="47"/>
        <v>4</v>
      </c>
    </row>
    <row r="3068" spans="6:9" x14ac:dyDescent="0.3">
      <c r="F3068" s="3">
        <v>3</v>
      </c>
      <c r="G3068" s="3">
        <v>3</v>
      </c>
      <c r="H3068" s="3">
        <v>7</v>
      </c>
      <c r="I3068" s="6">
        <f t="shared" si="47"/>
        <v>4.333333333333333</v>
      </c>
    </row>
    <row r="3069" spans="6:9" x14ac:dyDescent="0.3">
      <c r="F3069" s="3">
        <v>3</v>
      </c>
      <c r="G3069" s="3">
        <v>4</v>
      </c>
      <c r="H3069" s="3">
        <v>4</v>
      </c>
      <c r="I3069" s="6">
        <f t="shared" si="47"/>
        <v>3.6666666666666665</v>
      </c>
    </row>
    <row r="3070" spans="6:9" x14ac:dyDescent="0.3">
      <c r="F3070" s="3">
        <v>3</v>
      </c>
      <c r="G3070" s="3">
        <v>4</v>
      </c>
      <c r="H3070" s="3">
        <v>4</v>
      </c>
      <c r="I3070" s="6">
        <f t="shared" si="47"/>
        <v>3.6666666666666665</v>
      </c>
    </row>
    <row r="3071" spans="6:9" x14ac:dyDescent="0.3">
      <c r="F3071" s="3">
        <v>3</v>
      </c>
      <c r="G3071" s="3">
        <v>4</v>
      </c>
      <c r="H3071" s="3">
        <v>4</v>
      </c>
      <c r="I3071" s="6">
        <f t="shared" si="47"/>
        <v>3.6666666666666665</v>
      </c>
    </row>
    <row r="3072" spans="6:9" x14ac:dyDescent="0.3">
      <c r="F3072" s="3">
        <v>3</v>
      </c>
      <c r="G3072" s="3">
        <v>4</v>
      </c>
      <c r="H3072" s="3">
        <v>5</v>
      </c>
      <c r="I3072" s="6">
        <f t="shared" si="47"/>
        <v>4</v>
      </c>
    </row>
    <row r="3073" spans="6:9" x14ac:dyDescent="0.3">
      <c r="F3073" s="3">
        <v>3</v>
      </c>
      <c r="G3073" s="3">
        <v>4</v>
      </c>
      <c r="H3073" s="3">
        <v>5</v>
      </c>
      <c r="I3073" s="6">
        <f t="shared" si="47"/>
        <v>4</v>
      </c>
    </row>
    <row r="3074" spans="6:9" x14ac:dyDescent="0.3">
      <c r="F3074" s="3">
        <v>3</v>
      </c>
      <c r="G3074" s="3">
        <v>4</v>
      </c>
      <c r="H3074" s="3">
        <v>5</v>
      </c>
      <c r="I3074" s="6">
        <f t="shared" si="47"/>
        <v>4</v>
      </c>
    </row>
    <row r="3075" spans="6:9" x14ac:dyDescent="0.3">
      <c r="F3075" s="3">
        <v>3</v>
      </c>
      <c r="G3075" s="3">
        <v>4</v>
      </c>
      <c r="H3075" s="3">
        <v>6</v>
      </c>
      <c r="I3075" s="6">
        <f t="shared" si="47"/>
        <v>4.333333333333333</v>
      </c>
    </row>
    <row r="3076" spans="6:9" x14ac:dyDescent="0.3">
      <c r="F3076" s="3">
        <v>3</v>
      </c>
      <c r="G3076" s="3">
        <v>4</v>
      </c>
      <c r="H3076" s="3">
        <v>6</v>
      </c>
      <c r="I3076" s="6">
        <f t="shared" ref="I3076:I3139" si="48">AVERAGE(F3076:H3076)</f>
        <v>4.333333333333333</v>
      </c>
    </row>
    <row r="3077" spans="6:9" x14ac:dyDescent="0.3">
      <c r="F3077" s="3">
        <v>3</v>
      </c>
      <c r="G3077" s="3">
        <v>4</v>
      </c>
      <c r="H3077" s="3">
        <v>7</v>
      </c>
      <c r="I3077" s="6">
        <f t="shared" si="48"/>
        <v>4.666666666666667</v>
      </c>
    </row>
    <row r="3078" spans="6:9" x14ac:dyDescent="0.3">
      <c r="F3078" s="3">
        <v>3</v>
      </c>
      <c r="G3078" s="3">
        <v>4</v>
      </c>
      <c r="H3078" s="3">
        <v>4</v>
      </c>
      <c r="I3078" s="6">
        <f t="shared" si="48"/>
        <v>3.6666666666666665</v>
      </c>
    </row>
    <row r="3079" spans="6:9" x14ac:dyDescent="0.3">
      <c r="F3079" s="3">
        <v>3</v>
      </c>
      <c r="G3079" s="3">
        <v>4</v>
      </c>
      <c r="H3079" s="3">
        <v>4</v>
      </c>
      <c r="I3079" s="6">
        <f t="shared" si="48"/>
        <v>3.6666666666666665</v>
      </c>
    </row>
    <row r="3080" spans="6:9" x14ac:dyDescent="0.3">
      <c r="F3080" s="3">
        <v>3</v>
      </c>
      <c r="G3080" s="3">
        <v>4</v>
      </c>
      <c r="H3080" s="3">
        <v>5</v>
      </c>
      <c r="I3080" s="6">
        <f t="shared" si="48"/>
        <v>4</v>
      </c>
    </row>
    <row r="3081" spans="6:9" x14ac:dyDescent="0.3">
      <c r="F3081" s="3">
        <v>3</v>
      </c>
      <c r="G3081" s="3">
        <v>4</v>
      </c>
      <c r="H3081" s="3">
        <v>5</v>
      </c>
      <c r="I3081" s="6">
        <f t="shared" si="48"/>
        <v>4</v>
      </c>
    </row>
    <row r="3082" spans="6:9" x14ac:dyDescent="0.3">
      <c r="F3082" s="3">
        <v>3</v>
      </c>
      <c r="G3082" s="3">
        <v>4</v>
      </c>
      <c r="H3082" s="3">
        <v>5</v>
      </c>
      <c r="I3082" s="6">
        <f t="shared" si="48"/>
        <v>4</v>
      </c>
    </row>
    <row r="3083" spans="6:9" x14ac:dyDescent="0.3">
      <c r="F3083" s="3">
        <v>3</v>
      </c>
      <c r="G3083" s="3">
        <v>4</v>
      </c>
      <c r="H3083" s="3">
        <v>6</v>
      </c>
      <c r="I3083" s="6">
        <f t="shared" si="48"/>
        <v>4.333333333333333</v>
      </c>
    </row>
    <row r="3084" spans="6:9" x14ac:dyDescent="0.3">
      <c r="F3084" s="3">
        <v>3</v>
      </c>
      <c r="G3084" s="3">
        <v>4</v>
      </c>
      <c r="H3084" s="3">
        <v>6</v>
      </c>
      <c r="I3084" s="6">
        <f t="shared" si="48"/>
        <v>4.333333333333333</v>
      </c>
    </row>
    <row r="3085" spans="6:9" x14ac:dyDescent="0.3">
      <c r="F3085" s="3">
        <v>3</v>
      </c>
      <c r="G3085" s="3">
        <v>4</v>
      </c>
      <c r="H3085" s="3">
        <v>7</v>
      </c>
      <c r="I3085" s="6">
        <f t="shared" si="48"/>
        <v>4.666666666666667</v>
      </c>
    </row>
    <row r="3086" spans="6:9" x14ac:dyDescent="0.3">
      <c r="F3086" s="3">
        <v>3</v>
      </c>
      <c r="G3086" s="3">
        <v>4</v>
      </c>
      <c r="H3086" s="3">
        <v>4</v>
      </c>
      <c r="I3086" s="6">
        <f t="shared" si="48"/>
        <v>3.6666666666666665</v>
      </c>
    </row>
    <row r="3087" spans="6:9" x14ac:dyDescent="0.3">
      <c r="F3087" s="3">
        <v>3</v>
      </c>
      <c r="G3087" s="3">
        <v>4</v>
      </c>
      <c r="H3087" s="3">
        <v>5</v>
      </c>
      <c r="I3087" s="6">
        <f t="shared" si="48"/>
        <v>4</v>
      </c>
    </row>
    <row r="3088" spans="6:9" x14ac:dyDescent="0.3">
      <c r="F3088" s="3">
        <v>3</v>
      </c>
      <c r="G3088" s="3">
        <v>4</v>
      </c>
      <c r="H3088" s="3">
        <v>5</v>
      </c>
      <c r="I3088" s="6">
        <f t="shared" si="48"/>
        <v>4</v>
      </c>
    </row>
    <row r="3089" spans="6:9" x14ac:dyDescent="0.3">
      <c r="F3089" s="3">
        <v>3</v>
      </c>
      <c r="G3089" s="3">
        <v>4</v>
      </c>
      <c r="H3089" s="3">
        <v>5</v>
      </c>
      <c r="I3089" s="6">
        <f t="shared" si="48"/>
        <v>4</v>
      </c>
    </row>
    <row r="3090" spans="6:9" x14ac:dyDescent="0.3">
      <c r="F3090" s="3">
        <v>3</v>
      </c>
      <c r="G3090" s="3">
        <v>4</v>
      </c>
      <c r="H3090" s="3">
        <v>6</v>
      </c>
      <c r="I3090" s="6">
        <f t="shared" si="48"/>
        <v>4.333333333333333</v>
      </c>
    </row>
    <row r="3091" spans="6:9" x14ac:dyDescent="0.3">
      <c r="F3091" s="3">
        <v>3</v>
      </c>
      <c r="G3091" s="3">
        <v>4</v>
      </c>
      <c r="H3091" s="3">
        <v>6</v>
      </c>
      <c r="I3091" s="6">
        <f t="shared" si="48"/>
        <v>4.333333333333333</v>
      </c>
    </row>
    <row r="3092" spans="6:9" x14ac:dyDescent="0.3">
      <c r="F3092" s="3">
        <v>3</v>
      </c>
      <c r="G3092" s="3">
        <v>4</v>
      </c>
      <c r="H3092" s="3">
        <v>7</v>
      </c>
      <c r="I3092" s="6">
        <f t="shared" si="48"/>
        <v>4.666666666666667</v>
      </c>
    </row>
    <row r="3093" spans="6:9" x14ac:dyDescent="0.3">
      <c r="F3093" s="3">
        <v>3</v>
      </c>
      <c r="G3093" s="3">
        <v>4</v>
      </c>
      <c r="H3093" s="3">
        <v>5</v>
      </c>
      <c r="I3093" s="6">
        <f t="shared" si="48"/>
        <v>4</v>
      </c>
    </row>
    <row r="3094" spans="6:9" x14ac:dyDescent="0.3">
      <c r="F3094" s="3">
        <v>3</v>
      </c>
      <c r="G3094" s="3">
        <v>4</v>
      </c>
      <c r="H3094" s="3">
        <v>5</v>
      </c>
      <c r="I3094" s="6">
        <f t="shared" si="48"/>
        <v>4</v>
      </c>
    </row>
    <row r="3095" spans="6:9" x14ac:dyDescent="0.3">
      <c r="F3095" s="3">
        <v>3</v>
      </c>
      <c r="G3095" s="3">
        <v>4</v>
      </c>
      <c r="H3095" s="3">
        <v>5</v>
      </c>
      <c r="I3095" s="6">
        <f t="shared" si="48"/>
        <v>4</v>
      </c>
    </row>
    <row r="3096" spans="6:9" x14ac:dyDescent="0.3">
      <c r="F3096" s="3">
        <v>3</v>
      </c>
      <c r="G3096" s="3">
        <v>4</v>
      </c>
      <c r="H3096" s="3">
        <v>6</v>
      </c>
      <c r="I3096" s="6">
        <f t="shared" si="48"/>
        <v>4.333333333333333</v>
      </c>
    </row>
    <row r="3097" spans="6:9" x14ac:dyDescent="0.3">
      <c r="F3097" s="3">
        <v>3</v>
      </c>
      <c r="G3097" s="3">
        <v>4</v>
      </c>
      <c r="H3097" s="3">
        <v>6</v>
      </c>
      <c r="I3097" s="6">
        <f t="shared" si="48"/>
        <v>4.333333333333333</v>
      </c>
    </row>
    <row r="3098" spans="6:9" x14ac:dyDescent="0.3">
      <c r="F3098" s="3">
        <v>3</v>
      </c>
      <c r="G3098" s="3">
        <v>4</v>
      </c>
      <c r="H3098" s="3">
        <v>7</v>
      </c>
      <c r="I3098" s="6">
        <f t="shared" si="48"/>
        <v>4.666666666666667</v>
      </c>
    </row>
    <row r="3099" spans="6:9" x14ac:dyDescent="0.3">
      <c r="F3099" s="3">
        <v>3</v>
      </c>
      <c r="G3099" s="3">
        <v>5</v>
      </c>
      <c r="H3099" s="3">
        <v>5</v>
      </c>
      <c r="I3099" s="6">
        <f t="shared" si="48"/>
        <v>4.333333333333333</v>
      </c>
    </row>
    <row r="3100" spans="6:9" x14ac:dyDescent="0.3">
      <c r="F3100" s="3">
        <v>3</v>
      </c>
      <c r="G3100" s="3">
        <v>5</v>
      </c>
      <c r="H3100" s="3">
        <v>5</v>
      </c>
      <c r="I3100" s="6">
        <f t="shared" si="48"/>
        <v>4.333333333333333</v>
      </c>
    </row>
    <row r="3101" spans="6:9" x14ac:dyDescent="0.3">
      <c r="F3101" s="3">
        <v>3</v>
      </c>
      <c r="G3101" s="3">
        <v>5</v>
      </c>
      <c r="H3101" s="3">
        <v>6</v>
      </c>
      <c r="I3101" s="6">
        <f t="shared" si="48"/>
        <v>4.666666666666667</v>
      </c>
    </row>
    <row r="3102" spans="6:9" x14ac:dyDescent="0.3">
      <c r="F3102" s="3">
        <v>3</v>
      </c>
      <c r="G3102" s="3">
        <v>5</v>
      </c>
      <c r="H3102" s="3">
        <v>6</v>
      </c>
      <c r="I3102" s="6">
        <f t="shared" si="48"/>
        <v>4.666666666666667</v>
      </c>
    </row>
    <row r="3103" spans="6:9" x14ac:dyDescent="0.3">
      <c r="F3103" s="3">
        <v>3</v>
      </c>
      <c r="G3103" s="3">
        <v>5</v>
      </c>
      <c r="H3103" s="3">
        <v>7</v>
      </c>
      <c r="I3103" s="6">
        <f t="shared" si="48"/>
        <v>5</v>
      </c>
    </row>
    <row r="3104" spans="6:9" x14ac:dyDescent="0.3">
      <c r="F3104" s="3">
        <v>3</v>
      </c>
      <c r="G3104" s="3">
        <v>5</v>
      </c>
      <c r="H3104" s="3">
        <v>5</v>
      </c>
      <c r="I3104" s="6">
        <f t="shared" si="48"/>
        <v>4.333333333333333</v>
      </c>
    </row>
    <row r="3105" spans="6:9" x14ac:dyDescent="0.3">
      <c r="F3105" s="3">
        <v>3</v>
      </c>
      <c r="G3105" s="3">
        <v>5</v>
      </c>
      <c r="H3105" s="3">
        <v>6</v>
      </c>
      <c r="I3105" s="6">
        <f t="shared" si="48"/>
        <v>4.666666666666667</v>
      </c>
    </row>
    <row r="3106" spans="6:9" x14ac:dyDescent="0.3">
      <c r="F3106" s="3">
        <v>3</v>
      </c>
      <c r="G3106" s="3">
        <v>5</v>
      </c>
      <c r="H3106" s="3">
        <v>6</v>
      </c>
      <c r="I3106" s="6">
        <f t="shared" si="48"/>
        <v>4.666666666666667</v>
      </c>
    </row>
    <row r="3107" spans="6:9" x14ac:dyDescent="0.3">
      <c r="F3107" s="3">
        <v>3</v>
      </c>
      <c r="G3107" s="3">
        <v>5</v>
      </c>
      <c r="H3107" s="3">
        <v>7</v>
      </c>
      <c r="I3107" s="6">
        <f t="shared" si="48"/>
        <v>5</v>
      </c>
    </row>
    <row r="3108" spans="6:9" x14ac:dyDescent="0.3">
      <c r="F3108" s="3">
        <v>3</v>
      </c>
      <c r="G3108" s="3">
        <v>5</v>
      </c>
      <c r="H3108" s="3">
        <v>6</v>
      </c>
      <c r="I3108" s="6">
        <f t="shared" si="48"/>
        <v>4.666666666666667</v>
      </c>
    </row>
    <row r="3109" spans="6:9" x14ac:dyDescent="0.3">
      <c r="F3109" s="3">
        <v>3</v>
      </c>
      <c r="G3109" s="3">
        <v>5</v>
      </c>
      <c r="H3109" s="3">
        <v>6</v>
      </c>
      <c r="I3109" s="6">
        <f t="shared" si="48"/>
        <v>4.666666666666667</v>
      </c>
    </row>
    <row r="3110" spans="6:9" x14ac:dyDescent="0.3">
      <c r="F3110" s="3">
        <v>3</v>
      </c>
      <c r="G3110" s="3">
        <v>5</v>
      </c>
      <c r="H3110" s="3">
        <v>7</v>
      </c>
      <c r="I3110" s="6">
        <f t="shared" si="48"/>
        <v>5</v>
      </c>
    </row>
    <row r="3111" spans="6:9" x14ac:dyDescent="0.3">
      <c r="F3111" s="3">
        <v>3</v>
      </c>
      <c r="G3111" s="3">
        <v>6</v>
      </c>
      <c r="H3111" s="3">
        <v>6</v>
      </c>
      <c r="I3111" s="6">
        <f t="shared" si="48"/>
        <v>5</v>
      </c>
    </row>
    <row r="3112" spans="6:9" x14ac:dyDescent="0.3">
      <c r="F3112" s="3">
        <v>3</v>
      </c>
      <c r="G3112" s="3">
        <v>6</v>
      </c>
      <c r="H3112" s="3">
        <v>7</v>
      </c>
      <c r="I3112" s="6">
        <f t="shared" si="48"/>
        <v>5.333333333333333</v>
      </c>
    </row>
    <row r="3113" spans="6:9" x14ac:dyDescent="0.3">
      <c r="F3113" s="3">
        <v>3</v>
      </c>
      <c r="G3113" s="3">
        <v>6</v>
      </c>
      <c r="H3113" s="3">
        <v>7</v>
      </c>
      <c r="I3113" s="6">
        <f t="shared" si="48"/>
        <v>5.333333333333333</v>
      </c>
    </row>
    <row r="3114" spans="6:9" x14ac:dyDescent="0.3">
      <c r="F3114" s="3">
        <v>3</v>
      </c>
      <c r="G3114" s="3">
        <v>4</v>
      </c>
      <c r="H3114" s="3">
        <v>4</v>
      </c>
      <c r="I3114" s="6">
        <f t="shared" si="48"/>
        <v>3.6666666666666665</v>
      </c>
    </row>
    <row r="3115" spans="6:9" x14ac:dyDescent="0.3">
      <c r="F3115" s="3">
        <v>3</v>
      </c>
      <c r="G3115" s="3">
        <v>4</v>
      </c>
      <c r="H3115" s="3">
        <v>4</v>
      </c>
      <c r="I3115" s="6">
        <f t="shared" si="48"/>
        <v>3.6666666666666665</v>
      </c>
    </row>
    <row r="3116" spans="6:9" x14ac:dyDescent="0.3">
      <c r="F3116" s="3">
        <v>3</v>
      </c>
      <c r="G3116" s="3">
        <v>4</v>
      </c>
      <c r="H3116" s="3">
        <v>4</v>
      </c>
      <c r="I3116" s="6">
        <f t="shared" si="48"/>
        <v>3.6666666666666665</v>
      </c>
    </row>
    <row r="3117" spans="6:9" x14ac:dyDescent="0.3">
      <c r="F3117" s="3">
        <v>3</v>
      </c>
      <c r="G3117" s="3">
        <v>4</v>
      </c>
      <c r="H3117" s="3">
        <v>5</v>
      </c>
      <c r="I3117" s="6">
        <f t="shared" si="48"/>
        <v>4</v>
      </c>
    </row>
    <row r="3118" spans="6:9" x14ac:dyDescent="0.3">
      <c r="F3118" s="3">
        <v>3</v>
      </c>
      <c r="G3118" s="3">
        <v>4</v>
      </c>
      <c r="H3118" s="3">
        <v>5</v>
      </c>
      <c r="I3118" s="6">
        <f t="shared" si="48"/>
        <v>4</v>
      </c>
    </row>
    <row r="3119" spans="6:9" x14ac:dyDescent="0.3">
      <c r="F3119" s="3">
        <v>3</v>
      </c>
      <c r="G3119" s="3">
        <v>4</v>
      </c>
      <c r="H3119" s="3">
        <v>5</v>
      </c>
      <c r="I3119" s="6">
        <f t="shared" si="48"/>
        <v>4</v>
      </c>
    </row>
    <row r="3120" spans="6:9" x14ac:dyDescent="0.3">
      <c r="F3120" s="3">
        <v>3</v>
      </c>
      <c r="G3120" s="3">
        <v>4</v>
      </c>
      <c r="H3120" s="3">
        <v>6</v>
      </c>
      <c r="I3120" s="6">
        <f t="shared" si="48"/>
        <v>4.333333333333333</v>
      </c>
    </row>
    <row r="3121" spans="6:9" x14ac:dyDescent="0.3">
      <c r="F3121" s="3">
        <v>3</v>
      </c>
      <c r="G3121" s="3">
        <v>4</v>
      </c>
      <c r="H3121" s="3">
        <v>6</v>
      </c>
      <c r="I3121" s="6">
        <f t="shared" si="48"/>
        <v>4.333333333333333</v>
      </c>
    </row>
    <row r="3122" spans="6:9" x14ac:dyDescent="0.3">
      <c r="F3122" s="3">
        <v>3</v>
      </c>
      <c r="G3122" s="3">
        <v>4</v>
      </c>
      <c r="H3122" s="3">
        <v>7</v>
      </c>
      <c r="I3122" s="6">
        <f t="shared" si="48"/>
        <v>4.666666666666667</v>
      </c>
    </row>
    <row r="3123" spans="6:9" x14ac:dyDescent="0.3">
      <c r="F3123" s="3">
        <v>3</v>
      </c>
      <c r="G3123" s="3">
        <v>4</v>
      </c>
      <c r="H3123" s="3">
        <v>4</v>
      </c>
      <c r="I3123" s="6">
        <f t="shared" si="48"/>
        <v>3.6666666666666665</v>
      </c>
    </row>
    <row r="3124" spans="6:9" x14ac:dyDescent="0.3">
      <c r="F3124" s="3">
        <v>3</v>
      </c>
      <c r="G3124" s="3">
        <v>4</v>
      </c>
      <c r="H3124" s="3">
        <v>4</v>
      </c>
      <c r="I3124" s="6">
        <f t="shared" si="48"/>
        <v>3.6666666666666665</v>
      </c>
    </row>
    <row r="3125" spans="6:9" x14ac:dyDescent="0.3">
      <c r="F3125" s="3">
        <v>3</v>
      </c>
      <c r="G3125" s="3">
        <v>4</v>
      </c>
      <c r="H3125" s="3">
        <v>5</v>
      </c>
      <c r="I3125" s="6">
        <f t="shared" si="48"/>
        <v>4</v>
      </c>
    </row>
    <row r="3126" spans="6:9" x14ac:dyDescent="0.3">
      <c r="F3126" s="3">
        <v>3</v>
      </c>
      <c r="G3126" s="3">
        <v>4</v>
      </c>
      <c r="H3126" s="3">
        <v>5</v>
      </c>
      <c r="I3126" s="6">
        <f t="shared" si="48"/>
        <v>4</v>
      </c>
    </row>
    <row r="3127" spans="6:9" x14ac:dyDescent="0.3">
      <c r="F3127" s="3">
        <v>3</v>
      </c>
      <c r="G3127" s="3">
        <v>4</v>
      </c>
      <c r="H3127" s="3">
        <v>5</v>
      </c>
      <c r="I3127" s="6">
        <f t="shared" si="48"/>
        <v>4</v>
      </c>
    </row>
    <row r="3128" spans="6:9" x14ac:dyDescent="0.3">
      <c r="F3128" s="3">
        <v>3</v>
      </c>
      <c r="G3128" s="3">
        <v>4</v>
      </c>
      <c r="H3128" s="3">
        <v>6</v>
      </c>
      <c r="I3128" s="6">
        <f t="shared" si="48"/>
        <v>4.333333333333333</v>
      </c>
    </row>
    <row r="3129" spans="6:9" x14ac:dyDescent="0.3">
      <c r="F3129" s="3">
        <v>3</v>
      </c>
      <c r="G3129" s="3">
        <v>4</v>
      </c>
      <c r="H3129" s="3">
        <v>6</v>
      </c>
      <c r="I3129" s="6">
        <f t="shared" si="48"/>
        <v>4.333333333333333</v>
      </c>
    </row>
    <row r="3130" spans="6:9" x14ac:dyDescent="0.3">
      <c r="F3130" s="3">
        <v>3</v>
      </c>
      <c r="G3130" s="3">
        <v>4</v>
      </c>
      <c r="H3130" s="3">
        <v>7</v>
      </c>
      <c r="I3130" s="6">
        <f t="shared" si="48"/>
        <v>4.666666666666667</v>
      </c>
    </row>
    <row r="3131" spans="6:9" x14ac:dyDescent="0.3">
      <c r="F3131" s="3">
        <v>3</v>
      </c>
      <c r="G3131" s="3">
        <v>4</v>
      </c>
      <c r="H3131" s="3">
        <v>4</v>
      </c>
      <c r="I3131" s="6">
        <f t="shared" si="48"/>
        <v>3.6666666666666665</v>
      </c>
    </row>
    <row r="3132" spans="6:9" x14ac:dyDescent="0.3">
      <c r="F3132" s="3">
        <v>3</v>
      </c>
      <c r="G3132" s="3">
        <v>4</v>
      </c>
      <c r="H3132" s="3">
        <v>5</v>
      </c>
      <c r="I3132" s="6">
        <f t="shared" si="48"/>
        <v>4</v>
      </c>
    </row>
    <row r="3133" spans="6:9" x14ac:dyDescent="0.3">
      <c r="F3133" s="3">
        <v>3</v>
      </c>
      <c r="G3133" s="3">
        <v>4</v>
      </c>
      <c r="H3133" s="3">
        <v>5</v>
      </c>
      <c r="I3133" s="6">
        <f t="shared" si="48"/>
        <v>4</v>
      </c>
    </row>
    <row r="3134" spans="6:9" x14ac:dyDescent="0.3">
      <c r="F3134" s="3">
        <v>3</v>
      </c>
      <c r="G3134" s="3">
        <v>4</v>
      </c>
      <c r="H3134" s="3">
        <v>5</v>
      </c>
      <c r="I3134" s="6">
        <f t="shared" si="48"/>
        <v>4</v>
      </c>
    </row>
    <row r="3135" spans="6:9" x14ac:dyDescent="0.3">
      <c r="F3135" s="3">
        <v>3</v>
      </c>
      <c r="G3135" s="3">
        <v>4</v>
      </c>
      <c r="H3135" s="3">
        <v>6</v>
      </c>
      <c r="I3135" s="6">
        <f t="shared" si="48"/>
        <v>4.333333333333333</v>
      </c>
    </row>
    <row r="3136" spans="6:9" x14ac:dyDescent="0.3">
      <c r="F3136" s="3">
        <v>3</v>
      </c>
      <c r="G3136" s="3">
        <v>4</v>
      </c>
      <c r="H3136" s="3">
        <v>6</v>
      </c>
      <c r="I3136" s="6">
        <f t="shared" si="48"/>
        <v>4.333333333333333</v>
      </c>
    </row>
    <row r="3137" spans="6:9" x14ac:dyDescent="0.3">
      <c r="F3137" s="3">
        <v>3</v>
      </c>
      <c r="G3137" s="3">
        <v>4</v>
      </c>
      <c r="H3137" s="3">
        <v>7</v>
      </c>
      <c r="I3137" s="6">
        <f t="shared" si="48"/>
        <v>4.666666666666667</v>
      </c>
    </row>
    <row r="3138" spans="6:9" x14ac:dyDescent="0.3">
      <c r="F3138" s="3">
        <v>3</v>
      </c>
      <c r="G3138" s="3">
        <v>4</v>
      </c>
      <c r="H3138" s="3">
        <v>5</v>
      </c>
      <c r="I3138" s="6">
        <f t="shared" si="48"/>
        <v>4</v>
      </c>
    </row>
    <row r="3139" spans="6:9" x14ac:dyDescent="0.3">
      <c r="F3139" s="3">
        <v>3</v>
      </c>
      <c r="G3139" s="3">
        <v>4</v>
      </c>
      <c r="H3139" s="3">
        <v>5</v>
      </c>
      <c r="I3139" s="6">
        <f t="shared" si="48"/>
        <v>4</v>
      </c>
    </row>
    <row r="3140" spans="6:9" x14ac:dyDescent="0.3">
      <c r="F3140" s="3">
        <v>3</v>
      </c>
      <c r="G3140" s="3">
        <v>4</v>
      </c>
      <c r="H3140" s="3">
        <v>5</v>
      </c>
      <c r="I3140" s="6">
        <f t="shared" ref="I3140:I3203" si="49">AVERAGE(F3140:H3140)</f>
        <v>4</v>
      </c>
    </row>
    <row r="3141" spans="6:9" x14ac:dyDescent="0.3">
      <c r="F3141" s="3">
        <v>3</v>
      </c>
      <c r="G3141" s="3">
        <v>4</v>
      </c>
      <c r="H3141" s="3">
        <v>6</v>
      </c>
      <c r="I3141" s="6">
        <f t="shared" si="49"/>
        <v>4.333333333333333</v>
      </c>
    </row>
    <row r="3142" spans="6:9" x14ac:dyDescent="0.3">
      <c r="F3142" s="3">
        <v>3</v>
      </c>
      <c r="G3142" s="3">
        <v>4</v>
      </c>
      <c r="H3142" s="3">
        <v>6</v>
      </c>
      <c r="I3142" s="6">
        <f t="shared" si="49"/>
        <v>4.333333333333333</v>
      </c>
    </row>
    <row r="3143" spans="6:9" x14ac:dyDescent="0.3">
      <c r="F3143" s="3">
        <v>3</v>
      </c>
      <c r="G3143" s="3">
        <v>4</v>
      </c>
      <c r="H3143" s="3">
        <v>7</v>
      </c>
      <c r="I3143" s="6">
        <f t="shared" si="49"/>
        <v>4.666666666666667</v>
      </c>
    </row>
    <row r="3144" spans="6:9" x14ac:dyDescent="0.3">
      <c r="F3144" s="3">
        <v>3</v>
      </c>
      <c r="G3144" s="3">
        <v>5</v>
      </c>
      <c r="H3144" s="3">
        <v>5</v>
      </c>
      <c r="I3144" s="6">
        <f t="shared" si="49"/>
        <v>4.333333333333333</v>
      </c>
    </row>
    <row r="3145" spans="6:9" x14ac:dyDescent="0.3">
      <c r="F3145" s="3">
        <v>3</v>
      </c>
      <c r="G3145" s="3">
        <v>5</v>
      </c>
      <c r="H3145" s="3">
        <v>5</v>
      </c>
      <c r="I3145" s="6">
        <f t="shared" si="49"/>
        <v>4.333333333333333</v>
      </c>
    </row>
    <row r="3146" spans="6:9" x14ac:dyDescent="0.3">
      <c r="F3146" s="3">
        <v>3</v>
      </c>
      <c r="G3146" s="3">
        <v>5</v>
      </c>
      <c r="H3146" s="3">
        <v>6</v>
      </c>
      <c r="I3146" s="6">
        <f t="shared" si="49"/>
        <v>4.666666666666667</v>
      </c>
    </row>
    <row r="3147" spans="6:9" x14ac:dyDescent="0.3">
      <c r="F3147" s="3">
        <v>3</v>
      </c>
      <c r="G3147" s="3">
        <v>5</v>
      </c>
      <c r="H3147" s="3">
        <v>6</v>
      </c>
      <c r="I3147" s="6">
        <f t="shared" si="49"/>
        <v>4.666666666666667</v>
      </c>
    </row>
    <row r="3148" spans="6:9" x14ac:dyDescent="0.3">
      <c r="F3148" s="3">
        <v>3</v>
      </c>
      <c r="G3148" s="3">
        <v>5</v>
      </c>
      <c r="H3148" s="3">
        <v>7</v>
      </c>
      <c r="I3148" s="6">
        <f t="shared" si="49"/>
        <v>5</v>
      </c>
    </row>
    <row r="3149" spans="6:9" x14ac:dyDescent="0.3">
      <c r="F3149" s="3">
        <v>3</v>
      </c>
      <c r="G3149" s="3">
        <v>5</v>
      </c>
      <c r="H3149" s="3">
        <v>5</v>
      </c>
      <c r="I3149" s="6">
        <f t="shared" si="49"/>
        <v>4.333333333333333</v>
      </c>
    </row>
    <row r="3150" spans="6:9" x14ac:dyDescent="0.3">
      <c r="F3150" s="3">
        <v>3</v>
      </c>
      <c r="G3150" s="3">
        <v>5</v>
      </c>
      <c r="H3150" s="3">
        <v>6</v>
      </c>
      <c r="I3150" s="6">
        <f t="shared" si="49"/>
        <v>4.666666666666667</v>
      </c>
    </row>
    <row r="3151" spans="6:9" x14ac:dyDescent="0.3">
      <c r="F3151" s="3">
        <v>3</v>
      </c>
      <c r="G3151" s="3">
        <v>5</v>
      </c>
      <c r="H3151" s="3">
        <v>6</v>
      </c>
      <c r="I3151" s="6">
        <f t="shared" si="49"/>
        <v>4.666666666666667</v>
      </c>
    </row>
    <row r="3152" spans="6:9" x14ac:dyDescent="0.3">
      <c r="F3152" s="3">
        <v>3</v>
      </c>
      <c r="G3152" s="3">
        <v>5</v>
      </c>
      <c r="H3152" s="3">
        <v>7</v>
      </c>
      <c r="I3152" s="6">
        <f t="shared" si="49"/>
        <v>5</v>
      </c>
    </row>
    <row r="3153" spans="6:9" x14ac:dyDescent="0.3">
      <c r="F3153" s="3">
        <v>3</v>
      </c>
      <c r="G3153" s="3">
        <v>5</v>
      </c>
      <c r="H3153" s="3">
        <v>6</v>
      </c>
      <c r="I3153" s="6">
        <f t="shared" si="49"/>
        <v>4.666666666666667</v>
      </c>
    </row>
    <row r="3154" spans="6:9" x14ac:dyDescent="0.3">
      <c r="F3154" s="3">
        <v>3</v>
      </c>
      <c r="G3154" s="3">
        <v>5</v>
      </c>
      <c r="H3154" s="3">
        <v>6</v>
      </c>
      <c r="I3154" s="6">
        <f t="shared" si="49"/>
        <v>4.666666666666667</v>
      </c>
    </row>
    <row r="3155" spans="6:9" x14ac:dyDescent="0.3">
      <c r="F3155" s="3">
        <v>3</v>
      </c>
      <c r="G3155" s="3">
        <v>5</v>
      </c>
      <c r="H3155" s="3">
        <v>7</v>
      </c>
      <c r="I3155" s="6">
        <f t="shared" si="49"/>
        <v>5</v>
      </c>
    </row>
    <row r="3156" spans="6:9" x14ac:dyDescent="0.3">
      <c r="F3156" s="3">
        <v>3</v>
      </c>
      <c r="G3156" s="3">
        <v>6</v>
      </c>
      <c r="H3156" s="3">
        <v>6</v>
      </c>
      <c r="I3156" s="6">
        <f t="shared" si="49"/>
        <v>5</v>
      </c>
    </row>
    <row r="3157" spans="6:9" x14ac:dyDescent="0.3">
      <c r="F3157" s="3">
        <v>3</v>
      </c>
      <c r="G3157" s="3">
        <v>6</v>
      </c>
      <c r="H3157" s="3">
        <v>7</v>
      </c>
      <c r="I3157" s="6">
        <f t="shared" si="49"/>
        <v>5.333333333333333</v>
      </c>
    </row>
    <row r="3158" spans="6:9" x14ac:dyDescent="0.3">
      <c r="F3158" s="3">
        <v>3</v>
      </c>
      <c r="G3158" s="3">
        <v>6</v>
      </c>
      <c r="H3158" s="3">
        <v>7</v>
      </c>
      <c r="I3158" s="6">
        <f t="shared" si="49"/>
        <v>5.333333333333333</v>
      </c>
    </row>
    <row r="3159" spans="6:9" x14ac:dyDescent="0.3">
      <c r="F3159" s="3">
        <v>4</v>
      </c>
      <c r="G3159" s="3">
        <v>4</v>
      </c>
      <c r="H3159" s="3">
        <v>4</v>
      </c>
      <c r="I3159" s="6">
        <f t="shared" si="49"/>
        <v>4</v>
      </c>
    </row>
    <row r="3160" spans="6:9" x14ac:dyDescent="0.3">
      <c r="F3160" s="3">
        <v>4</v>
      </c>
      <c r="G3160" s="3">
        <v>4</v>
      </c>
      <c r="H3160" s="3">
        <v>4</v>
      </c>
      <c r="I3160" s="6">
        <f t="shared" si="49"/>
        <v>4</v>
      </c>
    </row>
    <row r="3161" spans="6:9" x14ac:dyDescent="0.3">
      <c r="F3161" s="3">
        <v>4</v>
      </c>
      <c r="G3161" s="3">
        <v>4</v>
      </c>
      <c r="H3161" s="3">
        <v>5</v>
      </c>
      <c r="I3161" s="6">
        <f t="shared" si="49"/>
        <v>4.333333333333333</v>
      </c>
    </row>
    <row r="3162" spans="6:9" x14ac:dyDescent="0.3">
      <c r="F3162" s="3">
        <v>4</v>
      </c>
      <c r="G3162" s="3">
        <v>4</v>
      </c>
      <c r="H3162" s="3">
        <v>5</v>
      </c>
      <c r="I3162" s="6">
        <f t="shared" si="49"/>
        <v>4.333333333333333</v>
      </c>
    </row>
    <row r="3163" spans="6:9" x14ac:dyDescent="0.3">
      <c r="F3163" s="3">
        <v>4</v>
      </c>
      <c r="G3163" s="3">
        <v>4</v>
      </c>
      <c r="H3163" s="3">
        <v>5</v>
      </c>
      <c r="I3163" s="6">
        <f t="shared" si="49"/>
        <v>4.333333333333333</v>
      </c>
    </row>
    <row r="3164" spans="6:9" x14ac:dyDescent="0.3">
      <c r="F3164" s="3">
        <v>4</v>
      </c>
      <c r="G3164" s="3">
        <v>4</v>
      </c>
      <c r="H3164" s="3">
        <v>6</v>
      </c>
      <c r="I3164" s="6">
        <f t="shared" si="49"/>
        <v>4.666666666666667</v>
      </c>
    </row>
    <row r="3165" spans="6:9" x14ac:dyDescent="0.3">
      <c r="F3165" s="3">
        <v>4</v>
      </c>
      <c r="G3165" s="3">
        <v>4</v>
      </c>
      <c r="H3165" s="3">
        <v>6</v>
      </c>
      <c r="I3165" s="6">
        <f t="shared" si="49"/>
        <v>4.666666666666667</v>
      </c>
    </row>
    <row r="3166" spans="6:9" x14ac:dyDescent="0.3">
      <c r="F3166" s="3">
        <v>4</v>
      </c>
      <c r="G3166" s="3">
        <v>4</v>
      </c>
      <c r="H3166" s="3">
        <v>7</v>
      </c>
      <c r="I3166" s="6">
        <f t="shared" si="49"/>
        <v>5</v>
      </c>
    </row>
    <row r="3167" spans="6:9" x14ac:dyDescent="0.3">
      <c r="F3167" s="3">
        <v>4</v>
      </c>
      <c r="G3167" s="3">
        <v>4</v>
      </c>
      <c r="H3167" s="3">
        <v>4</v>
      </c>
      <c r="I3167" s="6">
        <f t="shared" si="49"/>
        <v>4</v>
      </c>
    </row>
    <row r="3168" spans="6:9" x14ac:dyDescent="0.3">
      <c r="F3168" s="3">
        <v>4</v>
      </c>
      <c r="G3168" s="3">
        <v>4</v>
      </c>
      <c r="H3168" s="3">
        <v>5</v>
      </c>
      <c r="I3168" s="6">
        <f t="shared" si="49"/>
        <v>4.333333333333333</v>
      </c>
    </row>
    <row r="3169" spans="6:9" x14ac:dyDescent="0.3">
      <c r="F3169" s="3">
        <v>4</v>
      </c>
      <c r="G3169" s="3">
        <v>4</v>
      </c>
      <c r="H3169" s="3">
        <v>5</v>
      </c>
      <c r="I3169" s="6">
        <f t="shared" si="49"/>
        <v>4.333333333333333</v>
      </c>
    </row>
    <row r="3170" spans="6:9" x14ac:dyDescent="0.3">
      <c r="F3170" s="3">
        <v>4</v>
      </c>
      <c r="G3170" s="3">
        <v>4</v>
      </c>
      <c r="H3170" s="3">
        <v>5</v>
      </c>
      <c r="I3170" s="6">
        <f t="shared" si="49"/>
        <v>4.333333333333333</v>
      </c>
    </row>
    <row r="3171" spans="6:9" x14ac:dyDescent="0.3">
      <c r="F3171" s="3">
        <v>4</v>
      </c>
      <c r="G3171" s="3">
        <v>4</v>
      </c>
      <c r="H3171" s="3">
        <v>6</v>
      </c>
      <c r="I3171" s="6">
        <f t="shared" si="49"/>
        <v>4.666666666666667</v>
      </c>
    </row>
    <row r="3172" spans="6:9" x14ac:dyDescent="0.3">
      <c r="F3172" s="3">
        <v>4</v>
      </c>
      <c r="G3172" s="3">
        <v>4</v>
      </c>
      <c r="H3172" s="3">
        <v>6</v>
      </c>
      <c r="I3172" s="6">
        <f t="shared" si="49"/>
        <v>4.666666666666667</v>
      </c>
    </row>
    <row r="3173" spans="6:9" x14ac:dyDescent="0.3">
      <c r="F3173" s="3">
        <v>4</v>
      </c>
      <c r="G3173" s="3">
        <v>4</v>
      </c>
      <c r="H3173" s="3">
        <v>7</v>
      </c>
      <c r="I3173" s="6">
        <f t="shared" si="49"/>
        <v>5</v>
      </c>
    </row>
    <row r="3174" spans="6:9" x14ac:dyDescent="0.3">
      <c r="F3174" s="3">
        <v>4</v>
      </c>
      <c r="G3174" s="3">
        <v>4</v>
      </c>
      <c r="H3174" s="3">
        <v>5</v>
      </c>
      <c r="I3174" s="6">
        <f t="shared" si="49"/>
        <v>4.333333333333333</v>
      </c>
    </row>
    <row r="3175" spans="6:9" x14ac:dyDescent="0.3">
      <c r="F3175" s="3">
        <v>4</v>
      </c>
      <c r="G3175" s="3">
        <v>4</v>
      </c>
      <c r="H3175" s="3">
        <v>5</v>
      </c>
      <c r="I3175" s="6">
        <f t="shared" si="49"/>
        <v>4.333333333333333</v>
      </c>
    </row>
    <row r="3176" spans="6:9" x14ac:dyDescent="0.3">
      <c r="F3176" s="3">
        <v>4</v>
      </c>
      <c r="G3176" s="3">
        <v>4</v>
      </c>
      <c r="H3176" s="3">
        <v>5</v>
      </c>
      <c r="I3176" s="6">
        <f t="shared" si="49"/>
        <v>4.333333333333333</v>
      </c>
    </row>
    <row r="3177" spans="6:9" x14ac:dyDescent="0.3">
      <c r="F3177" s="3">
        <v>4</v>
      </c>
      <c r="G3177" s="3">
        <v>4</v>
      </c>
      <c r="H3177" s="3">
        <v>6</v>
      </c>
      <c r="I3177" s="6">
        <f t="shared" si="49"/>
        <v>4.666666666666667</v>
      </c>
    </row>
    <row r="3178" spans="6:9" x14ac:dyDescent="0.3">
      <c r="F3178" s="3">
        <v>4</v>
      </c>
      <c r="G3178" s="3">
        <v>4</v>
      </c>
      <c r="H3178" s="3">
        <v>6</v>
      </c>
      <c r="I3178" s="6">
        <f t="shared" si="49"/>
        <v>4.666666666666667</v>
      </c>
    </row>
    <row r="3179" spans="6:9" x14ac:dyDescent="0.3">
      <c r="F3179" s="3">
        <v>4</v>
      </c>
      <c r="G3179" s="3">
        <v>4</v>
      </c>
      <c r="H3179" s="3">
        <v>7</v>
      </c>
      <c r="I3179" s="6">
        <f t="shared" si="49"/>
        <v>5</v>
      </c>
    </row>
    <row r="3180" spans="6:9" x14ac:dyDescent="0.3">
      <c r="F3180" s="3">
        <v>4</v>
      </c>
      <c r="G3180" s="3">
        <v>5</v>
      </c>
      <c r="H3180" s="3">
        <v>5</v>
      </c>
      <c r="I3180" s="6">
        <f t="shared" si="49"/>
        <v>4.666666666666667</v>
      </c>
    </row>
    <row r="3181" spans="6:9" x14ac:dyDescent="0.3">
      <c r="F3181" s="3">
        <v>4</v>
      </c>
      <c r="G3181" s="3">
        <v>5</v>
      </c>
      <c r="H3181" s="3">
        <v>5</v>
      </c>
      <c r="I3181" s="6">
        <f t="shared" si="49"/>
        <v>4.666666666666667</v>
      </c>
    </row>
    <row r="3182" spans="6:9" x14ac:dyDescent="0.3">
      <c r="F3182" s="3">
        <v>4</v>
      </c>
      <c r="G3182" s="3">
        <v>5</v>
      </c>
      <c r="H3182" s="3">
        <v>6</v>
      </c>
      <c r="I3182" s="6">
        <f t="shared" si="49"/>
        <v>5</v>
      </c>
    </row>
    <row r="3183" spans="6:9" x14ac:dyDescent="0.3">
      <c r="F3183" s="3">
        <v>4</v>
      </c>
      <c r="G3183" s="3">
        <v>5</v>
      </c>
      <c r="H3183" s="3">
        <v>6</v>
      </c>
      <c r="I3183" s="6">
        <f t="shared" si="49"/>
        <v>5</v>
      </c>
    </row>
    <row r="3184" spans="6:9" x14ac:dyDescent="0.3">
      <c r="F3184" s="3">
        <v>4</v>
      </c>
      <c r="G3184" s="3">
        <v>5</v>
      </c>
      <c r="H3184" s="3">
        <v>7</v>
      </c>
      <c r="I3184" s="6">
        <f t="shared" si="49"/>
        <v>5.333333333333333</v>
      </c>
    </row>
    <row r="3185" spans="6:9" x14ac:dyDescent="0.3">
      <c r="F3185" s="3">
        <v>4</v>
      </c>
      <c r="G3185" s="3">
        <v>5</v>
      </c>
      <c r="H3185" s="3">
        <v>5</v>
      </c>
      <c r="I3185" s="6">
        <f t="shared" si="49"/>
        <v>4.666666666666667</v>
      </c>
    </row>
    <row r="3186" spans="6:9" x14ac:dyDescent="0.3">
      <c r="F3186" s="3">
        <v>4</v>
      </c>
      <c r="G3186" s="3">
        <v>5</v>
      </c>
      <c r="H3186" s="3">
        <v>6</v>
      </c>
      <c r="I3186" s="6">
        <f t="shared" si="49"/>
        <v>5</v>
      </c>
    </row>
    <row r="3187" spans="6:9" x14ac:dyDescent="0.3">
      <c r="F3187" s="3">
        <v>4</v>
      </c>
      <c r="G3187" s="3">
        <v>5</v>
      </c>
      <c r="H3187" s="3">
        <v>6</v>
      </c>
      <c r="I3187" s="6">
        <f t="shared" si="49"/>
        <v>5</v>
      </c>
    </row>
    <row r="3188" spans="6:9" x14ac:dyDescent="0.3">
      <c r="F3188" s="3">
        <v>4</v>
      </c>
      <c r="G3188" s="3">
        <v>5</v>
      </c>
      <c r="H3188" s="3">
        <v>7</v>
      </c>
      <c r="I3188" s="6">
        <f t="shared" si="49"/>
        <v>5.333333333333333</v>
      </c>
    </row>
    <row r="3189" spans="6:9" x14ac:dyDescent="0.3">
      <c r="F3189" s="3">
        <v>4</v>
      </c>
      <c r="G3189" s="3">
        <v>5</v>
      </c>
      <c r="H3189" s="3">
        <v>6</v>
      </c>
      <c r="I3189" s="6">
        <f t="shared" si="49"/>
        <v>5</v>
      </c>
    </row>
    <row r="3190" spans="6:9" x14ac:dyDescent="0.3">
      <c r="F3190" s="3">
        <v>4</v>
      </c>
      <c r="G3190" s="3">
        <v>5</v>
      </c>
      <c r="H3190" s="3">
        <v>6</v>
      </c>
      <c r="I3190" s="6">
        <f t="shared" si="49"/>
        <v>5</v>
      </c>
    </row>
    <row r="3191" spans="6:9" x14ac:dyDescent="0.3">
      <c r="F3191" s="3">
        <v>4</v>
      </c>
      <c r="G3191" s="3">
        <v>5</v>
      </c>
      <c r="H3191" s="3">
        <v>7</v>
      </c>
      <c r="I3191" s="6">
        <f t="shared" si="49"/>
        <v>5.333333333333333</v>
      </c>
    </row>
    <row r="3192" spans="6:9" x14ac:dyDescent="0.3">
      <c r="F3192" s="3">
        <v>4</v>
      </c>
      <c r="G3192" s="3">
        <v>6</v>
      </c>
      <c r="H3192" s="3">
        <v>6</v>
      </c>
      <c r="I3192" s="6">
        <f t="shared" si="49"/>
        <v>5.333333333333333</v>
      </c>
    </row>
    <row r="3193" spans="6:9" x14ac:dyDescent="0.3">
      <c r="F3193" s="3">
        <v>4</v>
      </c>
      <c r="G3193" s="3">
        <v>6</v>
      </c>
      <c r="H3193" s="3">
        <v>7</v>
      </c>
      <c r="I3193" s="6">
        <f t="shared" si="49"/>
        <v>5.666666666666667</v>
      </c>
    </row>
    <row r="3194" spans="6:9" x14ac:dyDescent="0.3">
      <c r="F3194" s="3">
        <v>4</v>
      </c>
      <c r="G3194" s="3">
        <v>6</v>
      </c>
      <c r="H3194" s="3">
        <v>7</v>
      </c>
      <c r="I3194" s="6">
        <f t="shared" si="49"/>
        <v>5.666666666666667</v>
      </c>
    </row>
    <row r="3195" spans="6:9" x14ac:dyDescent="0.3">
      <c r="F3195" s="3">
        <v>4</v>
      </c>
      <c r="G3195" s="3">
        <v>4</v>
      </c>
      <c r="H3195" s="3">
        <v>4</v>
      </c>
      <c r="I3195" s="6">
        <f t="shared" si="49"/>
        <v>4</v>
      </c>
    </row>
    <row r="3196" spans="6:9" x14ac:dyDescent="0.3">
      <c r="F3196" s="3">
        <v>4</v>
      </c>
      <c r="G3196" s="3">
        <v>4</v>
      </c>
      <c r="H3196" s="3">
        <v>5</v>
      </c>
      <c r="I3196" s="6">
        <f t="shared" si="49"/>
        <v>4.333333333333333</v>
      </c>
    </row>
    <row r="3197" spans="6:9" x14ac:dyDescent="0.3">
      <c r="F3197" s="3">
        <v>4</v>
      </c>
      <c r="G3197" s="3">
        <v>4</v>
      </c>
      <c r="H3197" s="3">
        <v>5</v>
      </c>
      <c r="I3197" s="6">
        <f t="shared" si="49"/>
        <v>4.333333333333333</v>
      </c>
    </row>
    <row r="3198" spans="6:9" x14ac:dyDescent="0.3">
      <c r="F3198" s="3">
        <v>4</v>
      </c>
      <c r="G3198" s="3">
        <v>4</v>
      </c>
      <c r="H3198" s="3">
        <v>5</v>
      </c>
      <c r="I3198" s="6">
        <f t="shared" si="49"/>
        <v>4.333333333333333</v>
      </c>
    </row>
    <row r="3199" spans="6:9" x14ac:dyDescent="0.3">
      <c r="F3199" s="3">
        <v>4</v>
      </c>
      <c r="G3199" s="3">
        <v>4</v>
      </c>
      <c r="H3199" s="3">
        <v>6</v>
      </c>
      <c r="I3199" s="6">
        <f t="shared" si="49"/>
        <v>4.666666666666667</v>
      </c>
    </row>
    <row r="3200" spans="6:9" x14ac:dyDescent="0.3">
      <c r="F3200" s="3">
        <v>4</v>
      </c>
      <c r="G3200" s="3">
        <v>4</v>
      </c>
      <c r="H3200" s="3">
        <v>6</v>
      </c>
      <c r="I3200" s="6">
        <f t="shared" si="49"/>
        <v>4.666666666666667</v>
      </c>
    </row>
    <row r="3201" spans="6:9" x14ac:dyDescent="0.3">
      <c r="F3201" s="3">
        <v>4</v>
      </c>
      <c r="G3201" s="3">
        <v>4</v>
      </c>
      <c r="H3201" s="3">
        <v>7</v>
      </c>
      <c r="I3201" s="6">
        <f t="shared" si="49"/>
        <v>5</v>
      </c>
    </row>
    <row r="3202" spans="6:9" x14ac:dyDescent="0.3">
      <c r="F3202" s="3">
        <v>4</v>
      </c>
      <c r="G3202" s="3">
        <v>4</v>
      </c>
      <c r="H3202" s="3">
        <v>5</v>
      </c>
      <c r="I3202" s="6">
        <f t="shared" si="49"/>
        <v>4.333333333333333</v>
      </c>
    </row>
    <row r="3203" spans="6:9" x14ac:dyDescent="0.3">
      <c r="F3203" s="3">
        <v>4</v>
      </c>
      <c r="G3203" s="3">
        <v>4</v>
      </c>
      <c r="H3203" s="3">
        <v>5</v>
      </c>
      <c r="I3203" s="6">
        <f t="shared" si="49"/>
        <v>4.333333333333333</v>
      </c>
    </row>
    <row r="3204" spans="6:9" x14ac:dyDescent="0.3">
      <c r="F3204" s="3">
        <v>4</v>
      </c>
      <c r="G3204" s="3">
        <v>4</v>
      </c>
      <c r="H3204" s="3">
        <v>5</v>
      </c>
      <c r="I3204" s="6">
        <f t="shared" ref="I3204:I3267" si="50">AVERAGE(F3204:H3204)</f>
        <v>4.333333333333333</v>
      </c>
    </row>
    <row r="3205" spans="6:9" x14ac:dyDescent="0.3">
      <c r="F3205" s="3">
        <v>4</v>
      </c>
      <c r="G3205" s="3">
        <v>4</v>
      </c>
      <c r="H3205" s="3">
        <v>6</v>
      </c>
      <c r="I3205" s="6">
        <f t="shared" si="50"/>
        <v>4.666666666666667</v>
      </c>
    </row>
    <row r="3206" spans="6:9" x14ac:dyDescent="0.3">
      <c r="F3206" s="3">
        <v>4</v>
      </c>
      <c r="G3206" s="3">
        <v>4</v>
      </c>
      <c r="H3206" s="3">
        <v>6</v>
      </c>
      <c r="I3206" s="6">
        <f t="shared" si="50"/>
        <v>4.666666666666667</v>
      </c>
    </row>
    <row r="3207" spans="6:9" x14ac:dyDescent="0.3">
      <c r="F3207" s="3">
        <v>4</v>
      </c>
      <c r="G3207" s="3">
        <v>4</v>
      </c>
      <c r="H3207" s="3">
        <v>7</v>
      </c>
      <c r="I3207" s="6">
        <f t="shared" si="50"/>
        <v>5</v>
      </c>
    </row>
    <row r="3208" spans="6:9" x14ac:dyDescent="0.3">
      <c r="F3208" s="3">
        <v>4</v>
      </c>
      <c r="G3208" s="3">
        <v>5</v>
      </c>
      <c r="H3208" s="3">
        <v>5</v>
      </c>
      <c r="I3208" s="6">
        <f t="shared" si="50"/>
        <v>4.666666666666667</v>
      </c>
    </row>
    <row r="3209" spans="6:9" x14ac:dyDescent="0.3">
      <c r="F3209" s="3">
        <v>4</v>
      </c>
      <c r="G3209" s="3">
        <v>5</v>
      </c>
      <c r="H3209" s="3">
        <v>5</v>
      </c>
      <c r="I3209" s="6">
        <f t="shared" si="50"/>
        <v>4.666666666666667</v>
      </c>
    </row>
    <row r="3210" spans="6:9" x14ac:dyDescent="0.3">
      <c r="F3210" s="3">
        <v>4</v>
      </c>
      <c r="G3210" s="3">
        <v>5</v>
      </c>
      <c r="H3210" s="3">
        <v>6</v>
      </c>
      <c r="I3210" s="6">
        <f t="shared" si="50"/>
        <v>5</v>
      </c>
    </row>
    <row r="3211" spans="6:9" x14ac:dyDescent="0.3">
      <c r="F3211" s="3">
        <v>4</v>
      </c>
      <c r="G3211" s="3">
        <v>5</v>
      </c>
      <c r="H3211" s="3">
        <v>6</v>
      </c>
      <c r="I3211" s="6">
        <f t="shared" si="50"/>
        <v>5</v>
      </c>
    </row>
    <row r="3212" spans="6:9" x14ac:dyDescent="0.3">
      <c r="F3212" s="3">
        <v>4</v>
      </c>
      <c r="G3212" s="3">
        <v>5</v>
      </c>
      <c r="H3212" s="3">
        <v>7</v>
      </c>
      <c r="I3212" s="6">
        <f t="shared" si="50"/>
        <v>5.333333333333333</v>
      </c>
    </row>
    <row r="3213" spans="6:9" x14ac:dyDescent="0.3">
      <c r="F3213" s="3">
        <v>4</v>
      </c>
      <c r="G3213" s="3">
        <v>5</v>
      </c>
      <c r="H3213" s="3">
        <v>5</v>
      </c>
      <c r="I3213" s="6">
        <f t="shared" si="50"/>
        <v>4.666666666666667</v>
      </c>
    </row>
    <row r="3214" spans="6:9" x14ac:dyDescent="0.3">
      <c r="F3214" s="3">
        <v>4</v>
      </c>
      <c r="G3214" s="3">
        <v>5</v>
      </c>
      <c r="H3214" s="3">
        <v>6</v>
      </c>
      <c r="I3214" s="6">
        <f t="shared" si="50"/>
        <v>5</v>
      </c>
    </row>
    <row r="3215" spans="6:9" x14ac:dyDescent="0.3">
      <c r="F3215" s="3">
        <v>4</v>
      </c>
      <c r="G3215" s="3">
        <v>5</v>
      </c>
      <c r="H3215" s="3">
        <v>6</v>
      </c>
      <c r="I3215" s="6">
        <f t="shared" si="50"/>
        <v>5</v>
      </c>
    </row>
    <row r="3216" spans="6:9" x14ac:dyDescent="0.3">
      <c r="F3216" s="3">
        <v>4</v>
      </c>
      <c r="G3216" s="3">
        <v>5</v>
      </c>
      <c r="H3216" s="3">
        <v>7</v>
      </c>
      <c r="I3216" s="6">
        <f t="shared" si="50"/>
        <v>5.333333333333333</v>
      </c>
    </row>
    <row r="3217" spans="6:9" x14ac:dyDescent="0.3">
      <c r="F3217" s="3">
        <v>4</v>
      </c>
      <c r="G3217" s="3">
        <v>5</v>
      </c>
      <c r="H3217" s="3">
        <v>6</v>
      </c>
      <c r="I3217" s="6">
        <f t="shared" si="50"/>
        <v>5</v>
      </c>
    </row>
    <row r="3218" spans="6:9" x14ac:dyDescent="0.3">
      <c r="F3218" s="3">
        <v>4</v>
      </c>
      <c r="G3218" s="3">
        <v>5</v>
      </c>
      <c r="H3218" s="3">
        <v>6</v>
      </c>
      <c r="I3218" s="6">
        <f t="shared" si="50"/>
        <v>5</v>
      </c>
    </row>
    <row r="3219" spans="6:9" x14ac:dyDescent="0.3">
      <c r="F3219" s="3">
        <v>4</v>
      </c>
      <c r="G3219" s="3">
        <v>5</v>
      </c>
      <c r="H3219" s="3">
        <v>7</v>
      </c>
      <c r="I3219" s="6">
        <f t="shared" si="50"/>
        <v>5.333333333333333</v>
      </c>
    </row>
    <row r="3220" spans="6:9" x14ac:dyDescent="0.3">
      <c r="F3220" s="3">
        <v>4</v>
      </c>
      <c r="G3220" s="3">
        <v>6</v>
      </c>
      <c r="H3220" s="3">
        <v>6</v>
      </c>
      <c r="I3220" s="6">
        <f t="shared" si="50"/>
        <v>5.333333333333333</v>
      </c>
    </row>
    <row r="3221" spans="6:9" x14ac:dyDescent="0.3">
      <c r="F3221" s="3">
        <v>4</v>
      </c>
      <c r="G3221" s="3">
        <v>6</v>
      </c>
      <c r="H3221" s="3">
        <v>7</v>
      </c>
      <c r="I3221" s="6">
        <f t="shared" si="50"/>
        <v>5.666666666666667</v>
      </c>
    </row>
    <row r="3222" spans="6:9" x14ac:dyDescent="0.3">
      <c r="F3222" s="3">
        <v>4</v>
      </c>
      <c r="G3222" s="3">
        <v>6</v>
      </c>
      <c r="H3222" s="3">
        <v>7</v>
      </c>
      <c r="I3222" s="6">
        <f t="shared" si="50"/>
        <v>5.666666666666667</v>
      </c>
    </row>
    <row r="3223" spans="6:9" x14ac:dyDescent="0.3">
      <c r="F3223" s="3">
        <v>4</v>
      </c>
      <c r="G3223" s="3">
        <v>4</v>
      </c>
      <c r="H3223" s="3">
        <v>5</v>
      </c>
      <c r="I3223" s="6">
        <f t="shared" si="50"/>
        <v>4.333333333333333</v>
      </c>
    </row>
    <row r="3224" spans="6:9" x14ac:dyDescent="0.3">
      <c r="F3224" s="3">
        <v>4</v>
      </c>
      <c r="G3224" s="3">
        <v>4</v>
      </c>
      <c r="H3224" s="3">
        <v>5</v>
      </c>
      <c r="I3224" s="6">
        <f t="shared" si="50"/>
        <v>4.333333333333333</v>
      </c>
    </row>
    <row r="3225" spans="6:9" x14ac:dyDescent="0.3">
      <c r="F3225" s="3">
        <v>4</v>
      </c>
      <c r="G3225" s="3">
        <v>4</v>
      </c>
      <c r="H3225" s="3">
        <v>5</v>
      </c>
      <c r="I3225" s="6">
        <f t="shared" si="50"/>
        <v>4.333333333333333</v>
      </c>
    </row>
    <row r="3226" spans="6:9" x14ac:dyDescent="0.3">
      <c r="F3226" s="3">
        <v>4</v>
      </c>
      <c r="G3226" s="3">
        <v>4</v>
      </c>
      <c r="H3226" s="3">
        <v>6</v>
      </c>
      <c r="I3226" s="6">
        <f t="shared" si="50"/>
        <v>4.666666666666667</v>
      </c>
    </row>
    <row r="3227" spans="6:9" x14ac:dyDescent="0.3">
      <c r="F3227" s="3">
        <v>4</v>
      </c>
      <c r="G3227" s="3">
        <v>4</v>
      </c>
      <c r="H3227" s="3">
        <v>6</v>
      </c>
      <c r="I3227" s="6">
        <f t="shared" si="50"/>
        <v>4.666666666666667</v>
      </c>
    </row>
    <row r="3228" spans="6:9" x14ac:dyDescent="0.3">
      <c r="F3228" s="3">
        <v>4</v>
      </c>
      <c r="G3228" s="3">
        <v>4</v>
      </c>
      <c r="H3228" s="3">
        <v>7</v>
      </c>
      <c r="I3228" s="6">
        <f t="shared" si="50"/>
        <v>5</v>
      </c>
    </row>
    <row r="3229" spans="6:9" x14ac:dyDescent="0.3">
      <c r="F3229" s="3">
        <v>4</v>
      </c>
      <c r="G3229" s="3">
        <v>5</v>
      </c>
      <c r="H3229" s="3">
        <v>5</v>
      </c>
      <c r="I3229" s="6">
        <f t="shared" si="50"/>
        <v>4.666666666666667</v>
      </c>
    </row>
    <row r="3230" spans="6:9" x14ac:dyDescent="0.3">
      <c r="F3230" s="3">
        <v>4</v>
      </c>
      <c r="G3230" s="3">
        <v>5</v>
      </c>
      <c r="H3230" s="3">
        <v>5</v>
      </c>
      <c r="I3230" s="6">
        <f t="shared" si="50"/>
        <v>4.666666666666667</v>
      </c>
    </row>
    <row r="3231" spans="6:9" x14ac:dyDescent="0.3">
      <c r="F3231" s="3">
        <v>4</v>
      </c>
      <c r="G3231" s="3">
        <v>5</v>
      </c>
      <c r="H3231" s="3">
        <v>6</v>
      </c>
      <c r="I3231" s="6">
        <f t="shared" si="50"/>
        <v>5</v>
      </c>
    </row>
    <row r="3232" spans="6:9" x14ac:dyDescent="0.3">
      <c r="F3232" s="3">
        <v>4</v>
      </c>
      <c r="G3232" s="3">
        <v>5</v>
      </c>
      <c r="H3232" s="3">
        <v>6</v>
      </c>
      <c r="I3232" s="6">
        <f t="shared" si="50"/>
        <v>5</v>
      </c>
    </row>
    <row r="3233" spans="6:9" x14ac:dyDescent="0.3">
      <c r="F3233" s="3">
        <v>4</v>
      </c>
      <c r="G3233" s="3">
        <v>5</v>
      </c>
      <c r="H3233" s="3">
        <v>7</v>
      </c>
      <c r="I3233" s="6">
        <f t="shared" si="50"/>
        <v>5.333333333333333</v>
      </c>
    </row>
    <row r="3234" spans="6:9" x14ac:dyDescent="0.3">
      <c r="F3234" s="3">
        <v>4</v>
      </c>
      <c r="G3234" s="3">
        <v>5</v>
      </c>
      <c r="H3234" s="3">
        <v>5</v>
      </c>
      <c r="I3234" s="6">
        <f t="shared" si="50"/>
        <v>4.666666666666667</v>
      </c>
    </row>
    <row r="3235" spans="6:9" x14ac:dyDescent="0.3">
      <c r="F3235" s="3">
        <v>4</v>
      </c>
      <c r="G3235" s="3">
        <v>5</v>
      </c>
      <c r="H3235" s="3">
        <v>6</v>
      </c>
      <c r="I3235" s="6">
        <f t="shared" si="50"/>
        <v>5</v>
      </c>
    </row>
    <row r="3236" spans="6:9" x14ac:dyDescent="0.3">
      <c r="F3236" s="3">
        <v>4</v>
      </c>
      <c r="G3236" s="3">
        <v>5</v>
      </c>
      <c r="H3236" s="3">
        <v>6</v>
      </c>
      <c r="I3236" s="6">
        <f t="shared" si="50"/>
        <v>5</v>
      </c>
    </row>
    <row r="3237" spans="6:9" x14ac:dyDescent="0.3">
      <c r="F3237" s="3">
        <v>4</v>
      </c>
      <c r="G3237" s="3">
        <v>5</v>
      </c>
      <c r="H3237" s="3">
        <v>7</v>
      </c>
      <c r="I3237" s="6">
        <f t="shared" si="50"/>
        <v>5.333333333333333</v>
      </c>
    </row>
    <row r="3238" spans="6:9" x14ac:dyDescent="0.3">
      <c r="F3238" s="3">
        <v>4</v>
      </c>
      <c r="G3238" s="3">
        <v>5</v>
      </c>
      <c r="H3238" s="3">
        <v>6</v>
      </c>
      <c r="I3238" s="6">
        <f t="shared" si="50"/>
        <v>5</v>
      </c>
    </row>
    <row r="3239" spans="6:9" x14ac:dyDescent="0.3">
      <c r="F3239" s="3">
        <v>4</v>
      </c>
      <c r="G3239" s="3">
        <v>5</v>
      </c>
      <c r="H3239" s="3">
        <v>6</v>
      </c>
      <c r="I3239" s="6">
        <f t="shared" si="50"/>
        <v>5</v>
      </c>
    </row>
    <row r="3240" spans="6:9" x14ac:dyDescent="0.3">
      <c r="F3240" s="3">
        <v>4</v>
      </c>
      <c r="G3240" s="3">
        <v>5</v>
      </c>
      <c r="H3240" s="3">
        <v>7</v>
      </c>
      <c r="I3240" s="6">
        <f t="shared" si="50"/>
        <v>5.333333333333333</v>
      </c>
    </row>
    <row r="3241" spans="6:9" x14ac:dyDescent="0.3">
      <c r="F3241" s="3">
        <v>4</v>
      </c>
      <c r="G3241" s="3">
        <v>6</v>
      </c>
      <c r="H3241" s="3">
        <v>6</v>
      </c>
      <c r="I3241" s="6">
        <f t="shared" si="50"/>
        <v>5.333333333333333</v>
      </c>
    </row>
    <row r="3242" spans="6:9" x14ac:dyDescent="0.3">
      <c r="F3242" s="3">
        <v>4</v>
      </c>
      <c r="G3242" s="3">
        <v>6</v>
      </c>
      <c r="H3242" s="3">
        <v>7</v>
      </c>
      <c r="I3242" s="6">
        <f t="shared" si="50"/>
        <v>5.666666666666667</v>
      </c>
    </row>
    <row r="3243" spans="6:9" x14ac:dyDescent="0.3">
      <c r="F3243" s="3">
        <v>4</v>
      </c>
      <c r="G3243" s="3">
        <v>6</v>
      </c>
      <c r="H3243" s="3">
        <v>7</v>
      </c>
      <c r="I3243" s="6">
        <f t="shared" si="50"/>
        <v>5.666666666666667</v>
      </c>
    </row>
    <row r="3244" spans="6:9" x14ac:dyDescent="0.3">
      <c r="F3244" s="3">
        <v>4</v>
      </c>
      <c r="G3244" s="3">
        <v>5</v>
      </c>
      <c r="H3244" s="3">
        <v>5</v>
      </c>
      <c r="I3244" s="6">
        <f t="shared" si="50"/>
        <v>4.666666666666667</v>
      </c>
    </row>
    <row r="3245" spans="6:9" x14ac:dyDescent="0.3">
      <c r="F3245" s="3">
        <v>4</v>
      </c>
      <c r="G3245" s="3">
        <v>5</v>
      </c>
      <c r="H3245" s="3">
        <v>5</v>
      </c>
      <c r="I3245" s="6">
        <f t="shared" si="50"/>
        <v>4.666666666666667</v>
      </c>
    </row>
    <row r="3246" spans="6:9" x14ac:dyDescent="0.3">
      <c r="F3246" s="3">
        <v>4</v>
      </c>
      <c r="G3246" s="3">
        <v>5</v>
      </c>
      <c r="H3246" s="3">
        <v>6</v>
      </c>
      <c r="I3246" s="6">
        <f t="shared" si="50"/>
        <v>5</v>
      </c>
    </row>
    <row r="3247" spans="6:9" x14ac:dyDescent="0.3">
      <c r="F3247" s="3">
        <v>4</v>
      </c>
      <c r="G3247" s="3">
        <v>5</v>
      </c>
      <c r="H3247" s="3">
        <v>6</v>
      </c>
      <c r="I3247" s="6">
        <f t="shared" si="50"/>
        <v>5</v>
      </c>
    </row>
    <row r="3248" spans="6:9" x14ac:dyDescent="0.3">
      <c r="F3248" s="3">
        <v>4</v>
      </c>
      <c r="G3248" s="3">
        <v>5</v>
      </c>
      <c r="H3248" s="3">
        <v>7</v>
      </c>
      <c r="I3248" s="6">
        <f t="shared" si="50"/>
        <v>5.333333333333333</v>
      </c>
    </row>
    <row r="3249" spans="6:9" x14ac:dyDescent="0.3">
      <c r="F3249" s="3">
        <v>4</v>
      </c>
      <c r="G3249" s="3">
        <v>5</v>
      </c>
      <c r="H3249" s="3">
        <v>5</v>
      </c>
      <c r="I3249" s="6">
        <f t="shared" si="50"/>
        <v>4.666666666666667</v>
      </c>
    </row>
    <row r="3250" spans="6:9" x14ac:dyDescent="0.3">
      <c r="F3250" s="3">
        <v>4</v>
      </c>
      <c r="G3250" s="3">
        <v>5</v>
      </c>
      <c r="H3250" s="3">
        <v>6</v>
      </c>
      <c r="I3250" s="6">
        <f t="shared" si="50"/>
        <v>5</v>
      </c>
    </row>
    <row r="3251" spans="6:9" x14ac:dyDescent="0.3">
      <c r="F3251" s="3">
        <v>4</v>
      </c>
      <c r="G3251" s="3">
        <v>5</v>
      </c>
      <c r="H3251" s="3">
        <v>6</v>
      </c>
      <c r="I3251" s="6">
        <f t="shared" si="50"/>
        <v>5</v>
      </c>
    </row>
    <row r="3252" spans="6:9" x14ac:dyDescent="0.3">
      <c r="F3252" s="3">
        <v>4</v>
      </c>
      <c r="G3252" s="3">
        <v>5</v>
      </c>
      <c r="H3252" s="3">
        <v>7</v>
      </c>
      <c r="I3252" s="6">
        <f t="shared" si="50"/>
        <v>5.333333333333333</v>
      </c>
    </row>
    <row r="3253" spans="6:9" x14ac:dyDescent="0.3">
      <c r="F3253" s="3">
        <v>4</v>
      </c>
      <c r="G3253" s="3">
        <v>5</v>
      </c>
      <c r="H3253" s="3">
        <v>6</v>
      </c>
      <c r="I3253" s="6">
        <f t="shared" si="50"/>
        <v>5</v>
      </c>
    </row>
    <row r="3254" spans="6:9" x14ac:dyDescent="0.3">
      <c r="F3254" s="3">
        <v>4</v>
      </c>
      <c r="G3254" s="3">
        <v>5</v>
      </c>
      <c r="H3254" s="3">
        <v>6</v>
      </c>
      <c r="I3254" s="6">
        <f t="shared" si="50"/>
        <v>5</v>
      </c>
    </row>
    <row r="3255" spans="6:9" x14ac:dyDescent="0.3">
      <c r="F3255" s="3">
        <v>4</v>
      </c>
      <c r="G3255" s="3">
        <v>5</v>
      </c>
      <c r="H3255" s="3">
        <v>7</v>
      </c>
      <c r="I3255" s="6">
        <f t="shared" si="50"/>
        <v>5.333333333333333</v>
      </c>
    </row>
    <row r="3256" spans="6:9" x14ac:dyDescent="0.3">
      <c r="F3256" s="3">
        <v>4</v>
      </c>
      <c r="G3256" s="3">
        <v>6</v>
      </c>
      <c r="H3256" s="3">
        <v>6</v>
      </c>
      <c r="I3256" s="6">
        <f t="shared" si="50"/>
        <v>5.333333333333333</v>
      </c>
    </row>
    <row r="3257" spans="6:9" x14ac:dyDescent="0.3">
      <c r="F3257" s="3">
        <v>4</v>
      </c>
      <c r="G3257" s="3">
        <v>6</v>
      </c>
      <c r="H3257" s="3">
        <v>7</v>
      </c>
      <c r="I3257" s="6">
        <f t="shared" si="50"/>
        <v>5.666666666666667</v>
      </c>
    </row>
    <row r="3258" spans="6:9" x14ac:dyDescent="0.3">
      <c r="F3258" s="3">
        <v>4</v>
      </c>
      <c r="G3258" s="3">
        <v>6</v>
      </c>
      <c r="H3258" s="3">
        <v>7</v>
      </c>
      <c r="I3258" s="6">
        <f t="shared" si="50"/>
        <v>5.666666666666667</v>
      </c>
    </row>
    <row r="3259" spans="6:9" x14ac:dyDescent="0.3">
      <c r="F3259" s="3">
        <v>5</v>
      </c>
      <c r="G3259" s="3">
        <v>5</v>
      </c>
      <c r="H3259" s="3">
        <v>5</v>
      </c>
      <c r="I3259" s="6">
        <f t="shared" si="50"/>
        <v>5</v>
      </c>
    </row>
    <row r="3260" spans="6:9" x14ac:dyDescent="0.3">
      <c r="F3260" s="3">
        <v>5</v>
      </c>
      <c r="G3260" s="3">
        <v>5</v>
      </c>
      <c r="H3260" s="3">
        <v>6</v>
      </c>
      <c r="I3260" s="6">
        <f t="shared" si="50"/>
        <v>5.333333333333333</v>
      </c>
    </row>
    <row r="3261" spans="6:9" x14ac:dyDescent="0.3">
      <c r="F3261" s="3">
        <v>5</v>
      </c>
      <c r="G3261" s="3">
        <v>5</v>
      </c>
      <c r="H3261" s="3">
        <v>6</v>
      </c>
      <c r="I3261" s="6">
        <f t="shared" si="50"/>
        <v>5.333333333333333</v>
      </c>
    </row>
    <row r="3262" spans="6:9" x14ac:dyDescent="0.3">
      <c r="F3262" s="3">
        <v>5</v>
      </c>
      <c r="G3262" s="3">
        <v>5</v>
      </c>
      <c r="H3262" s="3">
        <v>7</v>
      </c>
      <c r="I3262" s="6">
        <f t="shared" si="50"/>
        <v>5.666666666666667</v>
      </c>
    </row>
    <row r="3263" spans="6:9" x14ac:dyDescent="0.3">
      <c r="F3263" s="3">
        <v>5</v>
      </c>
      <c r="G3263" s="3">
        <v>5</v>
      </c>
      <c r="H3263" s="3">
        <v>6</v>
      </c>
      <c r="I3263" s="6">
        <f t="shared" si="50"/>
        <v>5.333333333333333</v>
      </c>
    </row>
    <row r="3264" spans="6:9" x14ac:dyDescent="0.3">
      <c r="F3264" s="3">
        <v>5</v>
      </c>
      <c r="G3264" s="3">
        <v>5</v>
      </c>
      <c r="H3264" s="3">
        <v>6</v>
      </c>
      <c r="I3264" s="6">
        <f t="shared" si="50"/>
        <v>5.333333333333333</v>
      </c>
    </row>
    <row r="3265" spans="6:9" x14ac:dyDescent="0.3">
      <c r="F3265" s="3">
        <v>5</v>
      </c>
      <c r="G3265" s="3">
        <v>5</v>
      </c>
      <c r="H3265" s="3">
        <v>7</v>
      </c>
      <c r="I3265" s="6">
        <f t="shared" si="50"/>
        <v>5.666666666666667</v>
      </c>
    </row>
    <row r="3266" spans="6:9" x14ac:dyDescent="0.3">
      <c r="F3266" s="3">
        <v>5</v>
      </c>
      <c r="G3266" s="3">
        <v>6</v>
      </c>
      <c r="H3266" s="3">
        <v>6</v>
      </c>
      <c r="I3266" s="6">
        <f t="shared" si="50"/>
        <v>5.666666666666667</v>
      </c>
    </row>
    <row r="3267" spans="6:9" x14ac:dyDescent="0.3">
      <c r="F3267" s="3">
        <v>5</v>
      </c>
      <c r="G3267" s="3">
        <v>6</v>
      </c>
      <c r="H3267" s="3">
        <v>7</v>
      </c>
      <c r="I3267" s="6">
        <f t="shared" si="50"/>
        <v>6</v>
      </c>
    </row>
    <row r="3268" spans="6:9" x14ac:dyDescent="0.3">
      <c r="F3268" s="3">
        <v>5</v>
      </c>
      <c r="G3268" s="3">
        <v>6</v>
      </c>
      <c r="H3268" s="3">
        <v>7</v>
      </c>
      <c r="I3268" s="6">
        <f t="shared" ref="I3268:I3278" si="51">AVERAGE(F3268:H3268)</f>
        <v>6</v>
      </c>
    </row>
    <row r="3269" spans="6:9" x14ac:dyDescent="0.3">
      <c r="F3269" s="3">
        <v>5</v>
      </c>
      <c r="G3269" s="3">
        <v>5</v>
      </c>
      <c r="H3269" s="3">
        <v>6</v>
      </c>
      <c r="I3269" s="6">
        <f t="shared" si="51"/>
        <v>5.333333333333333</v>
      </c>
    </row>
    <row r="3270" spans="6:9" x14ac:dyDescent="0.3">
      <c r="F3270" s="3">
        <v>5</v>
      </c>
      <c r="G3270" s="3">
        <v>5</v>
      </c>
      <c r="H3270" s="3">
        <v>6</v>
      </c>
      <c r="I3270" s="6">
        <f t="shared" si="51"/>
        <v>5.333333333333333</v>
      </c>
    </row>
    <row r="3271" spans="6:9" x14ac:dyDescent="0.3">
      <c r="F3271" s="3">
        <v>5</v>
      </c>
      <c r="G3271" s="3">
        <v>5</v>
      </c>
      <c r="H3271" s="3">
        <v>7</v>
      </c>
      <c r="I3271" s="6">
        <f t="shared" si="51"/>
        <v>5.666666666666667</v>
      </c>
    </row>
    <row r="3272" spans="6:9" x14ac:dyDescent="0.3">
      <c r="F3272" s="3">
        <v>5</v>
      </c>
      <c r="G3272" s="3">
        <v>6</v>
      </c>
      <c r="H3272" s="3">
        <v>6</v>
      </c>
      <c r="I3272" s="6">
        <f t="shared" si="51"/>
        <v>5.666666666666667</v>
      </c>
    </row>
    <row r="3273" spans="6:9" x14ac:dyDescent="0.3">
      <c r="F3273" s="3">
        <v>5</v>
      </c>
      <c r="G3273" s="3">
        <v>6</v>
      </c>
      <c r="H3273" s="3">
        <v>7</v>
      </c>
      <c r="I3273" s="6">
        <f t="shared" si="51"/>
        <v>6</v>
      </c>
    </row>
    <row r="3274" spans="6:9" x14ac:dyDescent="0.3">
      <c r="F3274" s="3">
        <v>5</v>
      </c>
      <c r="G3274" s="3">
        <v>6</v>
      </c>
      <c r="H3274" s="3">
        <v>7</v>
      </c>
      <c r="I3274" s="6">
        <f t="shared" si="51"/>
        <v>6</v>
      </c>
    </row>
    <row r="3275" spans="6:9" x14ac:dyDescent="0.3">
      <c r="F3275" s="3">
        <v>5</v>
      </c>
      <c r="G3275" s="3">
        <v>6</v>
      </c>
      <c r="H3275" s="3">
        <v>6</v>
      </c>
      <c r="I3275" s="6">
        <f t="shared" si="51"/>
        <v>5.666666666666667</v>
      </c>
    </row>
    <row r="3276" spans="6:9" x14ac:dyDescent="0.3">
      <c r="F3276" s="3">
        <v>5</v>
      </c>
      <c r="G3276" s="3">
        <v>6</v>
      </c>
      <c r="H3276" s="3">
        <v>7</v>
      </c>
      <c r="I3276" s="6">
        <f t="shared" si="51"/>
        <v>6</v>
      </c>
    </row>
    <row r="3277" spans="6:9" x14ac:dyDescent="0.3">
      <c r="F3277" s="3">
        <v>5</v>
      </c>
      <c r="G3277" s="3">
        <v>6</v>
      </c>
      <c r="H3277" s="3">
        <v>7</v>
      </c>
      <c r="I3277" s="6">
        <f t="shared" si="51"/>
        <v>6</v>
      </c>
    </row>
    <row r="3278" spans="6:9" x14ac:dyDescent="0.3">
      <c r="F3278" s="3">
        <v>6</v>
      </c>
      <c r="G3278" s="3">
        <v>6</v>
      </c>
      <c r="H3278" s="3">
        <v>7</v>
      </c>
      <c r="I3278" s="6">
        <f t="shared" si="51"/>
        <v>6.333333333333333</v>
      </c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62A4-2C19-4676-BD4A-035C877D7FD3}">
  <sheetPr>
    <tabColor rgb="FFFFFF00"/>
  </sheetPr>
  <dimension ref="B2:AG6190"/>
  <sheetViews>
    <sheetView zoomScale="70" zoomScaleNormal="70" workbookViewId="0"/>
  </sheetViews>
  <sheetFormatPr defaultRowHeight="14.4" x14ac:dyDescent="0.3"/>
  <cols>
    <col min="1" max="1" width="1.44140625" customWidth="1"/>
    <col min="2" max="2" width="17.5546875" bestFit="1" customWidth="1"/>
    <col min="3" max="3" width="17.5546875" customWidth="1"/>
    <col min="4" max="4" width="1.44140625" customWidth="1"/>
    <col min="5" max="5" width="17.44140625" customWidth="1"/>
    <col min="6" max="6" width="1.44140625" customWidth="1"/>
    <col min="7" max="8" width="9.6640625" bestFit="1" customWidth="1"/>
    <col min="9" max="9" width="9" bestFit="1" customWidth="1"/>
    <col min="10" max="11" width="11.44140625" bestFit="1" customWidth="1"/>
    <col min="12" max="16" width="7.109375" bestFit="1" customWidth="1"/>
    <col min="17" max="17" width="16" customWidth="1"/>
    <col min="18" max="18" width="1.44140625" customWidth="1"/>
    <col min="19" max="19" width="12.6640625" customWidth="1"/>
    <col min="21" max="21" width="1.6640625" customWidth="1"/>
    <col min="24" max="24" width="23.109375" bestFit="1" customWidth="1"/>
    <col min="25" max="26" width="18" customWidth="1"/>
    <col min="27" max="27" width="2.109375" customWidth="1"/>
    <col min="28" max="28" width="24.6640625" bestFit="1" customWidth="1"/>
    <col min="29" max="29" width="13.88671875" customWidth="1"/>
  </cols>
  <sheetData>
    <row r="2" spans="2:33" ht="43.2" x14ac:dyDescent="0.3">
      <c r="B2" s="8" t="s">
        <v>71</v>
      </c>
      <c r="C2" s="8" t="s">
        <v>9</v>
      </c>
      <c r="E2" s="4" t="s">
        <v>63</v>
      </c>
      <c r="G2" s="4" t="s">
        <v>88</v>
      </c>
      <c r="H2" s="4" t="s">
        <v>89</v>
      </c>
      <c r="I2" s="4" t="s">
        <v>90</v>
      </c>
      <c r="J2" s="4" t="s">
        <v>91</v>
      </c>
      <c r="K2" s="4" t="s">
        <v>92</v>
      </c>
      <c r="L2" s="4" t="s">
        <v>13</v>
      </c>
      <c r="M2" s="4" t="s">
        <v>14</v>
      </c>
      <c r="N2" s="4" t="s">
        <v>15</v>
      </c>
      <c r="O2" s="4" t="s">
        <v>94</v>
      </c>
      <c r="P2" s="4" t="s">
        <v>95</v>
      </c>
      <c r="Q2" s="4" t="s">
        <v>93</v>
      </c>
      <c r="V2" s="7" t="s">
        <v>5</v>
      </c>
      <c r="W2" s="7" t="s">
        <v>6</v>
      </c>
      <c r="X2" s="7" t="s">
        <v>67</v>
      </c>
      <c r="Y2" s="4" t="s">
        <v>96</v>
      </c>
      <c r="Z2" s="4" t="s">
        <v>97</v>
      </c>
    </row>
    <row r="3" spans="2:33" x14ac:dyDescent="0.3">
      <c r="B3" s="3" t="s">
        <v>72</v>
      </c>
      <c r="C3" s="31">
        <v>83064</v>
      </c>
      <c r="E3" s="3">
        <v>5</v>
      </c>
      <c r="G3" s="3" t="s">
        <v>72</v>
      </c>
      <c r="H3" s="3" t="s">
        <v>73</v>
      </c>
      <c r="I3" s="3" t="s">
        <v>20</v>
      </c>
      <c r="J3" s="3" t="s">
        <v>74</v>
      </c>
      <c r="K3" s="3" t="s">
        <v>75</v>
      </c>
      <c r="L3" s="6" cm="1">
        <f t="array" ref="L3:P6190">_xlfn.XLOOKUP(G3:K6190,B3:B19,C3:C19)</f>
        <v>83064</v>
      </c>
      <c r="M3" s="6">
        <v>43040</v>
      </c>
      <c r="N3" s="6">
        <v>83768</v>
      </c>
      <c r="O3" s="6">
        <v>101112</v>
      </c>
      <c r="P3" s="6">
        <v>19868</v>
      </c>
      <c r="Q3" s="6" cm="1">
        <f t="array" ref="Q3:Q6190">_xlfn.BYROW(_xlfn.ANCHORARRAY(L3),_xlfn.LAMBDA(_xlpm.r,AVERAGE(_xlpm.r)))</f>
        <v>66170.399999999994</v>
      </c>
      <c r="S3" s="4" t="s">
        <v>37</v>
      </c>
      <c r="T3" s="3">
        <f>_xlfn.FLOOR.MATH(MIN(C3:C19),T5)</f>
        <v>10000</v>
      </c>
      <c r="V3" s="6" cm="1">
        <f t="array" ref="V3:V13">_xlfn.SEQUENCE((T4-T3)/T5,,T3,T5)</f>
        <v>10000</v>
      </c>
      <c r="W3" s="6" cm="1">
        <f t="array" ref="W3:W13">_xlfn.ANCHORARRAY(V3)+T5</f>
        <v>20000</v>
      </c>
      <c r="X3" s="6" t="str" cm="1">
        <f t="array" ref="X3:X13">_xlfn.ANCHORARRAY(V3)&amp;"&lt;= Value &lt;"&amp;_xlfn.ANCHORARRAY(W3)</f>
        <v>10000&lt;= Value &lt;20000</v>
      </c>
      <c r="Y3" s="32" cm="1">
        <f t="array" ref="Y3:Y13">COUNTIFS(C3:C19,"&gt;="&amp;_xlfn.ANCHORARRAY(V3),C3:C19,"&lt;"&amp;_xlfn.ANCHORARRAY(W3))</f>
        <v>2</v>
      </c>
      <c r="Z3" s="32" cm="1">
        <f t="array" ref="Z3:Z13">COUNTIFS(_xlfn.ANCHORARRAY(Q3),"&gt;="&amp;_xlfn.ANCHORARRAY(V3),_xlfn.ANCHORARRAY(Q3),"&lt;"&amp;_xlfn.ANCHORARRAY(W3))</f>
        <v>0</v>
      </c>
      <c r="AB3" s="8" t="s">
        <v>98</v>
      </c>
      <c r="AC3" s="25">
        <f>_xlfn.STDEV.P(C3:C19)</f>
        <v>31691.464029813156</v>
      </c>
    </row>
    <row r="4" spans="2:33" x14ac:dyDescent="0.3">
      <c r="B4" s="3" t="s">
        <v>73</v>
      </c>
      <c r="C4" s="31">
        <v>43040</v>
      </c>
      <c r="G4" s="3" t="s">
        <v>72</v>
      </c>
      <c r="H4" s="3" t="s">
        <v>73</v>
      </c>
      <c r="I4" s="3" t="s">
        <v>20</v>
      </c>
      <c r="J4" s="3" t="s">
        <v>74</v>
      </c>
      <c r="K4" s="3" t="s">
        <v>76</v>
      </c>
      <c r="L4" s="6">
        <v>83064</v>
      </c>
      <c r="M4" s="6">
        <v>43040</v>
      </c>
      <c r="N4" s="6">
        <v>83768</v>
      </c>
      <c r="O4" s="6">
        <v>101112</v>
      </c>
      <c r="P4" s="6">
        <v>36021</v>
      </c>
      <c r="Q4" s="6">
        <v>69401</v>
      </c>
      <c r="S4" s="4" t="s">
        <v>38</v>
      </c>
      <c r="T4" s="3">
        <f>_xlfn.CEILING.MATH(MAX(C3:C19),T5)</f>
        <v>120000</v>
      </c>
      <c r="V4" s="6">
        <v>20000</v>
      </c>
      <c r="W4" s="6">
        <v>30000</v>
      </c>
      <c r="X4" s="6" t="str">
        <v>20000&lt;= Value &lt;30000</v>
      </c>
      <c r="Y4" s="32">
        <v>0</v>
      </c>
      <c r="Z4" s="32">
        <v>8</v>
      </c>
      <c r="AB4" s="8" t="s">
        <v>26</v>
      </c>
      <c r="AC4" s="25">
        <f>AVERAGE(C3:C19)</f>
        <v>64706</v>
      </c>
    </row>
    <row r="5" spans="2:33" x14ac:dyDescent="0.3">
      <c r="B5" s="3" t="s">
        <v>20</v>
      </c>
      <c r="C5" s="31">
        <v>83768</v>
      </c>
      <c r="E5" s="4" t="s">
        <v>68</v>
      </c>
      <c r="G5" s="3" t="s">
        <v>72</v>
      </c>
      <c r="H5" s="3" t="s">
        <v>73</v>
      </c>
      <c r="I5" s="3" t="s">
        <v>20</v>
      </c>
      <c r="J5" s="3" t="s">
        <v>74</v>
      </c>
      <c r="K5" s="3" t="s">
        <v>23</v>
      </c>
      <c r="L5" s="6">
        <v>83064</v>
      </c>
      <c r="M5" s="6">
        <v>43040</v>
      </c>
      <c r="N5" s="6">
        <v>83768</v>
      </c>
      <c r="O5" s="6">
        <v>101112</v>
      </c>
      <c r="P5" s="6">
        <v>12030</v>
      </c>
      <c r="Q5" s="6">
        <v>64602.8</v>
      </c>
      <c r="S5" s="4" t="s">
        <v>1</v>
      </c>
      <c r="T5" s="3">
        <v>10000</v>
      </c>
      <c r="V5" s="6">
        <v>30000</v>
      </c>
      <c r="W5" s="6">
        <v>40000</v>
      </c>
      <c r="X5" s="6" t="str">
        <v>30000&lt;= Value &lt;40000</v>
      </c>
      <c r="Y5" s="32">
        <v>3</v>
      </c>
      <c r="Z5" s="32">
        <v>114</v>
      </c>
    </row>
    <row r="6" spans="2:33" ht="15.6" x14ac:dyDescent="0.35">
      <c r="B6" s="3" t="s">
        <v>74</v>
      </c>
      <c r="C6" s="31">
        <v>101112</v>
      </c>
      <c r="E6" s="6">
        <f>COUNT(C3:C19)</f>
        <v>17</v>
      </c>
      <c r="G6" s="3" t="s">
        <v>72</v>
      </c>
      <c r="H6" s="3" t="s">
        <v>73</v>
      </c>
      <c r="I6" s="3" t="s">
        <v>20</v>
      </c>
      <c r="J6" s="3" t="s">
        <v>74</v>
      </c>
      <c r="K6" s="3" t="s">
        <v>77</v>
      </c>
      <c r="L6" s="6">
        <v>83064</v>
      </c>
      <c r="M6" s="6">
        <v>43040</v>
      </c>
      <c r="N6" s="6">
        <v>83768</v>
      </c>
      <c r="O6" s="6">
        <v>101112</v>
      </c>
      <c r="P6" s="6">
        <v>65219</v>
      </c>
      <c r="Q6" s="6">
        <v>75240.600000000006</v>
      </c>
      <c r="V6" s="6">
        <v>40000</v>
      </c>
      <c r="W6" s="6">
        <v>50000</v>
      </c>
      <c r="X6" s="6" t="str">
        <v>40000&lt;= Value &lt;50000</v>
      </c>
      <c r="Y6" s="32">
        <v>2</v>
      </c>
      <c r="Z6" s="32">
        <v>627</v>
      </c>
      <c r="AB6" s="14" t="s">
        <v>30</v>
      </c>
      <c r="AC6" s="25">
        <f>AVERAGE(_xlfn.ANCHORARRAY(Q3))</f>
        <v>64706.000000000029</v>
      </c>
    </row>
    <row r="7" spans="2:33" ht="15.6" x14ac:dyDescent="0.35">
      <c r="B7" s="3" t="s">
        <v>75</v>
      </c>
      <c r="C7" s="31">
        <v>19868</v>
      </c>
      <c r="G7" s="3" t="s">
        <v>72</v>
      </c>
      <c r="H7" s="3" t="s">
        <v>73</v>
      </c>
      <c r="I7" s="3" t="s">
        <v>20</v>
      </c>
      <c r="J7" s="3" t="s">
        <v>74</v>
      </c>
      <c r="K7" s="3" t="s">
        <v>78</v>
      </c>
      <c r="L7" s="6">
        <v>83064</v>
      </c>
      <c r="M7" s="6">
        <v>43040</v>
      </c>
      <c r="N7" s="6">
        <v>83768</v>
      </c>
      <c r="O7" s="6">
        <v>101112</v>
      </c>
      <c r="P7" s="6">
        <v>94450</v>
      </c>
      <c r="Q7" s="6">
        <v>81086.8</v>
      </c>
      <c r="V7" s="6">
        <v>50000</v>
      </c>
      <c r="W7" s="6">
        <v>60000</v>
      </c>
      <c r="X7" s="6" t="str">
        <v>50000&lt;= Value &lt;60000</v>
      </c>
      <c r="Y7" s="32">
        <v>1</v>
      </c>
      <c r="Z7" s="32">
        <v>1479</v>
      </c>
      <c r="AB7" s="8" t="s">
        <v>99</v>
      </c>
      <c r="AC7" s="25">
        <f>_xlfn.STDEV.P(_xlfn.ANCHORARRAY(Q3))</f>
        <v>12274.051240439374</v>
      </c>
    </row>
    <row r="8" spans="2:33" x14ac:dyDescent="0.3">
      <c r="B8" s="3" t="s">
        <v>76</v>
      </c>
      <c r="C8" s="31">
        <v>36021</v>
      </c>
      <c r="E8" s="4" t="s">
        <v>69</v>
      </c>
      <c r="G8" s="3" t="s">
        <v>72</v>
      </c>
      <c r="H8" s="3" t="s">
        <v>73</v>
      </c>
      <c r="I8" s="3" t="s">
        <v>20</v>
      </c>
      <c r="J8" s="3" t="s">
        <v>74</v>
      </c>
      <c r="K8" s="3" t="s">
        <v>79</v>
      </c>
      <c r="L8" s="6">
        <v>83064</v>
      </c>
      <c r="M8" s="6">
        <v>43040</v>
      </c>
      <c r="N8" s="6">
        <v>83768</v>
      </c>
      <c r="O8" s="6">
        <v>101112</v>
      </c>
      <c r="P8" s="6">
        <v>97051</v>
      </c>
      <c r="Q8" s="6">
        <v>81607</v>
      </c>
      <c r="V8" s="6">
        <v>60000</v>
      </c>
      <c r="W8" s="6">
        <v>70000</v>
      </c>
      <c r="X8" s="6" t="str">
        <v>60000&lt;= Value &lt;70000</v>
      </c>
      <c r="Y8" s="32">
        <v>1</v>
      </c>
      <c r="Z8" s="32">
        <v>1853</v>
      </c>
      <c r="AB8" s="8" t="s">
        <v>33</v>
      </c>
      <c r="AC8" s="6">
        <f>E3/E6</f>
        <v>0.29411764705882354</v>
      </c>
    </row>
    <row r="9" spans="2:33" x14ac:dyDescent="0.3">
      <c r="B9" s="3" t="s">
        <v>23</v>
      </c>
      <c r="C9" s="31">
        <v>12030</v>
      </c>
      <c r="E9" s="6">
        <f>COMBIN(E6,E3)</f>
        <v>6188.0000000000009</v>
      </c>
      <c r="G9" s="3" t="s">
        <v>72</v>
      </c>
      <c r="H9" s="3" t="s">
        <v>73</v>
      </c>
      <c r="I9" s="3" t="s">
        <v>20</v>
      </c>
      <c r="J9" s="3" t="s">
        <v>74</v>
      </c>
      <c r="K9" s="3" t="s">
        <v>25</v>
      </c>
      <c r="L9" s="6">
        <v>83064</v>
      </c>
      <c r="M9" s="6">
        <v>43040</v>
      </c>
      <c r="N9" s="6">
        <v>83768</v>
      </c>
      <c r="O9" s="6">
        <v>101112</v>
      </c>
      <c r="P9" s="6">
        <v>50249</v>
      </c>
      <c r="Q9" s="6">
        <v>72246.600000000006</v>
      </c>
      <c r="V9" s="6">
        <v>70000</v>
      </c>
      <c r="W9" s="6">
        <v>80000</v>
      </c>
      <c r="X9" s="6" t="str">
        <v>70000&lt;= Value &lt;80000</v>
      </c>
      <c r="Y9" s="32">
        <v>0</v>
      </c>
      <c r="Z9" s="32">
        <v>1420</v>
      </c>
      <c r="AB9" s="17" t="s">
        <v>100</v>
      </c>
      <c r="AC9" s="25">
        <f>AC3/SQRT(E3)*SQRT((E6-E3)/(E6-1))</f>
        <v>12274.051240439772</v>
      </c>
    </row>
    <row r="10" spans="2:33" x14ac:dyDescent="0.3">
      <c r="B10" s="3" t="s">
        <v>77</v>
      </c>
      <c r="C10" s="31">
        <v>65219</v>
      </c>
      <c r="G10" s="3" t="s">
        <v>72</v>
      </c>
      <c r="H10" s="3" t="s">
        <v>73</v>
      </c>
      <c r="I10" s="3" t="s">
        <v>20</v>
      </c>
      <c r="J10" s="3" t="s">
        <v>74</v>
      </c>
      <c r="K10" s="3" t="s">
        <v>80</v>
      </c>
      <c r="L10" s="6">
        <v>83064</v>
      </c>
      <c r="M10" s="6">
        <v>43040</v>
      </c>
      <c r="N10" s="6">
        <v>83768</v>
      </c>
      <c r="O10" s="6">
        <v>101112</v>
      </c>
      <c r="P10" s="6">
        <v>117461</v>
      </c>
      <c r="Q10" s="6">
        <v>85689</v>
      </c>
      <c r="V10" s="6">
        <v>80000</v>
      </c>
      <c r="W10" s="6">
        <v>90000</v>
      </c>
      <c r="X10" s="6" t="str">
        <v>80000&lt;= Value &lt;90000</v>
      </c>
      <c r="Y10" s="32">
        <v>3</v>
      </c>
      <c r="Z10" s="32">
        <v>588</v>
      </c>
    </row>
    <row r="11" spans="2:33" x14ac:dyDescent="0.3">
      <c r="B11" s="3" t="s">
        <v>78</v>
      </c>
      <c r="C11" s="31">
        <v>94450</v>
      </c>
      <c r="G11" s="3" t="s">
        <v>72</v>
      </c>
      <c r="H11" s="3" t="s">
        <v>73</v>
      </c>
      <c r="I11" s="3" t="s">
        <v>20</v>
      </c>
      <c r="J11" s="3" t="s">
        <v>74</v>
      </c>
      <c r="K11" s="3" t="s">
        <v>81</v>
      </c>
      <c r="L11" s="6">
        <v>83064</v>
      </c>
      <c r="M11" s="6">
        <v>43040</v>
      </c>
      <c r="N11" s="6">
        <v>83768</v>
      </c>
      <c r="O11" s="6">
        <v>101112</v>
      </c>
      <c r="P11" s="6">
        <v>36016</v>
      </c>
      <c r="Q11" s="6">
        <v>69400</v>
      </c>
      <c r="V11" s="6">
        <v>90000</v>
      </c>
      <c r="W11" s="6">
        <v>100000</v>
      </c>
      <c r="X11" s="6" t="str">
        <v>90000&lt;= Value &lt;100000</v>
      </c>
      <c r="Y11" s="32">
        <v>2</v>
      </c>
      <c r="Z11" s="32">
        <v>96</v>
      </c>
    </row>
    <row r="12" spans="2:33" x14ac:dyDescent="0.3">
      <c r="B12" s="3" t="s">
        <v>79</v>
      </c>
      <c r="C12" s="31">
        <v>97051</v>
      </c>
      <c r="G12" s="3" t="s">
        <v>72</v>
      </c>
      <c r="H12" s="3" t="s">
        <v>73</v>
      </c>
      <c r="I12" s="3" t="s">
        <v>20</v>
      </c>
      <c r="J12" s="3" t="s">
        <v>74</v>
      </c>
      <c r="K12" s="3" t="s">
        <v>82</v>
      </c>
      <c r="L12" s="6">
        <v>83064</v>
      </c>
      <c r="M12" s="6">
        <v>43040</v>
      </c>
      <c r="N12" s="6">
        <v>83768</v>
      </c>
      <c r="O12" s="6">
        <v>101112</v>
      </c>
      <c r="P12" s="6">
        <v>33332</v>
      </c>
      <c r="Q12" s="6">
        <v>68863.199999999997</v>
      </c>
      <c r="V12" s="6">
        <v>100000</v>
      </c>
      <c r="W12" s="6">
        <v>110000</v>
      </c>
      <c r="X12" s="6" t="str">
        <v>100000&lt;= Value &lt;110000</v>
      </c>
      <c r="Y12" s="32">
        <v>2</v>
      </c>
      <c r="Z12" s="32">
        <v>3</v>
      </c>
    </row>
    <row r="13" spans="2:33" x14ac:dyDescent="0.3">
      <c r="B13" s="3" t="s">
        <v>25</v>
      </c>
      <c r="C13" s="31">
        <v>50249</v>
      </c>
      <c r="G13" s="3" t="s">
        <v>72</v>
      </c>
      <c r="H13" s="3" t="s">
        <v>73</v>
      </c>
      <c r="I13" s="3" t="s">
        <v>20</v>
      </c>
      <c r="J13" s="3" t="s">
        <v>74</v>
      </c>
      <c r="K13" s="3" t="s">
        <v>83</v>
      </c>
      <c r="L13" s="6">
        <v>83064</v>
      </c>
      <c r="M13" s="6">
        <v>43040</v>
      </c>
      <c r="N13" s="6">
        <v>83768</v>
      </c>
      <c r="O13" s="6">
        <v>101112</v>
      </c>
      <c r="P13" s="6">
        <v>41696</v>
      </c>
      <c r="Q13" s="6">
        <v>70536</v>
      </c>
      <c r="V13" s="6">
        <v>110000</v>
      </c>
      <c r="W13" s="6">
        <v>120000</v>
      </c>
      <c r="X13" s="6" t="str">
        <v>110000&lt;= Value &lt;120000</v>
      </c>
      <c r="Y13" s="32">
        <v>1</v>
      </c>
      <c r="Z13" s="32">
        <v>0</v>
      </c>
    </row>
    <row r="14" spans="2:33" x14ac:dyDescent="0.3">
      <c r="B14" s="3" t="s">
        <v>80</v>
      </c>
      <c r="C14" s="31">
        <v>117461</v>
      </c>
      <c r="G14" s="3" t="s">
        <v>72</v>
      </c>
      <c r="H14" s="3" t="s">
        <v>73</v>
      </c>
      <c r="I14" s="3" t="s">
        <v>20</v>
      </c>
      <c r="J14" s="3" t="s">
        <v>74</v>
      </c>
      <c r="K14" s="3" t="s">
        <v>84</v>
      </c>
      <c r="L14" s="6">
        <v>83064</v>
      </c>
      <c r="M14" s="6">
        <v>43040</v>
      </c>
      <c r="N14" s="6">
        <v>83768</v>
      </c>
      <c r="O14" s="6">
        <v>101112</v>
      </c>
      <c r="P14" s="6">
        <v>84732</v>
      </c>
      <c r="Q14" s="6">
        <v>79143.199999999997</v>
      </c>
      <c r="X14" s="20" t="s">
        <v>70</v>
      </c>
      <c r="Y14" s="33">
        <f>SUM(_xlfn.ANCHORARRAY(Y3))</f>
        <v>17</v>
      </c>
      <c r="Z14" s="33">
        <f>SUM(_xlfn.ANCHORARRAY(Z3))</f>
        <v>6188</v>
      </c>
    </row>
    <row r="15" spans="2:33" x14ac:dyDescent="0.3">
      <c r="B15" s="3" t="s">
        <v>81</v>
      </c>
      <c r="C15" s="31">
        <v>36016</v>
      </c>
      <c r="G15" s="3" t="s">
        <v>72</v>
      </c>
      <c r="H15" s="3" t="s">
        <v>73</v>
      </c>
      <c r="I15" s="3" t="s">
        <v>20</v>
      </c>
      <c r="J15" s="3" t="s">
        <v>74</v>
      </c>
      <c r="K15" s="3" t="s">
        <v>24</v>
      </c>
      <c r="L15" s="6">
        <v>83064</v>
      </c>
      <c r="M15" s="6">
        <v>43040</v>
      </c>
      <c r="N15" s="6">
        <v>83768</v>
      </c>
      <c r="O15" s="6">
        <v>101112</v>
      </c>
      <c r="P15" s="6">
        <v>100893</v>
      </c>
      <c r="Q15" s="6">
        <v>82375.399999999994</v>
      </c>
    </row>
    <row r="16" spans="2:33" x14ac:dyDescent="0.3">
      <c r="B16" s="3" t="s">
        <v>82</v>
      </c>
      <c r="C16" s="31">
        <v>33332</v>
      </c>
      <c r="G16" s="3" t="s">
        <v>72</v>
      </c>
      <c r="H16" s="3" t="s">
        <v>73</v>
      </c>
      <c r="I16" s="3" t="s">
        <v>20</v>
      </c>
      <c r="J16" s="3" t="s">
        <v>75</v>
      </c>
      <c r="K16" s="3" t="s">
        <v>76</v>
      </c>
      <c r="L16" s="6">
        <v>83064</v>
      </c>
      <c r="M16" s="6">
        <v>43040</v>
      </c>
      <c r="N16" s="6">
        <v>83768</v>
      </c>
      <c r="O16" s="6">
        <v>19868</v>
      </c>
      <c r="P16" s="6">
        <v>36021</v>
      </c>
      <c r="Q16" s="6">
        <v>53152.2</v>
      </c>
      <c r="AG16" s="20"/>
    </row>
    <row r="17" spans="2:17" x14ac:dyDescent="0.3">
      <c r="B17" s="3" t="s">
        <v>83</v>
      </c>
      <c r="C17" s="31">
        <v>41696</v>
      </c>
      <c r="G17" s="3" t="s">
        <v>72</v>
      </c>
      <c r="H17" s="3" t="s">
        <v>73</v>
      </c>
      <c r="I17" s="3" t="s">
        <v>20</v>
      </c>
      <c r="J17" s="3" t="s">
        <v>75</v>
      </c>
      <c r="K17" s="3" t="s">
        <v>23</v>
      </c>
      <c r="L17" s="6">
        <v>83064</v>
      </c>
      <c r="M17" s="6">
        <v>43040</v>
      </c>
      <c r="N17" s="6">
        <v>83768</v>
      </c>
      <c r="O17" s="6">
        <v>19868</v>
      </c>
      <c r="P17" s="6">
        <v>12030</v>
      </c>
      <c r="Q17" s="6">
        <v>48354</v>
      </c>
    </row>
    <row r="18" spans="2:17" x14ac:dyDescent="0.3">
      <c r="B18" s="3" t="s">
        <v>84</v>
      </c>
      <c r="C18" s="31">
        <v>84732</v>
      </c>
      <c r="G18" s="3" t="s">
        <v>72</v>
      </c>
      <c r="H18" s="3" t="s">
        <v>73</v>
      </c>
      <c r="I18" s="3" t="s">
        <v>20</v>
      </c>
      <c r="J18" s="3" t="s">
        <v>75</v>
      </c>
      <c r="K18" s="3" t="s">
        <v>77</v>
      </c>
      <c r="L18" s="6">
        <v>83064</v>
      </c>
      <c r="M18" s="6">
        <v>43040</v>
      </c>
      <c r="N18" s="6">
        <v>83768</v>
      </c>
      <c r="O18" s="6">
        <v>19868</v>
      </c>
      <c r="P18" s="6">
        <v>65219</v>
      </c>
      <c r="Q18" s="6">
        <v>58991.8</v>
      </c>
    </row>
    <row r="19" spans="2:17" x14ac:dyDescent="0.3">
      <c r="B19" s="3" t="s">
        <v>24</v>
      </c>
      <c r="C19" s="31">
        <v>100893</v>
      </c>
      <c r="G19" s="3" t="s">
        <v>72</v>
      </c>
      <c r="H19" s="3" t="s">
        <v>73</v>
      </c>
      <c r="I19" s="3" t="s">
        <v>20</v>
      </c>
      <c r="J19" s="3" t="s">
        <v>75</v>
      </c>
      <c r="K19" s="3" t="s">
        <v>78</v>
      </c>
      <c r="L19" s="6">
        <v>83064</v>
      </c>
      <c r="M19" s="6">
        <v>43040</v>
      </c>
      <c r="N19" s="6">
        <v>83768</v>
      </c>
      <c r="O19" s="6">
        <v>19868</v>
      </c>
      <c r="P19" s="6">
        <v>94450</v>
      </c>
      <c r="Q19" s="6">
        <v>64838</v>
      </c>
    </row>
    <row r="20" spans="2:17" x14ac:dyDescent="0.3">
      <c r="G20" s="3" t="s">
        <v>72</v>
      </c>
      <c r="H20" s="3" t="s">
        <v>73</v>
      </c>
      <c r="I20" s="3" t="s">
        <v>20</v>
      </c>
      <c r="J20" s="3" t="s">
        <v>75</v>
      </c>
      <c r="K20" s="3" t="s">
        <v>79</v>
      </c>
      <c r="L20" s="6">
        <v>83064</v>
      </c>
      <c r="M20" s="6">
        <v>43040</v>
      </c>
      <c r="N20" s="6">
        <v>83768</v>
      </c>
      <c r="O20" s="6">
        <v>19868</v>
      </c>
      <c r="P20" s="6">
        <v>97051</v>
      </c>
      <c r="Q20" s="6">
        <v>65358.2</v>
      </c>
    </row>
    <row r="21" spans="2:17" x14ac:dyDescent="0.3">
      <c r="G21" s="3" t="s">
        <v>72</v>
      </c>
      <c r="H21" s="3" t="s">
        <v>73</v>
      </c>
      <c r="I21" s="3" t="s">
        <v>20</v>
      </c>
      <c r="J21" s="3" t="s">
        <v>75</v>
      </c>
      <c r="K21" s="3" t="s">
        <v>25</v>
      </c>
      <c r="L21" s="6">
        <v>83064</v>
      </c>
      <c r="M21" s="6">
        <v>43040</v>
      </c>
      <c r="N21" s="6">
        <v>83768</v>
      </c>
      <c r="O21" s="6">
        <v>19868</v>
      </c>
      <c r="P21" s="6">
        <v>50249</v>
      </c>
      <c r="Q21" s="6">
        <v>55997.8</v>
      </c>
    </row>
    <row r="22" spans="2:17" x14ac:dyDescent="0.3">
      <c r="G22" s="3" t="s">
        <v>72</v>
      </c>
      <c r="H22" s="3" t="s">
        <v>73</v>
      </c>
      <c r="I22" s="3" t="s">
        <v>20</v>
      </c>
      <c r="J22" s="3" t="s">
        <v>75</v>
      </c>
      <c r="K22" s="3" t="s">
        <v>80</v>
      </c>
      <c r="L22" s="6">
        <v>83064</v>
      </c>
      <c r="M22" s="6">
        <v>43040</v>
      </c>
      <c r="N22" s="6">
        <v>83768</v>
      </c>
      <c r="O22" s="6">
        <v>19868</v>
      </c>
      <c r="P22" s="6">
        <v>117461</v>
      </c>
      <c r="Q22" s="6">
        <v>69440.2</v>
      </c>
    </row>
    <row r="23" spans="2:17" x14ac:dyDescent="0.3">
      <c r="G23" s="3" t="s">
        <v>72</v>
      </c>
      <c r="H23" s="3" t="s">
        <v>73</v>
      </c>
      <c r="I23" s="3" t="s">
        <v>20</v>
      </c>
      <c r="J23" s="3" t="s">
        <v>75</v>
      </c>
      <c r="K23" s="3" t="s">
        <v>81</v>
      </c>
      <c r="L23" s="6">
        <v>83064</v>
      </c>
      <c r="M23" s="6">
        <v>43040</v>
      </c>
      <c r="N23" s="6">
        <v>83768</v>
      </c>
      <c r="O23" s="6">
        <v>19868</v>
      </c>
      <c r="P23" s="6">
        <v>36016</v>
      </c>
      <c r="Q23" s="6">
        <v>53151.199999999997</v>
      </c>
    </row>
    <row r="24" spans="2:17" x14ac:dyDescent="0.3">
      <c r="G24" s="3" t="s">
        <v>72</v>
      </c>
      <c r="H24" s="3" t="s">
        <v>73</v>
      </c>
      <c r="I24" s="3" t="s">
        <v>20</v>
      </c>
      <c r="J24" s="3" t="s">
        <v>75</v>
      </c>
      <c r="K24" s="3" t="s">
        <v>82</v>
      </c>
      <c r="L24" s="6">
        <v>83064</v>
      </c>
      <c r="M24" s="6">
        <v>43040</v>
      </c>
      <c r="N24" s="6">
        <v>83768</v>
      </c>
      <c r="O24" s="6">
        <v>19868</v>
      </c>
      <c r="P24" s="6">
        <v>33332</v>
      </c>
      <c r="Q24" s="6">
        <v>52614.400000000001</v>
      </c>
    </row>
    <row r="25" spans="2:17" x14ac:dyDescent="0.3">
      <c r="G25" s="3" t="s">
        <v>72</v>
      </c>
      <c r="H25" s="3" t="s">
        <v>73</v>
      </c>
      <c r="I25" s="3" t="s">
        <v>20</v>
      </c>
      <c r="J25" s="3" t="s">
        <v>75</v>
      </c>
      <c r="K25" s="3" t="s">
        <v>83</v>
      </c>
      <c r="L25" s="6">
        <v>83064</v>
      </c>
      <c r="M25" s="6">
        <v>43040</v>
      </c>
      <c r="N25" s="6">
        <v>83768</v>
      </c>
      <c r="O25" s="6">
        <v>19868</v>
      </c>
      <c r="P25" s="6">
        <v>41696</v>
      </c>
      <c r="Q25" s="6">
        <v>54287.199999999997</v>
      </c>
    </row>
    <row r="26" spans="2:17" x14ac:dyDescent="0.3">
      <c r="G26" s="3" t="s">
        <v>72</v>
      </c>
      <c r="H26" s="3" t="s">
        <v>73</v>
      </c>
      <c r="I26" s="3" t="s">
        <v>20</v>
      </c>
      <c r="J26" s="3" t="s">
        <v>75</v>
      </c>
      <c r="K26" s="3" t="s">
        <v>84</v>
      </c>
      <c r="L26" s="6">
        <v>83064</v>
      </c>
      <c r="M26" s="6">
        <v>43040</v>
      </c>
      <c r="N26" s="6">
        <v>83768</v>
      </c>
      <c r="O26" s="6">
        <v>19868</v>
      </c>
      <c r="P26" s="6">
        <v>84732</v>
      </c>
      <c r="Q26" s="6">
        <v>62894.400000000001</v>
      </c>
    </row>
    <row r="27" spans="2:17" x14ac:dyDescent="0.3">
      <c r="G27" s="3" t="s">
        <v>72</v>
      </c>
      <c r="H27" s="3" t="s">
        <v>73</v>
      </c>
      <c r="I27" s="3" t="s">
        <v>20</v>
      </c>
      <c r="J27" s="3" t="s">
        <v>75</v>
      </c>
      <c r="K27" s="3" t="s">
        <v>24</v>
      </c>
      <c r="L27" s="6">
        <v>83064</v>
      </c>
      <c r="M27" s="6">
        <v>43040</v>
      </c>
      <c r="N27" s="6">
        <v>83768</v>
      </c>
      <c r="O27" s="6">
        <v>19868</v>
      </c>
      <c r="P27" s="6">
        <v>100893</v>
      </c>
      <c r="Q27" s="6">
        <v>66126.600000000006</v>
      </c>
    </row>
    <row r="28" spans="2:17" x14ac:dyDescent="0.3">
      <c r="G28" s="3" t="s">
        <v>72</v>
      </c>
      <c r="H28" s="3" t="s">
        <v>73</v>
      </c>
      <c r="I28" s="3" t="s">
        <v>20</v>
      </c>
      <c r="J28" s="3" t="s">
        <v>76</v>
      </c>
      <c r="K28" s="3" t="s">
        <v>23</v>
      </c>
      <c r="L28" s="6">
        <v>83064</v>
      </c>
      <c r="M28" s="6">
        <v>43040</v>
      </c>
      <c r="N28" s="6">
        <v>83768</v>
      </c>
      <c r="O28" s="6">
        <v>36021</v>
      </c>
      <c r="P28" s="6">
        <v>12030</v>
      </c>
      <c r="Q28" s="6">
        <v>51584.6</v>
      </c>
    </row>
    <row r="29" spans="2:17" x14ac:dyDescent="0.3">
      <c r="G29" s="3" t="s">
        <v>72</v>
      </c>
      <c r="H29" s="3" t="s">
        <v>73</v>
      </c>
      <c r="I29" s="3" t="s">
        <v>20</v>
      </c>
      <c r="J29" s="3" t="s">
        <v>76</v>
      </c>
      <c r="K29" s="3" t="s">
        <v>77</v>
      </c>
      <c r="L29" s="6">
        <v>83064</v>
      </c>
      <c r="M29" s="6">
        <v>43040</v>
      </c>
      <c r="N29" s="6">
        <v>83768</v>
      </c>
      <c r="O29" s="6">
        <v>36021</v>
      </c>
      <c r="P29" s="6">
        <v>65219</v>
      </c>
      <c r="Q29" s="6">
        <v>62222.400000000001</v>
      </c>
    </row>
    <row r="30" spans="2:17" x14ac:dyDescent="0.3">
      <c r="G30" s="3" t="s">
        <v>72</v>
      </c>
      <c r="H30" s="3" t="s">
        <v>73</v>
      </c>
      <c r="I30" s="3" t="s">
        <v>20</v>
      </c>
      <c r="J30" s="3" t="s">
        <v>76</v>
      </c>
      <c r="K30" s="3" t="s">
        <v>78</v>
      </c>
      <c r="L30" s="6">
        <v>83064</v>
      </c>
      <c r="M30" s="6">
        <v>43040</v>
      </c>
      <c r="N30" s="6">
        <v>83768</v>
      </c>
      <c r="O30" s="6">
        <v>36021</v>
      </c>
      <c r="P30" s="6">
        <v>94450</v>
      </c>
      <c r="Q30" s="6">
        <v>68068.600000000006</v>
      </c>
    </row>
    <row r="31" spans="2:17" x14ac:dyDescent="0.3">
      <c r="G31" s="3" t="s">
        <v>72</v>
      </c>
      <c r="H31" s="3" t="s">
        <v>73</v>
      </c>
      <c r="I31" s="3" t="s">
        <v>20</v>
      </c>
      <c r="J31" s="3" t="s">
        <v>76</v>
      </c>
      <c r="K31" s="3" t="s">
        <v>79</v>
      </c>
      <c r="L31" s="6">
        <v>83064</v>
      </c>
      <c r="M31" s="6">
        <v>43040</v>
      </c>
      <c r="N31" s="6">
        <v>83768</v>
      </c>
      <c r="O31" s="6">
        <v>36021</v>
      </c>
      <c r="P31" s="6">
        <v>97051</v>
      </c>
      <c r="Q31" s="6">
        <v>68588.800000000003</v>
      </c>
    </row>
    <row r="32" spans="2:17" x14ac:dyDescent="0.3">
      <c r="G32" s="3" t="s">
        <v>72</v>
      </c>
      <c r="H32" s="3" t="s">
        <v>73</v>
      </c>
      <c r="I32" s="3" t="s">
        <v>20</v>
      </c>
      <c r="J32" s="3" t="s">
        <v>76</v>
      </c>
      <c r="K32" s="3" t="s">
        <v>25</v>
      </c>
      <c r="L32" s="6">
        <v>83064</v>
      </c>
      <c r="M32" s="6">
        <v>43040</v>
      </c>
      <c r="N32" s="6">
        <v>83768</v>
      </c>
      <c r="O32" s="6">
        <v>36021</v>
      </c>
      <c r="P32" s="6">
        <v>50249</v>
      </c>
      <c r="Q32" s="6">
        <v>59228.4</v>
      </c>
    </row>
    <row r="33" spans="7:17" x14ac:dyDescent="0.3">
      <c r="G33" s="3" t="s">
        <v>72</v>
      </c>
      <c r="H33" s="3" t="s">
        <v>73</v>
      </c>
      <c r="I33" s="3" t="s">
        <v>20</v>
      </c>
      <c r="J33" s="3" t="s">
        <v>76</v>
      </c>
      <c r="K33" s="3" t="s">
        <v>80</v>
      </c>
      <c r="L33" s="6">
        <v>83064</v>
      </c>
      <c r="M33" s="6">
        <v>43040</v>
      </c>
      <c r="N33" s="6">
        <v>83768</v>
      </c>
      <c r="O33" s="6">
        <v>36021</v>
      </c>
      <c r="P33" s="6">
        <v>117461</v>
      </c>
      <c r="Q33" s="6">
        <v>72670.8</v>
      </c>
    </row>
    <row r="34" spans="7:17" x14ac:dyDescent="0.3">
      <c r="G34" s="3" t="s">
        <v>72</v>
      </c>
      <c r="H34" s="3" t="s">
        <v>73</v>
      </c>
      <c r="I34" s="3" t="s">
        <v>20</v>
      </c>
      <c r="J34" s="3" t="s">
        <v>76</v>
      </c>
      <c r="K34" s="3" t="s">
        <v>81</v>
      </c>
      <c r="L34" s="6">
        <v>83064</v>
      </c>
      <c r="M34" s="6">
        <v>43040</v>
      </c>
      <c r="N34" s="6">
        <v>83768</v>
      </c>
      <c r="O34" s="6">
        <v>36021</v>
      </c>
      <c r="P34" s="6">
        <v>36016</v>
      </c>
      <c r="Q34" s="6">
        <v>56381.8</v>
      </c>
    </row>
    <row r="35" spans="7:17" x14ac:dyDescent="0.3">
      <c r="G35" s="3" t="s">
        <v>72</v>
      </c>
      <c r="H35" s="3" t="s">
        <v>73</v>
      </c>
      <c r="I35" s="3" t="s">
        <v>20</v>
      </c>
      <c r="J35" s="3" t="s">
        <v>76</v>
      </c>
      <c r="K35" s="3" t="s">
        <v>82</v>
      </c>
      <c r="L35" s="6">
        <v>83064</v>
      </c>
      <c r="M35" s="6">
        <v>43040</v>
      </c>
      <c r="N35" s="6">
        <v>83768</v>
      </c>
      <c r="O35" s="6">
        <v>36021</v>
      </c>
      <c r="P35" s="6">
        <v>33332</v>
      </c>
      <c r="Q35" s="6">
        <v>55845</v>
      </c>
    </row>
    <row r="36" spans="7:17" x14ac:dyDescent="0.3">
      <c r="G36" s="3" t="s">
        <v>72</v>
      </c>
      <c r="H36" s="3" t="s">
        <v>73</v>
      </c>
      <c r="I36" s="3" t="s">
        <v>20</v>
      </c>
      <c r="J36" s="3" t="s">
        <v>76</v>
      </c>
      <c r="K36" s="3" t="s">
        <v>83</v>
      </c>
      <c r="L36" s="6">
        <v>83064</v>
      </c>
      <c r="M36" s="6">
        <v>43040</v>
      </c>
      <c r="N36" s="6">
        <v>83768</v>
      </c>
      <c r="O36" s="6">
        <v>36021</v>
      </c>
      <c r="P36" s="6">
        <v>41696</v>
      </c>
      <c r="Q36" s="6">
        <v>57517.8</v>
      </c>
    </row>
    <row r="37" spans="7:17" x14ac:dyDescent="0.3">
      <c r="G37" s="3" t="s">
        <v>72</v>
      </c>
      <c r="H37" s="3" t="s">
        <v>73</v>
      </c>
      <c r="I37" s="3" t="s">
        <v>20</v>
      </c>
      <c r="J37" s="3" t="s">
        <v>76</v>
      </c>
      <c r="K37" s="3" t="s">
        <v>84</v>
      </c>
      <c r="L37" s="6">
        <v>83064</v>
      </c>
      <c r="M37" s="6">
        <v>43040</v>
      </c>
      <c r="N37" s="6">
        <v>83768</v>
      </c>
      <c r="O37" s="6">
        <v>36021</v>
      </c>
      <c r="P37" s="6">
        <v>84732</v>
      </c>
      <c r="Q37" s="6">
        <v>66125</v>
      </c>
    </row>
    <row r="38" spans="7:17" x14ac:dyDescent="0.3">
      <c r="G38" s="3" t="s">
        <v>72</v>
      </c>
      <c r="H38" s="3" t="s">
        <v>73</v>
      </c>
      <c r="I38" s="3" t="s">
        <v>20</v>
      </c>
      <c r="J38" s="3" t="s">
        <v>76</v>
      </c>
      <c r="K38" s="3" t="s">
        <v>24</v>
      </c>
      <c r="L38" s="6">
        <v>83064</v>
      </c>
      <c r="M38" s="6">
        <v>43040</v>
      </c>
      <c r="N38" s="6">
        <v>83768</v>
      </c>
      <c r="O38" s="6">
        <v>36021</v>
      </c>
      <c r="P38" s="6">
        <v>100893</v>
      </c>
      <c r="Q38" s="6">
        <v>69357.2</v>
      </c>
    </row>
    <row r="39" spans="7:17" x14ac:dyDescent="0.3">
      <c r="G39" s="3" t="s">
        <v>72</v>
      </c>
      <c r="H39" s="3" t="s">
        <v>73</v>
      </c>
      <c r="I39" s="3" t="s">
        <v>20</v>
      </c>
      <c r="J39" s="3" t="s">
        <v>23</v>
      </c>
      <c r="K39" s="3" t="s">
        <v>77</v>
      </c>
      <c r="L39" s="6">
        <v>83064</v>
      </c>
      <c r="M39" s="6">
        <v>43040</v>
      </c>
      <c r="N39" s="6">
        <v>83768</v>
      </c>
      <c r="O39" s="6">
        <v>12030</v>
      </c>
      <c r="P39" s="6">
        <v>65219</v>
      </c>
      <c r="Q39" s="6">
        <v>57424.2</v>
      </c>
    </row>
    <row r="40" spans="7:17" x14ac:dyDescent="0.3">
      <c r="G40" s="3" t="s">
        <v>72</v>
      </c>
      <c r="H40" s="3" t="s">
        <v>73</v>
      </c>
      <c r="I40" s="3" t="s">
        <v>20</v>
      </c>
      <c r="J40" s="3" t="s">
        <v>23</v>
      </c>
      <c r="K40" s="3" t="s">
        <v>78</v>
      </c>
      <c r="L40" s="6">
        <v>83064</v>
      </c>
      <c r="M40" s="6">
        <v>43040</v>
      </c>
      <c r="N40" s="6">
        <v>83768</v>
      </c>
      <c r="O40" s="6">
        <v>12030</v>
      </c>
      <c r="P40" s="6">
        <v>94450</v>
      </c>
      <c r="Q40" s="6">
        <v>63270.400000000001</v>
      </c>
    </row>
    <row r="41" spans="7:17" x14ac:dyDescent="0.3">
      <c r="G41" s="3" t="s">
        <v>72</v>
      </c>
      <c r="H41" s="3" t="s">
        <v>73</v>
      </c>
      <c r="I41" s="3" t="s">
        <v>20</v>
      </c>
      <c r="J41" s="3" t="s">
        <v>23</v>
      </c>
      <c r="K41" s="3" t="s">
        <v>79</v>
      </c>
      <c r="L41" s="6">
        <v>83064</v>
      </c>
      <c r="M41" s="6">
        <v>43040</v>
      </c>
      <c r="N41" s="6">
        <v>83768</v>
      </c>
      <c r="O41" s="6">
        <v>12030</v>
      </c>
      <c r="P41" s="6">
        <v>97051</v>
      </c>
      <c r="Q41" s="6">
        <v>63790.6</v>
      </c>
    </row>
    <row r="42" spans="7:17" x14ac:dyDescent="0.3">
      <c r="G42" s="3" t="s">
        <v>72</v>
      </c>
      <c r="H42" s="3" t="s">
        <v>73</v>
      </c>
      <c r="I42" s="3" t="s">
        <v>20</v>
      </c>
      <c r="J42" s="3" t="s">
        <v>23</v>
      </c>
      <c r="K42" s="3" t="s">
        <v>25</v>
      </c>
      <c r="L42" s="6">
        <v>83064</v>
      </c>
      <c r="M42" s="6">
        <v>43040</v>
      </c>
      <c r="N42" s="6">
        <v>83768</v>
      </c>
      <c r="O42" s="6">
        <v>12030</v>
      </c>
      <c r="P42" s="6">
        <v>50249</v>
      </c>
      <c r="Q42" s="6">
        <v>54430.2</v>
      </c>
    </row>
    <row r="43" spans="7:17" x14ac:dyDescent="0.3">
      <c r="G43" s="3" t="s">
        <v>72</v>
      </c>
      <c r="H43" s="3" t="s">
        <v>73</v>
      </c>
      <c r="I43" s="3" t="s">
        <v>20</v>
      </c>
      <c r="J43" s="3" t="s">
        <v>23</v>
      </c>
      <c r="K43" s="3" t="s">
        <v>80</v>
      </c>
      <c r="L43" s="6">
        <v>83064</v>
      </c>
      <c r="M43" s="6">
        <v>43040</v>
      </c>
      <c r="N43" s="6">
        <v>83768</v>
      </c>
      <c r="O43" s="6">
        <v>12030</v>
      </c>
      <c r="P43" s="6">
        <v>117461</v>
      </c>
      <c r="Q43" s="6">
        <v>67872.600000000006</v>
      </c>
    </row>
    <row r="44" spans="7:17" x14ac:dyDescent="0.3">
      <c r="G44" s="3" t="s">
        <v>72</v>
      </c>
      <c r="H44" s="3" t="s">
        <v>73</v>
      </c>
      <c r="I44" s="3" t="s">
        <v>20</v>
      </c>
      <c r="J44" s="3" t="s">
        <v>23</v>
      </c>
      <c r="K44" s="3" t="s">
        <v>81</v>
      </c>
      <c r="L44" s="6">
        <v>83064</v>
      </c>
      <c r="M44" s="6">
        <v>43040</v>
      </c>
      <c r="N44" s="6">
        <v>83768</v>
      </c>
      <c r="O44" s="6">
        <v>12030</v>
      </c>
      <c r="P44" s="6">
        <v>36016</v>
      </c>
      <c r="Q44" s="6">
        <v>51583.6</v>
      </c>
    </row>
    <row r="45" spans="7:17" x14ac:dyDescent="0.3">
      <c r="G45" s="3" t="s">
        <v>72</v>
      </c>
      <c r="H45" s="3" t="s">
        <v>73</v>
      </c>
      <c r="I45" s="3" t="s">
        <v>20</v>
      </c>
      <c r="J45" s="3" t="s">
        <v>23</v>
      </c>
      <c r="K45" s="3" t="s">
        <v>82</v>
      </c>
      <c r="L45" s="6">
        <v>83064</v>
      </c>
      <c r="M45" s="6">
        <v>43040</v>
      </c>
      <c r="N45" s="6">
        <v>83768</v>
      </c>
      <c r="O45" s="6">
        <v>12030</v>
      </c>
      <c r="P45" s="6">
        <v>33332</v>
      </c>
      <c r="Q45" s="6">
        <v>51046.8</v>
      </c>
    </row>
    <row r="46" spans="7:17" x14ac:dyDescent="0.3">
      <c r="G46" s="3" t="s">
        <v>72</v>
      </c>
      <c r="H46" s="3" t="s">
        <v>73</v>
      </c>
      <c r="I46" s="3" t="s">
        <v>20</v>
      </c>
      <c r="J46" s="3" t="s">
        <v>23</v>
      </c>
      <c r="K46" s="3" t="s">
        <v>83</v>
      </c>
      <c r="L46" s="6">
        <v>83064</v>
      </c>
      <c r="M46" s="6">
        <v>43040</v>
      </c>
      <c r="N46" s="6">
        <v>83768</v>
      </c>
      <c r="O46" s="6">
        <v>12030</v>
      </c>
      <c r="P46" s="6">
        <v>41696</v>
      </c>
      <c r="Q46" s="6">
        <v>52719.6</v>
      </c>
    </row>
    <row r="47" spans="7:17" x14ac:dyDescent="0.3">
      <c r="G47" s="3" t="s">
        <v>72</v>
      </c>
      <c r="H47" s="3" t="s">
        <v>73</v>
      </c>
      <c r="I47" s="3" t="s">
        <v>20</v>
      </c>
      <c r="J47" s="3" t="s">
        <v>23</v>
      </c>
      <c r="K47" s="3" t="s">
        <v>84</v>
      </c>
      <c r="L47" s="6">
        <v>83064</v>
      </c>
      <c r="M47" s="6">
        <v>43040</v>
      </c>
      <c r="N47" s="6">
        <v>83768</v>
      </c>
      <c r="O47" s="6">
        <v>12030</v>
      </c>
      <c r="P47" s="6">
        <v>84732</v>
      </c>
      <c r="Q47" s="6">
        <v>61326.8</v>
      </c>
    </row>
    <row r="48" spans="7:17" x14ac:dyDescent="0.3">
      <c r="G48" s="3" t="s">
        <v>72</v>
      </c>
      <c r="H48" s="3" t="s">
        <v>73</v>
      </c>
      <c r="I48" s="3" t="s">
        <v>20</v>
      </c>
      <c r="J48" s="3" t="s">
        <v>23</v>
      </c>
      <c r="K48" s="3" t="s">
        <v>24</v>
      </c>
      <c r="L48" s="6">
        <v>83064</v>
      </c>
      <c r="M48" s="6">
        <v>43040</v>
      </c>
      <c r="N48" s="6">
        <v>83768</v>
      </c>
      <c r="O48" s="6">
        <v>12030</v>
      </c>
      <c r="P48" s="6">
        <v>100893</v>
      </c>
      <c r="Q48" s="6">
        <v>64559</v>
      </c>
    </row>
    <row r="49" spans="7:17" x14ac:dyDescent="0.3">
      <c r="G49" s="3" t="s">
        <v>72</v>
      </c>
      <c r="H49" s="3" t="s">
        <v>73</v>
      </c>
      <c r="I49" s="3" t="s">
        <v>20</v>
      </c>
      <c r="J49" s="3" t="s">
        <v>77</v>
      </c>
      <c r="K49" s="3" t="s">
        <v>78</v>
      </c>
      <c r="L49" s="6">
        <v>83064</v>
      </c>
      <c r="M49" s="6">
        <v>43040</v>
      </c>
      <c r="N49" s="6">
        <v>83768</v>
      </c>
      <c r="O49" s="6">
        <v>65219</v>
      </c>
      <c r="P49" s="6">
        <v>94450</v>
      </c>
      <c r="Q49" s="6">
        <v>73908.2</v>
      </c>
    </row>
    <row r="50" spans="7:17" x14ac:dyDescent="0.3">
      <c r="G50" s="3" t="s">
        <v>72</v>
      </c>
      <c r="H50" s="3" t="s">
        <v>73</v>
      </c>
      <c r="I50" s="3" t="s">
        <v>20</v>
      </c>
      <c r="J50" s="3" t="s">
        <v>77</v>
      </c>
      <c r="K50" s="3" t="s">
        <v>79</v>
      </c>
      <c r="L50" s="6">
        <v>83064</v>
      </c>
      <c r="M50" s="6">
        <v>43040</v>
      </c>
      <c r="N50" s="6">
        <v>83768</v>
      </c>
      <c r="O50" s="6">
        <v>65219</v>
      </c>
      <c r="P50" s="6">
        <v>97051</v>
      </c>
      <c r="Q50" s="6">
        <v>74428.399999999994</v>
      </c>
    </row>
    <row r="51" spans="7:17" x14ac:dyDescent="0.3">
      <c r="G51" s="3" t="s">
        <v>72</v>
      </c>
      <c r="H51" s="3" t="s">
        <v>73</v>
      </c>
      <c r="I51" s="3" t="s">
        <v>20</v>
      </c>
      <c r="J51" s="3" t="s">
        <v>77</v>
      </c>
      <c r="K51" s="3" t="s">
        <v>25</v>
      </c>
      <c r="L51" s="6">
        <v>83064</v>
      </c>
      <c r="M51" s="6">
        <v>43040</v>
      </c>
      <c r="N51" s="6">
        <v>83768</v>
      </c>
      <c r="O51" s="6">
        <v>65219</v>
      </c>
      <c r="P51" s="6">
        <v>50249</v>
      </c>
      <c r="Q51" s="6">
        <v>65068</v>
      </c>
    </row>
    <row r="52" spans="7:17" x14ac:dyDescent="0.3">
      <c r="G52" s="3" t="s">
        <v>72</v>
      </c>
      <c r="H52" s="3" t="s">
        <v>73</v>
      </c>
      <c r="I52" s="3" t="s">
        <v>20</v>
      </c>
      <c r="J52" s="3" t="s">
        <v>77</v>
      </c>
      <c r="K52" s="3" t="s">
        <v>80</v>
      </c>
      <c r="L52" s="6">
        <v>83064</v>
      </c>
      <c r="M52" s="6">
        <v>43040</v>
      </c>
      <c r="N52" s="6">
        <v>83768</v>
      </c>
      <c r="O52" s="6">
        <v>65219</v>
      </c>
      <c r="P52" s="6">
        <v>117461</v>
      </c>
      <c r="Q52" s="6">
        <v>78510.399999999994</v>
      </c>
    </row>
    <row r="53" spans="7:17" x14ac:dyDescent="0.3">
      <c r="G53" s="3" t="s">
        <v>72</v>
      </c>
      <c r="H53" s="3" t="s">
        <v>73</v>
      </c>
      <c r="I53" s="3" t="s">
        <v>20</v>
      </c>
      <c r="J53" s="3" t="s">
        <v>77</v>
      </c>
      <c r="K53" s="3" t="s">
        <v>81</v>
      </c>
      <c r="L53" s="6">
        <v>83064</v>
      </c>
      <c r="M53" s="6">
        <v>43040</v>
      </c>
      <c r="N53" s="6">
        <v>83768</v>
      </c>
      <c r="O53" s="6">
        <v>65219</v>
      </c>
      <c r="P53" s="6">
        <v>36016</v>
      </c>
      <c r="Q53" s="6">
        <v>62221.4</v>
      </c>
    </row>
    <row r="54" spans="7:17" x14ac:dyDescent="0.3">
      <c r="G54" s="3" t="s">
        <v>72</v>
      </c>
      <c r="H54" s="3" t="s">
        <v>73</v>
      </c>
      <c r="I54" s="3" t="s">
        <v>20</v>
      </c>
      <c r="J54" s="3" t="s">
        <v>77</v>
      </c>
      <c r="K54" s="3" t="s">
        <v>82</v>
      </c>
      <c r="L54" s="6">
        <v>83064</v>
      </c>
      <c r="M54" s="6">
        <v>43040</v>
      </c>
      <c r="N54" s="6">
        <v>83768</v>
      </c>
      <c r="O54" s="6">
        <v>65219</v>
      </c>
      <c r="P54" s="6">
        <v>33332</v>
      </c>
      <c r="Q54" s="6">
        <v>61684.6</v>
      </c>
    </row>
    <row r="55" spans="7:17" x14ac:dyDescent="0.3">
      <c r="G55" s="3" t="s">
        <v>72</v>
      </c>
      <c r="H55" s="3" t="s">
        <v>73</v>
      </c>
      <c r="I55" s="3" t="s">
        <v>20</v>
      </c>
      <c r="J55" s="3" t="s">
        <v>77</v>
      </c>
      <c r="K55" s="3" t="s">
        <v>83</v>
      </c>
      <c r="L55" s="6">
        <v>83064</v>
      </c>
      <c r="M55" s="6">
        <v>43040</v>
      </c>
      <c r="N55" s="6">
        <v>83768</v>
      </c>
      <c r="O55" s="6">
        <v>65219</v>
      </c>
      <c r="P55" s="6">
        <v>41696</v>
      </c>
      <c r="Q55" s="6">
        <v>63357.4</v>
      </c>
    </row>
    <row r="56" spans="7:17" x14ac:dyDescent="0.3">
      <c r="G56" s="3" t="s">
        <v>72</v>
      </c>
      <c r="H56" s="3" t="s">
        <v>73</v>
      </c>
      <c r="I56" s="3" t="s">
        <v>20</v>
      </c>
      <c r="J56" s="3" t="s">
        <v>77</v>
      </c>
      <c r="K56" s="3" t="s">
        <v>84</v>
      </c>
      <c r="L56" s="6">
        <v>83064</v>
      </c>
      <c r="M56" s="6">
        <v>43040</v>
      </c>
      <c r="N56" s="6">
        <v>83768</v>
      </c>
      <c r="O56" s="6">
        <v>65219</v>
      </c>
      <c r="P56" s="6">
        <v>84732</v>
      </c>
      <c r="Q56" s="6">
        <v>71964.600000000006</v>
      </c>
    </row>
    <row r="57" spans="7:17" x14ac:dyDescent="0.3">
      <c r="G57" s="3" t="s">
        <v>72</v>
      </c>
      <c r="H57" s="3" t="s">
        <v>73</v>
      </c>
      <c r="I57" s="3" t="s">
        <v>20</v>
      </c>
      <c r="J57" s="3" t="s">
        <v>77</v>
      </c>
      <c r="K57" s="3" t="s">
        <v>24</v>
      </c>
      <c r="L57" s="6">
        <v>83064</v>
      </c>
      <c r="M57" s="6">
        <v>43040</v>
      </c>
      <c r="N57" s="6">
        <v>83768</v>
      </c>
      <c r="O57" s="6">
        <v>65219</v>
      </c>
      <c r="P57" s="6">
        <v>100893</v>
      </c>
      <c r="Q57" s="6">
        <v>75196.800000000003</v>
      </c>
    </row>
    <row r="58" spans="7:17" x14ac:dyDescent="0.3">
      <c r="G58" s="3" t="s">
        <v>72</v>
      </c>
      <c r="H58" s="3" t="s">
        <v>73</v>
      </c>
      <c r="I58" s="3" t="s">
        <v>20</v>
      </c>
      <c r="J58" s="3" t="s">
        <v>78</v>
      </c>
      <c r="K58" s="3" t="s">
        <v>79</v>
      </c>
      <c r="L58" s="6">
        <v>83064</v>
      </c>
      <c r="M58" s="6">
        <v>43040</v>
      </c>
      <c r="N58" s="6">
        <v>83768</v>
      </c>
      <c r="O58" s="6">
        <v>94450</v>
      </c>
      <c r="P58" s="6">
        <v>97051</v>
      </c>
      <c r="Q58" s="6">
        <v>80274.600000000006</v>
      </c>
    </row>
    <row r="59" spans="7:17" x14ac:dyDescent="0.3">
      <c r="G59" s="3" t="s">
        <v>72</v>
      </c>
      <c r="H59" s="3" t="s">
        <v>73</v>
      </c>
      <c r="I59" s="3" t="s">
        <v>20</v>
      </c>
      <c r="J59" s="3" t="s">
        <v>78</v>
      </c>
      <c r="K59" s="3" t="s">
        <v>25</v>
      </c>
      <c r="L59" s="6">
        <v>83064</v>
      </c>
      <c r="M59" s="6">
        <v>43040</v>
      </c>
      <c r="N59" s="6">
        <v>83768</v>
      </c>
      <c r="O59" s="6">
        <v>94450</v>
      </c>
      <c r="P59" s="6">
        <v>50249</v>
      </c>
      <c r="Q59" s="6">
        <v>70914.2</v>
      </c>
    </row>
    <row r="60" spans="7:17" x14ac:dyDescent="0.3">
      <c r="G60" s="3" t="s">
        <v>72</v>
      </c>
      <c r="H60" s="3" t="s">
        <v>73</v>
      </c>
      <c r="I60" s="3" t="s">
        <v>20</v>
      </c>
      <c r="J60" s="3" t="s">
        <v>78</v>
      </c>
      <c r="K60" s="3" t="s">
        <v>80</v>
      </c>
      <c r="L60" s="6">
        <v>83064</v>
      </c>
      <c r="M60" s="6">
        <v>43040</v>
      </c>
      <c r="N60" s="6">
        <v>83768</v>
      </c>
      <c r="O60" s="6">
        <v>94450</v>
      </c>
      <c r="P60" s="6">
        <v>117461</v>
      </c>
      <c r="Q60" s="6">
        <v>84356.6</v>
      </c>
    </row>
    <row r="61" spans="7:17" x14ac:dyDescent="0.3">
      <c r="G61" s="3" t="s">
        <v>72</v>
      </c>
      <c r="H61" s="3" t="s">
        <v>73</v>
      </c>
      <c r="I61" s="3" t="s">
        <v>20</v>
      </c>
      <c r="J61" s="3" t="s">
        <v>78</v>
      </c>
      <c r="K61" s="3" t="s">
        <v>81</v>
      </c>
      <c r="L61" s="6">
        <v>83064</v>
      </c>
      <c r="M61" s="6">
        <v>43040</v>
      </c>
      <c r="N61" s="6">
        <v>83768</v>
      </c>
      <c r="O61" s="6">
        <v>94450</v>
      </c>
      <c r="P61" s="6">
        <v>36016</v>
      </c>
      <c r="Q61" s="6">
        <v>68067.600000000006</v>
      </c>
    </row>
    <row r="62" spans="7:17" x14ac:dyDescent="0.3">
      <c r="G62" s="3" t="s">
        <v>72</v>
      </c>
      <c r="H62" s="3" t="s">
        <v>73</v>
      </c>
      <c r="I62" s="3" t="s">
        <v>20</v>
      </c>
      <c r="J62" s="3" t="s">
        <v>78</v>
      </c>
      <c r="K62" s="3" t="s">
        <v>82</v>
      </c>
      <c r="L62" s="6">
        <v>83064</v>
      </c>
      <c r="M62" s="6">
        <v>43040</v>
      </c>
      <c r="N62" s="6">
        <v>83768</v>
      </c>
      <c r="O62" s="6">
        <v>94450</v>
      </c>
      <c r="P62" s="6">
        <v>33332</v>
      </c>
      <c r="Q62" s="6">
        <v>67530.8</v>
      </c>
    </row>
    <row r="63" spans="7:17" x14ac:dyDescent="0.3">
      <c r="G63" s="3" t="s">
        <v>72</v>
      </c>
      <c r="H63" s="3" t="s">
        <v>73</v>
      </c>
      <c r="I63" s="3" t="s">
        <v>20</v>
      </c>
      <c r="J63" s="3" t="s">
        <v>78</v>
      </c>
      <c r="K63" s="3" t="s">
        <v>83</v>
      </c>
      <c r="L63" s="6">
        <v>83064</v>
      </c>
      <c r="M63" s="6">
        <v>43040</v>
      </c>
      <c r="N63" s="6">
        <v>83768</v>
      </c>
      <c r="O63" s="6">
        <v>94450</v>
      </c>
      <c r="P63" s="6">
        <v>41696</v>
      </c>
      <c r="Q63" s="6">
        <v>69203.600000000006</v>
      </c>
    </row>
    <row r="64" spans="7:17" x14ac:dyDescent="0.3">
      <c r="G64" s="3" t="s">
        <v>72</v>
      </c>
      <c r="H64" s="3" t="s">
        <v>73</v>
      </c>
      <c r="I64" s="3" t="s">
        <v>20</v>
      </c>
      <c r="J64" s="3" t="s">
        <v>78</v>
      </c>
      <c r="K64" s="3" t="s">
        <v>84</v>
      </c>
      <c r="L64" s="6">
        <v>83064</v>
      </c>
      <c r="M64" s="6">
        <v>43040</v>
      </c>
      <c r="N64" s="6">
        <v>83768</v>
      </c>
      <c r="O64" s="6">
        <v>94450</v>
      </c>
      <c r="P64" s="6">
        <v>84732</v>
      </c>
      <c r="Q64" s="6">
        <v>77810.8</v>
      </c>
    </row>
    <row r="65" spans="7:17" x14ac:dyDescent="0.3">
      <c r="G65" s="3" t="s">
        <v>72</v>
      </c>
      <c r="H65" s="3" t="s">
        <v>73</v>
      </c>
      <c r="I65" s="3" t="s">
        <v>20</v>
      </c>
      <c r="J65" s="3" t="s">
        <v>78</v>
      </c>
      <c r="K65" s="3" t="s">
        <v>24</v>
      </c>
      <c r="L65" s="6">
        <v>83064</v>
      </c>
      <c r="M65" s="6">
        <v>43040</v>
      </c>
      <c r="N65" s="6">
        <v>83768</v>
      </c>
      <c r="O65" s="6">
        <v>94450</v>
      </c>
      <c r="P65" s="6">
        <v>100893</v>
      </c>
      <c r="Q65" s="6">
        <v>81043</v>
      </c>
    </row>
    <row r="66" spans="7:17" x14ac:dyDescent="0.3">
      <c r="G66" s="3" t="s">
        <v>72</v>
      </c>
      <c r="H66" s="3" t="s">
        <v>73</v>
      </c>
      <c r="I66" s="3" t="s">
        <v>20</v>
      </c>
      <c r="J66" s="3" t="s">
        <v>79</v>
      </c>
      <c r="K66" s="3" t="s">
        <v>25</v>
      </c>
      <c r="L66" s="6">
        <v>83064</v>
      </c>
      <c r="M66" s="6">
        <v>43040</v>
      </c>
      <c r="N66" s="6">
        <v>83768</v>
      </c>
      <c r="O66" s="6">
        <v>97051</v>
      </c>
      <c r="P66" s="6">
        <v>50249</v>
      </c>
      <c r="Q66" s="6">
        <v>71434.399999999994</v>
      </c>
    </row>
    <row r="67" spans="7:17" x14ac:dyDescent="0.3">
      <c r="G67" s="3" t="s">
        <v>72</v>
      </c>
      <c r="H67" s="3" t="s">
        <v>73</v>
      </c>
      <c r="I67" s="3" t="s">
        <v>20</v>
      </c>
      <c r="J67" s="3" t="s">
        <v>79</v>
      </c>
      <c r="K67" s="3" t="s">
        <v>80</v>
      </c>
      <c r="L67" s="6">
        <v>83064</v>
      </c>
      <c r="M67" s="6">
        <v>43040</v>
      </c>
      <c r="N67" s="6">
        <v>83768</v>
      </c>
      <c r="O67" s="6">
        <v>97051</v>
      </c>
      <c r="P67" s="6">
        <v>117461</v>
      </c>
      <c r="Q67" s="6">
        <v>84876.800000000003</v>
      </c>
    </row>
    <row r="68" spans="7:17" x14ac:dyDescent="0.3">
      <c r="G68" s="3" t="s">
        <v>72</v>
      </c>
      <c r="H68" s="3" t="s">
        <v>73</v>
      </c>
      <c r="I68" s="3" t="s">
        <v>20</v>
      </c>
      <c r="J68" s="3" t="s">
        <v>79</v>
      </c>
      <c r="K68" s="3" t="s">
        <v>81</v>
      </c>
      <c r="L68" s="6">
        <v>83064</v>
      </c>
      <c r="M68" s="6">
        <v>43040</v>
      </c>
      <c r="N68" s="6">
        <v>83768</v>
      </c>
      <c r="O68" s="6">
        <v>97051</v>
      </c>
      <c r="P68" s="6">
        <v>36016</v>
      </c>
      <c r="Q68" s="6">
        <v>68587.8</v>
      </c>
    </row>
    <row r="69" spans="7:17" x14ac:dyDescent="0.3">
      <c r="G69" s="3" t="s">
        <v>72</v>
      </c>
      <c r="H69" s="3" t="s">
        <v>73</v>
      </c>
      <c r="I69" s="3" t="s">
        <v>20</v>
      </c>
      <c r="J69" s="3" t="s">
        <v>79</v>
      </c>
      <c r="K69" s="3" t="s">
        <v>82</v>
      </c>
      <c r="L69" s="6">
        <v>83064</v>
      </c>
      <c r="M69" s="6">
        <v>43040</v>
      </c>
      <c r="N69" s="6">
        <v>83768</v>
      </c>
      <c r="O69" s="6">
        <v>97051</v>
      </c>
      <c r="P69" s="6">
        <v>33332</v>
      </c>
      <c r="Q69" s="6">
        <v>68051</v>
      </c>
    </row>
    <row r="70" spans="7:17" x14ac:dyDescent="0.3">
      <c r="G70" s="3" t="s">
        <v>72</v>
      </c>
      <c r="H70" s="3" t="s">
        <v>73</v>
      </c>
      <c r="I70" s="3" t="s">
        <v>20</v>
      </c>
      <c r="J70" s="3" t="s">
        <v>79</v>
      </c>
      <c r="K70" s="3" t="s">
        <v>83</v>
      </c>
      <c r="L70" s="6">
        <v>83064</v>
      </c>
      <c r="M70" s="6">
        <v>43040</v>
      </c>
      <c r="N70" s="6">
        <v>83768</v>
      </c>
      <c r="O70" s="6">
        <v>97051</v>
      </c>
      <c r="P70" s="6">
        <v>41696</v>
      </c>
      <c r="Q70" s="6">
        <v>69723.8</v>
      </c>
    </row>
    <row r="71" spans="7:17" x14ac:dyDescent="0.3">
      <c r="G71" s="3" t="s">
        <v>72</v>
      </c>
      <c r="H71" s="3" t="s">
        <v>73</v>
      </c>
      <c r="I71" s="3" t="s">
        <v>20</v>
      </c>
      <c r="J71" s="3" t="s">
        <v>79</v>
      </c>
      <c r="K71" s="3" t="s">
        <v>84</v>
      </c>
      <c r="L71" s="6">
        <v>83064</v>
      </c>
      <c r="M71" s="6">
        <v>43040</v>
      </c>
      <c r="N71" s="6">
        <v>83768</v>
      </c>
      <c r="O71" s="6">
        <v>97051</v>
      </c>
      <c r="P71" s="6">
        <v>84732</v>
      </c>
      <c r="Q71" s="6">
        <v>78331</v>
      </c>
    </row>
    <row r="72" spans="7:17" x14ac:dyDescent="0.3">
      <c r="G72" s="3" t="s">
        <v>72</v>
      </c>
      <c r="H72" s="3" t="s">
        <v>73</v>
      </c>
      <c r="I72" s="3" t="s">
        <v>20</v>
      </c>
      <c r="J72" s="3" t="s">
        <v>79</v>
      </c>
      <c r="K72" s="3" t="s">
        <v>24</v>
      </c>
      <c r="L72" s="6">
        <v>83064</v>
      </c>
      <c r="M72" s="6">
        <v>43040</v>
      </c>
      <c r="N72" s="6">
        <v>83768</v>
      </c>
      <c r="O72" s="6">
        <v>97051</v>
      </c>
      <c r="P72" s="6">
        <v>100893</v>
      </c>
      <c r="Q72" s="6">
        <v>81563.199999999997</v>
      </c>
    </row>
    <row r="73" spans="7:17" x14ac:dyDescent="0.3">
      <c r="G73" s="3" t="s">
        <v>72</v>
      </c>
      <c r="H73" s="3" t="s">
        <v>73</v>
      </c>
      <c r="I73" s="3" t="s">
        <v>20</v>
      </c>
      <c r="J73" s="3" t="s">
        <v>25</v>
      </c>
      <c r="K73" s="3" t="s">
        <v>80</v>
      </c>
      <c r="L73" s="6">
        <v>83064</v>
      </c>
      <c r="M73" s="6">
        <v>43040</v>
      </c>
      <c r="N73" s="6">
        <v>83768</v>
      </c>
      <c r="O73" s="6">
        <v>50249</v>
      </c>
      <c r="P73" s="6">
        <v>117461</v>
      </c>
      <c r="Q73" s="6">
        <v>75516.399999999994</v>
      </c>
    </row>
    <row r="74" spans="7:17" x14ac:dyDescent="0.3">
      <c r="G74" s="3" t="s">
        <v>72</v>
      </c>
      <c r="H74" s="3" t="s">
        <v>73</v>
      </c>
      <c r="I74" s="3" t="s">
        <v>20</v>
      </c>
      <c r="J74" s="3" t="s">
        <v>25</v>
      </c>
      <c r="K74" s="3" t="s">
        <v>81</v>
      </c>
      <c r="L74" s="6">
        <v>83064</v>
      </c>
      <c r="M74" s="6">
        <v>43040</v>
      </c>
      <c r="N74" s="6">
        <v>83768</v>
      </c>
      <c r="O74" s="6">
        <v>50249</v>
      </c>
      <c r="P74" s="6">
        <v>36016</v>
      </c>
      <c r="Q74" s="6">
        <v>59227.4</v>
      </c>
    </row>
    <row r="75" spans="7:17" x14ac:dyDescent="0.3">
      <c r="G75" s="3" t="s">
        <v>72</v>
      </c>
      <c r="H75" s="3" t="s">
        <v>73</v>
      </c>
      <c r="I75" s="3" t="s">
        <v>20</v>
      </c>
      <c r="J75" s="3" t="s">
        <v>25</v>
      </c>
      <c r="K75" s="3" t="s">
        <v>82</v>
      </c>
      <c r="L75" s="6">
        <v>83064</v>
      </c>
      <c r="M75" s="6">
        <v>43040</v>
      </c>
      <c r="N75" s="6">
        <v>83768</v>
      </c>
      <c r="O75" s="6">
        <v>50249</v>
      </c>
      <c r="P75" s="6">
        <v>33332</v>
      </c>
      <c r="Q75" s="6">
        <v>58690.6</v>
      </c>
    </row>
    <row r="76" spans="7:17" x14ac:dyDescent="0.3">
      <c r="G76" s="3" t="s">
        <v>72</v>
      </c>
      <c r="H76" s="3" t="s">
        <v>73</v>
      </c>
      <c r="I76" s="3" t="s">
        <v>20</v>
      </c>
      <c r="J76" s="3" t="s">
        <v>25</v>
      </c>
      <c r="K76" s="3" t="s">
        <v>83</v>
      </c>
      <c r="L76" s="6">
        <v>83064</v>
      </c>
      <c r="M76" s="6">
        <v>43040</v>
      </c>
      <c r="N76" s="6">
        <v>83768</v>
      </c>
      <c r="O76" s="6">
        <v>50249</v>
      </c>
      <c r="P76" s="6">
        <v>41696</v>
      </c>
      <c r="Q76" s="6">
        <v>60363.4</v>
      </c>
    </row>
    <row r="77" spans="7:17" x14ac:dyDescent="0.3">
      <c r="G77" s="3" t="s">
        <v>72</v>
      </c>
      <c r="H77" s="3" t="s">
        <v>73</v>
      </c>
      <c r="I77" s="3" t="s">
        <v>20</v>
      </c>
      <c r="J77" s="3" t="s">
        <v>25</v>
      </c>
      <c r="K77" s="3" t="s">
        <v>84</v>
      </c>
      <c r="L77" s="6">
        <v>83064</v>
      </c>
      <c r="M77" s="6">
        <v>43040</v>
      </c>
      <c r="N77" s="6">
        <v>83768</v>
      </c>
      <c r="O77" s="6">
        <v>50249</v>
      </c>
      <c r="P77" s="6">
        <v>84732</v>
      </c>
      <c r="Q77" s="6">
        <v>68970.600000000006</v>
      </c>
    </row>
    <row r="78" spans="7:17" x14ac:dyDescent="0.3">
      <c r="G78" s="3" t="s">
        <v>72</v>
      </c>
      <c r="H78" s="3" t="s">
        <v>73</v>
      </c>
      <c r="I78" s="3" t="s">
        <v>20</v>
      </c>
      <c r="J78" s="3" t="s">
        <v>25</v>
      </c>
      <c r="K78" s="3" t="s">
        <v>24</v>
      </c>
      <c r="L78" s="6">
        <v>83064</v>
      </c>
      <c r="M78" s="6">
        <v>43040</v>
      </c>
      <c r="N78" s="6">
        <v>83768</v>
      </c>
      <c r="O78" s="6">
        <v>50249</v>
      </c>
      <c r="P78" s="6">
        <v>100893</v>
      </c>
      <c r="Q78" s="6">
        <v>72202.8</v>
      </c>
    </row>
    <row r="79" spans="7:17" x14ac:dyDescent="0.3">
      <c r="G79" s="3" t="s">
        <v>72</v>
      </c>
      <c r="H79" s="3" t="s">
        <v>73</v>
      </c>
      <c r="I79" s="3" t="s">
        <v>20</v>
      </c>
      <c r="J79" s="3" t="s">
        <v>80</v>
      </c>
      <c r="K79" s="3" t="s">
        <v>81</v>
      </c>
      <c r="L79" s="6">
        <v>83064</v>
      </c>
      <c r="M79" s="6">
        <v>43040</v>
      </c>
      <c r="N79" s="6">
        <v>83768</v>
      </c>
      <c r="O79" s="6">
        <v>117461</v>
      </c>
      <c r="P79" s="6">
        <v>36016</v>
      </c>
      <c r="Q79" s="6">
        <v>72669.8</v>
      </c>
    </row>
    <row r="80" spans="7:17" x14ac:dyDescent="0.3">
      <c r="G80" s="3" t="s">
        <v>72</v>
      </c>
      <c r="H80" s="3" t="s">
        <v>73</v>
      </c>
      <c r="I80" s="3" t="s">
        <v>20</v>
      </c>
      <c r="J80" s="3" t="s">
        <v>80</v>
      </c>
      <c r="K80" s="3" t="s">
        <v>82</v>
      </c>
      <c r="L80" s="6">
        <v>83064</v>
      </c>
      <c r="M80" s="6">
        <v>43040</v>
      </c>
      <c r="N80" s="6">
        <v>83768</v>
      </c>
      <c r="O80" s="6">
        <v>117461</v>
      </c>
      <c r="P80" s="6">
        <v>33332</v>
      </c>
      <c r="Q80" s="6">
        <v>72133</v>
      </c>
    </row>
    <row r="81" spans="7:17" x14ac:dyDescent="0.3">
      <c r="G81" s="3" t="s">
        <v>72</v>
      </c>
      <c r="H81" s="3" t="s">
        <v>73</v>
      </c>
      <c r="I81" s="3" t="s">
        <v>20</v>
      </c>
      <c r="J81" s="3" t="s">
        <v>80</v>
      </c>
      <c r="K81" s="3" t="s">
        <v>83</v>
      </c>
      <c r="L81" s="6">
        <v>83064</v>
      </c>
      <c r="M81" s="6">
        <v>43040</v>
      </c>
      <c r="N81" s="6">
        <v>83768</v>
      </c>
      <c r="O81" s="6">
        <v>117461</v>
      </c>
      <c r="P81" s="6">
        <v>41696</v>
      </c>
      <c r="Q81" s="6">
        <v>73805.8</v>
      </c>
    </row>
    <row r="82" spans="7:17" x14ac:dyDescent="0.3">
      <c r="G82" s="3" t="s">
        <v>72</v>
      </c>
      <c r="H82" s="3" t="s">
        <v>73</v>
      </c>
      <c r="I82" s="3" t="s">
        <v>20</v>
      </c>
      <c r="J82" s="3" t="s">
        <v>80</v>
      </c>
      <c r="K82" s="3" t="s">
        <v>84</v>
      </c>
      <c r="L82" s="6">
        <v>83064</v>
      </c>
      <c r="M82" s="6">
        <v>43040</v>
      </c>
      <c r="N82" s="6">
        <v>83768</v>
      </c>
      <c r="O82" s="6">
        <v>117461</v>
      </c>
      <c r="P82" s="6">
        <v>84732</v>
      </c>
      <c r="Q82" s="6">
        <v>82413</v>
      </c>
    </row>
    <row r="83" spans="7:17" x14ac:dyDescent="0.3">
      <c r="G83" s="3" t="s">
        <v>72</v>
      </c>
      <c r="H83" s="3" t="s">
        <v>73</v>
      </c>
      <c r="I83" s="3" t="s">
        <v>20</v>
      </c>
      <c r="J83" s="3" t="s">
        <v>80</v>
      </c>
      <c r="K83" s="3" t="s">
        <v>24</v>
      </c>
      <c r="L83" s="6">
        <v>83064</v>
      </c>
      <c r="M83" s="6">
        <v>43040</v>
      </c>
      <c r="N83" s="6">
        <v>83768</v>
      </c>
      <c r="O83" s="6">
        <v>117461</v>
      </c>
      <c r="P83" s="6">
        <v>100893</v>
      </c>
      <c r="Q83" s="6">
        <v>85645.2</v>
      </c>
    </row>
    <row r="84" spans="7:17" x14ac:dyDescent="0.3">
      <c r="G84" s="3" t="s">
        <v>72</v>
      </c>
      <c r="H84" s="3" t="s">
        <v>73</v>
      </c>
      <c r="I84" s="3" t="s">
        <v>20</v>
      </c>
      <c r="J84" s="3" t="s">
        <v>81</v>
      </c>
      <c r="K84" s="3" t="s">
        <v>82</v>
      </c>
      <c r="L84" s="6">
        <v>83064</v>
      </c>
      <c r="M84" s="6">
        <v>43040</v>
      </c>
      <c r="N84" s="6">
        <v>83768</v>
      </c>
      <c r="O84" s="6">
        <v>36016</v>
      </c>
      <c r="P84" s="6">
        <v>33332</v>
      </c>
      <c r="Q84" s="6">
        <v>55844</v>
      </c>
    </row>
    <row r="85" spans="7:17" x14ac:dyDescent="0.3">
      <c r="G85" s="3" t="s">
        <v>72</v>
      </c>
      <c r="H85" s="3" t="s">
        <v>73</v>
      </c>
      <c r="I85" s="3" t="s">
        <v>20</v>
      </c>
      <c r="J85" s="3" t="s">
        <v>81</v>
      </c>
      <c r="K85" s="3" t="s">
        <v>83</v>
      </c>
      <c r="L85" s="6">
        <v>83064</v>
      </c>
      <c r="M85" s="6">
        <v>43040</v>
      </c>
      <c r="N85" s="6">
        <v>83768</v>
      </c>
      <c r="O85" s="6">
        <v>36016</v>
      </c>
      <c r="P85" s="6">
        <v>41696</v>
      </c>
      <c r="Q85" s="6">
        <v>57516.800000000003</v>
      </c>
    </row>
    <row r="86" spans="7:17" x14ac:dyDescent="0.3">
      <c r="G86" s="3" t="s">
        <v>72</v>
      </c>
      <c r="H86" s="3" t="s">
        <v>73</v>
      </c>
      <c r="I86" s="3" t="s">
        <v>20</v>
      </c>
      <c r="J86" s="3" t="s">
        <v>81</v>
      </c>
      <c r="K86" s="3" t="s">
        <v>84</v>
      </c>
      <c r="L86" s="6">
        <v>83064</v>
      </c>
      <c r="M86" s="6">
        <v>43040</v>
      </c>
      <c r="N86" s="6">
        <v>83768</v>
      </c>
      <c r="O86" s="6">
        <v>36016</v>
      </c>
      <c r="P86" s="6">
        <v>84732</v>
      </c>
      <c r="Q86" s="6">
        <v>66124</v>
      </c>
    </row>
    <row r="87" spans="7:17" x14ac:dyDescent="0.3">
      <c r="G87" s="3" t="s">
        <v>72</v>
      </c>
      <c r="H87" s="3" t="s">
        <v>73</v>
      </c>
      <c r="I87" s="3" t="s">
        <v>20</v>
      </c>
      <c r="J87" s="3" t="s">
        <v>81</v>
      </c>
      <c r="K87" s="3" t="s">
        <v>24</v>
      </c>
      <c r="L87" s="6">
        <v>83064</v>
      </c>
      <c r="M87" s="6">
        <v>43040</v>
      </c>
      <c r="N87" s="6">
        <v>83768</v>
      </c>
      <c r="O87" s="6">
        <v>36016</v>
      </c>
      <c r="P87" s="6">
        <v>100893</v>
      </c>
      <c r="Q87" s="6">
        <v>69356.2</v>
      </c>
    </row>
    <row r="88" spans="7:17" x14ac:dyDescent="0.3">
      <c r="G88" s="3" t="s">
        <v>72</v>
      </c>
      <c r="H88" s="3" t="s">
        <v>73</v>
      </c>
      <c r="I88" s="3" t="s">
        <v>20</v>
      </c>
      <c r="J88" s="3" t="s">
        <v>82</v>
      </c>
      <c r="K88" s="3" t="s">
        <v>83</v>
      </c>
      <c r="L88" s="6">
        <v>83064</v>
      </c>
      <c r="M88" s="6">
        <v>43040</v>
      </c>
      <c r="N88" s="6">
        <v>83768</v>
      </c>
      <c r="O88" s="6">
        <v>33332</v>
      </c>
      <c r="P88" s="6">
        <v>41696</v>
      </c>
      <c r="Q88" s="6">
        <v>56980</v>
      </c>
    </row>
    <row r="89" spans="7:17" x14ac:dyDescent="0.3">
      <c r="G89" s="3" t="s">
        <v>72</v>
      </c>
      <c r="H89" s="3" t="s">
        <v>73</v>
      </c>
      <c r="I89" s="3" t="s">
        <v>20</v>
      </c>
      <c r="J89" s="3" t="s">
        <v>82</v>
      </c>
      <c r="K89" s="3" t="s">
        <v>84</v>
      </c>
      <c r="L89" s="6">
        <v>83064</v>
      </c>
      <c r="M89" s="6">
        <v>43040</v>
      </c>
      <c r="N89" s="6">
        <v>83768</v>
      </c>
      <c r="O89" s="6">
        <v>33332</v>
      </c>
      <c r="P89" s="6">
        <v>84732</v>
      </c>
      <c r="Q89" s="6">
        <v>65587.199999999997</v>
      </c>
    </row>
    <row r="90" spans="7:17" x14ac:dyDescent="0.3">
      <c r="G90" s="3" t="s">
        <v>72</v>
      </c>
      <c r="H90" s="3" t="s">
        <v>73</v>
      </c>
      <c r="I90" s="3" t="s">
        <v>20</v>
      </c>
      <c r="J90" s="3" t="s">
        <v>82</v>
      </c>
      <c r="K90" s="3" t="s">
        <v>24</v>
      </c>
      <c r="L90" s="6">
        <v>83064</v>
      </c>
      <c r="M90" s="6">
        <v>43040</v>
      </c>
      <c r="N90" s="6">
        <v>83768</v>
      </c>
      <c r="O90" s="6">
        <v>33332</v>
      </c>
      <c r="P90" s="6">
        <v>100893</v>
      </c>
      <c r="Q90" s="6">
        <v>68819.399999999994</v>
      </c>
    </row>
    <row r="91" spans="7:17" x14ac:dyDescent="0.3">
      <c r="G91" s="3" t="s">
        <v>72</v>
      </c>
      <c r="H91" s="3" t="s">
        <v>73</v>
      </c>
      <c r="I91" s="3" t="s">
        <v>20</v>
      </c>
      <c r="J91" s="3" t="s">
        <v>83</v>
      </c>
      <c r="K91" s="3" t="s">
        <v>84</v>
      </c>
      <c r="L91" s="6">
        <v>83064</v>
      </c>
      <c r="M91" s="6">
        <v>43040</v>
      </c>
      <c r="N91" s="6">
        <v>83768</v>
      </c>
      <c r="O91" s="6">
        <v>41696</v>
      </c>
      <c r="P91" s="6">
        <v>84732</v>
      </c>
      <c r="Q91" s="6">
        <v>67260</v>
      </c>
    </row>
    <row r="92" spans="7:17" x14ac:dyDescent="0.3">
      <c r="G92" s="3" t="s">
        <v>72</v>
      </c>
      <c r="H92" s="3" t="s">
        <v>73</v>
      </c>
      <c r="I92" s="3" t="s">
        <v>20</v>
      </c>
      <c r="J92" s="3" t="s">
        <v>83</v>
      </c>
      <c r="K92" s="3" t="s">
        <v>24</v>
      </c>
      <c r="L92" s="6">
        <v>83064</v>
      </c>
      <c r="M92" s="6">
        <v>43040</v>
      </c>
      <c r="N92" s="6">
        <v>83768</v>
      </c>
      <c r="O92" s="6">
        <v>41696</v>
      </c>
      <c r="P92" s="6">
        <v>100893</v>
      </c>
      <c r="Q92" s="6">
        <v>70492.2</v>
      </c>
    </row>
    <row r="93" spans="7:17" x14ac:dyDescent="0.3">
      <c r="G93" s="3" t="s">
        <v>72</v>
      </c>
      <c r="H93" s="3" t="s">
        <v>73</v>
      </c>
      <c r="I93" s="3" t="s">
        <v>20</v>
      </c>
      <c r="J93" s="3" t="s">
        <v>84</v>
      </c>
      <c r="K93" s="3" t="s">
        <v>24</v>
      </c>
      <c r="L93" s="6">
        <v>83064</v>
      </c>
      <c r="M93" s="6">
        <v>43040</v>
      </c>
      <c r="N93" s="6">
        <v>83768</v>
      </c>
      <c r="O93" s="6">
        <v>84732</v>
      </c>
      <c r="P93" s="6">
        <v>100893</v>
      </c>
      <c r="Q93" s="6">
        <v>79099.399999999994</v>
      </c>
    </row>
    <row r="94" spans="7:17" x14ac:dyDescent="0.3">
      <c r="G94" s="3" t="s">
        <v>72</v>
      </c>
      <c r="H94" s="3" t="s">
        <v>73</v>
      </c>
      <c r="I94" s="3" t="s">
        <v>74</v>
      </c>
      <c r="J94" s="3" t="s">
        <v>75</v>
      </c>
      <c r="K94" s="3" t="s">
        <v>76</v>
      </c>
      <c r="L94" s="6">
        <v>83064</v>
      </c>
      <c r="M94" s="6">
        <v>43040</v>
      </c>
      <c r="N94" s="6">
        <v>101112</v>
      </c>
      <c r="O94" s="6">
        <v>19868</v>
      </c>
      <c r="P94" s="6">
        <v>36021</v>
      </c>
      <c r="Q94" s="6">
        <v>56621</v>
      </c>
    </row>
    <row r="95" spans="7:17" x14ac:dyDescent="0.3">
      <c r="G95" s="3" t="s">
        <v>72</v>
      </c>
      <c r="H95" s="3" t="s">
        <v>73</v>
      </c>
      <c r="I95" s="3" t="s">
        <v>74</v>
      </c>
      <c r="J95" s="3" t="s">
        <v>75</v>
      </c>
      <c r="K95" s="3" t="s">
        <v>23</v>
      </c>
      <c r="L95" s="6">
        <v>83064</v>
      </c>
      <c r="M95" s="6">
        <v>43040</v>
      </c>
      <c r="N95" s="6">
        <v>101112</v>
      </c>
      <c r="O95" s="6">
        <v>19868</v>
      </c>
      <c r="P95" s="6">
        <v>12030</v>
      </c>
      <c r="Q95" s="6">
        <v>51822.8</v>
      </c>
    </row>
    <row r="96" spans="7:17" x14ac:dyDescent="0.3">
      <c r="G96" s="3" t="s">
        <v>72</v>
      </c>
      <c r="H96" s="3" t="s">
        <v>73</v>
      </c>
      <c r="I96" s="3" t="s">
        <v>74</v>
      </c>
      <c r="J96" s="3" t="s">
        <v>75</v>
      </c>
      <c r="K96" s="3" t="s">
        <v>77</v>
      </c>
      <c r="L96" s="6">
        <v>83064</v>
      </c>
      <c r="M96" s="6">
        <v>43040</v>
      </c>
      <c r="N96" s="6">
        <v>101112</v>
      </c>
      <c r="O96" s="6">
        <v>19868</v>
      </c>
      <c r="P96" s="6">
        <v>65219</v>
      </c>
      <c r="Q96" s="6">
        <v>62460.6</v>
      </c>
    </row>
    <row r="97" spans="7:17" x14ac:dyDescent="0.3">
      <c r="G97" s="3" t="s">
        <v>72</v>
      </c>
      <c r="H97" s="3" t="s">
        <v>73</v>
      </c>
      <c r="I97" s="3" t="s">
        <v>74</v>
      </c>
      <c r="J97" s="3" t="s">
        <v>75</v>
      </c>
      <c r="K97" s="3" t="s">
        <v>78</v>
      </c>
      <c r="L97" s="6">
        <v>83064</v>
      </c>
      <c r="M97" s="6">
        <v>43040</v>
      </c>
      <c r="N97" s="6">
        <v>101112</v>
      </c>
      <c r="O97" s="6">
        <v>19868</v>
      </c>
      <c r="P97" s="6">
        <v>94450</v>
      </c>
      <c r="Q97" s="6">
        <v>68306.8</v>
      </c>
    </row>
    <row r="98" spans="7:17" x14ac:dyDescent="0.3">
      <c r="G98" s="3" t="s">
        <v>72</v>
      </c>
      <c r="H98" s="3" t="s">
        <v>73</v>
      </c>
      <c r="I98" s="3" t="s">
        <v>74</v>
      </c>
      <c r="J98" s="3" t="s">
        <v>75</v>
      </c>
      <c r="K98" s="3" t="s">
        <v>79</v>
      </c>
      <c r="L98" s="6">
        <v>83064</v>
      </c>
      <c r="M98" s="6">
        <v>43040</v>
      </c>
      <c r="N98" s="6">
        <v>101112</v>
      </c>
      <c r="O98" s="6">
        <v>19868</v>
      </c>
      <c r="P98" s="6">
        <v>97051</v>
      </c>
      <c r="Q98" s="6">
        <v>68827</v>
      </c>
    </row>
    <row r="99" spans="7:17" x14ac:dyDescent="0.3">
      <c r="G99" s="3" t="s">
        <v>72</v>
      </c>
      <c r="H99" s="3" t="s">
        <v>73</v>
      </c>
      <c r="I99" s="3" t="s">
        <v>74</v>
      </c>
      <c r="J99" s="3" t="s">
        <v>75</v>
      </c>
      <c r="K99" s="3" t="s">
        <v>25</v>
      </c>
      <c r="L99" s="6">
        <v>83064</v>
      </c>
      <c r="M99" s="6">
        <v>43040</v>
      </c>
      <c r="N99" s="6">
        <v>101112</v>
      </c>
      <c r="O99" s="6">
        <v>19868</v>
      </c>
      <c r="P99" s="6">
        <v>50249</v>
      </c>
      <c r="Q99" s="6">
        <v>59466.6</v>
      </c>
    </row>
    <row r="100" spans="7:17" x14ac:dyDescent="0.3">
      <c r="G100" s="3" t="s">
        <v>72</v>
      </c>
      <c r="H100" s="3" t="s">
        <v>73</v>
      </c>
      <c r="I100" s="3" t="s">
        <v>74</v>
      </c>
      <c r="J100" s="3" t="s">
        <v>75</v>
      </c>
      <c r="K100" s="3" t="s">
        <v>80</v>
      </c>
      <c r="L100" s="6">
        <v>83064</v>
      </c>
      <c r="M100" s="6">
        <v>43040</v>
      </c>
      <c r="N100" s="6">
        <v>101112</v>
      </c>
      <c r="O100" s="6">
        <v>19868</v>
      </c>
      <c r="P100" s="6">
        <v>117461</v>
      </c>
      <c r="Q100" s="6">
        <v>72909</v>
      </c>
    </row>
    <row r="101" spans="7:17" x14ac:dyDescent="0.3">
      <c r="G101" s="3" t="s">
        <v>72</v>
      </c>
      <c r="H101" s="3" t="s">
        <v>73</v>
      </c>
      <c r="I101" s="3" t="s">
        <v>74</v>
      </c>
      <c r="J101" s="3" t="s">
        <v>75</v>
      </c>
      <c r="K101" s="3" t="s">
        <v>81</v>
      </c>
      <c r="L101" s="6">
        <v>83064</v>
      </c>
      <c r="M101" s="6">
        <v>43040</v>
      </c>
      <c r="N101" s="6">
        <v>101112</v>
      </c>
      <c r="O101" s="6">
        <v>19868</v>
      </c>
      <c r="P101" s="6">
        <v>36016</v>
      </c>
      <c r="Q101" s="6">
        <v>56620</v>
      </c>
    </row>
    <row r="102" spans="7:17" x14ac:dyDescent="0.3">
      <c r="G102" s="3" t="s">
        <v>72</v>
      </c>
      <c r="H102" s="3" t="s">
        <v>73</v>
      </c>
      <c r="I102" s="3" t="s">
        <v>74</v>
      </c>
      <c r="J102" s="3" t="s">
        <v>75</v>
      </c>
      <c r="K102" s="3" t="s">
        <v>82</v>
      </c>
      <c r="L102" s="6">
        <v>83064</v>
      </c>
      <c r="M102" s="6">
        <v>43040</v>
      </c>
      <c r="N102" s="6">
        <v>101112</v>
      </c>
      <c r="O102" s="6">
        <v>19868</v>
      </c>
      <c r="P102" s="6">
        <v>33332</v>
      </c>
      <c r="Q102" s="6">
        <v>56083.199999999997</v>
      </c>
    </row>
    <row r="103" spans="7:17" x14ac:dyDescent="0.3">
      <c r="G103" s="3" t="s">
        <v>72</v>
      </c>
      <c r="H103" s="3" t="s">
        <v>73</v>
      </c>
      <c r="I103" s="3" t="s">
        <v>74</v>
      </c>
      <c r="J103" s="3" t="s">
        <v>75</v>
      </c>
      <c r="K103" s="3" t="s">
        <v>83</v>
      </c>
      <c r="L103" s="6">
        <v>83064</v>
      </c>
      <c r="M103" s="6">
        <v>43040</v>
      </c>
      <c r="N103" s="6">
        <v>101112</v>
      </c>
      <c r="O103" s="6">
        <v>19868</v>
      </c>
      <c r="P103" s="6">
        <v>41696</v>
      </c>
      <c r="Q103" s="6">
        <v>57756</v>
      </c>
    </row>
    <row r="104" spans="7:17" x14ac:dyDescent="0.3">
      <c r="G104" s="3" t="s">
        <v>72</v>
      </c>
      <c r="H104" s="3" t="s">
        <v>73</v>
      </c>
      <c r="I104" s="3" t="s">
        <v>74</v>
      </c>
      <c r="J104" s="3" t="s">
        <v>75</v>
      </c>
      <c r="K104" s="3" t="s">
        <v>84</v>
      </c>
      <c r="L104" s="6">
        <v>83064</v>
      </c>
      <c r="M104" s="6">
        <v>43040</v>
      </c>
      <c r="N104" s="6">
        <v>101112</v>
      </c>
      <c r="O104" s="6">
        <v>19868</v>
      </c>
      <c r="P104" s="6">
        <v>84732</v>
      </c>
      <c r="Q104" s="6">
        <v>66363.199999999997</v>
      </c>
    </row>
    <row r="105" spans="7:17" x14ac:dyDescent="0.3">
      <c r="G105" s="3" t="s">
        <v>72</v>
      </c>
      <c r="H105" s="3" t="s">
        <v>73</v>
      </c>
      <c r="I105" s="3" t="s">
        <v>74</v>
      </c>
      <c r="J105" s="3" t="s">
        <v>75</v>
      </c>
      <c r="K105" s="3" t="s">
        <v>24</v>
      </c>
      <c r="L105" s="6">
        <v>83064</v>
      </c>
      <c r="M105" s="6">
        <v>43040</v>
      </c>
      <c r="N105" s="6">
        <v>101112</v>
      </c>
      <c r="O105" s="6">
        <v>19868</v>
      </c>
      <c r="P105" s="6">
        <v>100893</v>
      </c>
      <c r="Q105" s="6">
        <v>69595.399999999994</v>
      </c>
    </row>
    <row r="106" spans="7:17" x14ac:dyDescent="0.3">
      <c r="G106" s="3" t="s">
        <v>72</v>
      </c>
      <c r="H106" s="3" t="s">
        <v>73</v>
      </c>
      <c r="I106" s="3" t="s">
        <v>74</v>
      </c>
      <c r="J106" s="3" t="s">
        <v>76</v>
      </c>
      <c r="K106" s="3" t="s">
        <v>23</v>
      </c>
      <c r="L106" s="6">
        <v>83064</v>
      </c>
      <c r="M106" s="6">
        <v>43040</v>
      </c>
      <c r="N106" s="6">
        <v>101112</v>
      </c>
      <c r="O106" s="6">
        <v>36021</v>
      </c>
      <c r="P106" s="6">
        <v>12030</v>
      </c>
      <c r="Q106" s="6">
        <v>55053.4</v>
      </c>
    </row>
    <row r="107" spans="7:17" x14ac:dyDescent="0.3">
      <c r="G107" s="3" t="s">
        <v>72</v>
      </c>
      <c r="H107" s="3" t="s">
        <v>73</v>
      </c>
      <c r="I107" s="3" t="s">
        <v>74</v>
      </c>
      <c r="J107" s="3" t="s">
        <v>76</v>
      </c>
      <c r="K107" s="3" t="s">
        <v>77</v>
      </c>
      <c r="L107" s="6">
        <v>83064</v>
      </c>
      <c r="M107" s="6">
        <v>43040</v>
      </c>
      <c r="N107" s="6">
        <v>101112</v>
      </c>
      <c r="O107" s="6">
        <v>36021</v>
      </c>
      <c r="P107" s="6">
        <v>65219</v>
      </c>
      <c r="Q107" s="6">
        <v>65691.199999999997</v>
      </c>
    </row>
    <row r="108" spans="7:17" x14ac:dyDescent="0.3">
      <c r="G108" s="3" t="s">
        <v>72</v>
      </c>
      <c r="H108" s="3" t="s">
        <v>73</v>
      </c>
      <c r="I108" s="3" t="s">
        <v>74</v>
      </c>
      <c r="J108" s="3" t="s">
        <v>76</v>
      </c>
      <c r="K108" s="3" t="s">
        <v>78</v>
      </c>
      <c r="L108" s="6">
        <v>83064</v>
      </c>
      <c r="M108" s="6">
        <v>43040</v>
      </c>
      <c r="N108" s="6">
        <v>101112</v>
      </c>
      <c r="O108" s="6">
        <v>36021</v>
      </c>
      <c r="P108" s="6">
        <v>94450</v>
      </c>
      <c r="Q108" s="6">
        <v>71537.399999999994</v>
      </c>
    </row>
    <row r="109" spans="7:17" x14ac:dyDescent="0.3">
      <c r="G109" s="3" t="s">
        <v>72</v>
      </c>
      <c r="H109" s="3" t="s">
        <v>73</v>
      </c>
      <c r="I109" s="3" t="s">
        <v>74</v>
      </c>
      <c r="J109" s="3" t="s">
        <v>76</v>
      </c>
      <c r="K109" s="3" t="s">
        <v>79</v>
      </c>
      <c r="L109" s="6">
        <v>83064</v>
      </c>
      <c r="M109" s="6">
        <v>43040</v>
      </c>
      <c r="N109" s="6">
        <v>101112</v>
      </c>
      <c r="O109" s="6">
        <v>36021</v>
      </c>
      <c r="P109" s="6">
        <v>97051</v>
      </c>
      <c r="Q109" s="6">
        <v>72057.600000000006</v>
      </c>
    </row>
    <row r="110" spans="7:17" x14ac:dyDescent="0.3">
      <c r="G110" s="3" t="s">
        <v>72</v>
      </c>
      <c r="H110" s="3" t="s">
        <v>73</v>
      </c>
      <c r="I110" s="3" t="s">
        <v>74</v>
      </c>
      <c r="J110" s="3" t="s">
        <v>76</v>
      </c>
      <c r="K110" s="3" t="s">
        <v>25</v>
      </c>
      <c r="L110" s="6">
        <v>83064</v>
      </c>
      <c r="M110" s="6">
        <v>43040</v>
      </c>
      <c r="N110" s="6">
        <v>101112</v>
      </c>
      <c r="O110" s="6">
        <v>36021</v>
      </c>
      <c r="P110" s="6">
        <v>50249</v>
      </c>
      <c r="Q110" s="6">
        <v>62697.2</v>
      </c>
    </row>
    <row r="111" spans="7:17" x14ac:dyDescent="0.3">
      <c r="G111" s="3" t="s">
        <v>72</v>
      </c>
      <c r="H111" s="3" t="s">
        <v>73</v>
      </c>
      <c r="I111" s="3" t="s">
        <v>74</v>
      </c>
      <c r="J111" s="3" t="s">
        <v>76</v>
      </c>
      <c r="K111" s="3" t="s">
        <v>80</v>
      </c>
      <c r="L111" s="6">
        <v>83064</v>
      </c>
      <c r="M111" s="6">
        <v>43040</v>
      </c>
      <c r="N111" s="6">
        <v>101112</v>
      </c>
      <c r="O111" s="6">
        <v>36021</v>
      </c>
      <c r="P111" s="6">
        <v>117461</v>
      </c>
      <c r="Q111" s="6">
        <v>76139.600000000006</v>
      </c>
    </row>
    <row r="112" spans="7:17" x14ac:dyDescent="0.3">
      <c r="G112" s="3" t="s">
        <v>72</v>
      </c>
      <c r="H112" s="3" t="s">
        <v>73</v>
      </c>
      <c r="I112" s="3" t="s">
        <v>74</v>
      </c>
      <c r="J112" s="3" t="s">
        <v>76</v>
      </c>
      <c r="K112" s="3" t="s">
        <v>81</v>
      </c>
      <c r="L112" s="6">
        <v>83064</v>
      </c>
      <c r="M112" s="6">
        <v>43040</v>
      </c>
      <c r="N112" s="6">
        <v>101112</v>
      </c>
      <c r="O112" s="6">
        <v>36021</v>
      </c>
      <c r="P112" s="6">
        <v>36016</v>
      </c>
      <c r="Q112" s="6">
        <v>59850.6</v>
      </c>
    </row>
    <row r="113" spans="7:17" x14ac:dyDescent="0.3">
      <c r="G113" s="3" t="s">
        <v>72</v>
      </c>
      <c r="H113" s="3" t="s">
        <v>73</v>
      </c>
      <c r="I113" s="3" t="s">
        <v>74</v>
      </c>
      <c r="J113" s="3" t="s">
        <v>76</v>
      </c>
      <c r="K113" s="3" t="s">
        <v>82</v>
      </c>
      <c r="L113" s="6">
        <v>83064</v>
      </c>
      <c r="M113" s="6">
        <v>43040</v>
      </c>
      <c r="N113" s="6">
        <v>101112</v>
      </c>
      <c r="O113" s="6">
        <v>36021</v>
      </c>
      <c r="P113" s="6">
        <v>33332</v>
      </c>
      <c r="Q113" s="6">
        <v>59313.8</v>
      </c>
    </row>
    <row r="114" spans="7:17" x14ac:dyDescent="0.3">
      <c r="G114" s="3" t="s">
        <v>72</v>
      </c>
      <c r="H114" s="3" t="s">
        <v>73</v>
      </c>
      <c r="I114" s="3" t="s">
        <v>74</v>
      </c>
      <c r="J114" s="3" t="s">
        <v>76</v>
      </c>
      <c r="K114" s="3" t="s">
        <v>83</v>
      </c>
      <c r="L114" s="6">
        <v>83064</v>
      </c>
      <c r="M114" s="6">
        <v>43040</v>
      </c>
      <c r="N114" s="6">
        <v>101112</v>
      </c>
      <c r="O114" s="6">
        <v>36021</v>
      </c>
      <c r="P114" s="6">
        <v>41696</v>
      </c>
      <c r="Q114" s="6">
        <v>60986.6</v>
      </c>
    </row>
    <row r="115" spans="7:17" x14ac:dyDescent="0.3">
      <c r="G115" s="3" t="s">
        <v>72</v>
      </c>
      <c r="H115" s="3" t="s">
        <v>73</v>
      </c>
      <c r="I115" s="3" t="s">
        <v>74</v>
      </c>
      <c r="J115" s="3" t="s">
        <v>76</v>
      </c>
      <c r="K115" s="3" t="s">
        <v>84</v>
      </c>
      <c r="L115" s="6">
        <v>83064</v>
      </c>
      <c r="M115" s="6">
        <v>43040</v>
      </c>
      <c r="N115" s="6">
        <v>101112</v>
      </c>
      <c r="O115" s="6">
        <v>36021</v>
      </c>
      <c r="P115" s="6">
        <v>84732</v>
      </c>
      <c r="Q115" s="6">
        <v>69593.8</v>
      </c>
    </row>
    <row r="116" spans="7:17" x14ac:dyDescent="0.3">
      <c r="G116" s="3" t="s">
        <v>72</v>
      </c>
      <c r="H116" s="3" t="s">
        <v>73</v>
      </c>
      <c r="I116" s="3" t="s">
        <v>74</v>
      </c>
      <c r="J116" s="3" t="s">
        <v>76</v>
      </c>
      <c r="K116" s="3" t="s">
        <v>24</v>
      </c>
      <c r="L116" s="6">
        <v>83064</v>
      </c>
      <c r="M116" s="6">
        <v>43040</v>
      </c>
      <c r="N116" s="6">
        <v>101112</v>
      </c>
      <c r="O116" s="6">
        <v>36021</v>
      </c>
      <c r="P116" s="6">
        <v>100893</v>
      </c>
      <c r="Q116" s="6">
        <v>72826</v>
      </c>
    </row>
    <row r="117" spans="7:17" x14ac:dyDescent="0.3">
      <c r="G117" s="3" t="s">
        <v>72</v>
      </c>
      <c r="H117" s="3" t="s">
        <v>73</v>
      </c>
      <c r="I117" s="3" t="s">
        <v>74</v>
      </c>
      <c r="J117" s="3" t="s">
        <v>23</v>
      </c>
      <c r="K117" s="3" t="s">
        <v>77</v>
      </c>
      <c r="L117" s="6">
        <v>83064</v>
      </c>
      <c r="M117" s="6">
        <v>43040</v>
      </c>
      <c r="N117" s="6">
        <v>101112</v>
      </c>
      <c r="O117" s="6">
        <v>12030</v>
      </c>
      <c r="P117" s="6">
        <v>65219</v>
      </c>
      <c r="Q117" s="6">
        <v>60893</v>
      </c>
    </row>
    <row r="118" spans="7:17" x14ac:dyDescent="0.3">
      <c r="G118" s="3" t="s">
        <v>72</v>
      </c>
      <c r="H118" s="3" t="s">
        <v>73</v>
      </c>
      <c r="I118" s="3" t="s">
        <v>74</v>
      </c>
      <c r="J118" s="3" t="s">
        <v>23</v>
      </c>
      <c r="K118" s="3" t="s">
        <v>78</v>
      </c>
      <c r="L118" s="6">
        <v>83064</v>
      </c>
      <c r="M118" s="6">
        <v>43040</v>
      </c>
      <c r="N118" s="6">
        <v>101112</v>
      </c>
      <c r="O118" s="6">
        <v>12030</v>
      </c>
      <c r="P118" s="6">
        <v>94450</v>
      </c>
      <c r="Q118" s="6">
        <v>66739.199999999997</v>
      </c>
    </row>
    <row r="119" spans="7:17" x14ac:dyDescent="0.3">
      <c r="G119" s="3" t="s">
        <v>72</v>
      </c>
      <c r="H119" s="3" t="s">
        <v>73</v>
      </c>
      <c r="I119" s="3" t="s">
        <v>74</v>
      </c>
      <c r="J119" s="3" t="s">
        <v>23</v>
      </c>
      <c r="K119" s="3" t="s">
        <v>79</v>
      </c>
      <c r="L119" s="6">
        <v>83064</v>
      </c>
      <c r="M119" s="6">
        <v>43040</v>
      </c>
      <c r="N119" s="6">
        <v>101112</v>
      </c>
      <c r="O119" s="6">
        <v>12030</v>
      </c>
      <c r="P119" s="6">
        <v>97051</v>
      </c>
      <c r="Q119" s="6">
        <v>67259.399999999994</v>
      </c>
    </row>
    <row r="120" spans="7:17" x14ac:dyDescent="0.3">
      <c r="G120" s="3" t="s">
        <v>72</v>
      </c>
      <c r="H120" s="3" t="s">
        <v>73</v>
      </c>
      <c r="I120" s="3" t="s">
        <v>74</v>
      </c>
      <c r="J120" s="3" t="s">
        <v>23</v>
      </c>
      <c r="K120" s="3" t="s">
        <v>25</v>
      </c>
      <c r="L120" s="6">
        <v>83064</v>
      </c>
      <c r="M120" s="6">
        <v>43040</v>
      </c>
      <c r="N120" s="6">
        <v>101112</v>
      </c>
      <c r="O120" s="6">
        <v>12030</v>
      </c>
      <c r="P120" s="6">
        <v>50249</v>
      </c>
      <c r="Q120" s="6">
        <v>57899</v>
      </c>
    </row>
    <row r="121" spans="7:17" x14ac:dyDescent="0.3">
      <c r="G121" s="3" t="s">
        <v>72</v>
      </c>
      <c r="H121" s="3" t="s">
        <v>73</v>
      </c>
      <c r="I121" s="3" t="s">
        <v>74</v>
      </c>
      <c r="J121" s="3" t="s">
        <v>23</v>
      </c>
      <c r="K121" s="3" t="s">
        <v>80</v>
      </c>
      <c r="L121" s="6">
        <v>83064</v>
      </c>
      <c r="M121" s="6">
        <v>43040</v>
      </c>
      <c r="N121" s="6">
        <v>101112</v>
      </c>
      <c r="O121" s="6">
        <v>12030</v>
      </c>
      <c r="P121" s="6">
        <v>117461</v>
      </c>
      <c r="Q121" s="6">
        <v>71341.399999999994</v>
      </c>
    </row>
    <row r="122" spans="7:17" x14ac:dyDescent="0.3">
      <c r="G122" s="3" t="s">
        <v>72</v>
      </c>
      <c r="H122" s="3" t="s">
        <v>73</v>
      </c>
      <c r="I122" s="3" t="s">
        <v>74</v>
      </c>
      <c r="J122" s="3" t="s">
        <v>23</v>
      </c>
      <c r="K122" s="3" t="s">
        <v>81</v>
      </c>
      <c r="L122" s="6">
        <v>83064</v>
      </c>
      <c r="M122" s="6">
        <v>43040</v>
      </c>
      <c r="N122" s="6">
        <v>101112</v>
      </c>
      <c r="O122" s="6">
        <v>12030</v>
      </c>
      <c r="P122" s="6">
        <v>36016</v>
      </c>
      <c r="Q122" s="6">
        <v>55052.4</v>
      </c>
    </row>
    <row r="123" spans="7:17" x14ac:dyDescent="0.3">
      <c r="G123" s="3" t="s">
        <v>72</v>
      </c>
      <c r="H123" s="3" t="s">
        <v>73</v>
      </c>
      <c r="I123" s="3" t="s">
        <v>74</v>
      </c>
      <c r="J123" s="3" t="s">
        <v>23</v>
      </c>
      <c r="K123" s="3" t="s">
        <v>82</v>
      </c>
      <c r="L123" s="6">
        <v>83064</v>
      </c>
      <c r="M123" s="6">
        <v>43040</v>
      </c>
      <c r="N123" s="6">
        <v>101112</v>
      </c>
      <c r="O123" s="6">
        <v>12030</v>
      </c>
      <c r="P123" s="6">
        <v>33332</v>
      </c>
      <c r="Q123" s="6">
        <v>54515.6</v>
      </c>
    </row>
    <row r="124" spans="7:17" x14ac:dyDescent="0.3">
      <c r="G124" s="3" t="s">
        <v>72</v>
      </c>
      <c r="H124" s="3" t="s">
        <v>73</v>
      </c>
      <c r="I124" s="3" t="s">
        <v>74</v>
      </c>
      <c r="J124" s="3" t="s">
        <v>23</v>
      </c>
      <c r="K124" s="3" t="s">
        <v>83</v>
      </c>
      <c r="L124" s="6">
        <v>83064</v>
      </c>
      <c r="M124" s="6">
        <v>43040</v>
      </c>
      <c r="N124" s="6">
        <v>101112</v>
      </c>
      <c r="O124" s="6">
        <v>12030</v>
      </c>
      <c r="P124" s="6">
        <v>41696</v>
      </c>
      <c r="Q124" s="6">
        <v>56188.4</v>
      </c>
    </row>
    <row r="125" spans="7:17" x14ac:dyDescent="0.3">
      <c r="G125" s="3" t="s">
        <v>72</v>
      </c>
      <c r="H125" s="3" t="s">
        <v>73</v>
      </c>
      <c r="I125" s="3" t="s">
        <v>74</v>
      </c>
      <c r="J125" s="3" t="s">
        <v>23</v>
      </c>
      <c r="K125" s="3" t="s">
        <v>84</v>
      </c>
      <c r="L125" s="6">
        <v>83064</v>
      </c>
      <c r="M125" s="6">
        <v>43040</v>
      </c>
      <c r="N125" s="6">
        <v>101112</v>
      </c>
      <c r="O125" s="6">
        <v>12030</v>
      </c>
      <c r="P125" s="6">
        <v>84732</v>
      </c>
      <c r="Q125" s="6">
        <v>64795.6</v>
      </c>
    </row>
    <row r="126" spans="7:17" x14ac:dyDescent="0.3">
      <c r="G126" s="3" t="s">
        <v>72</v>
      </c>
      <c r="H126" s="3" t="s">
        <v>73</v>
      </c>
      <c r="I126" s="3" t="s">
        <v>74</v>
      </c>
      <c r="J126" s="3" t="s">
        <v>23</v>
      </c>
      <c r="K126" s="3" t="s">
        <v>24</v>
      </c>
      <c r="L126" s="6">
        <v>83064</v>
      </c>
      <c r="M126" s="6">
        <v>43040</v>
      </c>
      <c r="N126" s="6">
        <v>101112</v>
      </c>
      <c r="O126" s="6">
        <v>12030</v>
      </c>
      <c r="P126" s="6">
        <v>100893</v>
      </c>
      <c r="Q126" s="6">
        <v>68027.8</v>
      </c>
    </row>
    <row r="127" spans="7:17" x14ac:dyDescent="0.3">
      <c r="G127" s="3" t="s">
        <v>72</v>
      </c>
      <c r="H127" s="3" t="s">
        <v>73</v>
      </c>
      <c r="I127" s="3" t="s">
        <v>74</v>
      </c>
      <c r="J127" s="3" t="s">
        <v>77</v>
      </c>
      <c r="K127" s="3" t="s">
        <v>78</v>
      </c>
      <c r="L127" s="6">
        <v>83064</v>
      </c>
      <c r="M127" s="6">
        <v>43040</v>
      </c>
      <c r="N127" s="6">
        <v>101112</v>
      </c>
      <c r="O127" s="6">
        <v>65219</v>
      </c>
      <c r="P127" s="6">
        <v>94450</v>
      </c>
      <c r="Q127" s="6">
        <v>77377</v>
      </c>
    </row>
    <row r="128" spans="7:17" x14ac:dyDescent="0.3">
      <c r="G128" s="3" t="s">
        <v>72</v>
      </c>
      <c r="H128" s="3" t="s">
        <v>73</v>
      </c>
      <c r="I128" s="3" t="s">
        <v>74</v>
      </c>
      <c r="J128" s="3" t="s">
        <v>77</v>
      </c>
      <c r="K128" s="3" t="s">
        <v>79</v>
      </c>
      <c r="L128" s="6">
        <v>83064</v>
      </c>
      <c r="M128" s="6">
        <v>43040</v>
      </c>
      <c r="N128" s="6">
        <v>101112</v>
      </c>
      <c r="O128" s="6">
        <v>65219</v>
      </c>
      <c r="P128" s="6">
        <v>97051</v>
      </c>
      <c r="Q128" s="6">
        <v>77897.2</v>
      </c>
    </row>
    <row r="129" spans="7:17" x14ac:dyDescent="0.3">
      <c r="G129" s="3" t="s">
        <v>72</v>
      </c>
      <c r="H129" s="3" t="s">
        <v>73</v>
      </c>
      <c r="I129" s="3" t="s">
        <v>74</v>
      </c>
      <c r="J129" s="3" t="s">
        <v>77</v>
      </c>
      <c r="K129" s="3" t="s">
        <v>25</v>
      </c>
      <c r="L129" s="6">
        <v>83064</v>
      </c>
      <c r="M129" s="6">
        <v>43040</v>
      </c>
      <c r="N129" s="6">
        <v>101112</v>
      </c>
      <c r="O129" s="6">
        <v>65219</v>
      </c>
      <c r="P129" s="6">
        <v>50249</v>
      </c>
      <c r="Q129" s="6">
        <v>68536.800000000003</v>
      </c>
    </row>
    <row r="130" spans="7:17" x14ac:dyDescent="0.3">
      <c r="G130" s="3" t="s">
        <v>72</v>
      </c>
      <c r="H130" s="3" t="s">
        <v>73</v>
      </c>
      <c r="I130" s="3" t="s">
        <v>74</v>
      </c>
      <c r="J130" s="3" t="s">
        <v>77</v>
      </c>
      <c r="K130" s="3" t="s">
        <v>80</v>
      </c>
      <c r="L130" s="6">
        <v>83064</v>
      </c>
      <c r="M130" s="6">
        <v>43040</v>
      </c>
      <c r="N130" s="6">
        <v>101112</v>
      </c>
      <c r="O130" s="6">
        <v>65219</v>
      </c>
      <c r="P130" s="6">
        <v>117461</v>
      </c>
      <c r="Q130" s="6">
        <v>81979.199999999997</v>
      </c>
    </row>
    <row r="131" spans="7:17" x14ac:dyDescent="0.3">
      <c r="G131" s="3" t="s">
        <v>72</v>
      </c>
      <c r="H131" s="3" t="s">
        <v>73</v>
      </c>
      <c r="I131" s="3" t="s">
        <v>74</v>
      </c>
      <c r="J131" s="3" t="s">
        <v>77</v>
      </c>
      <c r="K131" s="3" t="s">
        <v>81</v>
      </c>
      <c r="L131" s="6">
        <v>83064</v>
      </c>
      <c r="M131" s="6">
        <v>43040</v>
      </c>
      <c r="N131" s="6">
        <v>101112</v>
      </c>
      <c r="O131" s="6">
        <v>65219</v>
      </c>
      <c r="P131" s="6">
        <v>36016</v>
      </c>
      <c r="Q131" s="6">
        <v>65690.2</v>
      </c>
    </row>
    <row r="132" spans="7:17" x14ac:dyDescent="0.3">
      <c r="G132" s="3" t="s">
        <v>72</v>
      </c>
      <c r="H132" s="3" t="s">
        <v>73</v>
      </c>
      <c r="I132" s="3" t="s">
        <v>74</v>
      </c>
      <c r="J132" s="3" t="s">
        <v>77</v>
      </c>
      <c r="K132" s="3" t="s">
        <v>82</v>
      </c>
      <c r="L132" s="6">
        <v>83064</v>
      </c>
      <c r="M132" s="6">
        <v>43040</v>
      </c>
      <c r="N132" s="6">
        <v>101112</v>
      </c>
      <c r="O132" s="6">
        <v>65219</v>
      </c>
      <c r="P132" s="6">
        <v>33332</v>
      </c>
      <c r="Q132" s="6">
        <v>65153.4</v>
      </c>
    </row>
    <row r="133" spans="7:17" x14ac:dyDescent="0.3">
      <c r="G133" s="3" t="s">
        <v>72</v>
      </c>
      <c r="H133" s="3" t="s">
        <v>73</v>
      </c>
      <c r="I133" s="3" t="s">
        <v>74</v>
      </c>
      <c r="J133" s="3" t="s">
        <v>77</v>
      </c>
      <c r="K133" s="3" t="s">
        <v>83</v>
      </c>
      <c r="L133" s="6">
        <v>83064</v>
      </c>
      <c r="M133" s="6">
        <v>43040</v>
      </c>
      <c r="N133" s="6">
        <v>101112</v>
      </c>
      <c r="O133" s="6">
        <v>65219</v>
      </c>
      <c r="P133" s="6">
        <v>41696</v>
      </c>
      <c r="Q133" s="6">
        <v>66826.2</v>
      </c>
    </row>
    <row r="134" spans="7:17" x14ac:dyDescent="0.3">
      <c r="G134" s="3" t="s">
        <v>72</v>
      </c>
      <c r="H134" s="3" t="s">
        <v>73</v>
      </c>
      <c r="I134" s="3" t="s">
        <v>74</v>
      </c>
      <c r="J134" s="3" t="s">
        <v>77</v>
      </c>
      <c r="K134" s="3" t="s">
        <v>84</v>
      </c>
      <c r="L134" s="6">
        <v>83064</v>
      </c>
      <c r="M134" s="6">
        <v>43040</v>
      </c>
      <c r="N134" s="6">
        <v>101112</v>
      </c>
      <c r="O134" s="6">
        <v>65219</v>
      </c>
      <c r="P134" s="6">
        <v>84732</v>
      </c>
      <c r="Q134" s="6">
        <v>75433.399999999994</v>
      </c>
    </row>
    <row r="135" spans="7:17" x14ac:dyDescent="0.3">
      <c r="G135" s="3" t="s">
        <v>72</v>
      </c>
      <c r="H135" s="3" t="s">
        <v>73</v>
      </c>
      <c r="I135" s="3" t="s">
        <v>74</v>
      </c>
      <c r="J135" s="3" t="s">
        <v>77</v>
      </c>
      <c r="K135" s="3" t="s">
        <v>24</v>
      </c>
      <c r="L135" s="6">
        <v>83064</v>
      </c>
      <c r="M135" s="6">
        <v>43040</v>
      </c>
      <c r="N135" s="6">
        <v>101112</v>
      </c>
      <c r="O135" s="6">
        <v>65219</v>
      </c>
      <c r="P135" s="6">
        <v>100893</v>
      </c>
      <c r="Q135" s="6">
        <v>78665.600000000006</v>
      </c>
    </row>
    <row r="136" spans="7:17" x14ac:dyDescent="0.3">
      <c r="G136" s="3" t="s">
        <v>72</v>
      </c>
      <c r="H136" s="3" t="s">
        <v>73</v>
      </c>
      <c r="I136" s="3" t="s">
        <v>74</v>
      </c>
      <c r="J136" s="3" t="s">
        <v>78</v>
      </c>
      <c r="K136" s="3" t="s">
        <v>79</v>
      </c>
      <c r="L136" s="6">
        <v>83064</v>
      </c>
      <c r="M136" s="6">
        <v>43040</v>
      </c>
      <c r="N136" s="6">
        <v>101112</v>
      </c>
      <c r="O136" s="6">
        <v>94450</v>
      </c>
      <c r="P136" s="6">
        <v>97051</v>
      </c>
      <c r="Q136" s="6">
        <v>83743.399999999994</v>
      </c>
    </row>
    <row r="137" spans="7:17" x14ac:dyDescent="0.3">
      <c r="G137" s="3" t="s">
        <v>72</v>
      </c>
      <c r="H137" s="3" t="s">
        <v>73</v>
      </c>
      <c r="I137" s="3" t="s">
        <v>74</v>
      </c>
      <c r="J137" s="3" t="s">
        <v>78</v>
      </c>
      <c r="K137" s="3" t="s">
        <v>25</v>
      </c>
      <c r="L137" s="6">
        <v>83064</v>
      </c>
      <c r="M137" s="6">
        <v>43040</v>
      </c>
      <c r="N137" s="6">
        <v>101112</v>
      </c>
      <c r="O137" s="6">
        <v>94450</v>
      </c>
      <c r="P137" s="6">
        <v>50249</v>
      </c>
      <c r="Q137" s="6">
        <v>74383</v>
      </c>
    </row>
    <row r="138" spans="7:17" x14ac:dyDescent="0.3">
      <c r="G138" s="3" t="s">
        <v>72</v>
      </c>
      <c r="H138" s="3" t="s">
        <v>73</v>
      </c>
      <c r="I138" s="3" t="s">
        <v>74</v>
      </c>
      <c r="J138" s="3" t="s">
        <v>78</v>
      </c>
      <c r="K138" s="3" t="s">
        <v>80</v>
      </c>
      <c r="L138" s="6">
        <v>83064</v>
      </c>
      <c r="M138" s="6">
        <v>43040</v>
      </c>
      <c r="N138" s="6">
        <v>101112</v>
      </c>
      <c r="O138" s="6">
        <v>94450</v>
      </c>
      <c r="P138" s="6">
        <v>117461</v>
      </c>
      <c r="Q138" s="6">
        <v>87825.4</v>
      </c>
    </row>
    <row r="139" spans="7:17" x14ac:dyDescent="0.3">
      <c r="G139" s="3" t="s">
        <v>72</v>
      </c>
      <c r="H139" s="3" t="s">
        <v>73</v>
      </c>
      <c r="I139" s="3" t="s">
        <v>74</v>
      </c>
      <c r="J139" s="3" t="s">
        <v>78</v>
      </c>
      <c r="K139" s="3" t="s">
        <v>81</v>
      </c>
      <c r="L139" s="6">
        <v>83064</v>
      </c>
      <c r="M139" s="6">
        <v>43040</v>
      </c>
      <c r="N139" s="6">
        <v>101112</v>
      </c>
      <c r="O139" s="6">
        <v>94450</v>
      </c>
      <c r="P139" s="6">
        <v>36016</v>
      </c>
      <c r="Q139" s="6">
        <v>71536.399999999994</v>
      </c>
    </row>
    <row r="140" spans="7:17" x14ac:dyDescent="0.3">
      <c r="G140" s="3" t="s">
        <v>72</v>
      </c>
      <c r="H140" s="3" t="s">
        <v>73</v>
      </c>
      <c r="I140" s="3" t="s">
        <v>74</v>
      </c>
      <c r="J140" s="3" t="s">
        <v>78</v>
      </c>
      <c r="K140" s="3" t="s">
        <v>82</v>
      </c>
      <c r="L140" s="6">
        <v>83064</v>
      </c>
      <c r="M140" s="6">
        <v>43040</v>
      </c>
      <c r="N140" s="6">
        <v>101112</v>
      </c>
      <c r="O140" s="6">
        <v>94450</v>
      </c>
      <c r="P140" s="6">
        <v>33332</v>
      </c>
      <c r="Q140" s="6">
        <v>70999.600000000006</v>
      </c>
    </row>
    <row r="141" spans="7:17" x14ac:dyDescent="0.3">
      <c r="G141" s="3" t="s">
        <v>72</v>
      </c>
      <c r="H141" s="3" t="s">
        <v>73</v>
      </c>
      <c r="I141" s="3" t="s">
        <v>74</v>
      </c>
      <c r="J141" s="3" t="s">
        <v>78</v>
      </c>
      <c r="K141" s="3" t="s">
        <v>83</v>
      </c>
      <c r="L141" s="6">
        <v>83064</v>
      </c>
      <c r="M141" s="6">
        <v>43040</v>
      </c>
      <c r="N141" s="6">
        <v>101112</v>
      </c>
      <c r="O141" s="6">
        <v>94450</v>
      </c>
      <c r="P141" s="6">
        <v>41696</v>
      </c>
      <c r="Q141" s="6">
        <v>72672.399999999994</v>
      </c>
    </row>
    <row r="142" spans="7:17" x14ac:dyDescent="0.3">
      <c r="G142" s="3" t="s">
        <v>72</v>
      </c>
      <c r="H142" s="3" t="s">
        <v>73</v>
      </c>
      <c r="I142" s="3" t="s">
        <v>74</v>
      </c>
      <c r="J142" s="3" t="s">
        <v>78</v>
      </c>
      <c r="K142" s="3" t="s">
        <v>84</v>
      </c>
      <c r="L142" s="6">
        <v>83064</v>
      </c>
      <c r="M142" s="6">
        <v>43040</v>
      </c>
      <c r="N142" s="6">
        <v>101112</v>
      </c>
      <c r="O142" s="6">
        <v>94450</v>
      </c>
      <c r="P142" s="6">
        <v>84732</v>
      </c>
      <c r="Q142" s="6">
        <v>81279.600000000006</v>
      </c>
    </row>
    <row r="143" spans="7:17" x14ac:dyDescent="0.3">
      <c r="G143" s="3" t="s">
        <v>72</v>
      </c>
      <c r="H143" s="3" t="s">
        <v>73</v>
      </c>
      <c r="I143" s="3" t="s">
        <v>74</v>
      </c>
      <c r="J143" s="3" t="s">
        <v>78</v>
      </c>
      <c r="K143" s="3" t="s">
        <v>24</v>
      </c>
      <c r="L143" s="6">
        <v>83064</v>
      </c>
      <c r="M143" s="6">
        <v>43040</v>
      </c>
      <c r="N143" s="6">
        <v>101112</v>
      </c>
      <c r="O143" s="6">
        <v>94450</v>
      </c>
      <c r="P143" s="6">
        <v>100893</v>
      </c>
      <c r="Q143" s="6">
        <v>84511.8</v>
      </c>
    </row>
    <row r="144" spans="7:17" x14ac:dyDescent="0.3">
      <c r="G144" s="3" t="s">
        <v>72</v>
      </c>
      <c r="H144" s="3" t="s">
        <v>73</v>
      </c>
      <c r="I144" s="3" t="s">
        <v>74</v>
      </c>
      <c r="J144" s="3" t="s">
        <v>79</v>
      </c>
      <c r="K144" s="3" t="s">
        <v>25</v>
      </c>
      <c r="L144" s="6">
        <v>83064</v>
      </c>
      <c r="M144" s="6">
        <v>43040</v>
      </c>
      <c r="N144" s="6">
        <v>101112</v>
      </c>
      <c r="O144" s="6">
        <v>97051</v>
      </c>
      <c r="P144" s="6">
        <v>50249</v>
      </c>
      <c r="Q144" s="6">
        <v>74903.199999999997</v>
      </c>
    </row>
    <row r="145" spans="7:17" x14ac:dyDescent="0.3">
      <c r="G145" s="3" t="s">
        <v>72</v>
      </c>
      <c r="H145" s="3" t="s">
        <v>73</v>
      </c>
      <c r="I145" s="3" t="s">
        <v>74</v>
      </c>
      <c r="J145" s="3" t="s">
        <v>79</v>
      </c>
      <c r="K145" s="3" t="s">
        <v>80</v>
      </c>
      <c r="L145" s="6">
        <v>83064</v>
      </c>
      <c r="M145" s="6">
        <v>43040</v>
      </c>
      <c r="N145" s="6">
        <v>101112</v>
      </c>
      <c r="O145" s="6">
        <v>97051</v>
      </c>
      <c r="P145" s="6">
        <v>117461</v>
      </c>
      <c r="Q145" s="6">
        <v>88345.600000000006</v>
      </c>
    </row>
    <row r="146" spans="7:17" x14ac:dyDescent="0.3">
      <c r="G146" s="3" t="s">
        <v>72</v>
      </c>
      <c r="H146" s="3" t="s">
        <v>73</v>
      </c>
      <c r="I146" s="3" t="s">
        <v>74</v>
      </c>
      <c r="J146" s="3" t="s">
        <v>79</v>
      </c>
      <c r="K146" s="3" t="s">
        <v>81</v>
      </c>
      <c r="L146" s="6">
        <v>83064</v>
      </c>
      <c r="M146" s="6">
        <v>43040</v>
      </c>
      <c r="N146" s="6">
        <v>101112</v>
      </c>
      <c r="O146" s="6">
        <v>97051</v>
      </c>
      <c r="P146" s="6">
        <v>36016</v>
      </c>
      <c r="Q146" s="6">
        <v>72056.600000000006</v>
      </c>
    </row>
    <row r="147" spans="7:17" x14ac:dyDescent="0.3">
      <c r="G147" s="3" t="s">
        <v>72</v>
      </c>
      <c r="H147" s="3" t="s">
        <v>73</v>
      </c>
      <c r="I147" s="3" t="s">
        <v>74</v>
      </c>
      <c r="J147" s="3" t="s">
        <v>79</v>
      </c>
      <c r="K147" s="3" t="s">
        <v>82</v>
      </c>
      <c r="L147" s="6">
        <v>83064</v>
      </c>
      <c r="M147" s="6">
        <v>43040</v>
      </c>
      <c r="N147" s="6">
        <v>101112</v>
      </c>
      <c r="O147" s="6">
        <v>97051</v>
      </c>
      <c r="P147" s="6">
        <v>33332</v>
      </c>
      <c r="Q147" s="6">
        <v>71519.8</v>
      </c>
    </row>
    <row r="148" spans="7:17" x14ac:dyDescent="0.3">
      <c r="G148" s="3" t="s">
        <v>72</v>
      </c>
      <c r="H148" s="3" t="s">
        <v>73</v>
      </c>
      <c r="I148" s="3" t="s">
        <v>74</v>
      </c>
      <c r="J148" s="3" t="s">
        <v>79</v>
      </c>
      <c r="K148" s="3" t="s">
        <v>83</v>
      </c>
      <c r="L148" s="6">
        <v>83064</v>
      </c>
      <c r="M148" s="6">
        <v>43040</v>
      </c>
      <c r="N148" s="6">
        <v>101112</v>
      </c>
      <c r="O148" s="6">
        <v>97051</v>
      </c>
      <c r="P148" s="6">
        <v>41696</v>
      </c>
      <c r="Q148" s="6">
        <v>73192.600000000006</v>
      </c>
    </row>
    <row r="149" spans="7:17" x14ac:dyDescent="0.3">
      <c r="G149" s="3" t="s">
        <v>72</v>
      </c>
      <c r="H149" s="3" t="s">
        <v>73</v>
      </c>
      <c r="I149" s="3" t="s">
        <v>74</v>
      </c>
      <c r="J149" s="3" t="s">
        <v>79</v>
      </c>
      <c r="K149" s="3" t="s">
        <v>84</v>
      </c>
      <c r="L149" s="6">
        <v>83064</v>
      </c>
      <c r="M149" s="6">
        <v>43040</v>
      </c>
      <c r="N149" s="6">
        <v>101112</v>
      </c>
      <c r="O149" s="6">
        <v>97051</v>
      </c>
      <c r="P149" s="6">
        <v>84732</v>
      </c>
      <c r="Q149" s="6">
        <v>81799.8</v>
      </c>
    </row>
    <row r="150" spans="7:17" x14ac:dyDescent="0.3">
      <c r="G150" s="3" t="s">
        <v>72</v>
      </c>
      <c r="H150" s="3" t="s">
        <v>73</v>
      </c>
      <c r="I150" s="3" t="s">
        <v>74</v>
      </c>
      <c r="J150" s="3" t="s">
        <v>79</v>
      </c>
      <c r="K150" s="3" t="s">
        <v>24</v>
      </c>
      <c r="L150" s="6">
        <v>83064</v>
      </c>
      <c r="M150" s="6">
        <v>43040</v>
      </c>
      <c r="N150" s="6">
        <v>101112</v>
      </c>
      <c r="O150" s="6">
        <v>97051</v>
      </c>
      <c r="P150" s="6">
        <v>100893</v>
      </c>
      <c r="Q150" s="6">
        <v>85032</v>
      </c>
    </row>
    <row r="151" spans="7:17" x14ac:dyDescent="0.3">
      <c r="G151" s="3" t="s">
        <v>72</v>
      </c>
      <c r="H151" s="3" t="s">
        <v>73</v>
      </c>
      <c r="I151" s="3" t="s">
        <v>74</v>
      </c>
      <c r="J151" s="3" t="s">
        <v>25</v>
      </c>
      <c r="K151" s="3" t="s">
        <v>80</v>
      </c>
      <c r="L151" s="6">
        <v>83064</v>
      </c>
      <c r="M151" s="6">
        <v>43040</v>
      </c>
      <c r="N151" s="6">
        <v>101112</v>
      </c>
      <c r="O151" s="6">
        <v>50249</v>
      </c>
      <c r="P151" s="6">
        <v>117461</v>
      </c>
      <c r="Q151" s="6">
        <v>78985.2</v>
      </c>
    </row>
    <row r="152" spans="7:17" x14ac:dyDescent="0.3">
      <c r="G152" s="3" t="s">
        <v>72</v>
      </c>
      <c r="H152" s="3" t="s">
        <v>73</v>
      </c>
      <c r="I152" s="3" t="s">
        <v>74</v>
      </c>
      <c r="J152" s="3" t="s">
        <v>25</v>
      </c>
      <c r="K152" s="3" t="s">
        <v>81</v>
      </c>
      <c r="L152" s="6">
        <v>83064</v>
      </c>
      <c r="M152" s="6">
        <v>43040</v>
      </c>
      <c r="N152" s="6">
        <v>101112</v>
      </c>
      <c r="O152" s="6">
        <v>50249</v>
      </c>
      <c r="P152" s="6">
        <v>36016</v>
      </c>
      <c r="Q152" s="6">
        <v>62696.2</v>
      </c>
    </row>
    <row r="153" spans="7:17" x14ac:dyDescent="0.3">
      <c r="G153" s="3" t="s">
        <v>72</v>
      </c>
      <c r="H153" s="3" t="s">
        <v>73</v>
      </c>
      <c r="I153" s="3" t="s">
        <v>74</v>
      </c>
      <c r="J153" s="3" t="s">
        <v>25</v>
      </c>
      <c r="K153" s="3" t="s">
        <v>82</v>
      </c>
      <c r="L153" s="6">
        <v>83064</v>
      </c>
      <c r="M153" s="6">
        <v>43040</v>
      </c>
      <c r="N153" s="6">
        <v>101112</v>
      </c>
      <c r="O153" s="6">
        <v>50249</v>
      </c>
      <c r="P153" s="6">
        <v>33332</v>
      </c>
      <c r="Q153" s="6">
        <v>62159.4</v>
      </c>
    </row>
    <row r="154" spans="7:17" x14ac:dyDescent="0.3">
      <c r="G154" s="3" t="s">
        <v>72</v>
      </c>
      <c r="H154" s="3" t="s">
        <v>73</v>
      </c>
      <c r="I154" s="3" t="s">
        <v>74</v>
      </c>
      <c r="J154" s="3" t="s">
        <v>25</v>
      </c>
      <c r="K154" s="3" t="s">
        <v>83</v>
      </c>
      <c r="L154" s="6">
        <v>83064</v>
      </c>
      <c r="M154" s="6">
        <v>43040</v>
      </c>
      <c r="N154" s="6">
        <v>101112</v>
      </c>
      <c r="O154" s="6">
        <v>50249</v>
      </c>
      <c r="P154" s="6">
        <v>41696</v>
      </c>
      <c r="Q154" s="6">
        <v>63832.2</v>
      </c>
    </row>
    <row r="155" spans="7:17" x14ac:dyDescent="0.3">
      <c r="G155" s="3" t="s">
        <v>72</v>
      </c>
      <c r="H155" s="3" t="s">
        <v>73</v>
      </c>
      <c r="I155" s="3" t="s">
        <v>74</v>
      </c>
      <c r="J155" s="3" t="s">
        <v>25</v>
      </c>
      <c r="K155" s="3" t="s">
        <v>84</v>
      </c>
      <c r="L155" s="6">
        <v>83064</v>
      </c>
      <c r="M155" s="6">
        <v>43040</v>
      </c>
      <c r="N155" s="6">
        <v>101112</v>
      </c>
      <c r="O155" s="6">
        <v>50249</v>
      </c>
      <c r="P155" s="6">
        <v>84732</v>
      </c>
      <c r="Q155" s="6">
        <v>72439.399999999994</v>
      </c>
    </row>
    <row r="156" spans="7:17" x14ac:dyDescent="0.3">
      <c r="G156" s="3" t="s">
        <v>72</v>
      </c>
      <c r="H156" s="3" t="s">
        <v>73</v>
      </c>
      <c r="I156" s="3" t="s">
        <v>74</v>
      </c>
      <c r="J156" s="3" t="s">
        <v>25</v>
      </c>
      <c r="K156" s="3" t="s">
        <v>24</v>
      </c>
      <c r="L156" s="6">
        <v>83064</v>
      </c>
      <c r="M156" s="6">
        <v>43040</v>
      </c>
      <c r="N156" s="6">
        <v>101112</v>
      </c>
      <c r="O156" s="6">
        <v>50249</v>
      </c>
      <c r="P156" s="6">
        <v>100893</v>
      </c>
      <c r="Q156" s="6">
        <v>75671.600000000006</v>
      </c>
    </row>
    <row r="157" spans="7:17" x14ac:dyDescent="0.3">
      <c r="G157" s="3" t="s">
        <v>72</v>
      </c>
      <c r="H157" s="3" t="s">
        <v>73</v>
      </c>
      <c r="I157" s="3" t="s">
        <v>74</v>
      </c>
      <c r="J157" s="3" t="s">
        <v>80</v>
      </c>
      <c r="K157" s="3" t="s">
        <v>81</v>
      </c>
      <c r="L157" s="6">
        <v>83064</v>
      </c>
      <c r="M157" s="6">
        <v>43040</v>
      </c>
      <c r="N157" s="6">
        <v>101112</v>
      </c>
      <c r="O157" s="6">
        <v>117461</v>
      </c>
      <c r="P157" s="6">
        <v>36016</v>
      </c>
      <c r="Q157" s="6">
        <v>76138.600000000006</v>
      </c>
    </row>
    <row r="158" spans="7:17" x14ac:dyDescent="0.3">
      <c r="G158" s="3" t="s">
        <v>72</v>
      </c>
      <c r="H158" s="3" t="s">
        <v>73</v>
      </c>
      <c r="I158" s="3" t="s">
        <v>74</v>
      </c>
      <c r="J158" s="3" t="s">
        <v>80</v>
      </c>
      <c r="K158" s="3" t="s">
        <v>82</v>
      </c>
      <c r="L158" s="6">
        <v>83064</v>
      </c>
      <c r="M158" s="6">
        <v>43040</v>
      </c>
      <c r="N158" s="6">
        <v>101112</v>
      </c>
      <c r="O158" s="6">
        <v>117461</v>
      </c>
      <c r="P158" s="6">
        <v>33332</v>
      </c>
      <c r="Q158" s="6">
        <v>75601.8</v>
      </c>
    </row>
    <row r="159" spans="7:17" x14ac:dyDescent="0.3">
      <c r="G159" s="3" t="s">
        <v>72</v>
      </c>
      <c r="H159" s="3" t="s">
        <v>73</v>
      </c>
      <c r="I159" s="3" t="s">
        <v>74</v>
      </c>
      <c r="J159" s="3" t="s">
        <v>80</v>
      </c>
      <c r="K159" s="3" t="s">
        <v>83</v>
      </c>
      <c r="L159" s="6">
        <v>83064</v>
      </c>
      <c r="M159" s="6">
        <v>43040</v>
      </c>
      <c r="N159" s="6">
        <v>101112</v>
      </c>
      <c r="O159" s="6">
        <v>117461</v>
      </c>
      <c r="P159" s="6">
        <v>41696</v>
      </c>
      <c r="Q159" s="6">
        <v>77274.600000000006</v>
      </c>
    </row>
    <row r="160" spans="7:17" x14ac:dyDescent="0.3">
      <c r="G160" s="3" t="s">
        <v>72</v>
      </c>
      <c r="H160" s="3" t="s">
        <v>73</v>
      </c>
      <c r="I160" s="3" t="s">
        <v>74</v>
      </c>
      <c r="J160" s="3" t="s">
        <v>80</v>
      </c>
      <c r="K160" s="3" t="s">
        <v>84</v>
      </c>
      <c r="L160" s="6">
        <v>83064</v>
      </c>
      <c r="M160" s="6">
        <v>43040</v>
      </c>
      <c r="N160" s="6">
        <v>101112</v>
      </c>
      <c r="O160" s="6">
        <v>117461</v>
      </c>
      <c r="P160" s="6">
        <v>84732</v>
      </c>
      <c r="Q160" s="6">
        <v>85881.8</v>
      </c>
    </row>
    <row r="161" spans="7:17" x14ac:dyDescent="0.3">
      <c r="G161" s="3" t="s">
        <v>72</v>
      </c>
      <c r="H161" s="3" t="s">
        <v>73</v>
      </c>
      <c r="I161" s="3" t="s">
        <v>74</v>
      </c>
      <c r="J161" s="3" t="s">
        <v>80</v>
      </c>
      <c r="K161" s="3" t="s">
        <v>24</v>
      </c>
      <c r="L161" s="6">
        <v>83064</v>
      </c>
      <c r="M161" s="6">
        <v>43040</v>
      </c>
      <c r="N161" s="6">
        <v>101112</v>
      </c>
      <c r="O161" s="6">
        <v>117461</v>
      </c>
      <c r="P161" s="6">
        <v>100893</v>
      </c>
      <c r="Q161" s="6">
        <v>89114</v>
      </c>
    </row>
    <row r="162" spans="7:17" x14ac:dyDescent="0.3">
      <c r="G162" s="3" t="s">
        <v>72</v>
      </c>
      <c r="H162" s="3" t="s">
        <v>73</v>
      </c>
      <c r="I162" s="3" t="s">
        <v>74</v>
      </c>
      <c r="J162" s="3" t="s">
        <v>81</v>
      </c>
      <c r="K162" s="3" t="s">
        <v>82</v>
      </c>
      <c r="L162" s="6">
        <v>83064</v>
      </c>
      <c r="M162" s="6">
        <v>43040</v>
      </c>
      <c r="N162" s="6">
        <v>101112</v>
      </c>
      <c r="O162" s="6">
        <v>36016</v>
      </c>
      <c r="P162" s="6">
        <v>33332</v>
      </c>
      <c r="Q162" s="6">
        <v>59312.800000000003</v>
      </c>
    </row>
    <row r="163" spans="7:17" x14ac:dyDescent="0.3">
      <c r="G163" s="3" t="s">
        <v>72</v>
      </c>
      <c r="H163" s="3" t="s">
        <v>73</v>
      </c>
      <c r="I163" s="3" t="s">
        <v>74</v>
      </c>
      <c r="J163" s="3" t="s">
        <v>81</v>
      </c>
      <c r="K163" s="3" t="s">
        <v>83</v>
      </c>
      <c r="L163" s="6">
        <v>83064</v>
      </c>
      <c r="M163" s="6">
        <v>43040</v>
      </c>
      <c r="N163" s="6">
        <v>101112</v>
      </c>
      <c r="O163" s="6">
        <v>36016</v>
      </c>
      <c r="P163" s="6">
        <v>41696</v>
      </c>
      <c r="Q163" s="6">
        <v>60985.599999999999</v>
      </c>
    </row>
    <row r="164" spans="7:17" x14ac:dyDescent="0.3">
      <c r="G164" s="3" t="s">
        <v>72</v>
      </c>
      <c r="H164" s="3" t="s">
        <v>73</v>
      </c>
      <c r="I164" s="3" t="s">
        <v>74</v>
      </c>
      <c r="J164" s="3" t="s">
        <v>81</v>
      </c>
      <c r="K164" s="3" t="s">
        <v>84</v>
      </c>
      <c r="L164" s="6">
        <v>83064</v>
      </c>
      <c r="M164" s="6">
        <v>43040</v>
      </c>
      <c r="N164" s="6">
        <v>101112</v>
      </c>
      <c r="O164" s="6">
        <v>36016</v>
      </c>
      <c r="P164" s="6">
        <v>84732</v>
      </c>
      <c r="Q164" s="6">
        <v>69592.800000000003</v>
      </c>
    </row>
    <row r="165" spans="7:17" x14ac:dyDescent="0.3">
      <c r="G165" s="3" t="s">
        <v>72</v>
      </c>
      <c r="H165" s="3" t="s">
        <v>73</v>
      </c>
      <c r="I165" s="3" t="s">
        <v>74</v>
      </c>
      <c r="J165" s="3" t="s">
        <v>81</v>
      </c>
      <c r="K165" s="3" t="s">
        <v>24</v>
      </c>
      <c r="L165" s="6">
        <v>83064</v>
      </c>
      <c r="M165" s="6">
        <v>43040</v>
      </c>
      <c r="N165" s="6">
        <v>101112</v>
      </c>
      <c r="O165" s="6">
        <v>36016</v>
      </c>
      <c r="P165" s="6">
        <v>100893</v>
      </c>
      <c r="Q165" s="6">
        <v>72825</v>
      </c>
    </row>
    <row r="166" spans="7:17" x14ac:dyDescent="0.3">
      <c r="G166" s="3" t="s">
        <v>72</v>
      </c>
      <c r="H166" s="3" t="s">
        <v>73</v>
      </c>
      <c r="I166" s="3" t="s">
        <v>74</v>
      </c>
      <c r="J166" s="3" t="s">
        <v>82</v>
      </c>
      <c r="K166" s="3" t="s">
        <v>83</v>
      </c>
      <c r="L166" s="6">
        <v>83064</v>
      </c>
      <c r="M166" s="6">
        <v>43040</v>
      </c>
      <c r="N166" s="6">
        <v>101112</v>
      </c>
      <c r="O166" s="6">
        <v>33332</v>
      </c>
      <c r="P166" s="6">
        <v>41696</v>
      </c>
      <c r="Q166" s="6">
        <v>60448.800000000003</v>
      </c>
    </row>
    <row r="167" spans="7:17" x14ac:dyDescent="0.3">
      <c r="G167" s="3" t="s">
        <v>72</v>
      </c>
      <c r="H167" s="3" t="s">
        <v>73</v>
      </c>
      <c r="I167" s="3" t="s">
        <v>74</v>
      </c>
      <c r="J167" s="3" t="s">
        <v>82</v>
      </c>
      <c r="K167" s="3" t="s">
        <v>84</v>
      </c>
      <c r="L167" s="6">
        <v>83064</v>
      </c>
      <c r="M167" s="6">
        <v>43040</v>
      </c>
      <c r="N167" s="6">
        <v>101112</v>
      </c>
      <c r="O167" s="6">
        <v>33332</v>
      </c>
      <c r="P167" s="6">
        <v>84732</v>
      </c>
      <c r="Q167" s="6">
        <v>69056</v>
      </c>
    </row>
    <row r="168" spans="7:17" x14ac:dyDescent="0.3">
      <c r="G168" s="3" t="s">
        <v>72</v>
      </c>
      <c r="H168" s="3" t="s">
        <v>73</v>
      </c>
      <c r="I168" s="3" t="s">
        <v>74</v>
      </c>
      <c r="J168" s="3" t="s">
        <v>82</v>
      </c>
      <c r="K168" s="3" t="s">
        <v>24</v>
      </c>
      <c r="L168" s="6">
        <v>83064</v>
      </c>
      <c r="M168" s="6">
        <v>43040</v>
      </c>
      <c r="N168" s="6">
        <v>101112</v>
      </c>
      <c r="O168" s="6">
        <v>33332</v>
      </c>
      <c r="P168" s="6">
        <v>100893</v>
      </c>
      <c r="Q168" s="6">
        <v>72288.2</v>
      </c>
    </row>
    <row r="169" spans="7:17" x14ac:dyDescent="0.3">
      <c r="G169" s="3" t="s">
        <v>72</v>
      </c>
      <c r="H169" s="3" t="s">
        <v>73</v>
      </c>
      <c r="I169" s="3" t="s">
        <v>74</v>
      </c>
      <c r="J169" s="3" t="s">
        <v>83</v>
      </c>
      <c r="K169" s="3" t="s">
        <v>84</v>
      </c>
      <c r="L169" s="6">
        <v>83064</v>
      </c>
      <c r="M169" s="6">
        <v>43040</v>
      </c>
      <c r="N169" s="6">
        <v>101112</v>
      </c>
      <c r="O169" s="6">
        <v>41696</v>
      </c>
      <c r="P169" s="6">
        <v>84732</v>
      </c>
      <c r="Q169" s="6">
        <v>70728.800000000003</v>
      </c>
    </row>
    <row r="170" spans="7:17" x14ac:dyDescent="0.3">
      <c r="G170" s="3" t="s">
        <v>72</v>
      </c>
      <c r="H170" s="3" t="s">
        <v>73</v>
      </c>
      <c r="I170" s="3" t="s">
        <v>74</v>
      </c>
      <c r="J170" s="3" t="s">
        <v>83</v>
      </c>
      <c r="K170" s="3" t="s">
        <v>24</v>
      </c>
      <c r="L170" s="6">
        <v>83064</v>
      </c>
      <c r="M170" s="6">
        <v>43040</v>
      </c>
      <c r="N170" s="6">
        <v>101112</v>
      </c>
      <c r="O170" s="6">
        <v>41696</v>
      </c>
      <c r="P170" s="6">
        <v>100893</v>
      </c>
      <c r="Q170" s="6">
        <v>73961</v>
      </c>
    </row>
    <row r="171" spans="7:17" x14ac:dyDescent="0.3">
      <c r="G171" s="3" t="s">
        <v>72</v>
      </c>
      <c r="H171" s="3" t="s">
        <v>73</v>
      </c>
      <c r="I171" s="3" t="s">
        <v>74</v>
      </c>
      <c r="J171" s="3" t="s">
        <v>84</v>
      </c>
      <c r="K171" s="3" t="s">
        <v>24</v>
      </c>
      <c r="L171" s="6">
        <v>83064</v>
      </c>
      <c r="M171" s="6">
        <v>43040</v>
      </c>
      <c r="N171" s="6">
        <v>101112</v>
      </c>
      <c r="O171" s="6">
        <v>84732</v>
      </c>
      <c r="P171" s="6">
        <v>100893</v>
      </c>
      <c r="Q171" s="6">
        <v>82568.2</v>
      </c>
    </row>
    <row r="172" spans="7:17" x14ac:dyDescent="0.3">
      <c r="G172" s="3" t="s">
        <v>72</v>
      </c>
      <c r="H172" s="3" t="s">
        <v>73</v>
      </c>
      <c r="I172" s="3" t="s">
        <v>75</v>
      </c>
      <c r="J172" s="3" t="s">
        <v>76</v>
      </c>
      <c r="K172" s="3" t="s">
        <v>23</v>
      </c>
      <c r="L172" s="6">
        <v>83064</v>
      </c>
      <c r="M172" s="6">
        <v>43040</v>
      </c>
      <c r="N172" s="6">
        <v>19868</v>
      </c>
      <c r="O172" s="6">
        <v>36021</v>
      </c>
      <c r="P172" s="6">
        <v>12030</v>
      </c>
      <c r="Q172" s="6">
        <v>38804.6</v>
      </c>
    </row>
    <row r="173" spans="7:17" x14ac:dyDescent="0.3">
      <c r="G173" s="3" t="s">
        <v>72</v>
      </c>
      <c r="H173" s="3" t="s">
        <v>73</v>
      </c>
      <c r="I173" s="3" t="s">
        <v>75</v>
      </c>
      <c r="J173" s="3" t="s">
        <v>76</v>
      </c>
      <c r="K173" s="3" t="s">
        <v>77</v>
      </c>
      <c r="L173" s="6">
        <v>83064</v>
      </c>
      <c r="M173" s="6">
        <v>43040</v>
      </c>
      <c r="N173" s="6">
        <v>19868</v>
      </c>
      <c r="O173" s="6">
        <v>36021</v>
      </c>
      <c r="P173" s="6">
        <v>65219</v>
      </c>
      <c r="Q173" s="6">
        <v>49442.400000000001</v>
      </c>
    </row>
    <row r="174" spans="7:17" x14ac:dyDescent="0.3">
      <c r="G174" s="3" t="s">
        <v>72</v>
      </c>
      <c r="H174" s="3" t="s">
        <v>73</v>
      </c>
      <c r="I174" s="3" t="s">
        <v>75</v>
      </c>
      <c r="J174" s="3" t="s">
        <v>76</v>
      </c>
      <c r="K174" s="3" t="s">
        <v>78</v>
      </c>
      <c r="L174" s="6">
        <v>83064</v>
      </c>
      <c r="M174" s="6">
        <v>43040</v>
      </c>
      <c r="N174" s="6">
        <v>19868</v>
      </c>
      <c r="O174" s="6">
        <v>36021</v>
      </c>
      <c r="P174" s="6">
        <v>94450</v>
      </c>
      <c r="Q174" s="6">
        <v>55288.6</v>
      </c>
    </row>
    <row r="175" spans="7:17" x14ac:dyDescent="0.3">
      <c r="G175" s="3" t="s">
        <v>72</v>
      </c>
      <c r="H175" s="3" t="s">
        <v>73</v>
      </c>
      <c r="I175" s="3" t="s">
        <v>75</v>
      </c>
      <c r="J175" s="3" t="s">
        <v>76</v>
      </c>
      <c r="K175" s="3" t="s">
        <v>79</v>
      </c>
      <c r="L175" s="6">
        <v>83064</v>
      </c>
      <c r="M175" s="6">
        <v>43040</v>
      </c>
      <c r="N175" s="6">
        <v>19868</v>
      </c>
      <c r="O175" s="6">
        <v>36021</v>
      </c>
      <c r="P175" s="6">
        <v>97051</v>
      </c>
      <c r="Q175" s="6">
        <v>55808.800000000003</v>
      </c>
    </row>
    <row r="176" spans="7:17" x14ac:dyDescent="0.3">
      <c r="G176" s="3" t="s">
        <v>72</v>
      </c>
      <c r="H176" s="3" t="s">
        <v>73</v>
      </c>
      <c r="I176" s="3" t="s">
        <v>75</v>
      </c>
      <c r="J176" s="3" t="s">
        <v>76</v>
      </c>
      <c r="K176" s="3" t="s">
        <v>25</v>
      </c>
      <c r="L176" s="6">
        <v>83064</v>
      </c>
      <c r="M176" s="6">
        <v>43040</v>
      </c>
      <c r="N176" s="6">
        <v>19868</v>
      </c>
      <c r="O176" s="6">
        <v>36021</v>
      </c>
      <c r="P176" s="6">
        <v>50249</v>
      </c>
      <c r="Q176" s="6">
        <v>46448.4</v>
      </c>
    </row>
    <row r="177" spans="7:17" x14ac:dyDescent="0.3">
      <c r="G177" s="3" t="s">
        <v>72</v>
      </c>
      <c r="H177" s="3" t="s">
        <v>73</v>
      </c>
      <c r="I177" s="3" t="s">
        <v>75</v>
      </c>
      <c r="J177" s="3" t="s">
        <v>76</v>
      </c>
      <c r="K177" s="3" t="s">
        <v>80</v>
      </c>
      <c r="L177" s="6">
        <v>83064</v>
      </c>
      <c r="M177" s="6">
        <v>43040</v>
      </c>
      <c r="N177" s="6">
        <v>19868</v>
      </c>
      <c r="O177" s="6">
        <v>36021</v>
      </c>
      <c r="P177" s="6">
        <v>117461</v>
      </c>
      <c r="Q177" s="6">
        <v>59890.8</v>
      </c>
    </row>
    <row r="178" spans="7:17" x14ac:dyDescent="0.3">
      <c r="G178" s="3" t="s">
        <v>72</v>
      </c>
      <c r="H178" s="3" t="s">
        <v>73</v>
      </c>
      <c r="I178" s="3" t="s">
        <v>75</v>
      </c>
      <c r="J178" s="3" t="s">
        <v>76</v>
      </c>
      <c r="K178" s="3" t="s">
        <v>81</v>
      </c>
      <c r="L178" s="6">
        <v>83064</v>
      </c>
      <c r="M178" s="6">
        <v>43040</v>
      </c>
      <c r="N178" s="6">
        <v>19868</v>
      </c>
      <c r="O178" s="6">
        <v>36021</v>
      </c>
      <c r="P178" s="6">
        <v>36016</v>
      </c>
      <c r="Q178" s="6">
        <v>43601.8</v>
      </c>
    </row>
    <row r="179" spans="7:17" x14ac:dyDescent="0.3">
      <c r="G179" s="3" t="s">
        <v>72</v>
      </c>
      <c r="H179" s="3" t="s">
        <v>73</v>
      </c>
      <c r="I179" s="3" t="s">
        <v>75</v>
      </c>
      <c r="J179" s="3" t="s">
        <v>76</v>
      </c>
      <c r="K179" s="3" t="s">
        <v>82</v>
      </c>
      <c r="L179" s="6">
        <v>83064</v>
      </c>
      <c r="M179" s="6">
        <v>43040</v>
      </c>
      <c r="N179" s="6">
        <v>19868</v>
      </c>
      <c r="O179" s="6">
        <v>36021</v>
      </c>
      <c r="P179" s="6">
        <v>33332</v>
      </c>
      <c r="Q179" s="6">
        <v>43065</v>
      </c>
    </row>
    <row r="180" spans="7:17" x14ac:dyDescent="0.3">
      <c r="G180" s="3" t="s">
        <v>72</v>
      </c>
      <c r="H180" s="3" t="s">
        <v>73</v>
      </c>
      <c r="I180" s="3" t="s">
        <v>75</v>
      </c>
      <c r="J180" s="3" t="s">
        <v>76</v>
      </c>
      <c r="K180" s="3" t="s">
        <v>83</v>
      </c>
      <c r="L180" s="6">
        <v>83064</v>
      </c>
      <c r="M180" s="6">
        <v>43040</v>
      </c>
      <c r="N180" s="6">
        <v>19868</v>
      </c>
      <c r="O180" s="6">
        <v>36021</v>
      </c>
      <c r="P180" s="6">
        <v>41696</v>
      </c>
      <c r="Q180" s="6">
        <v>44737.8</v>
      </c>
    </row>
    <row r="181" spans="7:17" x14ac:dyDescent="0.3">
      <c r="G181" s="3" t="s">
        <v>72</v>
      </c>
      <c r="H181" s="3" t="s">
        <v>73</v>
      </c>
      <c r="I181" s="3" t="s">
        <v>75</v>
      </c>
      <c r="J181" s="3" t="s">
        <v>76</v>
      </c>
      <c r="K181" s="3" t="s">
        <v>84</v>
      </c>
      <c r="L181" s="6">
        <v>83064</v>
      </c>
      <c r="M181" s="6">
        <v>43040</v>
      </c>
      <c r="N181" s="6">
        <v>19868</v>
      </c>
      <c r="O181" s="6">
        <v>36021</v>
      </c>
      <c r="P181" s="6">
        <v>84732</v>
      </c>
      <c r="Q181" s="6">
        <v>53345</v>
      </c>
    </row>
    <row r="182" spans="7:17" x14ac:dyDescent="0.3">
      <c r="G182" s="3" t="s">
        <v>72</v>
      </c>
      <c r="H182" s="3" t="s">
        <v>73</v>
      </c>
      <c r="I182" s="3" t="s">
        <v>75</v>
      </c>
      <c r="J182" s="3" t="s">
        <v>76</v>
      </c>
      <c r="K182" s="3" t="s">
        <v>24</v>
      </c>
      <c r="L182" s="6">
        <v>83064</v>
      </c>
      <c r="M182" s="6">
        <v>43040</v>
      </c>
      <c r="N182" s="6">
        <v>19868</v>
      </c>
      <c r="O182" s="6">
        <v>36021</v>
      </c>
      <c r="P182" s="6">
        <v>100893</v>
      </c>
      <c r="Q182" s="6">
        <v>56577.2</v>
      </c>
    </row>
    <row r="183" spans="7:17" x14ac:dyDescent="0.3">
      <c r="G183" s="3" t="s">
        <v>72</v>
      </c>
      <c r="H183" s="3" t="s">
        <v>73</v>
      </c>
      <c r="I183" s="3" t="s">
        <v>75</v>
      </c>
      <c r="J183" s="3" t="s">
        <v>23</v>
      </c>
      <c r="K183" s="3" t="s">
        <v>77</v>
      </c>
      <c r="L183" s="6">
        <v>83064</v>
      </c>
      <c r="M183" s="6">
        <v>43040</v>
      </c>
      <c r="N183" s="6">
        <v>19868</v>
      </c>
      <c r="O183" s="6">
        <v>12030</v>
      </c>
      <c r="P183" s="6">
        <v>65219</v>
      </c>
      <c r="Q183" s="6">
        <v>44644.2</v>
      </c>
    </row>
    <row r="184" spans="7:17" x14ac:dyDescent="0.3">
      <c r="G184" s="3" t="s">
        <v>72</v>
      </c>
      <c r="H184" s="3" t="s">
        <v>73</v>
      </c>
      <c r="I184" s="3" t="s">
        <v>75</v>
      </c>
      <c r="J184" s="3" t="s">
        <v>23</v>
      </c>
      <c r="K184" s="3" t="s">
        <v>78</v>
      </c>
      <c r="L184" s="6">
        <v>83064</v>
      </c>
      <c r="M184" s="6">
        <v>43040</v>
      </c>
      <c r="N184" s="6">
        <v>19868</v>
      </c>
      <c r="O184" s="6">
        <v>12030</v>
      </c>
      <c r="P184" s="6">
        <v>94450</v>
      </c>
      <c r="Q184" s="6">
        <v>50490.400000000001</v>
      </c>
    </row>
    <row r="185" spans="7:17" x14ac:dyDescent="0.3">
      <c r="G185" s="3" t="s">
        <v>72</v>
      </c>
      <c r="H185" s="3" t="s">
        <v>73</v>
      </c>
      <c r="I185" s="3" t="s">
        <v>75</v>
      </c>
      <c r="J185" s="3" t="s">
        <v>23</v>
      </c>
      <c r="K185" s="3" t="s">
        <v>79</v>
      </c>
      <c r="L185" s="6">
        <v>83064</v>
      </c>
      <c r="M185" s="6">
        <v>43040</v>
      </c>
      <c r="N185" s="6">
        <v>19868</v>
      </c>
      <c r="O185" s="6">
        <v>12030</v>
      </c>
      <c r="P185" s="6">
        <v>97051</v>
      </c>
      <c r="Q185" s="6">
        <v>51010.6</v>
      </c>
    </row>
    <row r="186" spans="7:17" x14ac:dyDescent="0.3">
      <c r="G186" s="3" t="s">
        <v>72</v>
      </c>
      <c r="H186" s="3" t="s">
        <v>73</v>
      </c>
      <c r="I186" s="3" t="s">
        <v>75</v>
      </c>
      <c r="J186" s="3" t="s">
        <v>23</v>
      </c>
      <c r="K186" s="3" t="s">
        <v>25</v>
      </c>
      <c r="L186" s="6">
        <v>83064</v>
      </c>
      <c r="M186" s="6">
        <v>43040</v>
      </c>
      <c r="N186" s="6">
        <v>19868</v>
      </c>
      <c r="O186" s="6">
        <v>12030</v>
      </c>
      <c r="P186" s="6">
        <v>50249</v>
      </c>
      <c r="Q186" s="6">
        <v>41650.199999999997</v>
      </c>
    </row>
    <row r="187" spans="7:17" x14ac:dyDescent="0.3">
      <c r="G187" s="3" t="s">
        <v>72</v>
      </c>
      <c r="H187" s="3" t="s">
        <v>73</v>
      </c>
      <c r="I187" s="3" t="s">
        <v>75</v>
      </c>
      <c r="J187" s="3" t="s">
        <v>23</v>
      </c>
      <c r="K187" s="3" t="s">
        <v>80</v>
      </c>
      <c r="L187" s="6">
        <v>83064</v>
      </c>
      <c r="M187" s="6">
        <v>43040</v>
      </c>
      <c r="N187" s="6">
        <v>19868</v>
      </c>
      <c r="O187" s="6">
        <v>12030</v>
      </c>
      <c r="P187" s="6">
        <v>117461</v>
      </c>
      <c r="Q187" s="6">
        <v>55092.6</v>
      </c>
    </row>
    <row r="188" spans="7:17" x14ac:dyDescent="0.3">
      <c r="G188" s="3" t="s">
        <v>72</v>
      </c>
      <c r="H188" s="3" t="s">
        <v>73</v>
      </c>
      <c r="I188" s="3" t="s">
        <v>75</v>
      </c>
      <c r="J188" s="3" t="s">
        <v>23</v>
      </c>
      <c r="K188" s="3" t="s">
        <v>81</v>
      </c>
      <c r="L188" s="6">
        <v>83064</v>
      </c>
      <c r="M188" s="6">
        <v>43040</v>
      </c>
      <c r="N188" s="6">
        <v>19868</v>
      </c>
      <c r="O188" s="6">
        <v>12030</v>
      </c>
      <c r="P188" s="6">
        <v>36016</v>
      </c>
      <c r="Q188" s="6">
        <v>38803.599999999999</v>
      </c>
    </row>
    <row r="189" spans="7:17" x14ac:dyDescent="0.3">
      <c r="G189" s="3" t="s">
        <v>72</v>
      </c>
      <c r="H189" s="3" t="s">
        <v>73</v>
      </c>
      <c r="I189" s="3" t="s">
        <v>75</v>
      </c>
      <c r="J189" s="3" t="s">
        <v>23</v>
      </c>
      <c r="K189" s="3" t="s">
        <v>82</v>
      </c>
      <c r="L189" s="6">
        <v>83064</v>
      </c>
      <c r="M189" s="6">
        <v>43040</v>
      </c>
      <c r="N189" s="6">
        <v>19868</v>
      </c>
      <c r="O189" s="6">
        <v>12030</v>
      </c>
      <c r="P189" s="6">
        <v>33332</v>
      </c>
      <c r="Q189" s="6">
        <v>38266.800000000003</v>
      </c>
    </row>
    <row r="190" spans="7:17" x14ac:dyDescent="0.3">
      <c r="G190" s="3" t="s">
        <v>72</v>
      </c>
      <c r="H190" s="3" t="s">
        <v>73</v>
      </c>
      <c r="I190" s="3" t="s">
        <v>75</v>
      </c>
      <c r="J190" s="3" t="s">
        <v>23</v>
      </c>
      <c r="K190" s="3" t="s">
        <v>83</v>
      </c>
      <c r="L190" s="6">
        <v>83064</v>
      </c>
      <c r="M190" s="6">
        <v>43040</v>
      </c>
      <c r="N190" s="6">
        <v>19868</v>
      </c>
      <c r="O190" s="6">
        <v>12030</v>
      </c>
      <c r="P190" s="6">
        <v>41696</v>
      </c>
      <c r="Q190" s="6">
        <v>39939.599999999999</v>
      </c>
    </row>
    <row r="191" spans="7:17" x14ac:dyDescent="0.3">
      <c r="G191" s="3" t="s">
        <v>72</v>
      </c>
      <c r="H191" s="3" t="s">
        <v>73</v>
      </c>
      <c r="I191" s="3" t="s">
        <v>75</v>
      </c>
      <c r="J191" s="3" t="s">
        <v>23</v>
      </c>
      <c r="K191" s="3" t="s">
        <v>84</v>
      </c>
      <c r="L191" s="6">
        <v>83064</v>
      </c>
      <c r="M191" s="6">
        <v>43040</v>
      </c>
      <c r="N191" s="6">
        <v>19868</v>
      </c>
      <c r="O191" s="6">
        <v>12030</v>
      </c>
      <c r="P191" s="6">
        <v>84732</v>
      </c>
      <c r="Q191" s="6">
        <v>48546.8</v>
      </c>
    </row>
    <row r="192" spans="7:17" x14ac:dyDescent="0.3">
      <c r="G192" s="3" t="s">
        <v>72</v>
      </c>
      <c r="H192" s="3" t="s">
        <v>73</v>
      </c>
      <c r="I192" s="3" t="s">
        <v>75</v>
      </c>
      <c r="J192" s="3" t="s">
        <v>23</v>
      </c>
      <c r="K192" s="3" t="s">
        <v>24</v>
      </c>
      <c r="L192" s="6">
        <v>83064</v>
      </c>
      <c r="M192" s="6">
        <v>43040</v>
      </c>
      <c r="N192" s="6">
        <v>19868</v>
      </c>
      <c r="O192" s="6">
        <v>12030</v>
      </c>
      <c r="P192" s="6">
        <v>100893</v>
      </c>
      <c r="Q192" s="6">
        <v>51779</v>
      </c>
    </row>
    <row r="193" spans="7:17" x14ac:dyDescent="0.3">
      <c r="G193" s="3" t="s">
        <v>72</v>
      </c>
      <c r="H193" s="3" t="s">
        <v>73</v>
      </c>
      <c r="I193" s="3" t="s">
        <v>75</v>
      </c>
      <c r="J193" s="3" t="s">
        <v>77</v>
      </c>
      <c r="K193" s="3" t="s">
        <v>78</v>
      </c>
      <c r="L193" s="6">
        <v>83064</v>
      </c>
      <c r="M193" s="6">
        <v>43040</v>
      </c>
      <c r="N193" s="6">
        <v>19868</v>
      </c>
      <c r="O193" s="6">
        <v>65219</v>
      </c>
      <c r="P193" s="6">
        <v>94450</v>
      </c>
      <c r="Q193" s="6">
        <v>61128.2</v>
      </c>
    </row>
    <row r="194" spans="7:17" x14ac:dyDescent="0.3">
      <c r="G194" s="3" t="s">
        <v>72</v>
      </c>
      <c r="H194" s="3" t="s">
        <v>73</v>
      </c>
      <c r="I194" s="3" t="s">
        <v>75</v>
      </c>
      <c r="J194" s="3" t="s">
        <v>77</v>
      </c>
      <c r="K194" s="3" t="s">
        <v>79</v>
      </c>
      <c r="L194" s="6">
        <v>83064</v>
      </c>
      <c r="M194" s="6">
        <v>43040</v>
      </c>
      <c r="N194" s="6">
        <v>19868</v>
      </c>
      <c r="O194" s="6">
        <v>65219</v>
      </c>
      <c r="P194" s="6">
        <v>97051</v>
      </c>
      <c r="Q194" s="6">
        <v>61648.4</v>
      </c>
    </row>
    <row r="195" spans="7:17" x14ac:dyDescent="0.3">
      <c r="G195" s="3" t="s">
        <v>72</v>
      </c>
      <c r="H195" s="3" t="s">
        <v>73</v>
      </c>
      <c r="I195" s="3" t="s">
        <v>75</v>
      </c>
      <c r="J195" s="3" t="s">
        <v>77</v>
      </c>
      <c r="K195" s="3" t="s">
        <v>25</v>
      </c>
      <c r="L195" s="6">
        <v>83064</v>
      </c>
      <c r="M195" s="6">
        <v>43040</v>
      </c>
      <c r="N195" s="6">
        <v>19868</v>
      </c>
      <c r="O195" s="6">
        <v>65219</v>
      </c>
      <c r="P195" s="6">
        <v>50249</v>
      </c>
      <c r="Q195" s="6">
        <v>52288</v>
      </c>
    </row>
    <row r="196" spans="7:17" x14ac:dyDescent="0.3">
      <c r="G196" s="3" t="s">
        <v>72</v>
      </c>
      <c r="H196" s="3" t="s">
        <v>73</v>
      </c>
      <c r="I196" s="3" t="s">
        <v>75</v>
      </c>
      <c r="J196" s="3" t="s">
        <v>77</v>
      </c>
      <c r="K196" s="3" t="s">
        <v>80</v>
      </c>
      <c r="L196" s="6">
        <v>83064</v>
      </c>
      <c r="M196" s="6">
        <v>43040</v>
      </c>
      <c r="N196" s="6">
        <v>19868</v>
      </c>
      <c r="O196" s="6">
        <v>65219</v>
      </c>
      <c r="P196" s="6">
        <v>117461</v>
      </c>
      <c r="Q196" s="6">
        <v>65730.399999999994</v>
      </c>
    </row>
    <row r="197" spans="7:17" x14ac:dyDescent="0.3">
      <c r="G197" s="3" t="s">
        <v>72</v>
      </c>
      <c r="H197" s="3" t="s">
        <v>73</v>
      </c>
      <c r="I197" s="3" t="s">
        <v>75</v>
      </c>
      <c r="J197" s="3" t="s">
        <v>77</v>
      </c>
      <c r="K197" s="3" t="s">
        <v>81</v>
      </c>
      <c r="L197" s="6">
        <v>83064</v>
      </c>
      <c r="M197" s="6">
        <v>43040</v>
      </c>
      <c r="N197" s="6">
        <v>19868</v>
      </c>
      <c r="O197" s="6">
        <v>65219</v>
      </c>
      <c r="P197" s="6">
        <v>36016</v>
      </c>
      <c r="Q197" s="6">
        <v>49441.4</v>
      </c>
    </row>
    <row r="198" spans="7:17" x14ac:dyDescent="0.3">
      <c r="G198" s="3" t="s">
        <v>72</v>
      </c>
      <c r="H198" s="3" t="s">
        <v>73</v>
      </c>
      <c r="I198" s="3" t="s">
        <v>75</v>
      </c>
      <c r="J198" s="3" t="s">
        <v>77</v>
      </c>
      <c r="K198" s="3" t="s">
        <v>82</v>
      </c>
      <c r="L198" s="6">
        <v>83064</v>
      </c>
      <c r="M198" s="6">
        <v>43040</v>
      </c>
      <c r="N198" s="6">
        <v>19868</v>
      </c>
      <c r="O198" s="6">
        <v>65219</v>
      </c>
      <c r="P198" s="6">
        <v>33332</v>
      </c>
      <c r="Q198" s="6">
        <v>48904.6</v>
      </c>
    </row>
    <row r="199" spans="7:17" x14ac:dyDescent="0.3">
      <c r="G199" s="3" t="s">
        <v>72</v>
      </c>
      <c r="H199" s="3" t="s">
        <v>73</v>
      </c>
      <c r="I199" s="3" t="s">
        <v>75</v>
      </c>
      <c r="J199" s="3" t="s">
        <v>77</v>
      </c>
      <c r="K199" s="3" t="s">
        <v>83</v>
      </c>
      <c r="L199" s="6">
        <v>83064</v>
      </c>
      <c r="M199" s="6">
        <v>43040</v>
      </c>
      <c r="N199" s="6">
        <v>19868</v>
      </c>
      <c r="O199" s="6">
        <v>65219</v>
      </c>
      <c r="P199" s="6">
        <v>41696</v>
      </c>
      <c r="Q199" s="6">
        <v>50577.4</v>
      </c>
    </row>
    <row r="200" spans="7:17" x14ac:dyDescent="0.3">
      <c r="G200" s="3" t="s">
        <v>72</v>
      </c>
      <c r="H200" s="3" t="s">
        <v>73</v>
      </c>
      <c r="I200" s="3" t="s">
        <v>75</v>
      </c>
      <c r="J200" s="3" t="s">
        <v>77</v>
      </c>
      <c r="K200" s="3" t="s">
        <v>84</v>
      </c>
      <c r="L200" s="6">
        <v>83064</v>
      </c>
      <c r="M200" s="6">
        <v>43040</v>
      </c>
      <c r="N200" s="6">
        <v>19868</v>
      </c>
      <c r="O200" s="6">
        <v>65219</v>
      </c>
      <c r="P200" s="6">
        <v>84732</v>
      </c>
      <c r="Q200" s="6">
        <v>59184.6</v>
      </c>
    </row>
    <row r="201" spans="7:17" x14ac:dyDescent="0.3">
      <c r="G201" s="3" t="s">
        <v>72</v>
      </c>
      <c r="H201" s="3" t="s">
        <v>73</v>
      </c>
      <c r="I201" s="3" t="s">
        <v>75</v>
      </c>
      <c r="J201" s="3" t="s">
        <v>77</v>
      </c>
      <c r="K201" s="3" t="s">
        <v>24</v>
      </c>
      <c r="L201" s="6">
        <v>83064</v>
      </c>
      <c r="M201" s="6">
        <v>43040</v>
      </c>
      <c r="N201" s="6">
        <v>19868</v>
      </c>
      <c r="O201" s="6">
        <v>65219</v>
      </c>
      <c r="P201" s="6">
        <v>100893</v>
      </c>
      <c r="Q201" s="6">
        <v>62416.800000000003</v>
      </c>
    </row>
    <row r="202" spans="7:17" x14ac:dyDescent="0.3">
      <c r="G202" s="3" t="s">
        <v>72</v>
      </c>
      <c r="H202" s="3" t="s">
        <v>73</v>
      </c>
      <c r="I202" s="3" t="s">
        <v>75</v>
      </c>
      <c r="J202" s="3" t="s">
        <v>78</v>
      </c>
      <c r="K202" s="3" t="s">
        <v>79</v>
      </c>
      <c r="L202" s="6">
        <v>83064</v>
      </c>
      <c r="M202" s="6">
        <v>43040</v>
      </c>
      <c r="N202" s="6">
        <v>19868</v>
      </c>
      <c r="O202" s="6">
        <v>94450</v>
      </c>
      <c r="P202" s="6">
        <v>97051</v>
      </c>
      <c r="Q202" s="6">
        <v>67494.600000000006</v>
      </c>
    </row>
    <row r="203" spans="7:17" x14ac:dyDescent="0.3">
      <c r="G203" s="3" t="s">
        <v>72</v>
      </c>
      <c r="H203" s="3" t="s">
        <v>73</v>
      </c>
      <c r="I203" s="3" t="s">
        <v>75</v>
      </c>
      <c r="J203" s="3" t="s">
        <v>78</v>
      </c>
      <c r="K203" s="3" t="s">
        <v>25</v>
      </c>
      <c r="L203" s="6">
        <v>83064</v>
      </c>
      <c r="M203" s="6">
        <v>43040</v>
      </c>
      <c r="N203" s="6">
        <v>19868</v>
      </c>
      <c r="O203" s="6">
        <v>94450</v>
      </c>
      <c r="P203" s="6">
        <v>50249</v>
      </c>
      <c r="Q203" s="6">
        <v>58134.2</v>
      </c>
    </row>
    <row r="204" spans="7:17" x14ac:dyDescent="0.3">
      <c r="G204" s="3" t="s">
        <v>72</v>
      </c>
      <c r="H204" s="3" t="s">
        <v>73</v>
      </c>
      <c r="I204" s="3" t="s">
        <v>75</v>
      </c>
      <c r="J204" s="3" t="s">
        <v>78</v>
      </c>
      <c r="K204" s="3" t="s">
        <v>80</v>
      </c>
      <c r="L204" s="6">
        <v>83064</v>
      </c>
      <c r="M204" s="6">
        <v>43040</v>
      </c>
      <c r="N204" s="6">
        <v>19868</v>
      </c>
      <c r="O204" s="6">
        <v>94450</v>
      </c>
      <c r="P204" s="6">
        <v>117461</v>
      </c>
      <c r="Q204" s="6">
        <v>71576.600000000006</v>
      </c>
    </row>
    <row r="205" spans="7:17" x14ac:dyDescent="0.3">
      <c r="G205" s="3" t="s">
        <v>72</v>
      </c>
      <c r="H205" s="3" t="s">
        <v>73</v>
      </c>
      <c r="I205" s="3" t="s">
        <v>75</v>
      </c>
      <c r="J205" s="3" t="s">
        <v>78</v>
      </c>
      <c r="K205" s="3" t="s">
        <v>81</v>
      </c>
      <c r="L205" s="6">
        <v>83064</v>
      </c>
      <c r="M205" s="6">
        <v>43040</v>
      </c>
      <c r="N205" s="6">
        <v>19868</v>
      </c>
      <c r="O205" s="6">
        <v>94450</v>
      </c>
      <c r="P205" s="6">
        <v>36016</v>
      </c>
      <c r="Q205" s="6">
        <v>55287.6</v>
      </c>
    </row>
    <row r="206" spans="7:17" x14ac:dyDescent="0.3">
      <c r="G206" s="3" t="s">
        <v>72</v>
      </c>
      <c r="H206" s="3" t="s">
        <v>73</v>
      </c>
      <c r="I206" s="3" t="s">
        <v>75</v>
      </c>
      <c r="J206" s="3" t="s">
        <v>78</v>
      </c>
      <c r="K206" s="3" t="s">
        <v>82</v>
      </c>
      <c r="L206" s="6">
        <v>83064</v>
      </c>
      <c r="M206" s="6">
        <v>43040</v>
      </c>
      <c r="N206" s="6">
        <v>19868</v>
      </c>
      <c r="O206" s="6">
        <v>94450</v>
      </c>
      <c r="P206" s="6">
        <v>33332</v>
      </c>
      <c r="Q206" s="6">
        <v>54750.8</v>
      </c>
    </row>
    <row r="207" spans="7:17" x14ac:dyDescent="0.3">
      <c r="G207" s="3" t="s">
        <v>72</v>
      </c>
      <c r="H207" s="3" t="s">
        <v>73</v>
      </c>
      <c r="I207" s="3" t="s">
        <v>75</v>
      </c>
      <c r="J207" s="3" t="s">
        <v>78</v>
      </c>
      <c r="K207" s="3" t="s">
        <v>83</v>
      </c>
      <c r="L207" s="6">
        <v>83064</v>
      </c>
      <c r="M207" s="6">
        <v>43040</v>
      </c>
      <c r="N207" s="6">
        <v>19868</v>
      </c>
      <c r="O207" s="6">
        <v>94450</v>
      </c>
      <c r="P207" s="6">
        <v>41696</v>
      </c>
      <c r="Q207" s="6">
        <v>56423.6</v>
      </c>
    </row>
    <row r="208" spans="7:17" x14ac:dyDescent="0.3">
      <c r="G208" s="3" t="s">
        <v>72</v>
      </c>
      <c r="H208" s="3" t="s">
        <v>73</v>
      </c>
      <c r="I208" s="3" t="s">
        <v>75</v>
      </c>
      <c r="J208" s="3" t="s">
        <v>78</v>
      </c>
      <c r="K208" s="3" t="s">
        <v>84</v>
      </c>
      <c r="L208" s="6">
        <v>83064</v>
      </c>
      <c r="M208" s="6">
        <v>43040</v>
      </c>
      <c r="N208" s="6">
        <v>19868</v>
      </c>
      <c r="O208" s="6">
        <v>94450</v>
      </c>
      <c r="P208" s="6">
        <v>84732</v>
      </c>
      <c r="Q208" s="6">
        <v>65030.8</v>
      </c>
    </row>
    <row r="209" spans="7:17" x14ac:dyDescent="0.3">
      <c r="G209" s="3" t="s">
        <v>72</v>
      </c>
      <c r="H209" s="3" t="s">
        <v>73</v>
      </c>
      <c r="I209" s="3" t="s">
        <v>75</v>
      </c>
      <c r="J209" s="3" t="s">
        <v>78</v>
      </c>
      <c r="K209" s="3" t="s">
        <v>24</v>
      </c>
      <c r="L209" s="6">
        <v>83064</v>
      </c>
      <c r="M209" s="6">
        <v>43040</v>
      </c>
      <c r="N209" s="6">
        <v>19868</v>
      </c>
      <c r="O209" s="6">
        <v>94450</v>
      </c>
      <c r="P209" s="6">
        <v>100893</v>
      </c>
      <c r="Q209" s="6">
        <v>68263</v>
      </c>
    </row>
    <row r="210" spans="7:17" x14ac:dyDescent="0.3">
      <c r="G210" s="3" t="s">
        <v>72</v>
      </c>
      <c r="H210" s="3" t="s">
        <v>73</v>
      </c>
      <c r="I210" s="3" t="s">
        <v>75</v>
      </c>
      <c r="J210" s="3" t="s">
        <v>79</v>
      </c>
      <c r="K210" s="3" t="s">
        <v>25</v>
      </c>
      <c r="L210" s="6">
        <v>83064</v>
      </c>
      <c r="M210" s="6">
        <v>43040</v>
      </c>
      <c r="N210" s="6">
        <v>19868</v>
      </c>
      <c r="O210" s="6">
        <v>97051</v>
      </c>
      <c r="P210" s="6">
        <v>50249</v>
      </c>
      <c r="Q210" s="6">
        <v>58654.400000000001</v>
      </c>
    </row>
    <row r="211" spans="7:17" x14ac:dyDescent="0.3">
      <c r="G211" s="3" t="s">
        <v>72</v>
      </c>
      <c r="H211" s="3" t="s">
        <v>73</v>
      </c>
      <c r="I211" s="3" t="s">
        <v>75</v>
      </c>
      <c r="J211" s="3" t="s">
        <v>79</v>
      </c>
      <c r="K211" s="3" t="s">
        <v>80</v>
      </c>
      <c r="L211" s="6">
        <v>83064</v>
      </c>
      <c r="M211" s="6">
        <v>43040</v>
      </c>
      <c r="N211" s="6">
        <v>19868</v>
      </c>
      <c r="O211" s="6">
        <v>97051</v>
      </c>
      <c r="P211" s="6">
        <v>117461</v>
      </c>
      <c r="Q211" s="6">
        <v>72096.800000000003</v>
      </c>
    </row>
    <row r="212" spans="7:17" x14ac:dyDescent="0.3">
      <c r="G212" s="3" t="s">
        <v>72</v>
      </c>
      <c r="H212" s="3" t="s">
        <v>73</v>
      </c>
      <c r="I212" s="3" t="s">
        <v>75</v>
      </c>
      <c r="J212" s="3" t="s">
        <v>79</v>
      </c>
      <c r="K212" s="3" t="s">
        <v>81</v>
      </c>
      <c r="L212" s="6">
        <v>83064</v>
      </c>
      <c r="M212" s="6">
        <v>43040</v>
      </c>
      <c r="N212" s="6">
        <v>19868</v>
      </c>
      <c r="O212" s="6">
        <v>97051</v>
      </c>
      <c r="P212" s="6">
        <v>36016</v>
      </c>
      <c r="Q212" s="6">
        <v>55807.8</v>
      </c>
    </row>
    <row r="213" spans="7:17" x14ac:dyDescent="0.3">
      <c r="G213" s="3" t="s">
        <v>72</v>
      </c>
      <c r="H213" s="3" t="s">
        <v>73</v>
      </c>
      <c r="I213" s="3" t="s">
        <v>75</v>
      </c>
      <c r="J213" s="3" t="s">
        <v>79</v>
      </c>
      <c r="K213" s="3" t="s">
        <v>82</v>
      </c>
      <c r="L213" s="6">
        <v>83064</v>
      </c>
      <c r="M213" s="6">
        <v>43040</v>
      </c>
      <c r="N213" s="6">
        <v>19868</v>
      </c>
      <c r="O213" s="6">
        <v>97051</v>
      </c>
      <c r="P213" s="6">
        <v>33332</v>
      </c>
      <c r="Q213" s="6">
        <v>55271</v>
      </c>
    </row>
    <row r="214" spans="7:17" x14ac:dyDescent="0.3">
      <c r="G214" s="3" t="s">
        <v>72</v>
      </c>
      <c r="H214" s="3" t="s">
        <v>73</v>
      </c>
      <c r="I214" s="3" t="s">
        <v>75</v>
      </c>
      <c r="J214" s="3" t="s">
        <v>79</v>
      </c>
      <c r="K214" s="3" t="s">
        <v>83</v>
      </c>
      <c r="L214" s="6">
        <v>83064</v>
      </c>
      <c r="M214" s="6">
        <v>43040</v>
      </c>
      <c r="N214" s="6">
        <v>19868</v>
      </c>
      <c r="O214" s="6">
        <v>97051</v>
      </c>
      <c r="P214" s="6">
        <v>41696</v>
      </c>
      <c r="Q214" s="6">
        <v>56943.8</v>
      </c>
    </row>
    <row r="215" spans="7:17" x14ac:dyDescent="0.3">
      <c r="G215" s="3" t="s">
        <v>72</v>
      </c>
      <c r="H215" s="3" t="s">
        <v>73</v>
      </c>
      <c r="I215" s="3" t="s">
        <v>75</v>
      </c>
      <c r="J215" s="3" t="s">
        <v>79</v>
      </c>
      <c r="K215" s="3" t="s">
        <v>84</v>
      </c>
      <c r="L215" s="6">
        <v>83064</v>
      </c>
      <c r="M215" s="6">
        <v>43040</v>
      </c>
      <c r="N215" s="6">
        <v>19868</v>
      </c>
      <c r="O215" s="6">
        <v>97051</v>
      </c>
      <c r="P215" s="6">
        <v>84732</v>
      </c>
      <c r="Q215" s="6">
        <v>65551</v>
      </c>
    </row>
    <row r="216" spans="7:17" x14ac:dyDescent="0.3">
      <c r="G216" s="3" t="s">
        <v>72</v>
      </c>
      <c r="H216" s="3" t="s">
        <v>73</v>
      </c>
      <c r="I216" s="3" t="s">
        <v>75</v>
      </c>
      <c r="J216" s="3" t="s">
        <v>79</v>
      </c>
      <c r="K216" s="3" t="s">
        <v>24</v>
      </c>
      <c r="L216" s="6">
        <v>83064</v>
      </c>
      <c r="M216" s="6">
        <v>43040</v>
      </c>
      <c r="N216" s="6">
        <v>19868</v>
      </c>
      <c r="O216" s="6">
        <v>97051</v>
      </c>
      <c r="P216" s="6">
        <v>100893</v>
      </c>
      <c r="Q216" s="6">
        <v>68783.199999999997</v>
      </c>
    </row>
    <row r="217" spans="7:17" x14ac:dyDescent="0.3">
      <c r="G217" s="3" t="s">
        <v>72</v>
      </c>
      <c r="H217" s="3" t="s">
        <v>73</v>
      </c>
      <c r="I217" s="3" t="s">
        <v>75</v>
      </c>
      <c r="J217" s="3" t="s">
        <v>25</v>
      </c>
      <c r="K217" s="3" t="s">
        <v>80</v>
      </c>
      <c r="L217" s="6">
        <v>83064</v>
      </c>
      <c r="M217" s="6">
        <v>43040</v>
      </c>
      <c r="N217" s="6">
        <v>19868</v>
      </c>
      <c r="O217" s="6">
        <v>50249</v>
      </c>
      <c r="P217" s="6">
        <v>117461</v>
      </c>
      <c r="Q217" s="6">
        <v>62736.4</v>
      </c>
    </row>
    <row r="218" spans="7:17" x14ac:dyDescent="0.3">
      <c r="G218" s="3" t="s">
        <v>72</v>
      </c>
      <c r="H218" s="3" t="s">
        <v>73</v>
      </c>
      <c r="I218" s="3" t="s">
        <v>75</v>
      </c>
      <c r="J218" s="3" t="s">
        <v>25</v>
      </c>
      <c r="K218" s="3" t="s">
        <v>81</v>
      </c>
      <c r="L218" s="6">
        <v>83064</v>
      </c>
      <c r="M218" s="6">
        <v>43040</v>
      </c>
      <c r="N218" s="6">
        <v>19868</v>
      </c>
      <c r="O218" s="6">
        <v>50249</v>
      </c>
      <c r="P218" s="6">
        <v>36016</v>
      </c>
      <c r="Q218" s="6">
        <v>46447.4</v>
      </c>
    </row>
    <row r="219" spans="7:17" x14ac:dyDescent="0.3">
      <c r="G219" s="3" t="s">
        <v>72</v>
      </c>
      <c r="H219" s="3" t="s">
        <v>73</v>
      </c>
      <c r="I219" s="3" t="s">
        <v>75</v>
      </c>
      <c r="J219" s="3" t="s">
        <v>25</v>
      </c>
      <c r="K219" s="3" t="s">
        <v>82</v>
      </c>
      <c r="L219" s="6">
        <v>83064</v>
      </c>
      <c r="M219" s="6">
        <v>43040</v>
      </c>
      <c r="N219" s="6">
        <v>19868</v>
      </c>
      <c r="O219" s="6">
        <v>50249</v>
      </c>
      <c r="P219" s="6">
        <v>33332</v>
      </c>
      <c r="Q219" s="6">
        <v>45910.6</v>
      </c>
    </row>
    <row r="220" spans="7:17" x14ac:dyDescent="0.3">
      <c r="G220" s="3" t="s">
        <v>72</v>
      </c>
      <c r="H220" s="3" t="s">
        <v>73</v>
      </c>
      <c r="I220" s="3" t="s">
        <v>75</v>
      </c>
      <c r="J220" s="3" t="s">
        <v>25</v>
      </c>
      <c r="K220" s="3" t="s">
        <v>83</v>
      </c>
      <c r="L220" s="6">
        <v>83064</v>
      </c>
      <c r="M220" s="6">
        <v>43040</v>
      </c>
      <c r="N220" s="6">
        <v>19868</v>
      </c>
      <c r="O220" s="6">
        <v>50249</v>
      </c>
      <c r="P220" s="6">
        <v>41696</v>
      </c>
      <c r="Q220" s="6">
        <v>47583.4</v>
      </c>
    </row>
    <row r="221" spans="7:17" x14ac:dyDescent="0.3">
      <c r="G221" s="3" t="s">
        <v>72</v>
      </c>
      <c r="H221" s="3" t="s">
        <v>73</v>
      </c>
      <c r="I221" s="3" t="s">
        <v>75</v>
      </c>
      <c r="J221" s="3" t="s">
        <v>25</v>
      </c>
      <c r="K221" s="3" t="s">
        <v>84</v>
      </c>
      <c r="L221" s="6">
        <v>83064</v>
      </c>
      <c r="M221" s="6">
        <v>43040</v>
      </c>
      <c r="N221" s="6">
        <v>19868</v>
      </c>
      <c r="O221" s="6">
        <v>50249</v>
      </c>
      <c r="P221" s="6">
        <v>84732</v>
      </c>
      <c r="Q221" s="6">
        <v>56190.6</v>
      </c>
    </row>
    <row r="222" spans="7:17" x14ac:dyDescent="0.3">
      <c r="G222" s="3" t="s">
        <v>72</v>
      </c>
      <c r="H222" s="3" t="s">
        <v>73</v>
      </c>
      <c r="I222" s="3" t="s">
        <v>75</v>
      </c>
      <c r="J222" s="3" t="s">
        <v>25</v>
      </c>
      <c r="K222" s="3" t="s">
        <v>24</v>
      </c>
      <c r="L222" s="6">
        <v>83064</v>
      </c>
      <c r="M222" s="6">
        <v>43040</v>
      </c>
      <c r="N222" s="6">
        <v>19868</v>
      </c>
      <c r="O222" s="6">
        <v>50249</v>
      </c>
      <c r="P222" s="6">
        <v>100893</v>
      </c>
      <c r="Q222" s="6">
        <v>59422.8</v>
      </c>
    </row>
    <row r="223" spans="7:17" x14ac:dyDescent="0.3">
      <c r="G223" s="3" t="s">
        <v>72</v>
      </c>
      <c r="H223" s="3" t="s">
        <v>73</v>
      </c>
      <c r="I223" s="3" t="s">
        <v>75</v>
      </c>
      <c r="J223" s="3" t="s">
        <v>80</v>
      </c>
      <c r="K223" s="3" t="s">
        <v>81</v>
      </c>
      <c r="L223" s="6">
        <v>83064</v>
      </c>
      <c r="M223" s="6">
        <v>43040</v>
      </c>
      <c r="N223" s="6">
        <v>19868</v>
      </c>
      <c r="O223" s="6">
        <v>117461</v>
      </c>
      <c r="P223" s="6">
        <v>36016</v>
      </c>
      <c r="Q223" s="6">
        <v>59889.8</v>
      </c>
    </row>
    <row r="224" spans="7:17" x14ac:dyDescent="0.3">
      <c r="G224" s="3" t="s">
        <v>72</v>
      </c>
      <c r="H224" s="3" t="s">
        <v>73</v>
      </c>
      <c r="I224" s="3" t="s">
        <v>75</v>
      </c>
      <c r="J224" s="3" t="s">
        <v>80</v>
      </c>
      <c r="K224" s="3" t="s">
        <v>82</v>
      </c>
      <c r="L224" s="6">
        <v>83064</v>
      </c>
      <c r="M224" s="6">
        <v>43040</v>
      </c>
      <c r="N224" s="6">
        <v>19868</v>
      </c>
      <c r="O224" s="6">
        <v>117461</v>
      </c>
      <c r="P224" s="6">
        <v>33332</v>
      </c>
      <c r="Q224" s="6">
        <v>59353</v>
      </c>
    </row>
    <row r="225" spans="7:17" x14ac:dyDescent="0.3">
      <c r="G225" s="3" t="s">
        <v>72</v>
      </c>
      <c r="H225" s="3" t="s">
        <v>73</v>
      </c>
      <c r="I225" s="3" t="s">
        <v>75</v>
      </c>
      <c r="J225" s="3" t="s">
        <v>80</v>
      </c>
      <c r="K225" s="3" t="s">
        <v>83</v>
      </c>
      <c r="L225" s="6">
        <v>83064</v>
      </c>
      <c r="M225" s="6">
        <v>43040</v>
      </c>
      <c r="N225" s="6">
        <v>19868</v>
      </c>
      <c r="O225" s="6">
        <v>117461</v>
      </c>
      <c r="P225" s="6">
        <v>41696</v>
      </c>
      <c r="Q225" s="6">
        <v>61025.8</v>
      </c>
    </row>
    <row r="226" spans="7:17" x14ac:dyDescent="0.3">
      <c r="G226" s="3" t="s">
        <v>72</v>
      </c>
      <c r="H226" s="3" t="s">
        <v>73</v>
      </c>
      <c r="I226" s="3" t="s">
        <v>75</v>
      </c>
      <c r="J226" s="3" t="s">
        <v>80</v>
      </c>
      <c r="K226" s="3" t="s">
        <v>84</v>
      </c>
      <c r="L226" s="6">
        <v>83064</v>
      </c>
      <c r="M226" s="6">
        <v>43040</v>
      </c>
      <c r="N226" s="6">
        <v>19868</v>
      </c>
      <c r="O226" s="6">
        <v>117461</v>
      </c>
      <c r="P226" s="6">
        <v>84732</v>
      </c>
      <c r="Q226" s="6">
        <v>69633</v>
      </c>
    </row>
    <row r="227" spans="7:17" x14ac:dyDescent="0.3">
      <c r="G227" s="3" t="s">
        <v>72</v>
      </c>
      <c r="H227" s="3" t="s">
        <v>73</v>
      </c>
      <c r="I227" s="3" t="s">
        <v>75</v>
      </c>
      <c r="J227" s="3" t="s">
        <v>80</v>
      </c>
      <c r="K227" s="3" t="s">
        <v>24</v>
      </c>
      <c r="L227" s="6">
        <v>83064</v>
      </c>
      <c r="M227" s="6">
        <v>43040</v>
      </c>
      <c r="N227" s="6">
        <v>19868</v>
      </c>
      <c r="O227" s="6">
        <v>117461</v>
      </c>
      <c r="P227" s="6">
        <v>100893</v>
      </c>
      <c r="Q227" s="6">
        <v>72865.2</v>
      </c>
    </row>
    <row r="228" spans="7:17" x14ac:dyDescent="0.3">
      <c r="G228" s="3" t="s">
        <v>72</v>
      </c>
      <c r="H228" s="3" t="s">
        <v>73</v>
      </c>
      <c r="I228" s="3" t="s">
        <v>75</v>
      </c>
      <c r="J228" s="3" t="s">
        <v>81</v>
      </c>
      <c r="K228" s="3" t="s">
        <v>82</v>
      </c>
      <c r="L228" s="6">
        <v>83064</v>
      </c>
      <c r="M228" s="6">
        <v>43040</v>
      </c>
      <c r="N228" s="6">
        <v>19868</v>
      </c>
      <c r="O228" s="6">
        <v>36016</v>
      </c>
      <c r="P228" s="6">
        <v>33332</v>
      </c>
      <c r="Q228" s="6">
        <v>43064</v>
      </c>
    </row>
    <row r="229" spans="7:17" x14ac:dyDescent="0.3">
      <c r="G229" s="3" t="s">
        <v>72</v>
      </c>
      <c r="H229" s="3" t="s">
        <v>73</v>
      </c>
      <c r="I229" s="3" t="s">
        <v>75</v>
      </c>
      <c r="J229" s="3" t="s">
        <v>81</v>
      </c>
      <c r="K229" s="3" t="s">
        <v>83</v>
      </c>
      <c r="L229" s="6">
        <v>83064</v>
      </c>
      <c r="M229" s="6">
        <v>43040</v>
      </c>
      <c r="N229" s="6">
        <v>19868</v>
      </c>
      <c r="O229" s="6">
        <v>36016</v>
      </c>
      <c r="P229" s="6">
        <v>41696</v>
      </c>
      <c r="Q229" s="6">
        <v>44736.800000000003</v>
      </c>
    </row>
    <row r="230" spans="7:17" x14ac:dyDescent="0.3">
      <c r="G230" s="3" t="s">
        <v>72</v>
      </c>
      <c r="H230" s="3" t="s">
        <v>73</v>
      </c>
      <c r="I230" s="3" t="s">
        <v>75</v>
      </c>
      <c r="J230" s="3" t="s">
        <v>81</v>
      </c>
      <c r="K230" s="3" t="s">
        <v>84</v>
      </c>
      <c r="L230" s="6">
        <v>83064</v>
      </c>
      <c r="M230" s="6">
        <v>43040</v>
      </c>
      <c r="N230" s="6">
        <v>19868</v>
      </c>
      <c r="O230" s="6">
        <v>36016</v>
      </c>
      <c r="P230" s="6">
        <v>84732</v>
      </c>
      <c r="Q230" s="6">
        <v>53344</v>
      </c>
    </row>
    <row r="231" spans="7:17" x14ac:dyDescent="0.3">
      <c r="G231" s="3" t="s">
        <v>72</v>
      </c>
      <c r="H231" s="3" t="s">
        <v>73</v>
      </c>
      <c r="I231" s="3" t="s">
        <v>75</v>
      </c>
      <c r="J231" s="3" t="s">
        <v>81</v>
      </c>
      <c r="K231" s="3" t="s">
        <v>24</v>
      </c>
      <c r="L231" s="6">
        <v>83064</v>
      </c>
      <c r="M231" s="6">
        <v>43040</v>
      </c>
      <c r="N231" s="6">
        <v>19868</v>
      </c>
      <c r="O231" s="6">
        <v>36016</v>
      </c>
      <c r="P231" s="6">
        <v>100893</v>
      </c>
      <c r="Q231" s="6">
        <v>56576.2</v>
      </c>
    </row>
    <row r="232" spans="7:17" x14ac:dyDescent="0.3">
      <c r="G232" s="3" t="s">
        <v>72</v>
      </c>
      <c r="H232" s="3" t="s">
        <v>73</v>
      </c>
      <c r="I232" s="3" t="s">
        <v>75</v>
      </c>
      <c r="J232" s="3" t="s">
        <v>82</v>
      </c>
      <c r="K232" s="3" t="s">
        <v>83</v>
      </c>
      <c r="L232" s="6">
        <v>83064</v>
      </c>
      <c r="M232" s="6">
        <v>43040</v>
      </c>
      <c r="N232" s="6">
        <v>19868</v>
      </c>
      <c r="O232" s="6">
        <v>33332</v>
      </c>
      <c r="P232" s="6">
        <v>41696</v>
      </c>
      <c r="Q232" s="6">
        <v>44200</v>
      </c>
    </row>
    <row r="233" spans="7:17" x14ac:dyDescent="0.3">
      <c r="G233" s="3" t="s">
        <v>72</v>
      </c>
      <c r="H233" s="3" t="s">
        <v>73</v>
      </c>
      <c r="I233" s="3" t="s">
        <v>75</v>
      </c>
      <c r="J233" s="3" t="s">
        <v>82</v>
      </c>
      <c r="K233" s="3" t="s">
        <v>84</v>
      </c>
      <c r="L233" s="6">
        <v>83064</v>
      </c>
      <c r="M233" s="6">
        <v>43040</v>
      </c>
      <c r="N233" s="6">
        <v>19868</v>
      </c>
      <c r="O233" s="6">
        <v>33332</v>
      </c>
      <c r="P233" s="6">
        <v>84732</v>
      </c>
      <c r="Q233" s="6">
        <v>52807.199999999997</v>
      </c>
    </row>
    <row r="234" spans="7:17" x14ac:dyDescent="0.3">
      <c r="G234" s="3" t="s">
        <v>72</v>
      </c>
      <c r="H234" s="3" t="s">
        <v>73</v>
      </c>
      <c r="I234" s="3" t="s">
        <v>75</v>
      </c>
      <c r="J234" s="3" t="s">
        <v>82</v>
      </c>
      <c r="K234" s="3" t="s">
        <v>24</v>
      </c>
      <c r="L234" s="6">
        <v>83064</v>
      </c>
      <c r="M234" s="6">
        <v>43040</v>
      </c>
      <c r="N234" s="6">
        <v>19868</v>
      </c>
      <c r="O234" s="6">
        <v>33332</v>
      </c>
      <c r="P234" s="6">
        <v>100893</v>
      </c>
      <c r="Q234" s="6">
        <v>56039.4</v>
      </c>
    </row>
    <row r="235" spans="7:17" x14ac:dyDescent="0.3">
      <c r="G235" s="3" t="s">
        <v>72</v>
      </c>
      <c r="H235" s="3" t="s">
        <v>73</v>
      </c>
      <c r="I235" s="3" t="s">
        <v>75</v>
      </c>
      <c r="J235" s="3" t="s">
        <v>83</v>
      </c>
      <c r="K235" s="3" t="s">
        <v>84</v>
      </c>
      <c r="L235" s="6">
        <v>83064</v>
      </c>
      <c r="M235" s="6">
        <v>43040</v>
      </c>
      <c r="N235" s="6">
        <v>19868</v>
      </c>
      <c r="O235" s="6">
        <v>41696</v>
      </c>
      <c r="P235" s="6">
        <v>84732</v>
      </c>
      <c r="Q235" s="6">
        <v>54480</v>
      </c>
    </row>
    <row r="236" spans="7:17" x14ac:dyDescent="0.3">
      <c r="G236" s="3" t="s">
        <v>72</v>
      </c>
      <c r="H236" s="3" t="s">
        <v>73</v>
      </c>
      <c r="I236" s="3" t="s">
        <v>75</v>
      </c>
      <c r="J236" s="3" t="s">
        <v>83</v>
      </c>
      <c r="K236" s="3" t="s">
        <v>24</v>
      </c>
      <c r="L236" s="6">
        <v>83064</v>
      </c>
      <c r="M236" s="6">
        <v>43040</v>
      </c>
      <c r="N236" s="6">
        <v>19868</v>
      </c>
      <c r="O236" s="6">
        <v>41696</v>
      </c>
      <c r="P236" s="6">
        <v>100893</v>
      </c>
      <c r="Q236" s="6">
        <v>57712.2</v>
      </c>
    </row>
    <row r="237" spans="7:17" x14ac:dyDescent="0.3">
      <c r="G237" s="3" t="s">
        <v>72</v>
      </c>
      <c r="H237" s="3" t="s">
        <v>73</v>
      </c>
      <c r="I237" s="3" t="s">
        <v>75</v>
      </c>
      <c r="J237" s="3" t="s">
        <v>84</v>
      </c>
      <c r="K237" s="3" t="s">
        <v>24</v>
      </c>
      <c r="L237" s="6">
        <v>83064</v>
      </c>
      <c r="M237" s="6">
        <v>43040</v>
      </c>
      <c r="N237" s="6">
        <v>19868</v>
      </c>
      <c r="O237" s="6">
        <v>84732</v>
      </c>
      <c r="P237" s="6">
        <v>100893</v>
      </c>
      <c r="Q237" s="6">
        <v>66319.399999999994</v>
      </c>
    </row>
    <row r="238" spans="7:17" x14ac:dyDescent="0.3">
      <c r="G238" s="3" t="s">
        <v>72</v>
      </c>
      <c r="H238" s="3" t="s">
        <v>73</v>
      </c>
      <c r="I238" s="3" t="s">
        <v>76</v>
      </c>
      <c r="J238" s="3" t="s">
        <v>23</v>
      </c>
      <c r="K238" s="3" t="s">
        <v>77</v>
      </c>
      <c r="L238" s="6">
        <v>83064</v>
      </c>
      <c r="M238" s="6">
        <v>43040</v>
      </c>
      <c r="N238" s="6">
        <v>36021</v>
      </c>
      <c r="O238" s="6">
        <v>12030</v>
      </c>
      <c r="P238" s="6">
        <v>65219</v>
      </c>
      <c r="Q238" s="6">
        <v>47874.8</v>
      </c>
    </row>
    <row r="239" spans="7:17" x14ac:dyDescent="0.3">
      <c r="G239" s="3" t="s">
        <v>72</v>
      </c>
      <c r="H239" s="3" t="s">
        <v>73</v>
      </c>
      <c r="I239" s="3" t="s">
        <v>76</v>
      </c>
      <c r="J239" s="3" t="s">
        <v>23</v>
      </c>
      <c r="K239" s="3" t="s">
        <v>78</v>
      </c>
      <c r="L239" s="6">
        <v>83064</v>
      </c>
      <c r="M239" s="6">
        <v>43040</v>
      </c>
      <c r="N239" s="6">
        <v>36021</v>
      </c>
      <c r="O239" s="6">
        <v>12030</v>
      </c>
      <c r="P239" s="6">
        <v>94450</v>
      </c>
      <c r="Q239" s="6">
        <v>53721</v>
      </c>
    </row>
    <row r="240" spans="7:17" x14ac:dyDescent="0.3">
      <c r="G240" s="3" t="s">
        <v>72</v>
      </c>
      <c r="H240" s="3" t="s">
        <v>73</v>
      </c>
      <c r="I240" s="3" t="s">
        <v>76</v>
      </c>
      <c r="J240" s="3" t="s">
        <v>23</v>
      </c>
      <c r="K240" s="3" t="s">
        <v>79</v>
      </c>
      <c r="L240" s="6">
        <v>83064</v>
      </c>
      <c r="M240" s="6">
        <v>43040</v>
      </c>
      <c r="N240" s="6">
        <v>36021</v>
      </c>
      <c r="O240" s="6">
        <v>12030</v>
      </c>
      <c r="P240" s="6">
        <v>97051</v>
      </c>
      <c r="Q240" s="6">
        <v>54241.2</v>
      </c>
    </row>
    <row r="241" spans="7:17" x14ac:dyDescent="0.3">
      <c r="G241" s="3" t="s">
        <v>72</v>
      </c>
      <c r="H241" s="3" t="s">
        <v>73</v>
      </c>
      <c r="I241" s="3" t="s">
        <v>76</v>
      </c>
      <c r="J241" s="3" t="s">
        <v>23</v>
      </c>
      <c r="K241" s="3" t="s">
        <v>25</v>
      </c>
      <c r="L241" s="6">
        <v>83064</v>
      </c>
      <c r="M241" s="6">
        <v>43040</v>
      </c>
      <c r="N241" s="6">
        <v>36021</v>
      </c>
      <c r="O241" s="6">
        <v>12030</v>
      </c>
      <c r="P241" s="6">
        <v>50249</v>
      </c>
      <c r="Q241" s="6">
        <v>44880.800000000003</v>
      </c>
    </row>
    <row r="242" spans="7:17" x14ac:dyDescent="0.3">
      <c r="G242" s="3" t="s">
        <v>72</v>
      </c>
      <c r="H242" s="3" t="s">
        <v>73</v>
      </c>
      <c r="I242" s="3" t="s">
        <v>76</v>
      </c>
      <c r="J242" s="3" t="s">
        <v>23</v>
      </c>
      <c r="K242" s="3" t="s">
        <v>80</v>
      </c>
      <c r="L242" s="6">
        <v>83064</v>
      </c>
      <c r="M242" s="6">
        <v>43040</v>
      </c>
      <c r="N242" s="6">
        <v>36021</v>
      </c>
      <c r="O242" s="6">
        <v>12030</v>
      </c>
      <c r="P242" s="6">
        <v>117461</v>
      </c>
      <c r="Q242" s="6">
        <v>58323.199999999997</v>
      </c>
    </row>
    <row r="243" spans="7:17" x14ac:dyDescent="0.3">
      <c r="G243" s="3" t="s">
        <v>72</v>
      </c>
      <c r="H243" s="3" t="s">
        <v>73</v>
      </c>
      <c r="I243" s="3" t="s">
        <v>76</v>
      </c>
      <c r="J243" s="3" t="s">
        <v>23</v>
      </c>
      <c r="K243" s="3" t="s">
        <v>81</v>
      </c>
      <c r="L243" s="6">
        <v>83064</v>
      </c>
      <c r="M243" s="6">
        <v>43040</v>
      </c>
      <c r="N243" s="6">
        <v>36021</v>
      </c>
      <c r="O243" s="6">
        <v>12030</v>
      </c>
      <c r="P243" s="6">
        <v>36016</v>
      </c>
      <c r="Q243" s="6">
        <v>42034.2</v>
      </c>
    </row>
    <row r="244" spans="7:17" x14ac:dyDescent="0.3">
      <c r="G244" s="3" t="s">
        <v>72</v>
      </c>
      <c r="H244" s="3" t="s">
        <v>73</v>
      </c>
      <c r="I244" s="3" t="s">
        <v>76</v>
      </c>
      <c r="J244" s="3" t="s">
        <v>23</v>
      </c>
      <c r="K244" s="3" t="s">
        <v>82</v>
      </c>
      <c r="L244" s="6">
        <v>83064</v>
      </c>
      <c r="M244" s="6">
        <v>43040</v>
      </c>
      <c r="N244" s="6">
        <v>36021</v>
      </c>
      <c r="O244" s="6">
        <v>12030</v>
      </c>
      <c r="P244" s="6">
        <v>33332</v>
      </c>
      <c r="Q244" s="6">
        <v>41497.4</v>
      </c>
    </row>
    <row r="245" spans="7:17" x14ac:dyDescent="0.3">
      <c r="G245" s="3" t="s">
        <v>72</v>
      </c>
      <c r="H245" s="3" t="s">
        <v>73</v>
      </c>
      <c r="I245" s="3" t="s">
        <v>76</v>
      </c>
      <c r="J245" s="3" t="s">
        <v>23</v>
      </c>
      <c r="K245" s="3" t="s">
        <v>83</v>
      </c>
      <c r="L245" s="6">
        <v>83064</v>
      </c>
      <c r="M245" s="6">
        <v>43040</v>
      </c>
      <c r="N245" s="6">
        <v>36021</v>
      </c>
      <c r="O245" s="6">
        <v>12030</v>
      </c>
      <c r="P245" s="6">
        <v>41696</v>
      </c>
      <c r="Q245" s="6">
        <v>43170.2</v>
      </c>
    </row>
    <row r="246" spans="7:17" x14ac:dyDescent="0.3">
      <c r="G246" s="3" t="s">
        <v>72</v>
      </c>
      <c r="H246" s="3" t="s">
        <v>73</v>
      </c>
      <c r="I246" s="3" t="s">
        <v>76</v>
      </c>
      <c r="J246" s="3" t="s">
        <v>23</v>
      </c>
      <c r="K246" s="3" t="s">
        <v>84</v>
      </c>
      <c r="L246" s="6">
        <v>83064</v>
      </c>
      <c r="M246" s="6">
        <v>43040</v>
      </c>
      <c r="N246" s="6">
        <v>36021</v>
      </c>
      <c r="O246" s="6">
        <v>12030</v>
      </c>
      <c r="P246" s="6">
        <v>84732</v>
      </c>
      <c r="Q246" s="6">
        <v>51777.4</v>
      </c>
    </row>
    <row r="247" spans="7:17" x14ac:dyDescent="0.3">
      <c r="G247" s="3" t="s">
        <v>72</v>
      </c>
      <c r="H247" s="3" t="s">
        <v>73</v>
      </c>
      <c r="I247" s="3" t="s">
        <v>76</v>
      </c>
      <c r="J247" s="3" t="s">
        <v>23</v>
      </c>
      <c r="K247" s="3" t="s">
        <v>24</v>
      </c>
      <c r="L247" s="6">
        <v>83064</v>
      </c>
      <c r="M247" s="6">
        <v>43040</v>
      </c>
      <c r="N247" s="6">
        <v>36021</v>
      </c>
      <c r="O247" s="6">
        <v>12030</v>
      </c>
      <c r="P247" s="6">
        <v>100893</v>
      </c>
      <c r="Q247" s="6">
        <v>55009.599999999999</v>
      </c>
    </row>
    <row r="248" spans="7:17" x14ac:dyDescent="0.3">
      <c r="G248" s="3" t="s">
        <v>72</v>
      </c>
      <c r="H248" s="3" t="s">
        <v>73</v>
      </c>
      <c r="I248" s="3" t="s">
        <v>76</v>
      </c>
      <c r="J248" s="3" t="s">
        <v>77</v>
      </c>
      <c r="K248" s="3" t="s">
        <v>78</v>
      </c>
      <c r="L248" s="6">
        <v>83064</v>
      </c>
      <c r="M248" s="6">
        <v>43040</v>
      </c>
      <c r="N248" s="6">
        <v>36021</v>
      </c>
      <c r="O248" s="6">
        <v>65219</v>
      </c>
      <c r="P248" s="6">
        <v>94450</v>
      </c>
      <c r="Q248" s="6">
        <v>64358.8</v>
      </c>
    </row>
    <row r="249" spans="7:17" x14ac:dyDescent="0.3">
      <c r="G249" s="3" t="s">
        <v>72</v>
      </c>
      <c r="H249" s="3" t="s">
        <v>73</v>
      </c>
      <c r="I249" s="3" t="s">
        <v>76</v>
      </c>
      <c r="J249" s="3" t="s">
        <v>77</v>
      </c>
      <c r="K249" s="3" t="s">
        <v>79</v>
      </c>
      <c r="L249" s="6">
        <v>83064</v>
      </c>
      <c r="M249" s="6">
        <v>43040</v>
      </c>
      <c r="N249" s="6">
        <v>36021</v>
      </c>
      <c r="O249" s="6">
        <v>65219</v>
      </c>
      <c r="P249" s="6">
        <v>97051</v>
      </c>
      <c r="Q249" s="6">
        <v>64879</v>
      </c>
    </row>
    <row r="250" spans="7:17" x14ac:dyDescent="0.3">
      <c r="G250" s="3" t="s">
        <v>72</v>
      </c>
      <c r="H250" s="3" t="s">
        <v>73</v>
      </c>
      <c r="I250" s="3" t="s">
        <v>76</v>
      </c>
      <c r="J250" s="3" t="s">
        <v>77</v>
      </c>
      <c r="K250" s="3" t="s">
        <v>25</v>
      </c>
      <c r="L250" s="6">
        <v>83064</v>
      </c>
      <c r="M250" s="6">
        <v>43040</v>
      </c>
      <c r="N250" s="6">
        <v>36021</v>
      </c>
      <c r="O250" s="6">
        <v>65219</v>
      </c>
      <c r="P250" s="6">
        <v>50249</v>
      </c>
      <c r="Q250" s="6">
        <v>55518.6</v>
      </c>
    </row>
    <row r="251" spans="7:17" x14ac:dyDescent="0.3">
      <c r="G251" s="3" t="s">
        <v>72</v>
      </c>
      <c r="H251" s="3" t="s">
        <v>73</v>
      </c>
      <c r="I251" s="3" t="s">
        <v>76</v>
      </c>
      <c r="J251" s="3" t="s">
        <v>77</v>
      </c>
      <c r="K251" s="3" t="s">
        <v>80</v>
      </c>
      <c r="L251" s="6">
        <v>83064</v>
      </c>
      <c r="M251" s="6">
        <v>43040</v>
      </c>
      <c r="N251" s="6">
        <v>36021</v>
      </c>
      <c r="O251" s="6">
        <v>65219</v>
      </c>
      <c r="P251" s="6">
        <v>117461</v>
      </c>
      <c r="Q251" s="6">
        <v>68961</v>
      </c>
    </row>
    <row r="252" spans="7:17" x14ac:dyDescent="0.3">
      <c r="G252" s="3" t="s">
        <v>72</v>
      </c>
      <c r="H252" s="3" t="s">
        <v>73</v>
      </c>
      <c r="I252" s="3" t="s">
        <v>76</v>
      </c>
      <c r="J252" s="3" t="s">
        <v>77</v>
      </c>
      <c r="K252" s="3" t="s">
        <v>81</v>
      </c>
      <c r="L252" s="6">
        <v>83064</v>
      </c>
      <c r="M252" s="6">
        <v>43040</v>
      </c>
      <c r="N252" s="6">
        <v>36021</v>
      </c>
      <c r="O252" s="6">
        <v>65219</v>
      </c>
      <c r="P252" s="6">
        <v>36016</v>
      </c>
      <c r="Q252" s="6">
        <v>52672</v>
      </c>
    </row>
    <row r="253" spans="7:17" x14ac:dyDescent="0.3">
      <c r="G253" s="3" t="s">
        <v>72</v>
      </c>
      <c r="H253" s="3" t="s">
        <v>73</v>
      </c>
      <c r="I253" s="3" t="s">
        <v>76</v>
      </c>
      <c r="J253" s="3" t="s">
        <v>77</v>
      </c>
      <c r="K253" s="3" t="s">
        <v>82</v>
      </c>
      <c r="L253" s="6">
        <v>83064</v>
      </c>
      <c r="M253" s="6">
        <v>43040</v>
      </c>
      <c r="N253" s="6">
        <v>36021</v>
      </c>
      <c r="O253" s="6">
        <v>65219</v>
      </c>
      <c r="P253" s="6">
        <v>33332</v>
      </c>
      <c r="Q253" s="6">
        <v>52135.199999999997</v>
      </c>
    </row>
    <row r="254" spans="7:17" x14ac:dyDescent="0.3">
      <c r="G254" s="3" t="s">
        <v>72</v>
      </c>
      <c r="H254" s="3" t="s">
        <v>73</v>
      </c>
      <c r="I254" s="3" t="s">
        <v>76</v>
      </c>
      <c r="J254" s="3" t="s">
        <v>77</v>
      </c>
      <c r="K254" s="3" t="s">
        <v>83</v>
      </c>
      <c r="L254" s="6">
        <v>83064</v>
      </c>
      <c r="M254" s="6">
        <v>43040</v>
      </c>
      <c r="N254" s="6">
        <v>36021</v>
      </c>
      <c r="O254" s="6">
        <v>65219</v>
      </c>
      <c r="P254" s="6">
        <v>41696</v>
      </c>
      <c r="Q254" s="6">
        <v>53808</v>
      </c>
    </row>
    <row r="255" spans="7:17" x14ac:dyDescent="0.3">
      <c r="G255" s="3" t="s">
        <v>72</v>
      </c>
      <c r="H255" s="3" t="s">
        <v>73</v>
      </c>
      <c r="I255" s="3" t="s">
        <v>76</v>
      </c>
      <c r="J255" s="3" t="s">
        <v>77</v>
      </c>
      <c r="K255" s="3" t="s">
        <v>84</v>
      </c>
      <c r="L255" s="6">
        <v>83064</v>
      </c>
      <c r="M255" s="6">
        <v>43040</v>
      </c>
      <c r="N255" s="6">
        <v>36021</v>
      </c>
      <c r="O255" s="6">
        <v>65219</v>
      </c>
      <c r="P255" s="6">
        <v>84732</v>
      </c>
      <c r="Q255" s="6">
        <v>62415.199999999997</v>
      </c>
    </row>
    <row r="256" spans="7:17" x14ac:dyDescent="0.3">
      <c r="G256" s="3" t="s">
        <v>72</v>
      </c>
      <c r="H256" s="3" t="s">
        <v>73</v>
      </c>
      <c r="I256" s="3" t="s">
        <v>76</v>
      </c>
      <c r="J256" s="3" t="s">
        <v>77</v>
      </c>
      <c r="K256" s="3" t="s">
        <v>24</v>
      </c>
      <c r="L256" s="6">
        <v>83064</v>
      </c>
      <c r="M256" s="6">
        <v>43040</v>
      </c>
      <c r="N256" s="6">
        <v>36021</v>
      </c>
      <c r="O256" s="6">
        <v>65219</v>
      </c>
      <c r="P256" s="6">
        <v>100893</v>
      </c>
      <c r="Q256" s="6">
        <v>65647.399999999994</v>
      </c>
    </row>
    <row r="257" spans="7:17" x14ac:dyDescent="0.3">
      <c r="G257" s="3" t="s">
        <v>72</v>
      </c>
      <c r="H257" s="3" t="s">
        <v>73</v>
      </c>
      <c r="I257" s="3" t="s">
        <v>76</v>
      </c>
      <c r="J257" s="3" t="s">
        <v>78</v>
      </c>
      <c r="K257" s="3" t="s">
        <v>79</v>
      </c>
      <c r="L257" s="6">
        <v>83064</v>
      </c>
      <c r="M257" s="6">
        <v>43040</v>
      </c>
      <c r="N257" s="6">
        <v>36021</v>
      </c>
      <c r="O257" s="6">
        <v>94450</v>
      </c>
      <c r="P257" s="6">
        <v>97051</v>
      </c>
      <c r="Q257" s="6">
        <v>70725.2</v>
      </c>
    </row>
    <row r="258" spans="7:17" x14ac:dyDescent="0.3">
      <c r="G258" s="3" t="s">
        <v>72</v>
      </c>
      <c r="H258" s="3" t="s">
        <v>73</v>
      </c>
      <c r="I258" s="3" t="s">
        <v>76</v>
      </c>
      <c r="J258" s="3" t="s">
        <v>78</v>
      </c>
      <c r="K258" s="3" t="s">
        <v>25</v>
      </c>
      <c r="L258" s="6">
        <v>83064</v>
      </c>
      <c r="M258" s="6">
        <v>43040</v>
      </c>
      <c r="N258" s="6">
        <v>36021</v>
      </c>
      <c r="O258" s="6">
        <v>94450</v>
      </c>
      <c r="P258" s="6">
        <v>50249</v>
      </c>
      <c r="Q258" s="6">
        <v>61364.800000000003</v>
      </c>
    </row>
    <row r="259" spans="7:17" x14ac:dyDescent="0.3">
      <c r="G259" s="3" t="s">
        <v>72</v>
      </c>
      <c r="H259" s="3" t="s">
        <v>73</v>
      </c>
      <c r="I259" s="3" t="s">
        <v>76</v>
      </c>
      <c r="J259" s="3" t="s">
        <v>78</v>
      </c>
      <c r="K259" s="3" t="s">
        <v>80</v>
      </c>
      <c r="L259" s="6">
        <v>83064</v>
      </c>
      <c r="M259" s="6">
        <v>43040</v>
      </c>
      <c r="N259" s="6">
        <v>36021</v>
      </c>
      <c r="O259" s="6">
        <v>94450</v>
      </c>
      <c r="P259" s="6">
        <v>117461</v>
      </c>
      <c r="Q259" s="6">
        <v>74807.199999999997</v>
      </c>
    </row>
    <row r="260" spans="7:17" x14ac:dyDescent="0.3">
      <c r="G260" s="3" t="s">
        <v>72</v>
      </c>
      <c r="H260" s="3" t="s">
        <v>73</v>
      </c>
      <c r="I260" s="3" t="s">
        <v>76</v>
      </c>
      <c r="J260" s="3" t="s">
        <v>78</v>
      </c>
      <c r="K260" s="3" t="s">
        <v>81</v>
      </c>
      <c r="L260" s="6">
        <v>83064</v>
      </c>
      <c r="M260" s="6">
        <v>43040</v>
      </c>
      <c r="N260" s="6">
        <v>36021</v>
      </c>
      <c r="O260" s="6">
        <v>94450</v>
      </c>
      <c r="P260" s="6">
        <v>36016</v>
      </c>
      <c r="Q260" s="6">
        <v>58518.2</v>
      </c>
    </row>
    <row r="261" spans="7:17" x14ac:dyDescent="0.3">
      <c r="G261" s="3" t="s">
        <v>72</v>
      </c>
      <c r="H261" s="3" t="s">
        <v>73</v>
      </c>
      <c r="I261" s="3" t="s">
        <v>76</v>
      </c>
      <c r="J261" s="3" t="s">
        <v>78</v>
      </c>
      <c r="K261" s="3" t="s">
        <v>82</v>
      </c>
      <c r="L261" s="6">
        <v>83064</v>
      </c>
      <c r="M261" s="6">
        <v>43040</v>
      </c>
      <c r="N261" s="6">
        <v>36021</v>
      </c>
      <c r="O261" s="6">
        <v>94450</v>
      </c>
      <c r="P261" s="6">
        <v>33332</v>
      </c>
      <c r="Q261" s="6">
        <v>57981.4</v>
      </c>
    </row>
    <row r="262" spans="7:17" x14ac:dyDescent="0.3">
      <c r="G262" s="3" t="s">
        <v>72</v>
      </c>
      <c r="H262" s="3" t="s">
        <v>73</v>
      </c>
      <c r="I262" s="3" t="s">
        <v>76</v>
      </c>
      <c r="J262" s="3" t="s">
        <v>78</v>
      </c>
      <c r="K262" s="3" t="s">
        <v>83</v>
      </c>
      <c r="L262" s="6">
        <v>83064</v>
      </c>
      <c r="M262" s="6">
        <v>43040</v>
      </c>
      <c r="N262" s="6">
        <v>36021</v>
      </c>
      <c r="O262" s="6">
        <v>94450</v>
      </c>
      <c r="P262" s="6">
        <v>41696</v>
      </c>
      <c r="Q262" s="6">
        <v>59654.2</v>
      </c>
    </row>
    <row r="263" spans="7:17" x14ac:dyDescent="0.3">
      <c r="G263" s="3" t="s">
        <v>72</v>
      </c>
      <c r="H263" s="3" t="s">
        <v>73</v>
      </c>
      <c r="I263" s="3" t="s">
        <v>76</v>
      </c>
      <c r="J263" s="3" t="s">
        <v>78</v>
      </c>
      <c r="K263" s="3" t="s">
        <v>84</v>
      </c>
      <c r="L263" s="6">
        <v>83064</v>
      </c>
      <c r="M263" s="6">
        <v>43040</v>
      </c>
      <c r="N263" s="6">
        <v>36021</v>
      </c>
      <c r="O263" s="6">
        <v>94450</v>
      </c>
      <c r="P263" s="6">
        <v>84732</v>
      </c>
      <c r="Q263" s="6">
        <v>68261.399999999994</v>
      </c>
    </row>
    <row r="264" spans="7:17" x14ac:dyDescent="0.3">
      <c r="G264" s="3" t="s">
        <v>72</v>
      </c>
      <c r="H264" s="3" t="s">
        <v>73</v>
      </c>
      <c r="I264" s="3" t="s">
        <v>76</v>
      </c>
      <c r="J264" s="3" t="s">
        <v>78</v>
      </c>
      <c r="K264" s="3" t="s">
        <v>24</v>
      </c>
      <c r="L264" s="6">
        <v>83064</v>
      </c>
      <c r="M264" s="6">
        <v>43040</v>
      </c>
      <c r="N264" s="6">
        <v>36021</v>
      </c>
      <c r="O264" s="6">
        <v>94450</v>
      </c>
      <c r="P264" s="6">
        <v>100893</v>
      </c>
      <c r="Q264" s="6">
        <v>71493.600000000006</v>
      </c>
    </row>
    <row r="265" spans="7:17" x14ac:dyDescent="0.3">
      <c r="G265" s="3" t="s">
        <v>72</v>
      </c>
      <c r="H265" s="3" t="s">
        <v>73</v>
      </c>
      <c r="I265" s="3" t="s">
        <v>76</v>
      </c>
      <c r="J265" s="3" t="s">
        <v>79</v>
      </c>
      <c r="K265" s="3" t="s">
        <v>25</v>
      </c>
      <c r="L265" s="6">
        <v>83064</v>
      </c>
      <c r="M265" s="6">
        <v>43040</v>
      </c>
      <c r="N265" s="6">
        <v>36021</v>
      </c>
      <c r="O265" s="6">
        <v>97051</v>
      </c>
      <c r="P265" s="6">
        <v>50249</v>
      </c>
      <c r="Q265" s="6">
        <v>61885</v>
      </c>
    </row>
    <row r="266" spans="7:17" x14ac:dyDescent="0.3">
      <c r="G266" s="3" t="s">
        <v>72</v>
      </c>
      <c r="H266" s="3" t="s">
        <v>73</v>
      </c>
      <c r="I266" s="3" t="s">
        <v>76</v>
      </c>
      <c r="J266" s="3" t="s">
        <v>79</v>
      </c>
      <c r="K266" s="3" t="s">
        <v>80</v>
      </c>
      <c r="L266" s="6">
        <v>83064</v>
      </c>
      <c r="M266" s="6">
        <v>43040</v>
      </c>
      <c r="N266" s="6">
        <v>36021</v>
      </c>
      <c r="O266" s="6">
        <v>97051</v>
      </c>
      <c r="P266" s="6">
        <v>117461</v>
      </c>
      <c r="Q266" s="6">
        <v>75327.399999999994</v>
      </c>
    </row>
    <row r="267" spans="7:17" x14ac:dyDescent="0.3">
      <c r="G267" s="3" t="s">
        <v>72</v>
      </c>
      <c r="H267" s="3" t="s">
        <v>73</v>
      </c>
      <c r="I267" s="3" t="s">
        <v>76</v>
      </c>
      <c r="J267" s="3" t="s">
        <v>79</v>
      </c>
      <c r="K267" s="3" t="s">
        <v>81</v>
      </c>
      <c r="L267" s="6">
        <v>83064</v>
      </c>
      <c r="M267" s="6">
        <v>43040</v>
      </c>
      <c r="N267" s="6">
        <v>36021</v>
      </c>
      <c r="O267" s="6">
        <v>97051</v>
      </c>
      <c r="P267" s="6">
        <v>36016</v>
      </c>
      <c r="Q267" s="6">
        <v>59038.400000000001</v>
      </c>
    </row>
    <row r="268" spans="7:17" x14ac:dyDescent="0.3">
      <c r="G268" s="3" t="s">
        <v>72</v>
      </c>
      <c r="H268" s="3" t="s">
        <v>73</v>
      </c>
      <c r="I268" s="3" t="s">
        <v>76</v>
      </c>
      <c r="J268" s="3" t="s">
        <v>79</v>
      </c>
      <c r="K268" s="3" t="s">
        <v>82</v>
      </c>
      <c r="L268" s="6">
        <v>83064</v>
      </c>
      <c r="M268" s="6">
        <v>43040</v>
      </c>
      <c r="N268" s="6">
        <v>36021</v>
      </c>
      <c r="O268" s="6">
        <v>97051</v>
      </c>
      <c r="P268" s="6">
        <v>33332</v>
      </c>
      <c r="Q268" s="6">
        <v>58501.599999999999</v>
      </c>
    </row>
    <row r="269" spans="7:17" x14ac:dyDescent="0.3">
      <c r="G269" s="3" t="s">
        <v>72</v>
      </c>
      <c r="H269" s="3" t="s">
        <v>73</v>
      </c>
      <c r="I269" s="3" t="s">
        <v>76</v>
      </c>
      <c r="J269" s="3" t="s">
        <v>79</v>
      </c>
      <c r="K269" s="3" t="s">
        <v>83</v>
      </c>
      <c r="L269" s="6">
        <v>83064</v>
      </c>
      <c r="M269" s="6">
        <v>43040</v>
      </c>
      <c r="N269" s="6">
        <v>36021</v>
      </c>
      <c r="O269" s="6">
        <v>97051</v>
      </c>
      <c r="P269" s="6">
        <v>41696</v>
      </c>
      <c r="Q269" s="6">
        <v>60174.400000000001</v>
      </c>
    </row>
    <row r="270" spans="7:17" x14ac:dyDescent="0.3">
      <c r="G270" s="3" t="s">
        <v>72</v>
      </c>
      <c r="H270" s="3" t="s">
        <v>73</v>
      </c>
      <c r="I270" s="3" t="s">
        <v>76</v>
      </c>
      <c r="J270" s="3" t="s">
        <v>79</v>
      </c>
      <c r="K270" s="3" t="s">
        <v>84</v>
      </c>
      <c r="L270" s="6">
        <v>83064</v>
      </c>
      <c r="M270" s="6">
        <v>43040</v>
      </c>
      <c r="N270" s="6">
        <v>36021</v>
      </c>
      <c r="O270" s="6">
        <v>97051</v>
      </c>
      <c r="P270" s="6">
        <v>84732</v>
      </c>
      <c r="Q270" s="6">
        <v>68781.600000000006</v>
      </c>
    </row>
    <row r="271" spans="7:17" x14ac:dyDescent="0.3">
      <c r="G271" s="3" t="s">
        <v>72</v>
      </c>
      <c r="H271" s="3" t="s">
        <v>73</v>
      </c>
      <c r="I271" s="3" t="s">
        <v>76</v>
      </c>
      <c r="J271" s="3" t="s">
        <v>79</v>
      </c>
      <c r="K271" s="3" t="s">
        <v>24</v>
      </c>
      <c r="L271" s="6">
        <v>83064</v>
      </c>
      <c r="M271" s="6">
        <v>43040</v>
      </c>
      <c r="N271" s="6">
        <v>36021</v>
      </c>
      <c r="O271" s="6">
        <v>97051</v>
      </c>
      <c r="P271" s="6">
        <v>100893</v>
      </c>
      <c r="Q271" s="6">
        <v>72013.8</v>
      </c>
    </row>
    <row r="272" spans="7:17" x14ac:dyDescent="0.3">
      <c r="G272" s="3" t="s">
        <v>72</v>
      </c>
      <c r="H272" s="3" t="s">
        <v>73</v>
      </c>
      <c r="I272" s="3" t="s">
        <v>76</v>
      </c>
      <c r="J272" s="3" t="s">
        <v>25</v>
      </c>
      <c r="K272" s="3" t="s">
        <v>80</v>
      </c>
      <c r="L272" s="6">
        <v>83064</v>
      </c>
      <c r="M272" s="6">
        <v>43040</v>
      </c>
      <c r="N272" s="6">
        <v>36021</v>
      </c>
      <c r="O272" s="6">
        <v>50249</v>
      </c>
      <c r="P272" s="6">
        <v>117461</v>
      </c>
      <c r="Q272" s="6">
        <v>65967</v>
      </c>
    </row>
    <row r="273" spans="7:17" x14ac:dyDescent="0.3">
      <c r="G273" s="3" t="s">
        <v>72</v>
      </c>
      <c r="H273" s="3" t="s">
        <v>73</v>
      </c>
      <c r="I273" s="3" t="s">
        <v>76</v>
      </c>
      <c r="J273" s="3" t="s">
        <v>25</v>
      </c>
      <c r="K273" s="3" t="s">
        <v>81</v>
      </c>
      <c r="L273" s="6">
        <v>83064</v>
      </c>
      <c r="M273" s="6">
        <v>43040</v>
      </c>
      <c r="N273" s="6">
        <v>36021</v>
      </c>
      <c r="O273" s="6">
        <v>50249</v>
      </c>
      <c r="P273" s="6">
        <v>36016</v>
      </c>
      <c r="Q273" s="6">
        <v>49678</v>
      </c>
    </row>
    <row r="274" spans="7:17" x14ac:dyDescent="0.3">
      <c r="G274" s="3" t="s">
        <v>72</v>
      </c>
      <c r="H274" s="3" t="s">
        <v>73</v>
      </c>
      <c r="I274" s="3" t="s">
        <v>76</v>
      </c>
      <c r="J274" s="3" t="s">
        <v>25</v>
      </c>
      <c r="K274" s="3" t="s">
        <v>82</v>
      </c>
      <c r="L274" s="6">
        <v>83064</v>
      </c>
      <c r="M274" s="6">
        <v>43040</v>
      </c>
      <c r="N274" s="6">
        <v>36021</v>
      </c>
      <c r="O274" s="6">
        <v>50249</v>
      </c>
      <c r="P274" s="6">
        <v>33332</v>
      </c>
      <c r="Q274" s="6">
        <v>49141.2</v>
      </c>
    </row>
    <row r="275" spans="7:17" x14ac:dyDescent="0.3">
      <c r="G275" s="3" t="s">
        <v>72</v>
      </c>
      <c r="H275" s="3" t="s">
        <v>73</v>
      </c>
      <c r="I275" s="3" t="s">
        <v>76</v>
      </c>
      <c r="J275" s="3" t="s">
        <v>25</v>
      </c>
      <c r="K275" s="3" t="s">
        <v>83</v>
      </c>
      <c r="L275" s="6">
        <v>83064</v>
      </c>
      <c r="M275" s="6">
        <v>43040</v>
      </c>
      <c r="N275" s="6">
        <v>36021</v>
      </c>
      <c r="O275" s="6">
        <v>50249</v>
      </c>
      <c r="P275" s="6">
        <v>41696</v>
      </c>
      <c r="Q275" s="6">
        <v>50814</v>
      </c>
    </row>
    <row r="276" spans="7:17" x14ac:dyDescent="0.3">
      <c r="G276" s="3" t="s">
        <v>72</v>
      </c>
      <c r="H276" s="3" t="s">
        <v>73</v>
      </c>
      <c r="I276" s="3" t="s">
        <v>76</v>
      </c>
      <c r="J276" s="3" t="s">
        <v>25</v>
      </c>
      <c r="K276" s="3" t="s">
        <v>84</v>
      </c>
      <c r="L276" s="6">
        <v>83064</v>
      </c>
      <c r="M276" s="6">
        <v>43040</v>
      </c>
      <c r="N276" s="6">
        <v>36021</v>
      </c>
      <c r="O276" s="6">
        <v>50249</v>
      </c>
      <c r="P276" s="6">
        <v>84732</v>
      </c>
      <c r="Q276" s="6">
        <v>59421.2</v>
      </c>
    </row>
    <row r="277" spans="7:17" x14ac:dyDescent="0.3">
      <c r="G277" s="3" t="s">
        <v>72</v>
      </c>
      <c r="H277" s="3" t="s">
        <v>73</v>
      </c>
      <c r="I277" s="3" t="s">
        <v>76</v>
      </c>
      <c r="J277" s="3" t="s">
        <v>25</v>
      </c>
      <c r="K277" s="3" t="s">
        <v>24</v>
      </c>
      <c r="L277" s="6">
        <v>83064</v>
      </c>
      <c r="M277" s="6">
        <v>43040</v>
      </c>
      <c r="N277" s="6">
        <v>36021</v>
      </c>
      <c r="O277" s="6">
        <v>50249</v>
      </c>
      <c r="P277" s="6">
        <v>100893</v>
      </c>
      <c r="Q277" s="6">
        <v>62653.4</v>
      </c>
    </row>
    <row r="278" spans="7:17" x14ac:dyDescent="0.3">
      <c r="G278" s="3" t="s">
        <v>72</v>
      </c>
      <c r="H278" s="3" t="s">
        <v>73</v>
      </c>
      <c r="I278" s="3" t="s">
        <v>76</v>
      </c>
      <c r="J278" s="3" t="s">
        <v>80</v>
      </c>
      <c r="K278" s="3" t="s">
        <v>81</v>
      </c>
      <c r="L278" s="6">
        <v>83064</v>
      </c>
      <c r="M278" s="6">
        <v>43040</v>
      </c>
      <c r="N278" s="6">
        <v>36021</v>
      </c>
      <c r="O278" s="6">
        <v>117461</v>
      </c>
      <c r="P278" s="6">
        <v>36016</v>
      </c>
      <c r="Q278" s="6">
        <v>63120.4</v>
      </c>
    </row>
    <row r="279" spans="7:17" x14ac:dyDescent="0.3">
      <c r="G279" s="3" t="s">
        <v>72</v>
      </c>
      <c r="H279" s="3" t="s">
        <v>73</v>
      </c>
      <c r="I279" s="3" t="s">
        <v>76</v>
      </c>
      <c r="J279" s="3" t="s">
        <v>80</v>
      </c>
      <c r="K279" s="3" t="s">
        <v>82</v>
      </c>
      <c r="L279" s="6">
        <v>83064</v>
      </c>
      <c r="M279" s="6">
        <v>43040</v>
      </c>
      <c r="N279" s="6">
        <v>36021</v>
      </c>
      <c r="O279" s="6">
        <v>117461</v>
      </c>
      <c r="P279" s="6">
        <v>33332</v>
      </c>
      <c r="Q279" s="6">
        <v>62583.6</v>
      </c>
    </row>
    <row r="280" spans="7:17" x14ac:dyDescent="0.3">
      <c r="G280" s="3" t="s">
        <v>72</v>
      </c>
      <c r="H280" s="3" t="s">
        <v>73</v>
      </c>
      <c r="I280" s="3" t="s">
        <v>76</v>
      </c>
      <c r="J280" s="3" t="s">
        <v>80</v>
      </c>
      <c r="K280" s="3" t="s">
        <v>83</v>
      </c>
      <c r="L280" s="6">
        <v>83064</v>
      </c>
      <c r="M280" s="6">
        <v>43040</v>
      </c>
      <c r="N280" s="6">
        <v>36021</v>
      </c>
      <c r="O280" s="6">
        <v>117461</v>
      </c>
      <c r="P280" s="6">
        <v>41696</v>
      </c>
      <c r="Q280" s="6">
        <v>64256.4</v>
      </c>
    </row>
    <row r="281" spans="7:17" x14ac:dyDescent="0.3">
      <c r="G281" s="3" t="s">
        <v>72</v>
      </c>
      <c r="H281" s="3" t="s">
        <v>73</v>
      </c>
      <c r="I281" s="3" t="s">
        <v>76</v>
      </c>
      <c r="J281" s="3" t="s">
        <v>80</v>
      </c>
      <c r="K281" s="3" t="s">
        <v>84</v>
      </c>
      <c r="L281" s="6">
        <v>83064</v>
      </c>
      <c r="M281" s="6">
        <v>43040</v>
      </c>
      <c r="N281" s="6">
        <v>36021</v>
      </c>
      <c r="O281" s="6">
        <v>117461</v>
      </c>
      <c r="P281" s="6">
        <v>84732</v>
      </c>
      <c r="Q281" s="6">
        <v>72863.600000000006</v>
      </c>
    </row>
    <row r="282" spans="7:17" x14ac:dyDescent="0.3">
      <c r="G282" s="3" t="s">
        <v>72</v>
      </c>
      <c r="H282" s="3" t="s">
        <v>73</v>
      </c>
      <c r="I282" s="3" t="s">
        <v>76</v>
      </c>
      <c r="J282" s="3" t="s">
        <v>80</v>
      </c>
      <c r="K282" s="3" t="s">
        <v>24</v>
      </c>
      <c r="L282" s="6">
        <v>83064</v>
      </c>
      <c r="M282" s="6">
        <v>43040</v>
      </c>
      <c r="N282" s="6">
        <v>36021</v>
      </c>
      <c r="O282" s="6">
        <v>117461</v>
      </c>
      <c r="P282" s="6">
        <v>100893</v>
      </c>
      <c r="Q282" s="6">
        <v>76095.8</v>
      </c>
    </row>
    <row r="283" spans="7:17" x14ac:dyDescent="0.3">
      <c r="G283" s="3" t="s">
        <v>72</v>
      </c>
      <c r="H283" s="3" t="s">
        <v>73</v>
      </c>
      <c r="I283" s="3" t="s">
        <v>76</v>
      </c>
      <c r="J283" s="3" t="s">
        <v>81</v>
      </c>
      <c r="K283" s="3" t="s">
        <v>82</v>
      </c>
      <c r="L283" s="6">
        <v>83064</v>
      </c>
      <c r="M283" s="6">
        <v>43040</v>
      </c>
      <c r="N283" s="6">
        <v>36021</v>
      </c>
      <c r="O283" s="6">
        <v>36016</v>
      </c>
      <c r="P283" s="6">
        <v>33332</v>
      </c>
      <c r="Q283" s="6">
        <v>46294.6</v>
      </c>
    </row>
    <row r="284" spans="7:17" x14ac:dyDescent="0.3">
      <c r="G284" s="3" t="s">
        <v>72</v>
      </c>
      <c r="H284" s="3" t="s">
        <v>73</v>
      </c>
      <c r="I284" s="3" t="s">
        <v>76</v>
      </c>
      <c r="J284" s="3" t="s">
        <v>81</v>
      </c>
      <c r="K284" s="3" t="s">
        <v>83</v>
      </c>
      <c r="L284" s="6">
        <v>83064</v>
      </c>
      <c r="M284" s="6">
        <v>43040</v>
      </c>
      <c r="N284" s="6">
        <v>36021</v>
      </c>
      <c r="O284" s="6">
        <v>36016</v>
      </c>
      <c r="P284" s="6">
        <v>41696</v>
      </c>
      <c r="Q284" s="6">
        <v>47967.4</v>
      </c>
    </row>
    <row r="285" spans="7:17" x14ac:dyDescent="0.3">
      <c r="G285" s="3" t="s">
        <v>72</v>
      </c>
      <c r="H285" s="3" t="s">
        <v>73</v>
      </c>
      <c r="I285" s="3" t="s">
        <v>76</v>
      </c>
      <c r="J285" s="3" t="s">
        <v>81</v>
      </c>
      <c r="K285" s="3" t="s">
        <v>84</v>
      </c>
      <c r="L285" s="6">
        <v>83064</v>
      </c>
      <c r="M285" s="6">
        <v>43040</v>
      </c>
      <c r="N285" s="6">
        <v>36021</v>
      </c>
      <c r="O285" s="6">
        <v>36016</v>
      </c>
      <c r="P285" s="6">
        <v>84732</v>
      </c>
      <c r="Q285" s="6">
        <v>56574.6</v>
      </c>
    </row>
    <row r="286" spans="7:17" x14ac:dyDescent="0.3">
      <c r="G286" s="3" t="s">
        <v>72</v>
      </c>
      <c r="H286" s="3" t="s">
        <v>73</v>
      </c>
      <c r="I286" s="3" t="s">
        <v>76</v>
      </c>
      <c r="J286" s="3" t="s">
        <v>81</v>
      </c>
      <c r="K286" s="3" t="s">
        <v>24</v>
      </c>
      <c r="L286" s="6">
        <v>83064</v>
      </c>
      <c r="M286" s="6">
        <v>43040</v>
      </c>
      <c r="N286" s="6">
        <v>36021</v>
      </c>
      <c r="O286" s="6">
        <v>36016</v>
      </c>
      <c r="P286" s="6">
        <v>100893</v>
      </c>
      <c r="Q286" s="6">
        <v>59806.8</v>
      </c>
    </row>
    <row r="287" spans="7:17" x14ac:dyDescent="0.3">
      <c r="G287" s="3" t="s">
        <v>72</v>
      </c>
      <c r="H287" s="3" t="s">
        <v>73</v>
      </c>
      <c r="I287" s="3" t="s">
        <v>76</v>
      </c>
      <c r="J287" s="3" t="s">
        <v>82</v>
      </c>
      <c r="K287" s="3" t="s">
        <v>83</v>
      </c>
      <c r="L287" s="6">
        <v>83064</v>
      </c>
      <c r="M287" s="6">
        <v>43040</v>
      </c>
      <c r="N287" s="6">
        <v>36021</v>
      </c>
      <c r="O287" s="6">
        <v>33332</v>
      </c>
      <c r="P287" s="6">
        <v>41696</v>
      </c>
      <c r="Q287" s="6">
        <v>47430.6</v>
      </c>
    </row>
    <row r="288" spans="7:17" x14ac:dyDescent="0.3">
      <c r="G288" s="3" t="s">
        <v>72</v>
      </c>
      <c r="H288" s="3" t="s">
        <v>73</v>
      </c>
      <c r="I288" s="3" t="s">
        <v>76</v>
      </c>
      <c r="J288" s="3" t="s">
        <v>82</v>
      </c>
      <c r="K288" s="3" t="s">
        <v>84</v>
      </c>
      <c r="L288" s="6">
        <v>83064</v>
      </c>
      <c r="M288" s="6">
        <v>43040</v>
      </c>
      <c r="N288" s="6">
        <v>36021</v>
      </c>
      <c r="O288" s="6">
        <v>33332</v>
      </c>
      <c r="P288" s="6">
        <v>84732</v>
      </c>
      <c r="Q288" s="6">
        <v>56037.8</v>
      </c>
    </row>
    <row r="289" spans="7:17" x14ac:dyDescent="0.3">
      <c r="G289" s="3" t="s">
        <v>72</v>
      </c>
      <c r="H289" s="3" t="s">
        <v>73</v>
      </c>
      <c r="I289" s="3" t="s">
        <v>76</v>
      </c>
      <c r="J289" s="3" t="s">
        <v>82</v>
      </c>
      <c r="K289" s="3" t="s">
        <v>24</v>
      </c>
      <c r="L289" s="6">
        <v>83064</v>
      </c>
      <c r="M289" s="6">
        <v>43040</v>
      </c>
      <c r="N289" s="6">
        <v>36021</v>
      </c>
      <c r="O289" s="6">
        <v>33332</v>
      </c>
      <c r="P289" s="6">
        <v>100893</v>
      </c>
      <c r="Q289" s="6">
        <v>59270</v>
      </c>
    </row>
    <row r="290" spans="7:17" x14ac:dyDescent="0.3">
      <c r="G290" s="3" t="s">
        <v>72</v>
      </c>
      <c r="H290" s="3" t="s">
        <v>73</v>
      </c>
      <c r="I290" s="3" t="s">
        <v>76</v>
      </c>
      <c r="J290" s="3" t="s">
        <v>83</v>
      </c>
      <c r="K290" s="3" t="s">
        <v>84</v>
      </c>
      <c r="L290" s="6">
        <v>83064</v>
      </c>
      <c r="M290" s="6">
        <v>43040</v>
      </c>
      <c r="N290" s="6">
        <v>36021</v>
      </c>
      <c r="O290" s="6">
        <v>41696</v>
      </c>
      <c r="P290" s="6">
        <v>84732</v>
      </c>
      <c r="Q290" s="6">
        <v>57710.6</v>
      </c>
    </row>
    <row r="291" spans="7:17" x14ac:dyDescent="0.3">
      <c r="G291" s="3" t="s">
        <v>72</v>
      </c>
      <c r="H291" s="3" t="s">
        <v>73</v>
      </c>
      <c r="I291" s="3" t="s">
        <v>76</v>
      </c>
      <c r="J291" s="3" t="s">
        <v>83</v>
      </c>
      <c r="K291" s="3" t="s">
        <v>24</v>
      </c>
      <c r="L291" s="6">
        <v>83064</v>
      </c>
      <c r="M291" s="6">
        <v>43040</v>
      </c>
      <c r="N291" s="6">
        <v>36021</v>
      </c>
      <c r="O291" s="6">
        <v>41696</v>
      </c>
      <c r="P291" s="6">
        <v>100893</v>
      </c>
      <c r="Q291" s="6">
        <v>60942.8</v>
      </c>
    </row>
    <row r="292" spans="7:17" x14ac:dyDescent="0.3">
      <c r="G292" s="3" t="s">
        <v>72</v>
      </c>
      <c r="H292" s="3" t="s">
        <v>73</v>
      </c>
      <c r="I292" s="3" t="s">
        <v>76</v>
      </c>
      <c r="J292" s="3" t="s">
        <v>84</v>
      </c>
      <c r="K292" s="3" t="s">
        <v>24</v>
      </c>
      <c r="L292" s="6">
        <v>83064</v>
      </c>
      <c r="M292" s="6">
        <v>43040</v>
      </c>
      <c r="N292" s="6">
        <v>36021</v>
      </c>
      <c r="O292" s="6">
        <v>84732</v>
      </c>
      <c r="P292" s="6">
        <v>100893</v>
      </c>
      <c r="Q292" s="6">
        <v>69550</v>
      </c>
    </row>
    <row r="293" spans="7:17" x14ac:dyDescent="0.3">
      <c r="G293" s="3" t="s">
        <v>72</v>
      </c>
      <c r="H293" s="3" t="s">
        <v>73</v>
      </c>
      <c r="I293" s="3" t="s">
        <v>23</v>
      </c>
      <c r="J293" s="3" t="s">
        <v>77</v>
      </c>
      <c r="K293" s="3" t="s">
        <v>78</v>
      </c>
      <c r="L293" s="6">
        <v>83064</v>
      </c>
      <c r="M293" s="6">
        <v>43040</v>
      </c>
      <c r="N293" s="6">
        <v>12030</v>
      </c>
      <c r="O293" s="6">
        <v>65219</v>
      </c>
      <c r="P293" s="6">
        <v>94450</v>
      </c>
      <c r="Q293" s="6">
        <v>59560.6</v>
      </c>
    </row>
    <row r="294" spans="7:17" x14ac:dyDescent="0.3">
      <c r="G294" s="3" t="s">
        <v>72</v>
      </c>
      <c r="H294" s="3" t="s">
        <v>73</v>
      </c>
      <c r="I294" s="3" t="s">
        <v>23</v>
      </c>
      <c r="J294" s="3" t="s">
        <v>77</v>
      </c>
      <c r="K294" s="3" t="s">
        <v>79</v>
      </c>
      <c r="L294" s="6">
        <v>83064</v>
      </c>
      <c r="M294" s="6">
        <v>43040</v>
      </c>
      <c r="N294" s="6">
        <v>12030</v>
      </c>
      <c r="O294" s="6">
        <v>65219</v>
      </c>
      <c r="P294" s="6">
        <v>97051</v>
      </c>
      <c r="Q294" s="6">
        <v>60080.800000000003</v>
      </c>
    </row>
    <row r="295" spans="7:17" x14ac:dyDescent="0.3">
      <c r="G295" s="3" t="s">
        <v>72</v>
      </c>
      <c r="H295" s="3" t="s">
        <v>73</v>
      </c>
      <c r="I295" s="3" t="s">
        <v>23</v>
      </c>
      <c r="J295" s="3" t="s">
        <v>77</v>
      </c>
      <c r="K295" s="3" t="s">
        <v>25</v>
      </c>
      <c r="L295" s="6">
        <v>83064</v>
      </c>
      <c r="M295" s="6">
        <v>43040</v>
      </c>
      <c r="N295" s="6">
        <v>12030</v>
      </c>
      <c r="O295" s="6">
        <v>65219</v>
      </c>
      <c r="P295" s="6">
        <v>50249</v>
      </c>
      <c r="Q295" s="6">
        <v>50720.4</v>
      </c>
    </row>
    <row r="296" spans="7:17" x14ac:dyDescent="0.3">
      <c r="G296" s="3" t="s">
        <v>72</v>
      </c>
      <c r="H296" s="3" t="s">
        <v>73</v>
      </c>
      <c r="I296" s="3" t="s">
        <v>23</v>
      </c>
      <c r="J296" s="3" t="s">
        <v>77</v>
      </c>
      <c r="K296" s="3" t="s">
        <v>80</v>
      </c>
      <c r="L296" s="6">
        <v>83064</v>
      </c>
      <c r="M296" s="6">
        <v>43040</v>
      </c>
      <c r="N296" s="6">
        <v>12030</v>
      </c>
      <c r="O296" s="6">
        <v>65219</v>
      </c>
      <c r="P296" s="6">
        <v>117461</v>
      </c>
      <c r="Q296" s="6">
        <v>64162.8</v>
      </c>
    </row>
    <row r="297" spans="7:17" x14ac:dyDescent="0.3">
      <c r="G297" s="3" t="s">
        <v>72</v>
      </c>
      <c r="H297" s="3" t="s">
        <v>73</v>
      </c>
      <c r="I297" s="3" t="s">
        <v>23</v>
      </c>
      <c r="J297" s="3" t="s">
        <v>77</v>
      </c>
      <c r="K297" s="3" t="s">
        <v>81</v>
      </c>
      <c r="L297" s="6">
        <v>83064</v>
      </c>
      <c r="M297" s="6">
        <v>43040</v>
      </c>
      <c r="N297" s="6">
        <v>12030</v>
      </c>
      <c r="O297" s="6">
        <v>65219</v>
      </c>
      <c r="P297" s="6">
        <v>36016</v>
      </c>
      <c r="Q297" s="6">
        <v>47873.8</v>
      </c>
    </row>
    <row r="298" spans="7:17" x14ac:dyDescent="0.3">
      <c r="G298" s="3" t="s">
        <v>72</v>
      </c>
      <c r="H298" s="3" t="s">
        <v>73</v>
      </c>
      <c r="I298" s="3" t="s">
        <v>23</v>
      </c>
      <c r="J298" s="3" t="s">
        <v>77</v>
      </c>
      <c r="K298" s="3" t="s">
        <v>82</v>
      </c>
      <c r="L298" s="6">
        <v>83064</v>
      </c>
      <c r="M298" s="6">
        <v>43040</v>
      </c>
      <c r="N298" s="6">
        <v>12030</v>
      </c>
      <c r="O298" s="6">
        <v>65219</v>
      </c>
      <c r="P298" s="6">
        <v>33332</v>
      </c>
      <c r="Q298" s="6">
        <v>47337</v>
      </c>
    </row>
    <row r="299" spans="7:17" x14ac:dyDescent="0.3">
      <c r="G299" s="3" t="s">
        <v>72</v>
      </c>
      <c r="H299" s="3" t="s">
        <v>73</v>
      </c>
      <c r="I299" s="3" t="s">
        <v>23</v>
      </c>
      <c r="J299" s="3" t="s">
        <v>77</v>
      </c>
      <c r="K299" s="3" t="s">
        <v>83</v>
      </c>
      <c r="L299" s="6">
        <v>83064</v>
      </c>
      <c r="M299" s="6">
        <v>43040</v>
      </c>
      <c r="N299" s="6">
        <v>12030</v>
      </c>
      <c r="O299" s="6">
        <v>65219</v>
      </c>
      <c r="P299" s="6">
        <v>41696</v>
      </c>
      <c r="Q299" s="6">
        <v>49009.8</v>
      </c>
    </row>
    <row r="300" spans="7:17" x14ac:dyDescent="0.3">
      <c r="G300" s="3" t="s">
        <v>72</v>
      </c>
      <c r="H300" s="3" t="s">
        <v>73</v>
      </c>
      <c r="I300" s="3" t="s">
        <v>23</v>
      </c>
      <c r="J300" s="3" t="s">
        <v>77</v>
      </c>
      <c r="K300" s="3" t="s">
        <v>84</v>
      </c>
      <c r="L300" s="6">
        <v>83064</v>
      </c>
      <c r="M300" s="6">
        <v>43040</v>
      </c>
      <c r="N300" s="6">
        <v>12030</v>
      </c>
      <c r="O300" s="6">
        <v>65219</v>
      </c>
      <c r="P300" s="6">
        <v>84732</v>
      </c>
      <c r="Q300" s="6">
        <v>57617</v>
      </c>
    </row>
    <row r="301" spans="7:17" x14ac:dyDescent="0.3">
      <c r="G301" s="3" t="s">
        <v>72</v>
      </c>
      <c r="H301" s="3" t="s">
        <v>73</v>
      </c>
      <c r="I301" s="3" t="s">
        <v>23</v>
      </c>
      <c r="J301" s="3" t="s">
        <v>77</v>
      </c>
      <c r="K301" s="3" t="s">
        <v>24</v>
      </c>
      <c r="L301" s="6">
        <v>83064</v>
      </c>
      <c r="M301" s="6">
        <v>43040</v>
      </c>
      <c r="N301" s="6">
        <v>12030</v>
      </c>
      <c r="O301" s="6">
        <v>65219</v>
      </c>
      <c r="P301" s="6">
        <v>100893</v>
      </c>
      <c r="Q301" s="6">
        <v>60849.2</v>
      </c>
    </row>
    <row r="302" spans="7:17" x14ac:dyDescent="0.3">
      <c r="G302" s="3" t="s">
        <v>72</v>
      </c>
      <c r="H302" s="3" t="s">
        <v>73</v>
      </c>
      <c r="I302" s="3" t="s">
        <v>23</v>
      </c>
      <c r="J302" s="3" t="s">
        <v>78</v>
      </c>
      <c r="K302" s="3" t="s">
        <v>79</v>
      </c>
      <c r="L302" s="6">
        <v>83064</v>
      </c>
      <c r="M302" s="6">
        <v>43040</v>
      </c>
      <c r="N302" s="6">
        <v>12030</v>
      </c>
      <c r="O302" s="6">
        <v>94450</v>
      </c>
      <c r="P302" s="6">
        <v>97051</v>
      </c>
      <c r="Q302" s="6">
        <v>65927</v>
      </c>
    </row>
    <row r="303" spans="7:17" x14ac:dyDescent="0.3">
      <c r="G303" s="3" t="s">
        <v>72</v>
      </c>
      <c r="H303" s="3" t="s">
        <v>73</v>
      </c>
      <c r="I303" s="3" t="s">
        <v>23</v>
      </c>
      <c r="J303" s="3" t="s">
        <v>78</v>
      </c>
      <c r="K303" s="3" t="s">
        <v>25</v>
      </c>
      <c r="L303" s="6">
        <v>83064</v>
      </c>
      <c r="M303" s="6">
        <v>43040</v>
      </c>
      <c r="N303" s="6">
        <v>12030</v>
      </c>
      <c r="O303" s="6">
        <v>94450</v>
      </c>
      <c r="P303" s="6">
        <v>50249</v>
      </c>
      <c r="Q303" s="6">
        <v>56566.6</v>
      </c>
    </row>
    <row r="304" spans="7:17" x14ac:dyDescent="0.3">
      <c r="G304" s="3" t="s">
        <v>72</v>
      </c>
      <c r="H304" s="3" t="s">
        <v>73</v>
      </c>
      <c r="I304" s="3" t="s">
        <v>23</v>
      </c>
      <c r="J304" s="3" t="s">
        <v>78</v>
      </c>
      <c r="K304" s="3" t="s">
        <v>80</v>
      </c>
      <c r="L304" s="6">
        <v>83064</v>
      </c>
      <c r="M304" s="6">
        <v>43040</v>
      </c>
      <c r="N304" s="6">
        <v>12030</v>
      </c>
      <c r="O304" s="6">
        <v>94450</v>
      </c>
      <c r="P304" s="6">
        <v>117461</v>
      </c>
      <c r="Q304" s="6">
        <v>70009</v>
      </c>
    </row>
    <row r="305" spans="7:17" x14ac:dyDescent="0.3">
      <c r="G305" s="3" t="s">
        <v>72</v>
      </c>
      <c r="H305" s="3" t="s">
        <v>73</v>
      </c>
      <c r="I305" s="3" t="s">
        <v>23</v>
      </c>
      <c r="J305" s="3" t="s">
        <v>78</v>
      </c>
      <c r="K305" s="3" t="s">
        <v>81</v>
      </c>
      <c r="L305" s="6">
        <v>83064</v>
      </c>
      <c r="M305" s="6">
        <v>43040</v>
      </c>
      <c r="N305" s="6">
        <v>12030</v>
      </c>
      <c r="O305" s="6">
        <v>94450</v>
      </c>
      <c r="P305" s="6">
        <v>36016</v>
      </c>
      <c r="Q305" s="6">
        <v>53720</v>
      </c>
    </row>
    <row r="306" spans="7:17" x14ac:dyDescent="0.3">
      <c r="G306" s="3" t="s">
        <v>72</v>
      </c>
      <c r="H306" s="3" t="s">
        <v>73</v>
      </c>
      <c r="I306" s="3" t="s">
        <v>23</v>
      </c>
      <c r="J306" s="3" t="s">
        <v>78</v>
      </c>
      <c r="K306" s="3" t="s">
        <v>82</v>
      </c>
      <c r="L306" s="6">
        <v>83064</v>
      </c>
      <c r="M306" s="6">
        <v>43040</v>
      </c>
      <c r="N306" s="6">
        <v>12030</v>
      </c>
      <c r="O306" s="6">
        <v>94450</v>
      </c>
      <c r="P306" s="6">
        <v>33332</v>
      </c>
      <c r="Q306" s="6">
        <v>53183.199999999997</v>
      </c>
    </row>
    <row r="307" spans="7:17" x14ac:dyDescent="0.3">
      <c r="G307" s="3" t="s">
        <v>72</v>
      </c>
      <c r="H307" s="3" t="s">
        <v>73</v>
      </c>
      <c r="I307" s="3" t="s">
        <v>23</v>
      </c>
      <c r="J307" s="3" t="s">
        <v>78</v>
      </c>
      <c r="K307" s="3" t="s">
        <v>83</v>
      </c>
      <c r="L307" s="6">
        <v>83064</v>
      </c>
      <c r="M307" s="6">
        <v>43040</v>
      </c>
      <c r="N307" s="6">
        <v>12030</v>
      </c>
      <c r="O307" s="6">
        <v>94450</v>
      </c>
      <c r="P307" s="6">
        <v>41696</v>
      </c>
      <c r="Q307" s="6">
        <v>54856</v>
      </c>
    </row>
    <row r="308" spans="7:17" x14ac:dyDescent="0.3">
      <c r="G308" s="3" t="s">
        <v>72</v>
      </c>
      <c r="H308" s="3" t="s">
        <v>73</v>
      </c>
      <c r="I308" s="3" t="s">
        <v>23</v>
      </c>
      <c r="J308" s="3" t="s">
        <v>78</v>
      </c>
      <c r="K308" s="3" t="s">
        <v>84</v>
      </c>
      <c r="L308" s="6">
        <v>83064</v>
      </c>
      <c r="M308" s="6">
        <v>43040</v>
      </c>
      <c r="N308" s="6">
        <v>12030</v>
      </c>
      <c r="O308" s="6">
        <v>94450</v>
      </c>
      <c r="P308" s="6">
        <v>84732</v>
      </c>
      <c r="Q308" s="6">
        <v>63463.199999999997</v>
      </c>
    </row>
    <row r="309" spans="7:17" x14ac:dyDescent="0.3">
      <c r="G309" s="3" t="s">
        <v>72</v>
      </c>
      <c r="H309" s="3" t="s">
        <v>73</v>
      </c>
      <c r="I309" s="3" t="s">
        <v>23</v>
      </c>
      <c r="J309" s="3" t="s">
        <v>78</v>
      </c>
      <c r="K309" s="3" t="s">
        <v>24</v>
      </c>
      <c r="L309" s="6">
        <v>83064</v>
      </c>
      <c r="M309" s="6">
        <v>43040</v>
      </c>
      <c r="N309" s="6">
        <v>12030</v>
      </c>
      <c r="O309" s="6">
        <v>94450</v>
      </c>
      <c r="P309" s="6">
        <v>100893</v>
      </c>
      <c r="Q309" s="6">
        <v>66695.399999999994</v>
      </c>
    </row>
    <row r="310" spans="7:17" x14ac:dyDescent="0.3">
      <c r="G310" s="3" t="s">
        <v>72</v>
      </c>
      <c r="H310" s="3" t="s">
        <v>73</v>
      </c>
      <c r="I310" s="3" t="s">
        <v>23</v>
      </c>
      <c r="J310" s="3" t="s">
        <v>79</v>
      </c>
      <c r="K310" s="3" t="s">
        <v>25</v>
      </c>
      <c r="L310" s="6">
        <v>83064</v>
      </c>
      <c r="M310" s="6">
        <v>43040</v>
      </c>
      <c r="N310" s="6">
        <v>12030</v>
      </c>
      <c r="O310" s="6">
        <v>97051</v>
      </c>
      <c r="P310" s="6">
        <v>50249</v>
      </c>
      <c r="Q310" s="6">
        <v>57086.8</v>
      </c>
    </row>
    <row r="311" spans="7:17" x14ac:dyDescent="0.3">
      <c r="G311" s="3" t="s">
        <v>72</v>
      </c>
      <c r="H311" s="3" t="s">
        <v>73</v>
      </c>
      <c r="I311" s="3" t="s">
        <v>23</v>
      </c>
      <c r="J311" s="3" t="s">
        <v>79</v>
      </c>
      <c r="K311" s="3" t="s">
        <v>80</v>
      </c>
      <c r="L311" s="6">
        <v>83064</v>
      </c>
      <c r="M311" s="6">
        <v>43040</v>
      </c>
      <c r="N311" s="6">
        <v>12030</v>
      </c>
      <c r="O311" s="6">
        <v>97051</v>
      </c>
      <c r="P311" s="6">
        <v>117461</v>
      </c>
      <c r="Q311" s="6">
        <v>70529.2</v>
      </c>
    </row>
    <row r="312" spans="7:17" x14ac:dyDescent="0.3">
      <c r="G312" s="3" t="s">
        <v>72</v>
      </c>
      <c r="H312" s="3" t="s">
        <v>73</v>
      </c>
      <c r="I312" s="3" t="s">
        <v>23</v>
      </c>
      <c r="J312" s="3" t="s">
        <v>79</v>
      </c>
      <c r="K312" s="3" t="s">
        <v>81</v>
      </c>
      <c r="L312" s="6">
        <v>83064</v>
      </c>
      <c r="M312" s="6">
        <v>43040</v>
      </c>
      <c r="N312" s="6">
        <v>12030</v>
      </c>
      <c r="O312" s="6">
        <v>97051</v>
      </c>
      <c r="P312" s="6">
        <v>36016</v>
      </c>
      <c r="Q312" s="6">
        <v>54240.2</v>
      </c>
    </row>
    <row r="313" spans="7:17" x14ac:dyDescent="0.3">
      <c r="G313" s="3" t="s">
        <v>72</v>
      </c>
      <c r="H313" s="3" t="s">
        <v>73</v>
      </c>
      <c r="I313" s="3" t="s">
        <v>23</v>
      </c>
      <c r="J313" s="3" t="s">
        <v>79</v>
      </c>
      <c r="K313" s="3" t="s">
        <v>82</v>
      </c>
      <c r="L313" s="6">
        <v>83064</v>
      </c>
      <c r="M313" s="6">
        <v>43040</v>
      </c>
      <c r="N313" s="6">
        <v>12030</v>
      </c>
      <c r="O313" s="6">
        <v>97051</v>
      </c>
      <c r="P313" s="6">
        <v>33332</v>
      </c>
      <c r="Q313" s="6">
        <v>53703.4</v>
      </c>
    </row>
    <row r="314" spans="7:17" x14ac:dyDescent="0.3">
      <c r="G314" s="3" t="s">
        <v>72</v>
      </c>
      <c r="H314" s="3" t="s">
        <v>73</v>
      </c>
      <c r="I314" s="3" t="s">
        <v>23</v>
      </c>
      <c r="J314" s="3" t="s">
        <v>79</v>
      </c>
      <c r="K314" s="3" t="s">
        <v>83</v>
      </c>
      <c r="L314" s="6">
        <v>83064</v>
      </c>
      <c r="M314" s="6">
        <v>43040</v>
      </c>
      <c r="N314" s="6">
        <v>12030</v>
      </c>
      <c r="O314" s="6">
        <v>97051</v>
      </c>
      <c r="P314" s="6">
        <v>41696</v>
      </c>
      <c r="Q314" s="6">
        <v>55376.2</v>
      </c>
    </row>
    <row r="315" spans="7:17" x14ac:dyDescent="0.3">
      <c r="G315" s="3" t="s">
        <v>72</v>
      </c>
      <c r="H315" s="3" t="s">
        <v>73</v>
      </c>
      <c r="I315" s="3" t="s">
        <v>23</v>
      </c>
      <c r="J315" s="3" t="s">
        <v>79</v>
      </c>
      <c r="K315" s="3" t="s">
        <v>84</v>
      </c>
      <c r="L315" s="6">
        <v>83064</v>
      </c>
      <c r="M315" s="6">
        <v>43040</v>
      </c>
      <c r="N315" s="6">
        <v>12030</v>
      </c>
      <c r="O315" s="6">
        <v>97051</v>
      </c>
      <c r="P315" s="6">
        <v>84732</v>
      </c>
      <c r="Q315" s="6">
        <v>63983.4</v>
      </c>
    </row>
    <row r="316" spans="7:17" x14ac:dyDescent="0.3">
      <c r="G316" s="3" t="s">
        <v>72</v>
      </c>
      <c r="H316" s="3" t="s">
        <v>73</v>
      </c>
      <c r="I316" s="3" t="s">
        <v>23</v>
      </c>
      <c r="J316" s="3" t="s">
        <v>79</v>
      </c>
      <c r="K316" s="3" t="s">
        <v>24</v>
      </c>
      <c r="L316" s="6">
        <v>83064</v>
      </c>
      <c r="M316" s="6">
        <v>43040</v>
      </c>
      <c r="N316" s="6">
        <v>12030</v>
      </c>
      <c r="O316" s="6">
        <v>97051</v>
      </c>
      <c r="P316" s="6">
        <v>100893</v>
      </c>
      <c r="Q316" s="6">
        <v>67215.600000000006</v>
      </c>
    </row>
    <row r="317" spans="7:17" x14ac:dyDescent="0.3">
      <c r="G317" s="3" t="s">
        <v>72</v>
      </c>
      <c r="H317" s="3" t="s">
        <v>73</v>
      </c>
      <c r="I317" s="3" t="s">
        <v>23</v>
      </c>
      <c r="J317" s="3" t="s">
        <v>25</v>
      </c>
      <c r="K317" s="3" t="s">
        <v>80</v>
      </c>
      <c r="L317" s="6">
        <v>83064</v>
      </c>
      <c r="M317" s="6">
        <v>43040</v>
      </c>
      <c r="N317" s="6">
        <v>12030</v>
      </c>
      <c r="O317" s="6">
        <v>50249</v>
      </c>
      <c r="P317" s="6">
        <v>117461</v>
      </c>
      <c r="Q317" s="6">
        <v>61168.800000000003</v>
      </c>
    </row>
    <row r="318" spans="7:17" x14ac:dyDescent="0.3">
      <c r="G318" s="3" t="s">
        <v>72</v>
      </c>
      <c r="H318" s="3" t="s">
        <v>73</v>
      </c>
      <c r="I318" s="3" t="s">
        <v>23</v>
      </c>
      <c r="J318" s="3" t="s">
        <v>25</v>
      </c>
      <c r="K318" s="3" t="s">
        <v>81</v>
      </c>
      <c r="L318" s="6">
        <v>83064</v>
      </c>
      <c r="M318" s="6">
        <v>43040</v>
      </c>
      <c r="N318" s="6">
        <v>12030</v>
      </c>
      <c r="O318" s="6">
        <v>50249</v>
      </c>
      <c r="P318" s="6">
        <v>36016</v>
      </c>
      <c r="Q318" s="6">
        <v>44879.8</v>
      </c>
    </row>
    <row r="319" spans="7:17" x14ac:dyDescent="0.3">
      <c r="G319" s="3" t="s">
        <v>72</v>
      </c>
      <c r="H319" s="3" t="s">
        <v>73</v>
      </c>
      <c r="I319" s="3" t="s">
        <v>23</v>
      </c>
      <c r="J319" s="3" t="s">
        <v>25</v>
      </c>
      <c r="K319" s="3" t="s">
        <v>82</v>
      </c>
      <c r="L319" s="6">
        <v>83064</v>
      </c>
      <c r="M319" s="6">
        <v>43040</v>
      </c>
      <c r="N319" s="6">
        <v>12030</v>
      </c>
      <c r="O319" s="6">
        <v>50249</v>
      </c>
      <c r="P319" s="6">
        <v>33332</v>
      </c>
      <c r="Q319" s="6">
        <v>44343</v>
      </c>
    </row>
    <row r="320" spans="7:17" x14ac:dyDescent="0.3">
      <c r="G320" s="3" t="s">
        <v>72</v>
      </c>
      <c r="H320" s="3" t="s">
        <v>73</v>
      </c>
      <c r="I320" s="3" t="s">
        <v>23</v>
      </c>
      <c r="J320" s="3" t="s">
        <v>25</v>
      </c>
      <c r="K320" s="3" t="s">
        <v>83</v>
      </c>
      <c r="L320" s="6">
        <v>83064</v>
      </c>
      <c r="M320" s="6">
        <v>43040</v>
      </c>
      <c r="N320" s="6">
        <v>12030</v>
      </c>
      <c r="O320" s="6">
        <v>50249</v>
      </c>
      <c r="P320" s="6">
        <v>41696</v>
      </c>
      <c r="Q320" s="6">
        <v>46015.8</v>
      </c>
    </row>
    <row r="321" spans="7:17" x14ac:dyDescent="0.3">
      <c r="G321" s="3" t="s">
        <v>72</v>
      </c>
      <c r="H321" s="3" t="s">
        <v>73</v>
      </c>
      <c r="I321" s="3" t="s">
        <v>23</v>
      </c>
      <c r="J321" s="3" t="s">
        <v>25</v>
      </c>
      <c r="K321" s="3" t="s">
        <v>84</v>
      </c>
      <c r="L321" s="6">
        <v>83064</v>
      </c>
      <c r="M321" s="6">
        <v>43040</v>
      </c>
      <c r="N321" s="6">
        <v>12030</v>
      </c>
      <c r="O321" s="6">
        <v>50249</v>
      </c>
      <c r="P321" s="6">
        <v>84732</v>
      </c>
      <c r="Q321" s="6">
        <v>54623</v>
      </c>
    </row>
    <row r="322" spans="7:17" x14ac:dyDescent="0.3">
      <c r="G322" s="3" t="s">
        <v>72</v>
      </c>
      <c r="H322" s="3" t="s">
        <v>73</v>
      </c>
      <c r="I322" s="3" t="s">
        <v>23</v>
      </c>
      <c r="J322" s="3" t="s">
        <v>25</v>
      </c>
      <c r="K322" s="3" t="s">
        <v>24</v>
      </c>
      <c r="L322" s="6">
        <v>83064</v>
      </c>
      <c r="M322" s="6">
        <v>43040</v>
      </c>
      <c r="N322" s="6">
        <v>12030</v>
      </c>
      <c r="O322" s="6">
        <v>50249</v>
      </c>
      <c r="P322" s="6">
        <v>100893</v>
      </c>
      <c r="Q322" s="6">
        <v>57855.199999999997</v>
      </c>
    </row>
    <row r="323" spans="7:17" x14ac:dyDescent="0.3">
      <c r="G323" s="3" t="s">
        <v>72</v>
      </c>
      <c r="H323" s="3" t="s">
        <v>73</v>
      </c>
      <c r="I323" s="3" t="s">
        <v>23</v>
      </c>
      <c r="J323" s="3" t="s">
        <v>80</v>
      </c>
      <c r="K323" s="3" t="s">
        <v>81</v>
      </c>
      <c r="L323" s="6">
        <v>83064</v>
      </c>
      <c r="M323" s="6">
        <v>43040</v>
      </c>
      <c r="N323" s="6">
        <v>12030</v>
      </c>
      <c r="O323" s="6">
        <v>117461</v>
      </c>
      <c r="P323" s="6">
        <v>36016</v>
      </c>
      <c r="Q323" s="6">
        <v>58322.2</v>
      </c>
    </row>
    <row r="324" spans="7:17" x14ac:dyDescent="0.3">
      <c r="G324" s="3" t="s">
        <v>72</v>
      </c>
      <c r="H324" s="3" t="s">
        <v>73</v>
      </c>
      <c r="I324" s="3" t="s">
        <v>23</v>
      </c>
      <c r="J324" s="3" t="s">
        <v>80</v>
      </c>
      <c r="K324" s="3" t="s">
        <v>82</v>
      </c>
      <c r="L324" s="6">
        <v>83064</v>
      </c>
      <c r="M324" s="6">
        <v>43040</v>
      </c>
      <c r="N324" s="6">
        <v>12030</v>
      </c>
      <c r="O324" s="6">
        <v>117461</v>
      </c>
      <c r="P324" s="6">
        <v>33332</v>
      </c>
      <c r="Q324" s="6">
        <v>57785.4</v>
      </c>
    </row>
    <row r="325" spans="7:17" x14ac:dyDescent="0.3">
      <c r="G325" s="3" t="s">
        <v>72</v>
      </c>
      <c r="H325" s="3" t="s">
        <v>73</v>
      </c>
      <c r="I325" s="3" t="s">
        <v>23</v>
      </c>
      <c r="J325" s="3" t="s">
        <v>80</v>
      </c>
      <c r="K325" s="3" t="s">
        <v>83</v>
      </c>
      <c r="L325" s="6">
        <v>83064</v>
      </c>
      <c r="M325" s="6">
        <v>43040</v>
      </c>
      <c r="N325" s="6">
        <v>12030</v>
      </c>
      <c r="O325" s="6">
        <v>117461</v>
      </c>
      <c r="P325" s="6">
        <v>41696</v>
      </c>
      <c r="Q325" s="6">
        <v>59458.2</v>
      </c>
    </row>
    <row r="326" spans="7:17" x14ac:dyDescent="0.3">
      <c r="G326" s="3" t="s">
        <v>72</v>
      </c>
      <c r="H326" s="3" t="s">
        <v>73</v>
      </c>
      <c r="I326" s="3" t="s">
        <v>23</v>
      </c>
      <c r="J326" s="3" t="s">
        <v>80</v>
      </c>
      <c r="K326" s="3" t="s">
        <v>84</v>
      </c>
      <c r="L326" s="6">
        <v>83064</v>
      </c>
      <c r="M326" s="6">
        <v>43040</v>
      </c>
      <c r="N326" s="6">
        <v>12030</v>
      </c>
      <c r="O326" s="6">
        <v>117461</v>
      </c>
      <c r="P326" s="6">
        <v>84732</v>
      </c>
      <c r="Q326" s="6">
        <v>68065.399999999994</v>
      </c>
    </row>
    <row r="327" spans="7:17" x14ac:dyDescent="0.3">
      <c r="G327" s="3" t="s">
        <v>72</v>
      </c>
      <c r="H327" s="3" t="s">
        <v>73</v>
      </c>
      <c r="I327" s="3" t="s">
        <v>23</v>
      </c>
      <c r="J327" s="3" t="s">
        <v>80</v>
      </c>
      <c r="K327" s="3" t="s">
        <v>24</v>
      </c>
      <c r="L327" s="6">
        <v>83064</v>
      </c>
      <c r="M327" s="6">
        <v>43040</v>
      </c>
      <c r="N327" s="6">
        <v>12030</v>
      </c>
      <c r="O327" s="6">
        <v>117461</v>
      </c>
      <c r="P327" s="6">
        <v>100893</v>
      </c>
      <c r="Q327" s="6">
        <v>71297.600000000006</v>
      </c>
    </row>
    <row r="328" spans="7:17" x14ac:dyDescent="0.3">
      <c r="G328" s="3" t="s">
        <v>72</v>
      </c>
      <c r="H328" s="3" t="s">
        <v>73</v>
      </c>
      <c r="I328" s="3" t="s">
        <v>23</v>
      </c>
      <c r="J328" s="3" t="s">
        <v>81</v>
      </c>
      <c r="K328" s="3" t="s">
        <v>82</v>
      </c>
      <c r="L328" s="6">
        <v>83064</v>
      </c>
      <c r="M328" s="6">
        <v>43040</v>
      </c>
      <c r="N328" s="6">
        <v>12030</v>
      </c>
      <c r="O328" s="6">
        <v>36016</v>
      </c>
      <c r="P328" s="6">
        <v>33332</v>
      </c>
      <c r="Q328" s="6">
        <v>41496.400000000001</v>
      </c>
    </row>
    <row r="329" spans="7:17" x14ac:dyDescent="0.3">
      <c r="G329" s="3" t="s">
        <v>72</v>
      </c>
      <c r="H329" s="3" t="s">
        <v>73</v>
      </c>
      <c r="I329" s="3" t="s">
        <v>23</v>
      </c>
      <c r="J329" s="3" t="s">
        <v>81</v>
      </c>
      <c r="K329" s="3" t="s">
        <v>83</v>
      </c>
      <c r="L329" s="6">
        <v>83064</v>
      </c>
      <c r="M329" s="6">
        <v>43040</v>
      </c>
      <c r="N329" s="6">
        <v>12030</v>
      </c>
      <c r="O329" s="6">
        <v>36016</v>
      </c>
      <c r="P329" s="6">
        <v>41696</v>
      </c>
      <c r="Q329" s="6">
        <v>43169.2</v>
      </c>
    </row>
    <row r="330" spans="7:17" x14ac:dyDescent="0.3">
      <c r="G330" s="3" t="s">
        <v>72</v>
      </c>
      <c r="H330" s="3" t="s">
        <v>73</v>
      </c>
      <c r="I330" s="3" t="s">
        <v>23</v>
      </c>
      <c r="J330" s="3" t="s">
        <v>81</v>
      </c>
      <c r="K330" s="3" t="s">
        <v>84</v>
      </c>
      <c r="L330" s="6">
        <v>83064</v>
      </c>
      <c r="M330" s="6">
        <v>43040</v>
      </c>
      <c r="N330" s="6">
        <v>12030</v>
      </c>
      <c r="O330" s="6">
        <v>36016</v>
      </c>
      <c r="P330" s="6">
        <v>84732</v>
      </c>
      <c r="Q330" s="6">
        <v>51776.4</v>
      </c>
    </row>
    <row r="331" spans="7:17" x14ac:dyDescent="0.3">
      <c r="G331" s="3" t="s">
        <v>72</v>
      </c>
      <c r="H331" s="3" t="s">
        <v>73</v>
      </c>
      <c r="I331" s="3" t="s">
        <v>23</v>
      </c>
      <c r="J331" s="3" t="s">
        <v>81</v>
      </c>
      <c r="K331" s="3" t="s">
        <v>24</v>
      </c>
      <c r="L331" s="6">
        <v>83064</v>
      </c>
      <c r="M331" s="6">
        <v>43040</v>
      </c>
      <c r="N331" s="6">
        <v>12030</v>
      </c>
      <c r="O331" s="6">
        <v>36016</v>
      </c>
      <c r="P331" s="6">
        <v>100893</v>
      </c>
      <c r="Q331" s="6">
        <v>55008.6</v>
      </c>
    </row>
    <row r="332" spans="7:17" x14ac:dyDescent="0.3">
      <c r="G332" s="3" t="s">
        <v>72</v>
      </c>
      <c r="H332" s="3" t="s">
        <v>73</v>
      </c>
      <c r="I332" s="3" t="s">
        <v>23</v>
      </c>
      <c r="J332" s="3" t="s">
        <v>82</v>
      </c>
      <c r="K332" s="3" t="s">
        <v>83</v>
      </c>
      <c r="L332" s="6">
        <v>83064</v>
      </c>
      <c r="M332" s="6">
        <v>43040</v>
      </c>
      <c r="N332" s="6">
        <v>12030</v>
      </c>
      <c r="O332" s="6">
        <v>33332</v>
      </c>
      <c r="P332" s="6">
        <v>41696</v>
      </c>
      <c r="Q332" s="6">
        <v>42632.4</v>
      </c>
    </row>
    <row r="333" spans="7:17" x14ac:dyDescent="0.3">
      <c r="G333" s="3" t="s">
        <v>72</v>
      </c>
      <c r="H333" s="3" t="s">
        <v>73</v>
      </c>
      <c r="I333" s="3" t="s">
        <v>23</v>
      </c>
      <c r="J333" s="3" t="s">
        <v>82</v>
      </c>
      <c r="K333" s="3" t="s">
        <v>84</v>
      </c>
      <c r="L333" s="6">
        <v>83064</v>
      </c>
      <c r="M333" s="6">
        <v>43040</v>
      </c>
      <c r="N333" s="6">
        <v>12030</v>
      </c>
      <c r="O333" s="6">
        <v>33332</v>
      </c>
      <c r="P333" s="6">
        <v>84732</v>
      </c>
      <c r="Q333" s="6">
        <v>51239.6</v>
      </c>
    </row>
    <row r="334" spans="7:17" x14ac:dyDescent="0.3">
      <c r="G334" s="3" t="s">
        <v>72</v>
      </c>
      <c r="H334" s="3" t="s">
        <v>73</v>
      </c>
      <c r="I334" s="3" t="s">
        <v>23</v>
      </c>
      <c r="J334" s="3" t="s">
        <v>82</v>
      </c>
      <c r="K334" s="3" t="s">
        <v>24</v>
      </c>
      <c r="L334" s="6">
        <v>83064</v>
      </c>
      <c r="M334" s="6">
        <v>43040</v>
      </c>
      <c r="N334" s="6">
        <v>12030</v>
      </c>
      <c r="O334" s="6">
        <v>33332</v>
      </c>
      <c r="P334" s="6">
        <v>100893</v>
      </c>
      <c r="Q334" s="6">
        <v>54471.8</v>
      </c>
    </row>
    <row r="335" spans="7:17" x14ac:dyDescent="0.3">
      <c r="G335" s="3" t="s">
        <v>72</v>
      </c>
      <c r="H335" s="3" t="s">
        <v>73</v>
      </c>
      <c r="I335" s="3" t="s">
        <v>23</v>
      </c>
      <c r="J335" s="3" t="s">
        <v>83</v>
      </c>
      <c r="K335" s="3" t="s">
        <v>84</v>
      </c>
      <c r="L335" s="6">
        <v>83064</v>
      </c>
      <c r="M335" s="6">
        <v>43040</v>
      </c>
      <c r="N335" s="6">
        <v>12030</v>
      </c>
      <c r="O335" s="6">
        <v>41696</v>
      </c>
      <c r="P335" s="6">
        <v>84732</v>
      </c>
      <c r="Q335" s="6">
        <v>52912.4</v>
      </c>
    </row>
    <row r="336" spans="7:17" x14ac:dyDescent="0.3">
      <c r="G336" s="3" t="s">
        <v>72</v>
      </c>
      <c r="H336" s="3" t="s">
        <v>73</v>
      </c>
      <c r="I336" s="3" t="s">
        <v>23</v>
      </c>
      <c r="J336" s="3" t="s">
        <v>83</v>
      </c>
      <c r="K336" s="3" t="s">
        <v>24</v>
      </c>
      <c r="L336" s="6">
        <v>83064</v>
      </c>
      <c r="M336" s="6">
        <v>43040</v>
      </c>
      <c r="N336" s="6">
        <v>12030</v>
      </c>
      <c r="O336" s="6">
        <v>41696</v>
      </c>
      <c r="P336" s="6">
        <v>100893</v>
      </c>
      <c r="Q336" s="6">
        <v>56144.6</v>
      </c>
    </row>
    <row r="337" spans="7:17" x14ac:dyDescent="0.3">
      <c r="G337" s="3" t="s">
        <v>72</v>
      </c>
      <c r="H337" s="3" t="s">
        <v>73</v>
      </c>
      <c r="I337" s="3" t="s">
        <v>23</v>
      </c>
      <c r="J337" s="3" t="s">
        <v>84</v>
      </c>
      <c r="K337" s="3" t="s">
        <v>24</v>
      </c>
      <c r="L337" s="6">
        <v>83064</v>
      </c>
      <c r="M337" s="6">
        <v>43040</v>
      </c>
      <c r="N337" s="6">
        <v>12030</v>
      </c>
      <c r="O337" s="6">
        <v>84732</v>
      </c>
      <c r="P337" s="6">
        <v>100893</v>
      </c>
      <c r="Q337" s="6">
        <v>64751.8</v>
      </c>
    </row>
    <row r="338" spans="7:17" x14ac:dyDescent="0.3">
      <c r="G338" s="3" t="s">
        <v>72</v>
      </c>
      <c r="H338" s="3" t="s">
        <v>73</v>
      </c>
      <c r="I338" s="3" t="s">
        <v>77</v>
      </c>
      <c r="J338" s="3" t="s">
        <v>78</v>
      </c>
      <c r="K338" s="3" t="s">
        <v>79</v>
      </c>
      <c r="L338" s="6">
        <v>83064</v>
      </c>
      <c r="M338" s="6">
        <v>43040</v>
      </c>
      <c r="N338" s="6">
        <v>65219</v>
      </c>
      <c r="O338" s="6">
        <v>94450</v>
      </c>
      <c r="P338" s="6">
        <v>97051</v>
      </c>
      <c r="Q338" s="6">
        <v>76564.800000000003</v>
      </c>
    </row>
    <row r="339" spans="7:17" x14ac:dyDescent="0.3">
      <c r="G339" s="3" t="s">
        <v>72</v>
      </c>
      <c r="H339" s="3" t="s">
        <v>73</v>
      </c>
      <c r="I339" s="3" t="s">
        <v>77</v>
      </c>
      <c r="J339" s="3" t="s">
        <v>78</v>
      </c>
      <c r="K339" s="3" t="s">
        <v>25</v>
      </c>
      <c r="L339" s="6">
        <v>83064</v>
      </c>
      <c r="M339" s="6">
        <v>43040</v>
      </c>
      <c r="N339" s="6">
        <v>65219</v>
      </c>
      <c r="O339" s="6">
        <v>94450</v>
      </c>
      <c r="P339" s="6">
        <v>50249</v>
      </c>
      <c r="Q339" s="6">
        <v>67204.399999999994</v>
      </c>
    </row>
    <row r="340" spans="7:17" x14ac:dyDescent="0.3">
      <c r="G340" s="3" t="s">
        <v>72</v>
      </c>
      <c r="H340" s="3" t="s">
        <v>73</v>
      </c>
      <c r="I340" s="3" t="s">
        <v>77</v>
      </c>
      <c r="J340" s="3" t="s">
        <v>78</v>
      </c>
      <c r="K340" s="3" t="s">
        <v>80</v>
      </c>
      <c r="L340" s="6">
        <v>83064</v>
      </c>
      <c r="M340" s="6">
        <v>43040</v>
      </c>
      <c r="N340" s="6">
        <v>65219</v>
      </c>
      <c r="O340" s="6">
        <v>94450</v>
      </c>
      <c r="P340" s="6">
        <v>117461</v>
      </c>
      <c r="Q340" s="6">
        <v>80646.8</v>
      </c>
    </row>
    <row r="341" spans="7:17" x14ac:dyDescent="0.3">
      <c r="G341" s="3" t="s">
        <v>72</v>
      </c>
      <c r="H341" s="3" t="s">
        <v>73</v>
      </c>
      <c r="I341" s="3" t="s">
        <v>77</v>
      </c>
      <c r="J341" s="3" t="s">
        <v>78</v>
      </c>
      <c r="K341" s="3" t="s">
        <v>81</v>
      </c>
      <c r="L341" s="6">
        <v>83064</v>
      </c>
      <c r="M341" s="6">
        <v>43040</v>
      </c>
      <c r="N341" s="6">
        <v>65219</v>
      </c>
      <c r="O341" s="6">
        <v>94450</v>
      </c>
      <c r="P341" s="6">
        <v>36016</v>
      </c>
      <c r="Q341" s="6">
        <v>64357.8</v>
      </c>
    </row>
    <row r="342" spans="7:17" x14ac:dyDescent="0.3">
      <c r="G342" s="3" t="s">
        <v>72</v>
      </c>
      <c r="H342" s="3" t="s">
        <v>73</v>
      </c>
      <c r="I342" s="3" t="s">
        <v>77</v>
      </c>
      <c r="J342" s="3" t="s">
        <v>78</v>
      </c>
      <c r="K342" s="3" t="s">
        <v>82</v>
      </c>
      <c r="L342" s="6">
        <v>83064</v>
      </c>
      <c r="M342" s="6">
        <v>43040</v>
      </c>
      <c r="N342" s="6">
        <v>65219</v>
      </c>
      <c r="O342" s="6">
        <v>94450</v>
      </c>
      <c r="P342" s="6">
        <v>33332</v>
      </c>
      <c r="Q342" s="6">
        <v>63821</v>
      </c>
    </row>
    <row r="343" spans="7:17" x14ac:dyDescent="0.3">
      <c r="G343" s="3" t="s">
        <v>72</v>
      </c>
      <c r="H343" s="3" t="s">
        <v>73</v>
      </c>
      <c r="I343" s="3" t="s">
        <v>77</v>
      </c>
      <c r="J343" s="3" t="s">
        <v>78</v>
      </c>
      <c r="K343" s="3" t="s">
        <v>83</v>
      </c>
      <c r="L343" s="6">
        <v>83064</v>
      </c>
      <c r="M343" s="6">
        <v>43040</v>
      </c>
      <c r="N343" s="6">
        <v>65219</v>
      </c>
      <c r="O343" s="6">
        <v>94450</v>
      </c>
      <c r="P343" s="6">
        <v>41696</v>
      </c>
      <c r="Q343" s="6">
        <v>65493.8</v>
      </c>
    </row>
    <row r="344" spans="7:17" x14ac:dyDescent="0.3">
      <c r="G344" s="3" t="s">
        <v>72</v>
      </c>
      <c r="H344" s="3" t="s">
        <v>73</v>
      </c>
      <c r="I344" s="3" t="s">
        <v>77</v>
      </c>
      <c r="J344" s="3" t="s">
        <v>78</v>
      </c>
      <c r="K344" s="3" t="s">
        <v>84</v>
      </c>
      <c r="L344" s="6">
        <v>83064</v>
      </c>
      <c r="M344" s="6">
        <v>43040</v>
      </c>
      <c r="N344" s="6">
        <v>65219</v>
      </c>
      <c r="O344" s="6">
        <v>94450</v>
      </c>
      <c r="P344" s="6">
        <v>84732</v>
      </c>
      <c r="Q344" s="6">
        <v>74101</v>
      </c>
    </row>
    <row r="345" spans="7:17" x14ac:dyDescent="0.3">
      <c r="G345" s="3" t="s">
        <v>72</v>
      </c>
      <c r="H345" s="3" t="s">
        <v>73</v>
      </c>
      <c r="I345" s="3" t="s">
        <v>77</v>
      </c>
      <c r="J345" s="3" t="s">
        <v>78</v>
      </c>
      <c r="K345" s="3" t="s">
        <v>24</v>
      </c>
      <c r="L345" s="6">
        <v>83064</v>
      </c>
      <c r="M345" s="6">
        <v>43040</v>
      </c>
      <c r="N345" s="6">
        <v>65219</v>
      </c>
      <c r="O345" s="6">
        <v>94450</v>
      </c>
      <c r="P345" s="6">
        <v>100893</v>
      </c>
      <c r="Q345" s="6">
        <v>77333.2</v>
      </c>
    </row>
    <row r="346" spans="7:17" x14ac:dyDescent="0.3">
      <c r="G346" s="3" t="s">
        <v>72</v>
      </c>
      <c r="H346" s="3" t="s">
        <v>73</v>
      </c>
      <c r="I346" s="3" t="s">
        <v>77</v>
      </c>
      <c r="J346" s="3" t="s">
        <v>79</v>
      </c>
      <c r="K346" s="3" t="s">
        <v>25</v>
      </c>
      <c r="L346" s="6">
        <v>83064</v>
      </c>
      <c r="M346" s="6">
        <v>43040</v>
      </c>
      <c r="N346" s="6">
        <v>65219</v>
      </c>
      <c r="O346" s="6">
        <v>97051</v>
      </c>
      <c r="P346" s="6">
        <v>50249</v>
      </c>
      <c r="Q346" s="6">
        <v>67724.600000000006</v>
      </c>
    </row>
    <row r="347" spans="7:17" x14ac:dyDescent="0.3">
      <c r="G347" s="3" t="s">
        <v>72</v>
      </c>
      <c r="H347" s="3" t="s">
        <v>73</v>
      </c>
      <c r="I347" s="3" t="s">
        <v>77</v>
      </c>
      <c r="J347" s="3" t="s">
        <v>79</v>
      </c>
      <c r="K347" s="3" t="s">
        <v>80</v>
      </c>
      <c r="L347" s="6">
        <v>83064</v>
      </c>
      <c r="M347" s="6">
        <v>43040</v>
      </c>
      <c r="N347" s="6">
        <v>65219</v>
      </c>
      <c r="O347" s="6">
        <v>97051</v>
      </c>
      <c r="P347" s="6">
        <v>117461</v>
      </c>
      <c r="Q347" s="6">
        <v>81167</v>
      </c>
    </row>
    <row r="348" spans="7:17" x14ac:dyDescent="0.3">
      <c r="G348" s="3" t="s">
        <v>72</v>
      </c>
      <c r="H348" s="3" t="s">
        <v>73</v>
      </c>
      <c r="I348" s="3" t="s">
        <v>77</v>
      </c>
      <c r="J348" s="3" t="s">
        <v>79</v>
      </c>
      <c r="K348" s="3" t="s">
        <v>81</v>
      </c>
      <c r="L348" s="6">
        <v>83064</v>
      </c>
      <c r="M348" s="6">
        <v>43040</v>
      </c>
      <c r="N348" s="6">
        <v>65219</v>
      </c>
      <c r="O348" s="6">
        <v>97051</v>
      </c>
      <c r="P348" s="6">
        <v>36016</v>
      </c>
      <c r="Q348" s="6">
        <v>64878</v>
      </c>
    </row>
    <row r="349" spans="7:17" x14ac:dyDescent="0.3">
      <c r="G349" s="3" t="s">
        <v>72</v>
      </c>
      <c r="H349" s="3" t="s">
        <v>73</v>
      </c>
      <c r="I349" s="3" t="s">
        <v>77</v>
      </c>
      <c r="J349" s="3" t="s">
        <v>79</v>
      </c>
      <c r="K349" s="3" t="s">
        <v>82</v>
      </c>
      <c r="L349" s="6">
        <v>83064</v>
      </c>
      <c r="M349" s="6">
        <v>43040</v>
      </c>
      <c r="N349" s="6">
        <v>65219</v>
      </c>
      <c r="O349" s="6">
        <v>97051</v>
      </c>
      <c r="P349" s="6">
        <v>33332</v>
      </c>
      <c r="Q349" s="6">
        <v>64341.2</v>
      </c>
    </row>
    <row r="350" spans="7:17" x14ac:dyDescent="0.3">
      <c r="G350" s="3" t="s">
        <v>72</v>
      </c>
      <c r="H350" s="3" t="s">
        <v>73</v>
      </c>
      <c r="I350" s="3" t="s">
        <v>77</v>
      </c>
      <c r="J350" s="3" t="s">
        <v>79</v>
      </c>
      <c r="K350" s="3" t="s">
        <v>83</v>
      </c>
      <c r="L350" s="6">
        <v>83064</v>
      </c>
      <c r="M350" s="6">
        <v>43040</v>
      </c>
      <c r="N350" s="6">
        <v>65219</v>
      </c>
      <c r="O350" s="6">
        <v>97051</v>
      </c>
      <c r="P350" s="6">
        <v>41696</v>
      </c>
      <c r="Q350" s="6">
        <v>66014</v>
      </c>
    </row>
    <row r="351" spans="7:17" x14ac:dyDescent="0.3">
      <c r="G351" s="3" t="s">
        <v>72</v>
      </c>
      <c r="H351" s="3" t="s">
        <v>73</v>
      </c>
      <c r="I351" s="3" t="s">
        <v>77</v>
      </c>
      <c r="J351" s="3" t="s">
        <v>79</v>
      </c>
      <c r="K351" s="3" t="s">
        <v>84</v>
      </c>
      <c r="L351" s="6">
        <v>83064</v>
      </c>
      <c r="M351" s="6">
        <v>43040</v>
      </c>
      <c r="N351" s="6">
        <v>65219</v>
      </c>
      <c r="O351" s="6">
        <v>97051</v>
      </c>
      <c r="P351" s="6">
        <v>84732</v>
      </c>
      <c r="Q351" s="6">
        <v>74621.2</v>
      </c>
    </row>
    <row r="352" spans="7:17" x14ac:dyDescent="0.3">
      <c r="G352" s="3" t="s">
        <v>72</v>
      </c>
      <c r="H352" s="3" t="s">
        <v>73</v>
      </c>
      <c r="I352" s="3" t="s">
        <v>77</v>
      </c>
      <c r="J352" s="3" t="s">
        <v>79</v>
      </c>
      <c r="K352" s="3" t="s">
        <v>24</v>
      </c>
      <c r="L352" s="6">
        <v>83064</v>
      </c>
      <c r="M352" s="6">
        <v>43040</v>
      </c>
      <c r="N352" s="6">
        <v>65219</v>
      </c>
      <c r="O352" s="6">
        <v>97051</v>
      </c>
      <c r="P352" s="6">
        <v>100893</v>
      </c>
      <c r="Q352" s="6">
        <v>77853.399999999994</v>
      </c>
    </row>
    <row r="353" spans="7:17" x14ac:dyDescent="0.3">
      <c r="G353" s="3" t="s">
        <v>72</v>
      </c>
      <c r="H353" s="3" t="s">
        <v>73</v>
      </c>
      <c r="I353" s="3" t="s">
        <v>77</v>
      </c>
      <c r="J353" s="3" t="s">
        <v>25</v>
      </c>
      <c r="K353" s="3" t="s">
        <v>80</v>
      </c>
      <c r="L353" s="6">
        <v>83064</v>
      </c>
      <c r="M353" s="6">
        <v>43040</v>
      </c>
      <c r="N353" s="6">
        <v>65219</v>
      </c>
      <c r="O353" s="6">
        <v>50249</v>
      </c>
      <c r="P353" s="6">
        <v>117461</v>
      </c>
      <c r="Q353" s="6">
        <v>71806.600000000006</v>
      </c>
    </row>
    <row r="354" spans="7:17" x14ac:dyDescent="0.3">
      <c r="G354" s="3" t="s">
        <v>72</v>
      </c>
      <c r="H354" s="3" t="s">
        <v>73</v>
      </c>
      <c r="I354" s="3" t="s">
        <v>77</v>
      </c>
      <c r="J354" s="3" t="s">
        <v>25</v>
      </c>
      <c r="K354" s="3" t="s">
        <v>81</v>
      </c>
      <c r="L354" s="6">
        <v>83064</v>
      </c>
      <c r="M354" s="6">
        <v>43040</v>
      </c>
      <c r="N354" s="6">
        <v>65219</v>
      </c>
      <c r="O354" s="6">
        <v>50249</v>
      </c>
      <c r="P354" s="6">
        <v>36016</v>
      </c>
      <c r="Q354" s="6">
        <v>55517.599999999999</v>
      </c>
    </row>
    <row r="355" spans="7:17" x14ac:dyDescent="0.3">
      <c r="G355" s="3" t="s">
        <v>72</v>
      </c>
      <c r="H355" s="3" t="s">
        <v>73</v>
      </c>
      <c r="I355" s="3" t="s">
        <v>77</v>
      </c>
      <c r="J355" s="3" t="s">
        <v>25</v>
      </c>
      <c r="K355" s="3" t="s">
        <v>82</v>
      </c>
      <c r="L355" s="6">
        <v>83064</v>
      </c>
      <c r="M355" s="6">
        <v>43040</v>
      </c>
      <c r="N355" s="6">
        <v>65219</v>
      </c>
      <c r="O355" s="6">
        <v>50249</v>
      </c>
      <c r="P355" s="6">
        <v>33332</v>
      </c>
      <c r="Q355" s="6">
        <v>54980.800000000003</v>
      </c>
    </row>
    <row r="356" spans="7:17" x14ac:dyDescent="0.3">
      <c r="G356" s="3" t="s">
        <v>72</v>
      </c>
      <c r="H356" s="3" t="s">
        <v>73</v>
      </c>
      <c r="I356" s="3" t="s">
        <v>77</v>
      </c>
      <c r="J356" s="3" t="s">
        <v>25</v>
      </c>
      <c r="K356" s="3" t="s">
        <v>83</v>
      </c>
      <c r="L356" s="6">
        <v>83064</v>
      </c>
      <c r="M356" s="6">
        <v>43040</v>
      </c>
      <c r="N356" s="6">
        <v>65219</v>
      </c>
      <c r="O356" s="6">
        <v>50249</v>
      </c>
      <c r="P356" s="6">
        <v>41696</v>
      </c>
      <c r="Q356" s="6">
        <v>56653.599999999999</v>
      </c>
    </row>
    <row r="357" spans="7:17" x14ac:dyDescent="0.3">
      <c r="G357" s="3" t="s">
        <v>72</v>
      </c>
      <c r="H357" s="3" t="s">
        <v>73</v>
      </c>
      <c r="I357" s="3" t="s">
        <v>77</v>
      </c>
      <c r="J357" s="3" t="s">
        <v>25</v>
      </c>
      <c r="K357" s="3" t="s">
        <v>84</v>
      </c>
      <c r="L357" s="6">
        <v>83064</v>
      </c>
      <c r="M357" s="6">
        <v>43040</v>
      </c>
      <c r="N357" s="6">
        <v>65219</v>
      </c>
      <c r="O357" s="6">
        <v>50249</v>
      </c>
      <c r="P357" s="6">
        <v>84732</v>
      </c>
      <c r="Q357" s="6">
        <v>65260.800000000003</v>
      </c>
    </row>
    <row r="358" spans="7:17" x14ac:dyDescent="0.3">
      <c r="G358" s="3" t="s">
        <v>72</v>
      </c>
      <c r="H358" s="3" t="s">
        <v>73</v>
      </c>
      <c r="I358" s="3" t="s">
        <v>77</v>
      </c>
      <c r="J358" s="3" t="s">
        <v>25</v>
      </c>
      <c r="K358" s="3" t="s">
        <v>24</v>
      </c>
      <c r="L358" s="6">
        <v>83064</v>
      </c>
      <c r="M358" s="6">
        <v>43040</v>
      </c>
      <c r="N358" s="6">
        <v>65219</v>
      </c>
      <c r="O358" s="6">
        <v>50249</v>
      </c>
      <c r="P358" s="6">
        <v>100893</v>
      </c>
      <c r="Q358" s="6">
        <v>68493</v>
      </c>
    </row>
    <row r="359" spans="7:17" x14ac:dyDescent="0.3">
      <c r="G359" s="3" t="s">
        <v>72</v>
      </c>
      <c r="H359" s="3" t="s">
        <v>73</v>
      </c>
      <c r="I359" s="3" t="s">
        <v>77</v>
      </c>
      <c r="J359" s="3" t="s">
        <v>80</v>
      </c>
      <c r="K359" s="3" t="s">
        <v>81</v>
      </c>
      <c r="L359" s="6">
        <v>83064</v>
      </c>
      <c r="M359" s="6">
        <v>43040</v>
      </c>
      <c r="N359" s="6">
        <v>65219</v>
      </c>
      <c r="O359" s="6">
        <v>117461</v>
      </c>
      <c r="P359" s="6">
        <v>36016</v>
      </c>
      <c r="Q359" s="6">
        <v>68960</v>
      </c>
    </row>
    <row r="360" spans="7:17" x14ac:dyDescent="0.3">
      <c r="G360" s="3" t="s">
        <v>72</v>
      </c>
      <c r="H360" s="3" t="s">
        <v>73</v>
      </c>
      <c r="I360" s="3" t="s">
        <v>77</v>
      </c>
      <c r="J360" s="3" t="s">
        <v>80</v>
      </c>
      <c r="K360" s="3" t="s">
        <v>82</v>
      </c>
      <c r="L360" s="6">
        <v>83064</v>
      </c>
      <c r="M360" s="6">
        <v>43040</v>
      </c>
      <c r="N360" s="6">
        <v>65219</v>
      </c>
      <c r="O360" s="6">
        <v>117461</v>
      </c>
      <c r="P360" s="6">
        <v>33332</v>
      </c>
      <c r="Q360" s="6">
        <v>68423.199999999997</v>
      </c>
    </row>
    <row r="361" spans="7:17" x14ac:dyDescent="0.3">
      <c r="G361" s="3" t="s">
        <v>72</v>
      </c>
      <c r="H361" s="3" t="s">
        <v>73</v>
      </c>
      <c r="I361" s="3" t="s">
        <v>77</v>
      </c>
      <c r="J361" s="3" t="s">
        <v>80</v>
      </c>
      <c r="K361" s="3" t="s">
        <v>83</v>
      </c>
      <c r="L361" s="6">
        <v>83064</v>
      </c>
      <c r="M361" s="6">
        <v>43040</v>
      </c>
      <c r="N361" s="6">
        <v>65219</v>
      </c>
      <c r="O361" s="6">
        <v>117461</v>
      </c>
      <c r="P361" s="6">
        <v>41696</v>
      </c>
      <c r="Q361" s="6">
        <v>70096</v>
      </c>
    </row>
    <row r="362" spans="7:17" x14ac:dyDescent="0.3">
      <c r="G362" s="3" t="s">
        <v>72</v>
      </c>
      <c r="H362" s="3" t="s">
        <v>73</v>
      </c>
      <c r="I362" s="3" t="s">
        <v>77</v>
      </c>
      <c r="J362" s="3" t="s">
        <v>80</v>
      </c>
      <c r="K362" s="3" t="s">
        <v>84</v>
      </c>
      <c r="L362" s="6">
        <v>83064</v>
      </c>
      <c r="M362" s="6">
        <v>43040</v>
      </c>
      <c r="N362" s="6">
        <v>65219</v>
      </c>
      <c r="O362" s="6">
        <v>117461</v>
      </c>
      <c r="P362" s="6">
        <v>84732</v>
      </c>
      <c r="Q362" s="6">
        <v>78703.199999999997</v>
      </c>
    </row>
    <row r="363" spans="7:17" x14ac:dyDescent="0.3">
      <c r="G363" s="3" t="s">
        <v>72</v>
      </c>
      <c r="H363" s="3" t="s">
        <v>73</v>
      </c>
      <c r="I363" s="3" t="s">
        <v>77</v>
      </c>
      <c r="J363" s="3" t="s">
        <v>80</v>
      </c>
      <c r="K363" s="3" t="s">
        <v>24</v>
      </c>
      <c r="L363" s="6">
        <v>83064</v>
      </c>
      <c r="M363" s="6">
        <v>43040</v>
      </c>
      <c r="N363" s="6">
        <v>65219</v>
      </c>
      <c r="O363" s="6">
        <v>117461</v>
      </c>
      <c r="P363" s="6">
        <v>100893</v>
      </c>
      <c r="Q363" s="6">
        <v>81935.399999999994</v>
      </c>
    </row>
    <row r="364" spans="7:17" x14ac:dyDescent="0.3">
      <c r="G364" s="3" t="s">
        <v>72</v>
      </c>
      <c r="H364" s="3" t="s">
        <v>73</v>
      </c>
      <c r="I364" s="3" t="s">
        <v>77</v>
      </c>
      <c r="J364" s="3" t="s">
        <v>81</v>
      </c>
      <c r="K364" s="3" t="s">
        <v>82</v>
      </c>
      <c r="L364" s="6">
        <v>83064</v>
      </c>
      <c r="M364" s="6">
        <v>43040</v>
      </c>
      <c r="N364" s="6">
        <v>65219</v>
      </c>
      <c r="O364" s="6">
        <v>36016</v>
      </c>
      <c r="P364" s="6">
        <v>33332</v>
      </c>
      <c r="Q364" s="6">
        <v>52134.2</v>
      </c>
    </row>
    <row r="365" spans="7:17" x14ac:dyDescent="0.3">
      <c r="G365" s="3" t="s">
        <v>72</v>
      </c>
      <c r="H365" s="3" t="s">
        <v>73</v>
      </c>
      <c r="I365" s="3" t="s">
        <v>77</v>
      </c>
      <c r="J365" s="3" t="s">
        <v>81</v>
      </c>
      <c r="K365" s="3" t="s">
        <v>83</v>
      </c>
      <c r="L365" s="6">
        <v>83064</v>
      </c>
      <c r="M365" s="6">
        <v>43040</v>
      </c>
      <c r="N365" s="6">
        <v>65219</v>
      </c>
      <c r="O365" s="6">
        <v>36016</v>
      </c>
      <c r="P365" s="6">
        <v>41696</v>
      </c>
      <c r="Q365" s="6">
        <v>53807</v>
      </c>
    </row>
    <row r="366" spans="7:17" x14ac:dyDescent="0.3">
      <c r="G366" s="3" t="s">
        <v>72</v>
      </c>
      <c r="H366" s="3" t="s">
        <v>73</v>
      </c>
      <c r="I366" s="3" t="s">
        <v>77</v>
      </c>
      <c r="J366" s="3" t="s">
        <v>81</v>
      </c>
      <c r="K366" s="3" t="s">
        <v>84</v>
      </c>
      <c r="L366" s="6">
        <v>83064</v>
      </c>
      <c r="M366" s="6">
        <v>43040</v>
      </c>
      <c r="N366" s="6">
        <v>65219</v>
      </c>
      <c r="O366" s="6">
        <v>36016</v>
      </c>
      <c r="P366" s="6">
        <v>84732</v>
      </c>
      <c r="Q366" s="6">
        <v>62414.2</v>
      </c>
    </row>
    <row r="367" spans="7:17" x14ac:dyDescent="0.3">
      <c r="G367" s="3" t="s">
        <v>72</v>
      </c>
      <c r="H367" s="3" t="s">
        <v>73</v>
      </c>
      <c r="I367" s="3" t="s">
        <v>77</v>
      </c>
      <c r="J367" s="3" t="s">
        <v>81</v>
      </c>
      <c r="K367" s="3" t="s">
        <v>24</v>
      </c>
      <c r="L367" s="6">
        <v>83064</v>
      </c>
      <c r="M367" s="6">
        <v>43040</v>
      </c>
      <c r="N367" s="6">
        <v>65219</v>
      </c>
      <c r="O367" s="6">
        <v>36016</v>
      </c>
      <c r="P367" s="6">
        <v>100893</v>
      </c>
      <c r="Q367" s="6">
        <v>65646.399999999994</v>
      </c>
    </row>
    <row r="368" spans="7:17" x14ac:dyDescent="0.3">
      <c r="G368" s="3" t="s">
        <v>72</v>
      </c>
      <c r="H368" s="3" t="s">
        <v>73</v>
      </c>
      <c r="I368" s="3" t="s">
        <v>77</v>
      </c>
      <c r="J368" s="3" t="s">
        <v>82</v>
      </c>
      <c r="K368" s="3" t="s">
        <v>83</v>
      </c>
      <c r="L368" s="6">
        <v>83064</v>
      </c>
      <c r="M368" s="6">
        <v>43040</v>
      </c>
      <c r="N368" s="6">
        <v>65219</v>
      </c>
      <c r="O368" s="6">
        <v>33332</v>
      </c>
      <c r="P368" s="6">
        <v>41696</v>
      </c>
      <c r="Q368" s="6">
        <v>53270.2</v>
      </c>
    </row>
    <row r="369" spans="7:17" x14ac:dyDescent="0.3">
      <c r="G369" s="3" t="s">
        <v>72</v>
      </c>
      <c r="H369" s="3" t="s">
        <v>73</v>
      </c>
      <c r="I369" s="3" t="s">
        <v>77</v>
      </c>
      <c r="J369" s="3" t="s">
        <v>82</v>
      </c>
      <c r="K369" s="3" t="s">
        <v>84</v>
      </c>
      <c r="L369" s="6">
        <v>83064</v>
      </c>
      <c r="M369" s="6">
        <v>43040</v>
      </c>
      <c r="N369" s="6">
        <v>65219</v>
      </c>
      <c r="O369" s="6">
        <v>33332</v>
      </c>
      <c r="P369" s="6">
        <v>84732</v>
      </c>
      <c r="Q369" s="6">
        <v>61877.4</v>
      </c>
    </row>
    <row r="370" spans="7:17" x14ac:dyDescent="0.3">
      <c r="G370" s="3" t="s">
        <v>72</v>
      </c>
      <c r="H370" s="3" t="s">
        <v>73</v>
      </c>
      <c r="I370" s="3" t="s">
        <v>77</v>
      </c>
      <c r="J370" s="3" t="s">
        <v>82</v>
      </c>
      <c r="K370" s="3" t="s">
        <v>24</v>
      </c>
      <c r="L370" s="6">
        <v>83064</v>
      </c>
      <c r="M370" s="6">
        <v>43040</v>
      </c>
      <c r="N370" s="6">
        <v>65219</v>
      </c>
      <c r="O370" s="6">
        <v>33332</v>
      </c>
      <c r="P370" s="6">
        <v>100893</v>
      </c>
      <c r="Q370" s="6">
        <v>65109.599999999999</v>
      </c>
    </row>
    <row r="371" spans="7:17" x14ac:dyDescent="0.3">
      <c r="G371" s="3" t="s">
        <v>72</v>
      </c>
      <c r="H371" s="3" t="s">
        <v>73</v>
      </c>
      <c r="I371" s="3" t="s">
        <v>77</v>
      </c>
      <c r="J371" s="3" t="s">
        <v>83</v>
      </c>
      <c r="K371" s="3" t="s">
        <v>84</v>
      </c>
      <c r="L371" s="6">
        <v>83064</v>
      </c>
      <c r="M371" s="6">
        <v>43040</v>
      </c>
      <c r="N371" s="6">
        <v>65219</v>
      </c>
      <c r="O371" s="6">
        <v>41696</v>
      </c>
      <c r="P371" s="6">
        <v>84732</v>
      </c>
      <c r="Q371" s="6">
        <v>63550.2</v>
      </c>
    </row>
    <row r="372" spans="7:17" x14ac:dyDescent="0.3">
      <c r="G372" s="3" t="s">
        <v>72</v>
      </c>
      <c r="H372" s="3" t="s">
        <v>73</v>
      </c>
      <c r="I372" s="3" t="s">
        <v>77</v>
      </c>
      <c r="J372" s="3" t="s">
        <v>83</v>
      </c>
      <c r="K372" s="3" t="s">
        <v>24</v>
      </c>
      <c r="L372" s="6">
        <v>83064</v>
      </c>
      <c r="M372" s="6">
        <v>43040</v>
      </c>
      <c r="N372" s="6">
        <v>65219</v>
      </c>
      <c r="O372" s="6">
        <v>41696</v>
      </c>
      <c r="P372" s="6">
        <v>100893</v>
      </c>
      <c r="Q372" s="6">
        <v>66782.399999999994</v>
      </c>
    </row>
    <row r="373" spans="7:17" x14ac:dyDescent="0.3">
      <c r="G373" s="3" t="s">
        <v>72</v>
      </c>
      <c r="H373" s="3" t="s">
        <v>73</v>
      </c>
      <c r="I373" s="3" t="s">
        <v>77</v>
      </c>
      <c r="J373" s="3" t="s">
        <v>84</v>
      </c>
      <c r="K373" s="3" t="s">
        <v>24</v>
      </c>
      <c r="L373" s="6">
        <v>83064</v>
      </c>
      <c r="M373" s="6">
        <v>43040</v>
      </c>
      <c r="N373" s="6">
        <v>65219</v>
      </c>
      <c r="O373" s="6">
        <v>84732</v>
      </c>
      <c r="P373" s="6">
        <v>100893</v>
      </c>
      <c r="Q373" s="6">
        <v>75389.600000000006</v>
      </c>
    </row>
    <row r="374" spans="7:17" x14ac:dyDescent="0.3">
      <c r="G374" s="3" t="s">
        <v>72</v>
      </c>
      <c r="H374" s="3" t="s">
        <v>73</v>
      </c>
      <c r="I374" s="3" t="s">
        <v>78</v>
      </c>
      <c r="J374" s="3" t="s">
        <v>79</v>
      </c>
      <c r="K374" s="3" t="s">
        <v>25</v>
      </c>
      <c r="L374" s="6">
        <v>83064</v>
      </c>
      <c r="M374" s="6">
        <v>43040</v>
      </c>
      <c r="N374" s="6">
        <v>94450</v>
      </c>
      <c r="O374" s="6">
        <v>97051</v>
      </c>
      <c r="P374" s="6">
        <v>50249</v>
      </c>
      <c r="Q374" s="6">
        <v>73570.8</v>
      </c>
    </row>
    <row r="375" spans="7:17" x14ac:dyDescent="0.3">
      <c r="G375" s="3" t="s">
        <v>72</v>
      </c>
      <c r="H375" s="3" t="s">
        <v>73</v>
      </c>
      <c r="I375" s="3" t="s">
        <v>78</v>
      </c>
      <c r="J375" s="3" t="s">
        <v>79</v>
      </c>
      <c r="K375" s="3" t="s">
        <v>80</v>
      </c>
      <c r="L375" s="6">
        <v>83064</v>
      </c>
      <c r="M375" s="6">
        <v>43040</v>
      </c>
      <c r="N375" s="6">
        <v>94450</v>
      </c>
      <c r="O375" s="6">
        <v>97051</v>
      </c>
      <c r="P375" s="6">
        <v>117461</v>
      </c>
      <c r="Q375" s="6">
        <v>87013.2</v>
      </c>
    </row>
    <row r="376" spans="7:17" x14ac:dyDescent="0.3">
      <c r="G376" s="3" t="s">
        <v>72</v>
      </c>
      <c r="H376" s="3" t="s">
        <v>73</v>
      </c>
      <c r="I376" s="3" t="s">
        <v>78</v>
      </c>
      <c r="J376" s="3" t="s">
        <v>79</v>
      </c>
      <c r="K376" s="3" t="s">
        <v>81</v>
      </c>
      <c r="L376" s="6">
        <v>83064</v>
      </c>
      <c r="M376" s="6">
        <v>43040</v>
      </c>
      <c r="N376" s="6">
        <v>94450</v>
      </c>
      <c r="O376" s="6">
        <v>97051</v>
      </c>
      <c r="P376" s="6">
        <v>36016</v>
      </c>
      <c r="Q376" s="6">
        <v>70724.2</v>
      </c>
    </row>
    <row r="377" spans="7:17" x14ac:dyDescent="0.3">
      <c r="G377" s="3" t="s">
        <v>72</v>
      </c>
      <c r="H377" s="3" t="s">
        <v>73</v>
      </c>
      <c r="I377" s="3" t="s">
        <v>78</v>
      </c>
      <c r="J377" s="3" t="s">
        <v>79</v>
      </c>
      <c r="K377" s="3" t="s">
        <v>82</v>
      </c>
      <c r="L377" s="6">
        <v>83064</v>
      </c>
      <c r="M377" s="6">
        <v>43040</v>
      </c>
      <c r="N377" s="6">
        <v>94450</v>
      </c>
      <c r="O377" s="6">
        <v>97051</v>
      </c>
      <c r="P377" s="6">
        <v>33332</v>
      </c>
      <c r="Q377" s="6">
        <v>70187.399999999994</v>
      </c>
    </row>
    <row r="378" spans="7:17" x14ac:dyDescent="0.3">
      <c r="G378" s="3" t="s">
        <v>72</v>
      </c>
      <c r="H378" s="3" t="s">
        <v>73</v>
      </c>
      <c r="I378" s="3" t="s">
        <v>78</v>
      </c>
      <c r="J378" s="3" t="s">
        <v>79</v>
      </c>
      <c r="K378" s="3" t="s">
        <v>83</v>
      </c>
      <c r="L378" s="6">
        <v>83064</v>
      </c>
      <c r="M378" s="6">
        <v>43040</v>
      </c>
      <c r="N378" s="6">
        <v>94450</v>
      </c>
      <c r="O378" s="6">
        <v>97051</v>
      </c>
      <c r="P378" s="6">
        <v>41696</v>
      </c>
      <c r="Q378" s="6">
        <v>71860.2</v>
      </c>
    </row>
    <row r="379" spans="7:17" x14ac:dyDescent="0.3">
      <c r="G379" s="3" t="s">
        <v>72</v>
      </c>
      <c r="H379" s="3" t="s">
        <v>73</v>
      </c>
      <c r="I379" s="3" t="s">
        <v>78</v>
      </c>
      <c r="J379" s="3" t="s">
        <v>79</v>
      </c>
      <c r="K379" s="3" t="s">
        <v>84</v>
      </c>
      <c r="L379" s="6">
        <v>83064</v>
      </c>
      <c r="M379" s="6">
        <v>43040</v>
      </c>
      <c r="N379" s="6">
        <v>94450</v>
      </c>
      <c r="O379" s="6">
        <v>97051</v>
      </c>
      <c r="P379" s="6">
        <v>84732</v>
      </c>
      <c r="Q379" s="6">
        <v>80467.399999999994</v>
      </c>
    </row>
    <row r="380" spans="7:17" x14ac:dyDescent="0.3">
      <c r="G380" s="3" t="s">
        <v>72</v>
      </c>
      <c r="H380" s="3" t="s">
        <v>73</v>
      </c>
      <c r="I380" s="3" t="s">
        <v>78</v>
      </c>
      <c r="J380" s="3" t="s">
        <v>79</v>
      </c>
      <c r="K380" s="3" t="s">
        <v>24</v>
      </c>
      <c r="L380" s="6">
        <v>83064</v>
      </c>
      <c r="M380" s="6">
        <v>43040</v>
      </c>
      <c r="N380" s="6">
        <v>94450</v>
      </c>
      <c r="O380" s="6">
        <v>97051</v>
      </c>
      <c r="P380" s="6">
        <v>100893</v>
      </c>
      <c r="Q380" s="6">
        <v>83699.600000000006</v>
      </c>
    </row>
    <row r="381" spans="7:17" x14ac:dyDescent="0.3">
      <c r="G381" s="3" t="s">
        <v>72</v>
      </c>
      <c r="H381" s="3" t="s">
        <v>73</v>
      </c>
      <c r="I381" s="3" t="s">
        <v>78</v>
      </c>
      <c r="J381" s="3" t="s">
        <v>25</v>
      </c>
      <c r="K381" s="3" t="s">
        <v>80</v>
      </c>
      <c r="L381" s="6">
        <v>83064</v>
      </c>
      <c r="M381" s="6">
        <v>43040</v>
      </c>
      <c r="N381" s="6">
        <v>94450</v>
      </c>
      <c r="O381" s="6">
        <v>50249</v>
      </c>
      <c r="P381" s="6">
        <v>117461</v>
      </c>
      <c r="Q381" s="6">
        <v>77652.800000000003</v>
      </c>
    </row>
    <row r="382" spans="7:17" x14ac:dyDescent="0.3">
      <c r="G382" s="3" t="s">
        <v>72</v>
      </c>
      <c r="H382" s="3" t="s">
        <v>73</v>
      </c>
      <c r="I382" s="3" t="s">
        <v>78</v>
      </c>
      <c r="J382" s="3" t="s">
        <v>25</v>
      </c>
      <c r="K382" s="3" t="s">
        <v>81</v>
      </c>
      <c r="L382" s="6">
        <v>83064</v>
      </c>
      <c r="M382" s="6">
        <v>43040</v>
      </c>
      <c r="N382" s="6">
        <v>94450</v>
      </c>
      <c r="O382" s="6">
        <v>50249</v>
      </c>
      <c r="P382" s="6">
        <v>36016</v>
      </c>
      <c r="Q382" s="6">
        <v>61363.8</v>
      </c>
    </row>
    <row r="383" spans="7:17" x14ac:dyDescent="0.3">
      <c r="G383" s="3" t="s">
        <v>72</v>
      </c>
      <c r="H383" s="3" t="s">
        <v>73</v>
      </c>
      <c r="I383" s="3" t="s">
        <v>78</v>
      </c>
      <c r="J383" s="3" t="s">
        <v>25</v>
      </c>
      <c r="K383" s="3" t="s">
        <v>82</v>
      </c>
      <c r="L383" s="6">
        <v>83064</v>
      </c>
      <c r="M383" s="6">
        <v>43040</v>
      </c>
      <c r="N383" s="6">
        <v>94450</v>
      </c>
      <c r="O383" s="6">
        <v>50249</v>
      </c>
      <c r="P383" s="6">
        <v>33332</v>
      </c>
      <c r="Q383" s="6">
        <v>60827</v>
      </c>
    </row>
    <row r="384" spans="7:17" x14ac:dyDescent="0.3">
      <c r="G384" s="3" t="s">
        <v>72</v>
      </c>
      <c r="H384" s="3" t="s">
        <v>73</v>
      </c>
      <c r="I384" s="3" t="s">
        <v>78</v>
      </c>
      <c r="J384" s="3" t="s">
        <v>25</v>
      </c>
      <c r="K384" s="3" t="s">
        <v>83</v>
      </c>
      <c r="L384" s="6">
        <v>83064</v>
      </c>
      <c r="M384" s="6">
        <v>43040</v>
      </c>
      <c r="N384" s="6">
        <v>94450</v>
      </c>
      <c r="O384" s="6">
        <v>50249</v>
      </c>
      <c r="P384" s="6">
        <v>41696</v>
      </c>
      <c r="Q384" s="6">
        <v>62499.8</v>
      </c>
    </row>
    <row r="385" spans="7:17" x14ac:dyDescent="0.3">
      <c r="G385" s="3" t="s">
        <v>72</v>
      </c>
      <c r="H385" s="3" t="s">
        <v>73</v>
      </c>
      <c r="I385" s="3" t="s">
        <v>78</v>
      </c>
      <c r="J385" s="3" t="s">
        <v>25</v>
      </c>
      <c r="K385" s="3" t="s">
        <v>84</v>
      </c>
      <c r="L385" s="6">
        <v>83064</v>
      </c>
      <c r="M385" s="6">
        <v>43040</v>
      </c>
      <c r="N385" s="6">
        <v>94450</v>
      </c>
      <c r="O385" s="6">
        <v>50249</v>
      </c>
      <c r="P385" s="6">
        <v>84732</v>
      </c>
      <c r="Q385" s="6">
        <v>71107</v>
      </c>
    </row>
    <row r="386" spans="7:17" x14ac:dyDescent="0.3">
      <c r="G386" s="3" t="s">
        <v>72</v>
      </c>
      <c r="H386" s="3" t="s">
        <v>73</v>
      </c>
      <c r="I386" s="3" t="s">
        <v>78</v>
      </c>
      <c r="J386" s="3" t="s">
        <v>25</v>
      </c>
      <c r="K386" s="3" t="s">
        <v>24</v>
      </c>
      <c r="L386" s="6">
        <v>83064</v>
      </c>
      <c r="M386" s="6">
        <v>43040</v>
      </c>
      <c r="N386" s="6">
        <v>94450</v>
      </c>
      <c r="O386" s="6">
        <v>50249</v>
      </c>
      <c r="P386" s="6">
        <v>100893</v>
      </c>
      <c r="Q386" s="6">
        <v>74339.199999999997</v>
      </c>
    </row>
    <row r="387" spans="7:17" x14ac:dyDescent="0.3">
      <c r="G387" s="3" t="s">
        <v>72</v>
      </c>
      <c r="H387" s="3" t="s">
        <v>73</v>
      </c>
      <c r="I387" s="3" t="s">
        <v>78</v>
      </c>
      <c r="J387" s="3" t="s">
        <v>80</v>
      </c>
      <c r="K387" s="3" t="s">
        <v>81</v>
      </c>
      <c r="L387" s="6">
        <v>83064</v>
      </c>
      <c r="M387" s="6">
        <v>43040</v>
      </c>
      <c r="N387" s="6">
        <v>94450</v>
      </c>
      <c r="O387" s="6">
        <v>117461</v>
      </c>
      <c r="P387" s="6">
        <v>36016</v>
      </c>
      <c r="Q387" s="6">
        <v>74806.2</v>
      </c>
    </row>
    <row r="388" spans="7:17" x14ac:dyDescent="0.3">
      <c r="G388" s="3" t="s">
        <v>72</v>
      </c>
      <c r="H388" s="3" t="s">
        <v>73</v>
      </c>
      <c r="I388" s="3" t="s">
        <v>78</v>
      </c>
      <c r="J388" s="3" t="s">
        <v>80</v>
      </c>
      <c r="K388" s="3" t="s">
        <v>82</v>
      </c>
      <c r="L388" s="6">
        <v>83064</v>
      </c>
      <c r="M388" s="6">
        <v>43040</v>
      </c>
      <c r="N388" s="6">
        <v>94450</v>
      </c>
      <c r="O388" s="6">
        <v>117461</v>
      </c>
      <c r="P388" s="6">
        <v>33332</v>
      </c>
      <c r="Q388" s="6">
        <v>74269.399999999994</v>
      </c>
    </row>
    <row r="389" spans="7:17" x14ac:dyDescent="0.3">
      <c r="G389" s="3" t="s">
        <v>72</v>
      </c>
      <c r="H389" s="3" t="s">
        <v>73</v>
      </c>
      <c r="I389" s="3" t="s">
        <v>78</v>
      </c>
      <c r="J389" s="3" t="s">
        <v>80</v>
      </c>
      <c r="K389" s="3" t="s">
        <v>83</v>
      </c>
      <c r="L389" s="6">
        <v>83064</v>
      </c>
      <c r="M389" s="6">
        <v>43040</v>
      </c>
      <c r="N389" s="6">
        <v>94450</v>
      </c>
      <c r="O389" s="6">
        <v>117461</v>
      </c>
      <c r="P389" s="6">
        <v>41696</v>
      </c>
      <c r="Q389" s="6">
        <v>75942.2</v>
      </c>
    </row>
    <row r="390" spans="7:17" x14ac:dyDescent="0.3">
      <c r="G390" s="3" t="s">
        <v>72</v>
      </c>
      <c r="H390" s="3" t="s">
        <v>73</v>
      </c>
      <c r="I390" s="3" t="s">
        <v>78</v>
      </c>
      <c r="J390" s="3" t="s">
        <v>80</v>
      </c>
      <c r="K390" s="3" t="s">
        <v>84</v>
      </c>
      <c r="L390" s="6">
        <v>83064</v>
      </c>
      <c r="M390" s="6">
        <v>43040</v>
      </c>
      <c r="N390" s="6">
        <v>94450</v>
      </c>
      <c r="O390" s="6">
        <v>117461</v>
      </c>
      <c r="P390" s="6">
        <v>84732</v>
      </c>
      <c r="Q390" s="6">
        <v>84549.4</v>
      </c>
    </row>
    <row r="391" spans="7:17" x14ac:dyDescent="0.3">
      <c r="G391" s="3" t="s">
        <v>72</v>
      </c>
      <c r="H391" s="3" t="s">
        <v>73</v>
      </c>
      <c r="I391" s="3" t="s">
        <v>78</v>
      </c>
      <c r="J391" s="3" t="s">
        <v>80</v>
      </c>
      <c r="K391" s="3" t="s">
        <v>24</v>
      </c>
      <c r="L391" s="6">
        <v>83064</v>
      </c>
      <c r="M391" s="6">
        <v>43040</v>
      </c>
      <c r="N391" s="6">
        <v>94450</v>
      </c>
      <c r="O391" s="6">
        <v>117461</v>
      </c>
      <c r="P391" s="6">
        <v>100893</v>
      </c>
      <c r="Q391" s="6">
        <v>87781.6</v>
      </c>
    </row>
    <row r="392" spans="7:17" x14ac:dyDescent="0.3">
      <c r="G392" s="3" t="s">
        <v>72</v>
      </c>
      <c r="H392" s="3" t="s">
        <v>73</v>
      </c>
      <c r="I392" s="3" t="s">
        <v>78</v>
      </c>
      <c r="J392" s="3" t="s">
        <v>81</v>
      </c>
      <c r="K392" s="3" t="s">
        <v>82</v>
      </c>
      <c r="L392" s="6">
        <v>83064</v>
      </c>
      <c r="M392" s="6">
        <v>43040</v>
      </c>
      <c r="N392" s="6">
        <v>94450</v>
      </c>
      <c r="O392" s="6">
        <v>36016</v>
      </c>
      <c r="P392" s="6">
        <v>33332</v>
      </c>
      <c r="Q392" s="6">
        <v>57980.4</v>
      </c>
    </row>
    <row r="393" spans="7:17" x14ac:dyDescent="0.3">
      <c r="G393" s="3" t="s">
        <v>72</v>
      </c>
      <c r="H393" s="3" t="s">
        <v>73</v>
      </c>
      <c r="I393" s="3" t="s">
        <v>78</v>
      </c>
      <c r="J393" s="3" t="s">
        <v>81</v>
      </c>
      <c r="K393" s="3" t="s">
        <v>83</v>
      </c>
      <c r="L393" s="6">
        <v>83064</v>
      </c>
      <c r="M393" s="6">
        <v>43040</v>
      </c>
      <c r="N393" s="6">
        <v>94450</v>
      </c>
      <c r="O393" s="6">
        <v>36016</v>
      </c>
      <c r="P393" s="6">
        <v>41696</v>
      </c>
      <c r="Q393" s="6">
        <v>59653.2</v>
      </c>
    </row>
    <row r="394" spans="7:17" x14ac:dyDescent="0.3">
      <c r="G394" s="3" t="s">
        <v>72</v>
      </c>
      <c r="H394" s="3" t="s">
        <v>73</v>
      </c>
      <c r="I394" s="3" t="s">
        <v>78</v>
      </c>
      <c r="J394" s="3" t="s">
        <v>81</v>
      </c>
      <c r="K394" s="3" t="s">
        <v>84</v>
      </c>
      <c r="L394" s="6">
        <v>83064</v>
      </c>
      <c r="M394" s="6">
        <v>43040</v>
      </c>
      <c r="N394" s="6">
        <v>94450</v>
      </c>
      <c r="O394" s="6">
        <v>36016</v>
      </c>
      <c r="P394" s="6">
        <v>84732</v>
      </c>
      <c r="Q394" s="6">
        <v>68260.399999999994</v>
      </c>
    </row>
    <row r="395" spans="7:17" x14ac:dyDescent="0.3">
      <c r="G395" s="3" t="s">
        <v>72</v>
      </c>
      <c r="H395" s="3" t="s">
        <v>73</v>
      </c>
      <c r="I395" s="3" t="s">
        <v>78</v>
      </c>
      <c r="J395" s="3" t="s">
        <v>81</v>
      </c>
      <c r="K395" s="3" t="s">
        <v>24</v>
      </c>
      <c r="L395" s="6">
        <v>83064</v>
      </c>
      <c r="M395" s="6">
        <v>43040</v>
      </c>
      <c r="N395" s="6">
        <v>94450</v>
      </c>
      <c r="O395" s="6">
        <v>36016</v>
      </c>
      <c r="P395" s="6">
        <v>100893</v>
      </c>
      <c r="Q395" s="6">
        <v>71492.600000000006</v>
      </c>
    </row>
    <row r="396" spans="7:17" x14ac:dyDescent="0.3">
      <c r="G396" s="3" t="s">
        <v>72</v>
      </c>
      <c r="H396" s="3" t="s">
        <v>73</v>
      </c>
      <c r="I396" s="3" t="s">
        <v>78</v>
      </c>
      <c r="J396" s="3" t="s">
        <v>82</v>
      </c>
      <c r="K396" s="3" t="s">
        <v>83</v>
      </c>
      <c r="L396" s="6">
        <v>83064</v>
      </c>
      <c r="M396" s="6">
        <v>43040</v>
      </c>
      <c r="N396" s="6">
        <v>94450</v>
      </c>
      <c r="O396" s="6">
        <v>33332</v>
      </c>
      <c r="P396" s="6">
        <v>41696</v>
      </c>
      <c r="Q396" s="6">
        <v>59116.4</v>
      </c>
    </row>
    <row r="397" spans="7:17" x14ac:dyDescent="0.3">
      <c r="G397" s="3" t="s">
        <v>72</v>
      </c>
      <c r="H397" s="3" t="s">
        <v>73</v>
      </c>
      <c r="I397" s="3" t="s">
        <v>78</v>
      </c>
      <c r="J397" s="3" t="s">
        <v>82</v>
      </c>
      <c r="K397" s="3" t="s">
        <v>84</v>
      </c>
      <c r="L397" s="6">
        <v>83064</v>
      </c>
      <c r="M397" s="6">
        <v>43040</v>
      </c>
      <c r="N397" s="6">
        <v>94450</v>
      </c>
      <c r="O397" s="6">
        <v>33332</v>
      </c>
      <c r="P397" s="6">
        <v>84732</v>
      </c>
      <c r="Q397" s="6">
        <v>67723.600000000006</v>
      </c>
    </row>
    <row r="398" spans="7:17" x14ac:dyDescent="0.3">
      <c r="G398" s="3" t="s">
        <v>72</v>
      </c>
      <c r="H398" s="3" t="s">
        <v>73</v>
      </c>
      <c r="I398" s="3" t="s">
        <v>78</v>
      </c>
      <c r="J398" s="3" t="s">
        <v>82</v>
      </c>
      <c r="K398" s="3" t="s">
        <v>24</v>
      </c>
      <c r="L398" s="6">
        <v>83064</v>
      </c>
      <c r="M398" s="6">
        <v>43040</v>
      </c>
      <c r="N398" s="6">
        <v>94450</v>
      </c>
      <c r="O398" s="6">
        <v>33332</v>
      </c>
      <c r="P398" s="6">
        <v>100893</v>
      </c>
      <c r="Q398" s="6">
        <v>70955.8</v>
      </c>
    </row>
    <row r="399" spans="7:17" x14ac:dyDescent="0.3">
      <c r="G399" s="3" t="s">
        <v>72</v>
      </c>
      <c r="H399" s="3" t="s">
        <v>73</v>
      </c>
      <c r="I399" s="3" t="s">
        <v>78</v>
      </c>
      <c r="J399" s="3" t="s">
        <v>83</v>
      </c>
      <c r="K399" s="3" t="s">
        <v>84</v>
      </c>
      <c r="L399" s="6">
        <v>83064</v>
      </c>
      <c r="M399" s="6">
        <v>43040</v>
      </c>
      <c r="N399" s="6">
        <v>94450</v>
      </c>
      <c r="O399" s="6">
        <v>41696</v>
      </c>
      <c r="P399" s="6">
        <v>84732</v>
      </c>
      <c r="Q399" s="6">
        <v>69396.399999999994</v>
      </c>
    </row>
    <row r="400" spans="7:17" x14ac:dyDescent="0.3">
      <c r="G400" s="3" t="s">
        <v>72</v>
      </c>
      <c r="H400" s="3" t="s">
        <v>73</v>
      </c>
      <c r="I400" s="3" t="s">
        <v>78</v>
      </c>
      <c r="J400" s="3" t="s">
        <v>83</v>
      </c>
      <c r="K400" s="3" t="s">
        <v>24</v>
      </c>
      <c r="L400" s="6">
        <v>83064</v>
      </c>
      <c r="M400" s="6">
        <v>43040</v>
      </c>
      <c r="N400" s="6">
        <v>94450</v>
      </c>
      <c r="O400" s="6">
        <v>41696</v>
      </c>
      <c r="P400" s="6">
        <v>100893</v>
      </c>
      <c r="Q400" s="6">
        <v>72628.600000000006</v>
      </c>
    </row>
    <row r="401" spans="7:17" x14ac:dyDescent="0.3">
      <c r="G401" s="3" t="s">
        <v>72</v>
      </c>
      <c r="H401" s="3" t="s">
        <v>73</v>
      </c>
      <c r="I401" s="3" t="s">
        <v>78</v>
      </c>
      <c r="J401" s="3" t="s">
        <v>84</v>
      </c>
      <c r="K401" s="3" t="s">
        <v>24</v>
      </c>
      <c r="L401" s="6">
        <v>83064</v>
      </c>
      <c r="M401" s="6">
        <v>43040</v>
      </c>
      <c r="N401" s="6">
        <v>94450</v>
      </c>
      <c r="O401" s="6">
        <v>84732</v>
      </c>
      <c r="P401" s="6">
        <v>100893</v>
      </c>
      <c r="Q401" s="6">
        <v>81235.8</v>
      </c>
    </row>
    <row r="402" spans="7:17" x14ac:dyDescent="0.3">
      <c r="G402" s="3" t="s">
        <v>72</v>
      </c>
      <c r="H402" s="3" t="s">
        <v>73</v>
      </c>
      <c r="I402" s="3" t="s">
        <v>79</v>
      </c>
      <c r="J402" s="3" t="s">
        <v>25</v>
      </c>
      <c r="K402" s="3" t="s">
        <v>80</v>
      </c>
      <c r="L402" s="6">
        <v>83064</v>
      </c>
      <c r="M402" s="6">
        <v>43040</v>
      </c>
      <c r="N402" s="6">
        <v>97051</v>
      </c>
      <c r="O402" s="6">
        <v>50249</v>
      </c>
      <c r="P402" s="6">
        <v>117461</v>
      </c>
      <c r="Q402" s="6">
        <v>78173</v>
      </c>
    </row>
    <row r="403" spans="7:17" x14ac:dyDescent="0.3">
      <c r="G403" s="3" t="s">
        <v>72</v>
      </c>
      <c r="H403" s="3" t="s">
        <v>73</v>
      </c>
      <c r="I403" s="3" t="s">
        <v>79</v>
      </c>
      <c r="J403" s="3" t="s">
        <v>25</v>
      </c>
      <c r="K403" s="3" t="s">
        <v>81</v>
      </c>
      <c r="L403" s="6">
        <v>83064</v>
      </c>
      <c r="M403" s="6">
        <v>43040</v>
      </c>
      <c r="N403" s="6">
        <v>97051</v>
      </c>
      <c r="O403" s="6">
        <v>50249</v>
      </c>
      <c r="P403" s="6">
        <v>36016</v>
      </c>
      <c r="Q403" s="6">
        <v>61884</v>
      </c>
    </row>
    <row r="404" spans="7:17" x14ac:dyDescent="0.3">
      <c r="G404" s="3" t="s">
        <v>72</v>
      </c>
      <c r="H404" s="3" t="s">
        <v>73</v>
      </c>
      <c r="I404" s="3" t="s">
        <v>79</v>
      </c>
      <c r="J404" s="3" t="s">
        <v>25</v>
      </c>
      <c r="K404" s="3" t="s">
        <v>82</v>
      </c>
      <c r="L404" s="6">
        <v>83064</v>
      </c>
      <c r="M404" s="6">
        <v>43040</v>
      </c>
      <c r="N404" s="6">
        <v>97051</v>
      </c>
      <c r="O404" s="6">
        <v>50249</v>
      </c>
      <c r="P404" s="6">
        <v>33332</v>
      </c>
      <c r="Q404" s="6">
        <v>61347.199999999997</v>
      </c>
    </row>
    <row r="405" spans="7:17" x14ac:dyDescent="0.3">
      <c r="G405" s="3" t="s">
        <v>72</v>
      </c>
      <c r="H405" s="3" t="s">
        <v>73</v>
      </c>
      <c r="I405" s="3" t="s">
        <v>79</v>
      </c>
      <c r="J405" s="3" t="s">
        <v>25</v>
      </c>
      <c r="K405" s="3" t="s">
        <v>83</v>
      </c>
      <c r="L405" s="6">
        <v>83064</v>
      </c>
      <c r="M405" s="6">
        <v>43040</v>
      </c>
      <c r="N405" s="6">
        <v>97051</v>
      </c>
      <c r="O405" s="6">
        <v>50249</v>
      </c>
      <c r="P405" s="6">
        <v>41696</v>
      </c>
      <c r="Q405" s="6">
        <v>63020</v>
      </c>
    </row>
    <row r="406" spans="7:17" x14ac:dyDescent="0.3">
      <c r="G406" s="3" t="s">
        <v>72</v>
      </c>
      <c r="H406" s="3" t="s">
        <v>73</v>
      </c>
      <c r="I406" s="3" t="s">
        <v>79</v>
      </c>
      <c r="J406" s="3" t="s">
        <v>25</v>
      </c>
      <c r="K406" s="3" t="s">
        <v>84</v>
      </c>
      <c r="L406" s="6">
        <v>83064</v>
      </c>
      <c r="M406" s="6">
        <v>43040</v>
      </c>
      <c r="N406" s="6">
        <v>97051</v>
      </c>
      <c r="O406" s="6">
        <v>50249</v>
      </c>
      <c r="P406" s="6">
        <v>84732</v>
      </c>
      <c r="Q406" s="6">
        <v>71627.199999999997</v>
      </c>
    </row>
    <row r="407" spans="7:17" x14ac:dyDescent="0.3">
      <c r="G407" s="3" t="s">
        <v>72</v>
      </c>
      <c r="H407" s="3" t="s">
        <v>73</v>
      </c>
      <c r="I407" s="3" t="s">
        <v>79</v>
      </c>
      <c r="J407" s="3" t="s">
        <v>25</v>
      </c>
      <c r="K407" s="3" t="s">
        <v>24</v>
      </c>
      <c r="L407" s="6">
        <v>83064</v>
      </c>
      <c r="M407" s="6">
        <v>43040</v>
      </c>
      <c r="N407" s="6">
        <v>97051</v>
      </c>
      <c r="O407" s="6">
        <v>50249</v>
      </c>
      <c r="P407" s="6">
        <v>100893</v>
      </c>
      <c r="Q407" s="6">
        <v>74859.399999999994</v>
      </c>
    </row>
    <row r="408" spans="7:17" x14ac:dyDescent="0.3">
      <c r="G408" s="3" t="s">
        <v>72</v>
      </c>
      <c r="H408" s="3" t="s">
        <v>73</v>
      </c>
      <c r="I408" s="3" t="s">
        <v>79</v>
      </c>
      <c r="J408" s="3" t="s">
        <v>80</v>
      </c>
      <c r="K408" s="3" t="s">
        <v>81</v>
      </c>
      <c r="L408" s="6">
        <v>83064</v>
      </c>
      <c r="M408" s="6">
        <v>43040</v>
      </c>
      <c r="N408" s="6">
        <v>97051</v>
      </c>
      <c r="O408" s="6">
        <v>117461</v>
      </c>
      <c r="P408" s="6">
        <v>36016</v>
      </c>
      <c r="Q408" s="6">
        <v>75326.399999999994</v>
      </c>
    </row>
    <row r="409" spans="7:17" x14ac:dyDescent="0.3">
      <c r="G409" s="3" t="s">
        <v>72</v>
      </c>
      <c r="H409" s="3" t="s">
        <v>73</v>
      </c>
      <c r="I409" s="3" t="s">
        <v>79</v>
      </c>
      <c r="J409" s="3" t="s">
        <v>80</v>
      </c>
      <c r="K409" s="3" t="s">
        <v>82</v>
      </c>
      <c r="L409" s="6">
        <v>83064</v>
      </c>
      <c r="M409" s="6">
        <v>43040</v>
      </c>
      <c r="N409" s="6">
        <v>97051</v>
      </c>
      <c r="O409" s="6">
        <v>117461</v>
      </c>
      <c r="P409" s="6">
        <v>33332</v>
      </c>
      <c r="Q409" s="6">
        <v>74789.600000000006</v>
      </c>
    </row>
    <row r="410" spans="7:17" x14ac:dyDescent="0.3">
      <c r="G410" s="3" t="s">
        <v>72</v>
      </c>
      <c r="H410" s="3" t="s">
        <v>73</v>
      </c>
      <c r="I410" s="3" t="s">
        <v>79</v>
      </c>
      <c r="J410" s="3" t="s">
        <v>80</v>
      </c>
      <c r="K410" s="3" t="s">
        <v>83</v>
      </c>
      <c r="L410" s="6">
        <v>83064</v>
      </c>
      <c r="M410" s="6">
        <v>43040</v>
      </c>
      <c r="N410" s="6">
        <v>97051</v>
      </c>
      <c r="O410" s="6">
        <v>117461</v>
      </c>
      <c r="P410" s="6">
        <v>41696</v>
      </c>
      <c r="Q410" s="6">
        <v>76462.399999999994</v>
      </c>
    </row>
    <row r="411" spans="7:17" x14ac:dyDescent="0.3">
      <c r="G411" s="3" t="s">
        <v>72</v>
      </c>
      <c r="H411" s="3" t="s">
        <v>73</v>
      </c>
      <c r="I411" s="3" t="s">
        <v>79</v>
      </c>
      <c r="J411" s="3" t="s">
        <v>80</v>
      </c>
      <c r="K411" s="3" t="s">
        <v>84</v>
      </c>
      <c r="L411" s="6">
        <v>83064</v>
      </c>
      <c r="M411" s="6">
        <v>43040</v>
      </c>
      <c r="N411" s="6">
        <v>97051</v>
      </c>
      <c r="O411" s="6">
        <v>117461</v>
      </c>
      <c r="P411" s="6">
        <v>84732</v>
      </c>
      <c r="Q411" s="6">
        <v>85069.6</v>
      </c>
    </row>
    <row r="412" spans="7:17" x14ac:dyDescent="0.3">
      <c r="G412" s="3" t="s">
        <v>72</v>
      </c>
      <c r="H412" s="3" t="s">
        <v>73</v>
      </c>
      <c r="I412" s="3" t="s">
        <v>79</v>
      </c>
      <c r="J412" s="3" t="s">
        <v>80</v>
      </c>
      <c r="K412" s="3" t="s">
        <v>24</v>
      </c>
      <c r="L412" s="6">
        <v>83064</v>
      </c>
      <c r="M412" s="6">
        <v>43040</v>
      </c>
      <c r="N412" s="6">
        <v>97051</v>
      </c>
      <c r="O412" s="6">
        <v>117461</v>
      </c>
      <c r="P412" s="6">
        <v>100893</v>
      </c>
      <c r="Q412" s="6">
        <v>88301.8</v>
      </c>
    </row>
    <row r="413" spans="7:17" x14ac:dyDescent="0.3">
      <c r="G413" s="3" t="s">
        <v>72</v>
      </c>
      <c r="H413" s="3" t="s">
        <v>73</v>
      </c>
      <c r="I413" s="3" t="s">
        <v>79</v>
      </c>
      <c r="J413" s="3" t="s">
        <v>81</v>
      </c>
      <c r="K413" s="3" t="s">
        <v>82</v>
      </c>
      <c r="L413" s="6">
        <v>83064</v>
      </c>
      <c r="M413" s="6">
        <v>43040</v>
      </c>
      <c r="N413" s="6">
        <v>97051</v>
      </c>
      <c r="O413" s="6">
        <v>36016</v>
      </c>
      <c r="P413" s="6">
        <v>33332</v>
      </c>
      <c r="Q413" s="6">
        <v>58500.6</v>
      </c>
    </row>
    <row r="414" spans="7:17" x14ac:dyDescent="0.3">
      <c r="G414" s="3" t="s">
        <v>72</v>
      </c>
      <c r="H414" s="3" t="s">
        <v>73</v>
      </c>
      <c r="I414" s="3" t="s">
        <v>79</v>
      </c>
      <c r="J414" s="3" t="s">
        <v>81</v>
      </c>
      <c r="K414" s="3" t="s">
        <v>83</v>
      </c>
      <c r="L414" s="6">
        <v>83064</v>
      </c>
      <c r="M414" s="6">
        <v>43040</v>
      </c>
      <c r="N414" s="6">
        <v>97051</v>
      </c>
      <c r="O414" s="6">
        <v>36016</v>
      </c>
      <c r="P414" s="6">
        <v>41696</v>
      </c>
      <c r="Q414" s="6">
        <v>60173.4</v>
      </c>
    </row>
    <row r="415" spans="7:17" x14ac:dyDescent="0.3">
      <c r="G415" s="3" t="s">
        <v>72</v>
      </c>
      <c r="H415" s="3" t="s">
        <v>73</v>
      </c>
      <c r="I415" s="3" t="s">
        <v>79</v>
      </c>
      <c r="J415" s="3" t="s">
        <v>81</v>
      </c>
      <c r="K415" s="3" t="s">
        <v>84</v>
      </c>
      <c r="L415" s="6">
        <v>83064</v>
      </c>
      <c r="M415" s="6">
        <v>43040</v>
      </c>
      <c r="N415" s="6">
        <v>97051</v>
      </c>
      <c r="O415" s="6">
        <v>36016</v>
      </c>
      <c r="P415" s="6">
        <v>84732</v>
      </c>
      <c r="Q415" s="6">
        <v>68780.600000000006</v>
      </c>
    </row>
    <row r="416" spans="7:17" x14ac:dyDescent="0.3">
      <c r="G416" s="3" t="s">
        <v>72</v>
      </c>
      <c r="H416" s="3" t="s">
        <v>73</v>
      </c>
      <c r="I416" s="3" t="s">
        <v>79</v>
      </c>
      <c r="J416" s="3" t="s">
        <v>81</v>
      </c>
      <c r="K416" s="3" t="s">
        <v>24</v>
      </c>
      <c r="L416" s="6">
        <v>83064</v>
      </c>
      <c r="M416" s="6">
        <v>43040</v>
      </c>
      <c r="N416" s="6">
        <v>97051</v>
      </c>
      <c r="O416" s="6">
        <v>36016</v>
      </c>
      <c r="P416" s="6">
        <v>100893</v>
      </c>
      <c r="Q416" s="6">
        <v>72012.800000000003</v>
      </c>
    </row>
    <row r="417" spans="7:17" x14ac:dyDescent="0.3">
      <c r="G417" s="3" t="s">
        <v>72</v>
      </c>
      <c r="H417" s="3" t="s">
        <v>73</v>
      </c>
      <c r="I417" s="3" t="s">
        <v>79</v>
      </c>
      <c r="J417" s="3" t="s">
        <v>82</v>
      </c>
      <c r="K417" s="3" t="s">
        <v>83</v>
      </c>
      <c r="L417" s="6">
        <v>83064</v>
      </c>
      <c r="M417" s="6">
        <v>43040</v>
      </c>
      <c r="N417" s="6">
        <v>97051</v>
      </c>
      <c r="O417" s="6">
        <v>33332</v>
      </c>
      <c r="P417" s="6">
        <v>41696</v>
      </c>
      <c r="Q417" s="6">
        <v>59636.6</v>
      </c>
    </row>
    <row r="418" spans="7:17" x14ac:dyDescent="0.3">
      <c r="G418" s="3" t="s">
        <v>72</v>
      </c>
      <c r="H418" s="3" t="s">
        <v>73</v>
      </c>
      <c r="I418" s="3" t="s">
        <v>79</v>
      </c>
      <c r="J418" s="3" t="s">
        <v>82</v>
      </c>
      <c r="K418" s="3" t="s">
        <v>84</v>
      </c>
      <c r="L418" s="6">
        <v>83064</v>
      </c>
      <c r="M418" s="6">
        <v>43040</v>
      </c>
      <c r="N418" s="6">
        <v>97051</v>
      </c>
      <c r="O418" s="6">
        <v>33332</v>
      </c>
      <c r="P418" s="6">
        <v>84732</v>
      </c>
      <c r="Q418" s="6">
        <v>68243.8</v>
      </c>
    </row>
    <row r="419" spans="7:17" x14ac:dyDescent="0.3">
      <c r="G419" s="3" t="s">
        <v>72</v>
      </c>
      <c r="H419" s="3" t="s">
        <v>73</v>
      </c>
      <c r="I419" s="3" t="s">
        <v>79</v>
      </c>
      <c r="J419" s="3" t="s">
        <v>82</v>
      </c>
      <c r="K419" s="3" t="s">
        <v>24</v>
      </c>
      <c r="L419" s="6">
        <v>83064</v>
      </c>
      <c r="M419" s="6">
        <v>43040</v>
      </c>
      <c r="N419" s="6">
        <v>97051</v>
      </c>
      <c r="O419" s="6">
        <v>33332</v>
      </c>
      <c r="P419" s="6">
        <v>100893</v>
      </c>
      <c r="Q419" s="6">
        <v>71476</v>
      </c>
    </row>
    <row r="420" spans="7:17" x14ac:dyDescent="0.3">
      <c r="G420" s="3" t="s">
        <v>72</v>
      </c>
      <c r="H420" s="3" t="s">
        <v>73</v>
      </c>
      <c r="I420" s="3" t="s">
        <v>79</v>
      </c>
      <c r="J420" s="3" t="s">
        <v>83</v>
      </c>
      <c r="K420" s="3" t="s">
        <v>84</v>
      </c>
      <c r="L420" s="6">
        <v>83064</v>
      </c>
      <c r="M420" s="6">
        <v>43040</v>
      </c>
      <c r="N420" s="6">
        <v>97051</v>
      </c>
      <c r="O420" s="6">
        <v>41696</v>
      </c>
      <c r="P420" s="6">
        <v>84732</v>
      </c>
      <c r="Q420" s="6">
        <v>69916.600000000006</v>
      </c>
    </row>
    <row r="421" spans="7:17" x14ac:dyDescent="0.3">
      <c r="G421" s="3" t="s">
        <v>72</v>
      </c>
      <c r="H421" s="3" t="s">
        <v>73</v>
      </c>
      <c r="I421" s="3" t="s">
        <v>79</v>
      </c>
      <c r="J421" s="3" t="s">
        <v>83</v>
      </c>
      <c r="K421" s="3" t="s">
        <v>24</v>
      </c>
      <c r="L421" s="6">
        <v>83064</v>
      </c>
      <c r="M421" s="6">
        <v>43040</v>
      </c>
      <c r="N421" s="6">
        <v>97051</v>
      </c>
      <c r="O421" s="6">
        <v>41696</v>
      </c>
      <c r="P421" s="6">
        <v>100893</v>
      </c>
      <c r="Q421" s="6">
        <v>73148.800000000003</v>
      </c>
    </row>
    <row r="422" spans="7:17" x14ac:dyDescent="0.3">
      <c r="G422" s="3" t="s">
        <v>72</v>
      </c>
      <c r="H422" s="3" t="s">
        <v>73</v>
      </c>
      <c r="I422" s="3" t="s">
        <v>79</v>
      </c>
      <c r="J422" s="3" t="s">
        <v>84</v>
      </c>
      <c r="K422" s="3" t="s">
        <v>24</v>
      </c>
      <c r="L422" s="6">
        <v>83064</v>
      </c>
      <c r="M422" s="6">
        <v>43040</v>
      </c>
      <c r="N422" s="6">
        <v>97051</v>
      </c>
      <c r="O422" s="6">
        <v>84732</v>
      </c>
      <c r="P422" s="6">
        <v>100893</v>
      </c>
      <c r="Q422" s="6">
        <v>81756</v>
      </c>
    </row>
    <row r="423" spans="7:17" x14ac:dyDescent="0.3">
      <c r="G423" s="3" t="s">
        <v>72</v>
      </c>
      <c r="H423" s="3" t="s">
        <v>73</v>
      </c>
      <c r="I423" s="3" t="s">
        <v>25</v>
      </c>
      <c r="J423" s="3" t="s">
        <v>80</v>
      </c>
      <c r="K423" s="3" t="s">
        <v>81</v>
      </c>
      <c r="L423" s="6">
        <v>83064</v>
      </c>
      <c r="M423" s="6">
        <v>43040</v>
      </c>
      <c r="N423" s="6">
        <v>50249</v>
      </c>
      <c r="O423" s="6">
        <v>117461</v>
      </c>
      <c r="P423" s="6">
        <v>36016</v>
      </c>
      <c r="Q423" s="6">
        <v>65966</v>
      </c>
    </row>
    <row r="424" spans="7:17" x14ac:dyDescent="0.3">
      <c r="G424" s="3" t="s">
        <v>72</v>
      </c>
      <c r="H424" s="3" t="s">
        <v>73</v>
      </c>
      <c r="I424" s="3" t="s">
        <v>25</v>
      </c>
      <c r="J424" s="3" t="s">
        <v>80</v>
      </c>
      <c r="K424" s="3" t="s">
        <v>82</v>
      </c>
      <c r="L424" s="6">
        <v>83064</v>
      </c>
      <c r="M424" s="6">
        <v>43040</v>
      </c>
      <c r="N424" s="6">
        <v>50249</v>
      </c>
      <c r="O424" s="6">
        <v>117461</v>
      </c>
      <c r="P424" s="6">
        <v>33332</v>
      </c>
      <c r="Q424" s="6">
        <v>65429.2</v>
      </c>
    </row>
    <row r="425" spans="7:17" x14ac:dyDescent="0.3">
      <c r="G425" s="3" t="s">
        <v>72</v>
      </c>
      <c r="H425" s="3" t="s">
        <v>73</v>
      </c>
      <c r="I425" s="3" t="s">
        <v>25</v>
      </c>
      <c r="J425" s="3" t="s">
        <v>80</v>
      </c>
      <c r="K425" s="3" t="s">
        <v>83</v>
      </c>
      <c r="L425" s="6">
        <v>83064</v>
      </c>
      <c r="M425" s="6">
        <v>43040</v>
      </c>
      <c r="N425" s="6">
        <v>50249</v>
      </c>
      <c r="O425" s="6">
        <v>117461</v>
      </c>
      <c r="P425" s="6">
        <v>41696</v>
      </c>
      <c r="Q425" s="6">
        <v>67102</v>
      </c>
    </row>
    <row r="426" spans="7:17" x14ac:dyDescent="0.3">
      <c r="G426" s="3" t="s">
        <v>72</v>
      </c>
      <c r="H426" s="3" t="s">
        <v>73</v>
      </c>
      <c r="I426" s="3" t="s">
        <v>25</v>
      </c>
      <c r="J426" s="3" t="s">
        <v>80</v>
      </c>
      <c r="K426" s="3" t="s">
        <v>84</v>
      </c>
      <c r="L426" s="6">
        <v>83064</v>
      </c>
      <c r="M426" s="6">
        <v>43040</v>
      </c>
      <c r="N426" s="6">
        <v>50249</v>
      </c>
      <c r="O426" s="6">
        <v>117461</v>
      </c>
      <c r="P426" s="6">
        <v>84732</v>
      </c>
      <c r="Q426" s="6">
        <v>75709.2</v>
      </c>
    </row>
    <row r="427" spans="7:17" x14ac:dyDescent="0.3">
      <c r="G427" s="3" t="s">
        <v>72</v>
      </c>
      <c r="H427" s="3" t="s">
        <v>73</v>
      </c>
      <c r="I427" s="3" t="s">
        <v>25</v>
      </c>
      <c r="J427" s="3" t="s">
        <v>80</v>
      </c>
      <c r="K427" s="3" t="s">
        <v>24</v>
      </c>
      <c r="L427" s="6">
        <v>83064</v>
      </c>
      <c r="M427" s="6">
        <v>43040</v>
      </c>
      <c r="N427" s="6">
        <v>50249</v>
      </c>
      <c r="O427" s="6">
        <v>117461</v>
      </c>
      <c r="P427" s="6">
        <v>100893</v>
      </c>
      <c r="Q427" s="6">
        <v>78941.399999999994</v>
      </c>
    </row>
    <row r="428" spans="7:17" x14ac:dyDescent="0.3">
      <c r="G428" s="3" t="s">
        <v>72</v>
      </c>
      <c r="H428" s="3" t="s">
        <v>73</v>
      </c>
      <c r="I428" s="3" t="s">
        <v>25</v>
      </c>
      <c r="J428" s="3" t="s">
        <v>81</v>
      </c>
      <c r="K428" s="3" t="s">
        <v>82</v>
      </c>
      <c r="L428" s="6">
        <v>83064</v>
      </c>
      <c r="M428" s="6">
        <v>43040</v>
      </c>
      <c r="N428" s="6">
        <v>50249</v>
      </c>
      <c r="O428" s="6">
        <v>36016</v>
      </c>
      <c r="P428" s="6">
        <v>33332</v>
      </c>
      <c r="Q428" s="6">
        <v>49140.2</v>
      </c>
    </row>
    <row r="429" spans="7:17" x14ac:dyDescent="0.3">
      <c r="G429" s="3" t="s">
        <v>72</v>
      </c>
      <c r="H429" s="3" t="s">
        <v>73</v>
      </c>
      <c r="I429" s="3" t="s">
        <v>25</v>
      </c>
      <c r="J429" s="3" t="s">
        <v>81</v>
      </c>
      <c r="K429" s="3" t="s">
        <v>83</v>
      </c>
      <c r="L429" s="6">
        <v>83064</v>
      </c>
      <c r="M429" s="6">
        <v>43040</v>
      </c>
      <c r="N429" s="6">
        <v>50249</v>
      </c>
      <c r="O429" s="6">
        <v>36016</v>
      </c>
      <c r="P429" s="6">
        <v>41696</v>
      </c>
      <c r="Q429" s="6">
        <v>50813</v>
      </c>
    </row>
    <row r="430" spans="7:17" x14ac:dyDescent="0.3">
      <c r="G430" s="3" t="s">
        <v>72</v>
      </c>
      <c r="H430" s="3" t="s">
        <v>73</v>
      </c>
      <c r="I430" s="3" t="s">
        <v>25</v>
      </c>
      <c r="J430" s="3" t="s">
        <v>81</v>
      </c>
      <c r="K430" s="3" t="s">
        <v>84</v>
      </c>
      <c r="L430" s="6">
        <v>83064</v>
      </c>
      <c r="M430" s="6">
        <v>43040</v>
      </c>
      <c r="N430" s="6">
        <v>50249</v>
      </c>
      <c r="O430" s="6">
        <v>36016</v>
      </c>
      <c r="P430" s="6">
        <v>84732</v>
      </c>
      <c r="Q430" s="6">
        <v>59420.2</v>
      </c>
    </row>
    <row r="431" spans="7:17" x14ac:dyDescent="0.3">
      <c r="G431" s="3" t="s">
        <v>72</v>
      </c>
      <c r="H431" s="3" t="s">
        <v>73</v>
      </c>
      <c r="I431" s="3" t="s">
        <v>25</v>
      </c>
      <c r="J431" s="3" t="s">
        <v>81</v>
      </c>
      <c r="K431" s="3" t="s">
        <v>24</v>
      </c>
      <c r="L431" s="6">
        <v>83064</v>
      </c>
      <c r="M431" s="6">
        <v>43040</v>
      </c>
      <c r="N431" s="6">
        <v>50249</v>
      </c>
      <c r="O431" s="6">
        <v>36016</v>
      </c>
      <c r="P431" s="6">
        <v>100893</v>
      </c>
      <c r="Q431" s="6">
        <v>62652.4</v>
      </c>
    </row>
    <row r="432" spans="7:17" x14ac:dyDescent="0.3">
      <c r="G432" s="3" t="s">
        <v>72</v>
      </c>
      <c r="H432" s="3" t="s">
        <v>73</v>
      </c>
      <c r="I432" s="3" t="s">
        <v>25</v>
      </c>
      <c r="J432" s="3" t="s">
        <v>82</v>
      </c>
      <c r="K432" s="3" t="s">
        <v>83</v>
      </c>
      <c r="L432" s="6">
        <v>83064</v>
      </c>
      <c r="M432" s="6">
        <v>43040</v>
      </c>
      <c r="N432" s="6">
        <v>50249</v>
      </c>
      <c r="O432" s="6">
        <v>33332</v>
      </c>
      <c r="P432" s="6">
        <v>41696</v>
      </c>
      <c r="Q432" s="6">
        <v>50276.2</v>
      </c>
    </row>
    <row r="433" spans="7:17" x14ac:dyDescent="0.3">
      <c r="G433" s="3" t="s">
        <v>72</v>
      </c>
      <c r="H433" s="3" t="s">
        <v>73</v>
      </c>
      <c r="I433" s="3" t="s">
        <v>25</v>
      </c>
      <c r="J433" s="3" t="s">
        <v>82</v>
      </c>
      <c r="K433" s="3" t="s">
        <v>84</v>
      </c>
      <c r="L433" s="6">
        <v>83064</v>
      </c>
      <c r="M433" s="6">
        <v>43040</v>
      </c>
      <c r="N433" s="6">
        <v>50249</v>
      </c>
      <c r="O433" s="6">
        <v>33332</v>
      </c>
      <c r="P433" s="6">
        <v>84732</v>
      </c>
      <c r="Q433" s="6">
        <v>58883.4</v>
      </c>
    </row>
    <row r="434" spans="7:17" x14ac:dyDescent="0.3">
      <c r="G434" s="3" t="s">
        <v>72</v>
      </c>
      <c r="H434" s="3" t="s">
        <v>73</v>
      </c>
      <c r="I434" s="3" t="s">
        <v>25</v>
      </c>
      <c r="J434" s="3" t="s">
        <v>82</v>
      </c>
      <c r="K434" s="3" t="s">
        <v>24</v>
      </c>
      <c r="L434" s="6">
        <v>83064</v>
      </c>
      <c r="M434" s="6">
        <v>43040</v>
      </c>
      <c r="N434" s="6">
        <v>50249</v>
      </c>
      <c r="O434" s="6">
        <v>33332</v>
      </c>
      <c r="P434" s="6">
        <v>100893</v>
      </c>
      <c r="Q434" s="6">
        <v>62115.6</v>
      </c>
    </row>
    <row r="435" spans="7:17" x14ac:dyDescent="0.3">
      <c r="G435" s="3" t="s">
        <v>72</v>
      </c>
      <c r="H435" s="3" t="s">
        <v>73</v>
      </c>
      <c r="I435" s="3" t="s">
        <v>25</v>
      </c>
      <c r="J435" s="3" t="s">
        <v>83</v>
      </c>
      <c r="K435" s="3" t="s">
        <v>84</v>
      </c>
      <c r="L435" s="6">
        <v>83064</v>
      </c>
      <c r="M435" s="6">
        <v>43040</v>
      </c>
      <c r="N435" s="6">
        <v>50249</v>
      </c>
      <c r="O435" s="6">
        <v>41696</v>
      </c>
      <c r="P435" s="6">
        <v>84732</v>
      </c>
      <c r="Q435" s="6">
        <v>60556.2</v>
      </c>
    </row>
    <row r="436" spans="7:17" x14ac:dyDescent="0.3">
      <c r="G436" s="3" t="s">
        <v>72</v>
      </c>
      <c r="H436" s="3" t="s">
        <v>73</v>
      </c>
      <c r="I436" s="3" t="s">
        <v>25</v>
      </c>
      <c r="J436" s="3" t="s">
        <v>83</v>
      </c>
      <c r="K436" s="3" t="s">
        <v>24</v>
      </c>
      <c r="L436" s="6">
        <v>83064</v>
      </c>
      <c r="M436" s="6">
        <v>43040</v>
      </c>
      <c r="N436" s="6">
        <v>50249</v>
      </c>
      <c r="O436" s="6">
        <v>41696</v>
      </c>
      <c r="P436" s="6">
        <v>100893</v>
      </c>
      <c r="Q436" s="6">
        <v>63788.4</v>
      </c>
    </row>
    <row r="437" spans="7:17" x14ac:dyDescent="0.3">
      <c r="G437" s="3" t="s">
        <v>72</v>
      </c>
      <c r="H437" s="3" t="s">
        <v>73</v>
      </c>
      <c r="I437" s="3" t="s">
        <v>25</v>
      </c>
      <c r="J437" s="3" t="s">
        <v>84</v>
      </c>
      <c r="K437" s="3" t="s">
        <v>24</v>
      </c>
      <c r="L437" s="6">
        <v>83064</v>
      </c>
      <c r="M437" s="6">
        <v>43040</v>
      </c>
      <c r="N437" s="6">
        <v>50249</v>
      </c>
      <c r="O437" s="6">
        <v>84732</v>
      </c>
      <c r="P437" s="6">
        <v>100893</v>
      </c>
      <c r="Q437" s="6">
        <v>72395.600000000006</v>
      </c>
    </row>
    <row r="438" spans="7:17" x14ac:dyDescent="0.3">
      <c r="G438" s="3" t="s">
        <v>72</v>
      </c>
      <c r="H438" s="3" t="s">
        <v>73</v>
      </c>
      <c r="I438" s="3" t="s">
        <v>80</v>
      </c>
      <c r="J438" s="3" t="s">
        <v>81</v>
      </c>
      <c r="K438" s="3" t="s">
        <v>82</v>
      </c>
      <c r="L438" s="6">
        <v>83064</v>
      </c>
      <c r="M438" s="6">
        <v>43040</v>
      </c>
      <c r="N438" s="6">
        <v>117461</v>
      </c>
      <c r="O438" s="6">
        <v>36016</v>
      </c>
      <c r="P438" s="6">
        <v>33332</v>
      </c>
      <c r="Q438" s="6">
        <v>62582.6</v>
      </c>
    </row>
    <row r="439" spans="7:17" x14ac:dyDescent="0.3">
      <c r="G439" s="3" t="s">
        <v>72</v>
      </c>
      <c r="H439" s="3" t="s">
        <v>73</v>
      </c>
      <c r="I439" s="3" t="s">
        <v>80</v>
      </c>
      <c r="J439" s="3" t="s">
        <v>81</v>
      </c>
      <c r="K439" s="3" t="s">
        <v>83</v>
      </c>
      <c r="L439" s="6">
        <v>83064</v>
      </c>
      <c r="M439" s="6">
        <v>43040</v>
      </c>
      <c r="N439" s="6">
        <v>117461</v>
      </c>
      <c r="O439" s="6">
        <v>36016</v>
      </c>
      <c r="P439" s="6">
        <v>41696</v>
      </c>
      <c r="Q439" s="6">
        <v>64255.4</v>
      </c>
    </row>
    <row r="440" spans="7:17" x14ac:dyDescent="0.3">
      <c r="G440" s="3" t="s">
        <v>72</v>
      </c>
      <c r="H440" s="3" t="s">
        <v>73</v>
      </c>
      <c r="I440" s="3" t="s">
        <v>80</v>
      </c>
      <c r="J440" s="3" t="s">
        <v>81</v>
      </c>
      <c r="K440" s="3" t="s">
        <v>84</v>
      </c>
      <c r="L440" s="6">
        <v>83064</v>
      </c>
      <c r="M440" s="6">
        <v>43040</v>
      </c>
      <c r="N440" s="6">
        <v>117461</v>
      </c>
      <c r="O440" s="6">
        <v>36016</v>
      </c>
      <c r="P440" s="6">
        <v>84732</v>
      </c>
      <c r="Q440" s="6">
        <v>72862.600000000006</v>
      </c>
    </row>
    <row r="441" spans="7:17" x14ac:dyDescent="0.3">
      <c r="G441" s="3" t="s">
        <v>72</v>
      </c>
      <c r="H441" s="3" t="s">
        <v>73</v>
      </c>
      <c r="I441" s="3" t="s">
        <v>80</v>
      </c>
      <c r="J441" s="3" t="s">
        <v>81</v>
      </c>
      <c r="K441" s="3" t="s">
        <v>24</v>
      </c>
      <c r="L441" s="6">
        <v>83064</v>
      </c>
      <c r="M441" s="6">
        <v>43040</v>
      </c>
      <c r="N441" s="6">
        <v>117461</v>
      </c>
      <c r="O441" s="6">
        <v>36016</v>
      </c>
      <c r="P441" s="6">
        <v>100893</v>
      </c>
      <c r="Q441" s="6">
        <v>76094.8</v>
      </c>
    </row>
    <row r="442" spans="7:17" x14ac:dyDescent="0.3">
      <c r="G442" s="3" t="s">
        <v>72</v>
      </c>
      <c r="H442" s="3" t="s">
        <v>73</v>
      </c>
      <c r="I442" s="3" t="s">
        <v>80</v>
      </c>
      <c r="J442" s="3" t="s">
        <v>82</v>
      </c>
      <c r="K442" s="3" t="s">
        <v>83</v>
      </c>
      <c r="L442" s="6">
        <v>83064</v>
      </c>
      <c r="M442" s="6">
        <v>43040</v>
      </c>
      <c r="N442" s="6">
        <v>117461</v>
      </c>
      <c r="O442" s="6">
        <v>33332</v>
      </c>
      <c r="P442" s="6">
        <v>41696</v>
      </c>
      <c r="Q442" s="6">
        <v>63718.6</v>
      </c>
    </row>
    <row r="443" spans="7:17" x14ac:dyDescent="0.3">
      <c r="G443" s="3" t="s">
        <v>72</v>
      </c>
      <c r="H443" s="3" t="s">
        <v>73</v>
      </c>
      <c r="I443" s="3" t="s">
        <v>80</v>
      </c>
      <c r="J443" s="3" t="s">
        <v>82</v>
      </c>
      <c r="K443" s="3" t="s">
        <v>84</v>
      </c>
      <c r="L443" s="6">
        <v>83064</v>
      </c>
      <c r="M443" s="6">
        <v>43040</v>
      </c>
      <c r="N443" s="6">
        <v>117461</v>
      </c>
      <c r="O443" s="6">
        <v>33332</v>
      </c>
      <c r="P443" s="6">
        <v>84732</v>
      </c>
      <c r="Q443" s="6">
        <v>72325.8</v>
      </c>
    </row>
    <row r="444" spans="7:17" x14ac:dyDescent="0.3">
      <c r="G444" s="3" t="s">
        <v>72</v>
      </c>
      <c r="H444" s="3" t="s">
        <v>73</v>
      </c>
      <c r="I444" s="3" t="s">
        <v>80</v>
      </c>
      <c r="J444" s="3" t="s">
        <v>82</v>
      </c>
      <c r="K444" s="3" t="s">
        <v>24</v>
      </c>
      <c r="L444" s="6">
        <v>83064</v>
      </c>
      <c r="M444" s="6">
        <v>43040</v>
      </c>
      <c r="N444" s="6">
        <v>117461</v>
      </c>
      <c r="O444" s="6">
        <v>33332</v>
      </c>
      <c r="P444" s="6">
        <v>100893</v>
      </c>
      <c r="Q444" s="6">
        <v>75558</v>
      </c>
    </row>
    <row r="445" spans="7:17" x14ac:dyDescent="0.3">
      <c r="G445" s="3" t="s">
        <v>72</v>
      </c>
      <c r="H445" s="3" t="s">
        <v>73</v>
      </c>
      <c r="I445" s="3" t="s">
        <v>80</v>
      </c>
      <c r="J445" s="3" t="s">
        <v>83</v>
      </c>
      <c r="K445" s="3" t="s">
        <v>84</v>
      </c>
      <c r="L445" s="6">
        <v>83064</v>
      </c>
      <c r="M445" s="6">
        <v>43040</v>
      </c>
      <c r="N445" s="6">
        <v>117461</v>
      </c>
      <c r="O445" s="6">
        <v>41696</v>
      </c>
      <c r="P445" s="6">
        <v>84732</v>
      </c>
      <c r="Q445" s="6">
        <v>73998.600000000006</v>
      </c>
    </row>
    <row r="446" spans="7:17" x14ac:dyDescent="0.3">
      <c r="G446" s="3" t="s">
        <v>72</v>
      </c>
      <c r="H446" s="3" t="s">
        <v>73</v>
      </c>
      <c r="I446" s="3" t="s">
        <v>80</v>
      </c>
      <c r="J446" s="3" t="s">
        <v>83</v>
      </c>
      <c r="K446" s="3" t="s">
        <v>24</v>
      </c>
      <c r="L446" s="6">
        <v>83064</v>
      </c>
      <c r="M446" s="6">
        <v>43040</v>
      </c>
      <c r="N446" s="6">
        <v>117461</v>
      </c>
      <c r="O446" s="6">
        <v>41696</v>
      </c>
      <c r="P446" s="6">
        <v>100893</v>
      </c>
      <c r="Q446" s="6">
        <v>77230.8</v>
      </c>
    </row>
    <row r="447" spans="7:17" x14ac:dyDescent="0.3">
      <c r="G447" s="3" t="s">
        <v>72</v>
      </c>
      <c r="H447" s="3" t="s">
        <v>73</v>
      </c>
      <c r="I447" s="3" t="s">
        <v>80</v>
      </c>
      <c r="J447" s="3" t="s">
        <v>84</v>
      </c>
      <c r="K447" s="3" t="s">
        <v>24</v>
      </c>
      <c r="L447" s="6">
        <v>83064</v>
      </c>
      <c r="M447" s="6">
        <v>43040</v>
      </c>
      <c r="N447" s="6">
        <v>117461</v>
      </c>
      <c r="O447" s="6">
        <v>84732</v>
      </c>
      <c r="P447" s="6">
        <v>100893</v>
      </c>
      <c r="Q447" s="6">
        <v>85838</v>
      </c>
    </row>
    <row r="448" spans="7:17" x14ac:dyDescent="0.3">
      <c r="G448" s="3" t="s">
        <v>72</v>
      </c>
      <c r="H448" s="3" t="s">
        <v>73</v>
      </c>
      <c r="I448" s="3" t="s">
        <v>81</v>
      </c>
      <c r="J448" s="3" t="s">
        <v>82</v>
      </c>
      <c r="K448" s="3" t="s">
        <v>83</v>
      </c>
      <c r="L448" s="6">
        <v>83064</v>
      </c>
      <c r="M448" s="6">
        <v>43040</v>
      </c>
      <c r="N448" s="6">
        <v>36016</v>
      </c>
      <c r="O448" s="6">
        <v>33332</v>
      </c>
      <c r="P448" s="6">
        <v>41696</v>
      </c>
      <c r="Q448" s="6">
        <v>47429.599999999999</v>
      </c>
    </row>
    <row r="449" spans="7:17" x14ac:dyDescent="0.3">
      <c r="G449" s="3" t="s">
        <v>72</v>
      </c>
      <c r="H449" s="3" t="s">
        <v>73</v>
      </c>
      <c r="I449" s="3" t="s">
        <v>81</v>
      </c>
      <c r="J449" s="3" t="s">
        <v>82</v>
      </c>
      <c r="K449" s="3" t="s">
        <v>84</v>
      </c>
      <c r="L449" s="6">
        <v>83064</v>
      </c>
      <c r="M449" s="6">
        <v>43040</v>
      </c>
      <c r="N449" s="6">
        <v>36016</v>
      </c>
      <c r="O449" s="6">
        <v>33332</v>
      </c>
      <c r="P449" s="6">
        <v>84732</v>
      </c>
      <c r="Q449" s="6">
        <v>56036.800000000003</v>
      </c>
    </row>
    <row r="450" spans="7:17" x14ac:dyDescent="0.3">
      <c r="G450" s="3" t="s">
        <v>72</v>
      </c>
      <c r="H450" s="3" t="s">
        <v>73</v>
      </c>
      <c r="I450" s="3" t="s">
        <v>81</v>
      </c>
      <c r="J450" s="3" t="s">
        <v>82</v>
      </c>
      <c r="K450" s="3" t="s">
        <v>24</v>
      </c>
      <c r="L450" s="6">
        <v>83064</v>
      </c>
      <c r="M450" s="6">
        <v>43040</v>
      </c>
      <c r="N450" s="6">
        <v>36016</v>
      </c>
      <c r="O450" s="6">
        <v>33332</v>
      </c>
      <c r="P450" s="6">
        <v>100893</v>
      </c>
      <c r="Q450" s="6">
        <v>59269</v>
      </c>
    </row>
    <row r="451" spans="7:17" x14ac:dyDescent="0.3">
      <c r="G451" s="3" t="s">
        <v>72</v>
      </c>
      <c r="H451" s="3" t="s">
        <v>73</v>
      </c>
      <c r="I451" s="3" t="s">
        <v>81</v>
      </c>
      <c r="J451" s="3" t="s">
        <v>83</v>
      </c>
      <c r="K451" s="3" t="s">
        <v>84</v>
      </c>
      <c r="L451" s="6">
        <v>83064</v>
      </c>
      <c r="M451" s="6">
        <v>43040</v>
      </c>
      <c r="N451" s="6">
        <v>36016</v>
      </c>
      <c r="O451" s="6">
        <v>41696</v>
      </c>
      <c r="P451" s="6">
        <v>84732</v>
      </c>
      <c r="Q451" s="6">
        <v>57709.599999999999</v>
      </c>
    </row>
    <row r="452" spans="7:17" x14ac:dyDescent="0.3">
      <c r="G452" s="3" t="s">
        <v>72</v>
      </c>
      <c r="H452" s="3" t="s">
        <v>73</v>
      </c>
      <c r="I452" s="3" t="s">
        <v>81</v>
      </c>
      <c r="J452" s="3" t="s">
        <v>83</v>
      </c>
      <c r="K452" s="3" t="s">
        <v>24</v>
      </c>
      <c r="L452" s="6">
        <v>83064</v>
      </c>
      <c r="M452" s="6">
        <v>43040</v>
      </c>
      <c r="N452" s="6">
        <v>36016</v>
      </c>
      <c r="O452" s="6">
        <v>41696</v>
      </c>
      <c r="P452" s="6">
        <v>100893</v>
      </c>
      <c r="Q452" s="6">
        <v>60941.8</v>
      </c>
    </row>
    <row r="453" spans="7:17" x14ac:dyDescent="0.3">
      <c r="G453" s="3" t="s">
        <v>72</v>
      </c>
      <c r="H453" s="3" t="s">
        <v>73</v>
      </c>
      <c r="I453" s="3" t="s">
        <v>81</v>
      </c>
      <c r="J453" s="3" t="s">
        <v>84</v>
      </c>
      <c r="K453" s="3" t="s">
        <v>24</v>
      </c>
      <c r="L453" s="6">
        <v>83064</v>
      </c>
      <c r="M453" s="6">
        <v>43040</v>
      </c>
      <c r="N453" s="6">
        <v>36016</v>
      </c>
      <c r="O453" s="6">
        <v>84732</v>
      </c>
      <c r="P453" s="6">
        <v>100893</v>
      </c>
      <c r="Q453" s="6">
        <v>69549</v>
      </c>
    </row>
    <row r="454" spans="7:17" x14ac:dyDescent="0.3">
      <c r="G454" s="3" t="s">
        <v>72</v>
      </c>
      <c r="H454" s="3" t="s">
        <v>73</v>
      </c>
      <c r="I454" s="3" t="s">
        <v>82</v>
      </c>
      <c r="J454" s="3" t="s">
        <v>83</v>
      </c>
      <c r="K454" s="3" t="s">
        <v>84</v>
      </c>
      <c r="L454" s="6">
        <v>83064</v>
      </c>
      <c r="M454" s="6">
        <v>43040</v>
      </c>
      <c r="N454" s="6">
        <v>33332</v>
      </c>
      <c r="O454" s="6">
        <v>41696</v>
      </c>
      <c r="P454" s="6">
        <v>84732</v>
      </c>
      <c r="Q454" s="6">
        <v>57172.800000000003</v>
      </c>
    </row>
    <row r="455" spans="7:17" x14ac:dyDescent="0.3">
      <c r="G455" s="3" t="s">
        <v>72</v>
      </c>
      <c r="H455" s="3" t="s">
        <v>73</v>
      </c>
      <c r="I455" s="3" t="s">
        <v>82</v>
      </c>
      <c r="J455" s="3" t="s">
        <v>83</v>
      </c>
      <c r="K455" s="3" t="s">
        <v>24</v>
      </c>
      <c r="L455" s="6">
        <v>83064</v>
      </c>
      <c r="M455" s="6">
        <v>43040</v>
      </c>
      <c r="N455" s="6">
        <v>33332</v>
      </c>
      <c r="O455" s="6">
        <v>41696</v>
      </c>
      <c r="P455" s="6">
        <v>100893</v>
      </c>
      <c r="Q455" s="6">
        <v>60405</v>
      </c>
    </row>
    <row r="456" spans="7:17" x14ac:dyDescent="0.3">
      <c r="G456" s="3" t="s">
        <v>72</v>
      </c>
      <c r="H456" s="3" t="s">
        <v>73</v>
      </c>
      <c r="I456" s="3" t="s">
        <v>82</v>
      </c>
      <c r="J456" s="3" t="s">
        <v>84</v>
      </c>
      <c r="K456" s="3" t="s">
        <v>24</v>
      </c>
      <c r="L456" s="6">
        <v>83064</v>
      </c>
      <c r="M456" s="6">
        <v>43040</v>
      </c>
      <c r="N456" s="6">
        <v>33332</v>
      </c>
      <c r="O456" s="6">
        <v>84732</v>
      </c>
      <c r="P456" s="6">
        <v>100893</v>
      </c>
      <c r="Q456" s="6">
        <v>69012.2</v>
      </c>
    </row>
    <row r="457" spans="7:17" x14ac:dyDescent="0.3">
      <c r="G457" s="3" t="s">
        <v>72</v>
      </c>
      <c r="H457" s="3" t="s">
        <v>73</v>
      </c>
      <c r="I457" s="3" t="s">
        <v>83</v>
      </c>
      <c r="J457" s="3" t="s">
        <v>84</v>
      </c>
      <c r="K457" s="3" t="s">
        <v>24</v>
      </c>
      <c r="L457" s="6">
        <v>83064</v>
      </c>
      <c r="M457" s="6">
        <v>43040</v>
      </c>
      <c r="N457" s="6">
        <v>41696</v>
      </c>
      <c r="O457" s="6">
        <v>84732</v>
      </c>
      <c r="P457" s="6">
        <v>100893</v>
      </c>
      <c r="Q457" s="6">
        <v>70685</v>
      </c>
    </row>
    <row r="458" spans="7:17" x14ac:dyDescent="0.3">
      <c r="G458" s="3" t="s">
        <v>72</v>
      </c>
      <c r="H458" s="3" t="s">
        <v>20</v>
      </c>
      <c r="I458" s="3" t="s">
        <v>74</v>
      </c>
      <c r="J458" s="3" t="s">
        <v>75</v>
      </c>
      <c r="K458" s="3" t="s">
        <v>76</v>
      </c>
      <c r="L458" s="6">
        <v>83064</v>
      </c>
      <c r="M458" s="6">
        <v>83768</v>
      </c>
      <c r="N458" s="6">
        <v>101112</v>
      </c>
      <c r="O458" s="6">
        <v>19868</v>
      </c>
      <c r="P458" s="6">
        <v>36021</v>
      </c>
      <c r="Q458" s="6">
        <v>64766.6</v>
      </c>
    </row>
    <row r="459" spans="7:17" x14ac:dyDescent="0.3">
      <c r="G459" s="3" t="s">
        <v>72</v>
      </c>
      <c r="H459" s="3" t="s">
        <v>20</v>
      </c>
      <c r="I459" s="3" t="s">
        <v>74</v>
      </c>
      <c r="J459" s="3" t="s">
        <v>75</v>
      </c>
      <c r="K459" s="3" t="s">
        <v>23</v>
      </c>
      <c r="L459" s="6">
        <v>83064</v>
      </c>
      <c r="M459" s="6">
        <v>83768</v>
      </c>
      <c r="N459" s="6">
        <v>101112</v>
      </c>
      <c r="O459" s="6">
        <v>19868</v>
      </c>
      <c r="P459" s="6">
        <v>12030</v>
      </c>
      <c r="Q459" s="6">
        <v>59968.4</v>
      </c>
    </row>
    <row r="460" spans="7:17" x14ac:dyDescent="0.3">
      <c r="G460" s="3" t="s">
        <v>72</v>
      </c>
      <c r="H460" s="3" t="s">
        <v>20</v>
      </c>
      <c r="I460" s="3" t="s">
        <v>74</v>
      </c>
      <c r="J460" s="3" t="s">
        <v>75</v>
      </c>
      <c r="K460" s="3" t="s">
        <v>77</v>
      </c>
      <c r="L460" s="6">
        <v>83064</v>
      </c>
      <c r="M460" s="6">
        <v>83768</v>
      </c>
      <c r="N460" s="6">
        <v>101112</v>
      </c>
      <c r="O460" s="6">
        <v>19868</v>
      </c>
      <c r="P460" s="6">
        <v>65219</v>
      </c>
      <c r="Q460" s="6">
        <v>70606.2</v>
      </c>
    </row>
    <row r="461" spans="7:17" x14ac:dyDescent="0.3">
      <c r="G461" s="3" t="s">
        <v>72</v>
      </c>
      <c r="H461" s="3" t="s">
        <v>20</v>
      </c>
      <c r="I461" s="3" t="s">
        <v>74</v>
      </c>
      <c r="J461" s="3" t="s">
        <v>75</v>
      </c>
      <c r="K461" s="3" t="s">
        <v>78</v>
      </c>
      <c r="L461" s="6">
        <v>83064</v>
      </c>
      <c r="M461" s="6">
        <v>83768</v>
      </c>
      <c r="N461" s="6">
        <v>101112</v>
      </c>
      <c r="O461" s="6">
        <v>19868</v>
      </c>
      <c r="P461" s="6">
        <v>94450</v>
      </c>
      <c r="Q461" s="6">
        <v>76452.399999999994</v>
      </c>
    </row>
    <row r="462" spans="7:17" x14ac:dyDescent="0.3">
      <c r="G462" s="3" t="s">
        <v>72</v>
      </c>
      <c r="H462" s="3" t="s">
        <v>20</v>
      </c>
      <c r="I462" s="3" t="s">
        <v>74</v>
      </c>
      <c r="J462" s="3" t="s">
        <v>75</v>
      </c>
      <c r="K462" s="3" t="s">
        <v>79</v>
      </c>
      <c r="L462" s="6">
        <v>83064</v>
      </c>
      <c r="M462" s="6">
        <v>83768</v>
      </c>
      <c r="N462" s="6">
        <v>101112</v>
      </c>
      <c r="O462" s="6">
        <v>19868</v>
      </c>
      <c r="P462" s="6">
        <v>97051</v>
      </c>
      <c r="Q462" s="6">
        <v>76972.600000000006</v>
      </c>
    </row>
    <row r="463" spans="7:17" x14ac:dyDescent="0.3">
      <c r="G463" s="3" t="s">
        <v>72</v>
      </c>
      <c r="H463" s="3" t="s">
        <v>20</v>
      </c>
      <c r="I463" s="3" t="s">
        <v>74</v>
      </c>
      <c r="J463" s="3" t="s">
        <v>75</v>
      </c>
      <c r="K463" s="3" t="s">
        <v>25</v>
      </c>
      <c r="L463" s="6">
        <v>83064</v>
      </c>
      <c r="M463" s="6">
        <v>83768</v>
      </c>
      <c r="N463" s="6">
        <v>101112</v>
      </c>
      <c r="O463" s="6">
        <v>19868</v>
      </c>
      <c r="P463" s="6">
        <v>50249</v>
      </c>
      <c r="Q463" s="6">
        <v>67612.2</v>
      </c>
    </row>
    <row r="464" spans="7:17" x14ac:dyDescent="0.3">
      <c r="G464" s="3" t="s">
        <v>72</v>
      </c>
      <c r="H464" s="3" t="s">
        <v>20</v>
      </c>
      <c r="I464" s="3" t="s">
        <v>74</v>
      </c>
      <c r="J464" s="3" t="s">
        <v>75</v>
      </c>
      <c r="K464" s="3" t="s">
        <v>80</v>
      </c>
      <c r="L464" s="6">
        <v>83064</v>
      </c>
      <c r="M464" s="6">
        <v>83768</v>
      </c>
      <c r="N464" s="6">
        <v>101112</v>
      </c>
      <c r="O464" s="6">
        <v>19868</v>
      </c>
      <c r="P464" s="6">
        <v>117461</v>
      </c>
      <c r="Q464" s="6">
        <v>81054.600000000006</v>
      </c>
    </row>
    <row r="465" spans="7:17" x14ac:dyDescent="0.3">
      <c r="G465" s="3" t="s">
        <v>72</v>
      </c>
      <c r="H465" s="3" t="s">
        <v>20</v>
      </c>
      <c r="I465" s="3" t="s">
        <v>74</v>
      </c>
      <c r="J465" s="3" t="s">
        <v>75</v>
      </c>
      <c r="K465" s="3" t="s">
        <v>81</v>
      </c>
      <c r="L465" s="6">
        <v>83064</v>
      </c>
      <c r="M465" s="6">
        <v>83768</v>
      </c>
      <c r="N465" s="6">
        <v>101112</v>
      </c>
      <c r="O465" s="6">
        <v>19868</v>
      </c>
      <c r="P465" s="6">
        <v>36016</v>
      </c>
      <c r="Q465" s="6">
        <v>64765.599999999999</v>
      </c>
    </row>
    <row r="466" spans="7:17" x14ac:dyDescent="0.3">
      <c r="G466" s="3" t="s">
        <v>72</v>
      </c>
      <c r="H466" s="3" t="s">
        <v>20</v>
      </c>
      <c r="I466" s="3" t="s">
        <v>74</v>
      </c>
      <c r="J466" s="3" t="s">
        <v>75</v>
      </c>
      <c r="K466" s="3" t="s">
        <v>82</v>
      </c>
      <c r="L466" s="6">
        <v>83064</v>
      </c>
      <c r="M466" s="6">
        <v>83768</v>
      </c>
      <c r="N466" s="6">
        <v>101112</v>
      </c>
      <c r="O466" s="6">
        <v>19868</v>
      </c>
      <c r="P466" s="6">
        <v>33332</v>
      </c>
      <c r="Q466" s="6">
        <v>64228.800000000003</v>
      </c>
    </row>
    <row r="467" spans="7:17" x14ac:dyDescent="0.3">
      <c r="G467" s="3" t="s">
        <v>72</v>
      </c>
      <c r="H467" s="3" t="s">
        <v>20</v>
      </c>
      <c r="I467" s="3" t="s">
        <v>74</v>
      </c>
      <c r="J467" s="3" t="s">
        <v>75</v>
      </c>
      <c r="K467" s="3" t="s">
        <v>83</v>
      </c>
      <c r="L467" s="6">
        <v>83064</v>
      </c>
      <c r="M467" s="6">
        <v>83768</v>
      </c>
      <c r="N467" s="6">
        <v>101112</v>
      </c>
      <c r="O467" s="6">
        <v>19868</v>
      </c>
      <c r="P467" s="6">
        <v>41696</v>
      </c>
      <c r="Q467" s="6">
        <v>65901.600000000006</v>
      </c>
    </row>
    <row r="468" spans="7:17" x14ac:dyDescent="0.3">
      <c r="G468" s="3" t="s">
        <v>72</v>
      </c>
      <c r="H468" s="3" t="s">
        <v>20</v>
      </c>
      <c r="I468" s="3" t="s">
        <v>74</v>
      </c>
      <c r="J468" s="3" t="s">
        <v>75</v>
      </c>
      <c r="K468" s="3" t="s">
        <v>84</v>
      </c>
      <c r="L468" s="6">
        <v>83064</v>
      </c>
      <c r="M468" s="6">
        <v>83768</v>
      </c>
      <c r="N468" s="6">
        <v>101112</v>
      </c>
      <c r="O468" s="6">
        <v>19868</v>
      </c>
      <c r="P468" s="6">
        <v>84732</v>
      </c>
      <c r="Q468" s="6">
        <v>74508.800000000003</v>
      </c>
    </row>
    <row r="469" spans="7:17" x14ac:dyDescent="0.3">
      <c r="G469" s="3" t="s">
        <v>72</v>
      </c>
      <c r="H469" s="3" t="s">
        <v>20</v>
      </c>
      <c r="I469" s="3" t="s">
        <v>74</v>
      </c>
      <c r="J469" s="3" t="s">
        <v>75</v>
      </c>
      <c r="K469" s="3" t="s">
        <v>24</v>
      </c>
      <c r="L469" s="6">
        <v>83064</v>
      </c>
      <c r="M469" s="6">
        <v>83768</v>
      </c>
      <c r="N469" s="6">
        <v>101112</v>
      </c>
      <c r="O469" s="6">
        <v>19868</v>
      </c>
      <c r="P469" s="6">
        <v>100893</v>
      </c>
      <c r="Q469" s="6">
        <v>77741</v>
      </c>
    </row>
    <row r="470" spans="7:17" x14ac:dyDescent="0.3">
      <c r="G470" s="3" t="s">
        <v>72</v>
      </c>
      <c r="H470" s="3" t="s">
        <v>20</v>
      </c>
      <c r="I470" s="3" t="s">
        <v>74</v>
      </c>
      <c r="J470" s="3" t="s">
        <v>76</v>
      </c>
      <c r="K470" s="3" t="s">
        <v>23</v>
      </c>
      <c r="L470" s="6">
        <v>83064</v>
      </c>
      <c r="M470" s="6">
        <v>83768</v>
      </c>
      <c r="N470" s="6">
        <v>101112</v>
      </c>
      <c r="O470" s="6">
        <v>36021</v>
      </c>
      <c r="P470" s="6">
        <v>12030</v>
      </c>
      <c r="Q470" s="6">
        <v>63199</v>
      </c>
    </row>
    <row r="471" spans="7:17" x14ac:dyDescent="0.3">
      <c r="G471" s="3" t="s">
        <v>72</v>
      </c>
      <c r="H471" s="3" t="s">
        <v>20</v>
      </c>
      <c r="I471" s="3" t="s">
        <v>74</v>
      </c>
      <c r="J471" s="3" t="s">
        <v>76</v>
      </c>
      <c r="K471" s="3" t="s">
        <v>77</v>
      </c>
      <c r="L471" s="6">
        <v>83064</v>
      </c>
      <c r="M471" s="6">
        <v>83768</v>
      </c>
      <c r="N471" s="6">
        <v>101112</v>
      </c>
      <c r="O471" s="6">
        <v>36021</v>
      </c>
      <c r="P471" s="6">
        <v>65219</v>
      </c>
      <c r="Q471" s="6">
        <v>73836.800000000003</v>
      </c>
    </row>
    <row r="472" spans="7:17" x14ac:dyDescent="0.3">
      <c r="G472" s="3" t="s">
        <v>72</v>
      </c>
      <c r="H472" s="3" t="s">
        <v>20</v>
      </c>
      <c r="I472" s="3" t="s">
        <v>74</v>
      </c>
      <c r="J472" s="3" t="s">
        <v>76</v>
      </c>
      <c r="K472" s="3" t="s">
        <v>78</v>
      </c>
      <c r="L472" s="6">
        <v>83064</v>
      </c>
      <c r="M472" s="6">
        <v>83768</v>
      </c>
      <c r="N472" s="6">
        <v>101112</v>
      </c>
      <c r="O472" s="6">
        <v>36021</v>
      </c>
      <c r="P472" s="6">
        <v>94450</v>
      </c>
      <c r="Q472" s="6">
        <v>79683</v>
      </c>
    </row>
    <row r="473" spans="7:17" x14ac:dyDescent="0.3">
      <c r="G473" s="3" t="s">
        <v>72</v>
      </c>
      <c r="H473" s="3" t="s">
        <v>20</v>
      </c>
      <c r="I473" s="3" t="s">
        <v>74</v>
      </c>
      <c r="J473" s="3" t="s">
        <v>76</v>
      </c>
      <c r="K473" s="3" t="s">
        <v>79</v>
      </c>
      <c r="L473" s="6">
        <v>83064</v>
      </c>
      <c r="M473" s="6">
        <v>83768</v>
      </c>
      <c r="N473" s="6">
        <v>101112</v>
      </c>
      <c r="O473" s="6">
        <v>36021</v>
      </c>
      <c r="P473" s="6">
        <v>97051</v>
      </c>
      <c r="Q473" s="6">
        <v>80203.199999999997</v>
      </c>
    </row>
    <row r="474" spans="7:17" x14ac:dyDescent="0.3">
      <c r="G474" s="3" t="s">
        <v>72</v>
      </c>
      <c r="H474" s="3" t="s">
        <v>20</v>
      </c>
      <c r="I474" s="3" t="s">
        <v>74</v>
      </c>
      <c r="J474" s="3" t="s">
        <v>76</v>
      </c>
      <c r="K474" s="3" t="s">
        <v>25</v>
      </c>
      <c r="L474" s="6">
        <v>83064</v>
      </c>
      <c r="M474" s="6">
        <v>83768</v>
      </c>
      <c r="N474" s="6">
        <v>101112</v>
      </c>
      <c r="O474" s="6">
        <v>36021</v>
      </c>
      <c r="P474" s="6">
        <v>50249</v>
      </c>
      <c r="Q474" s="6">
        <v>70842.8</v>
      </c>
    </row>
    <row r="475" spans="7:17" x14ac:dyDescent="0.3">
      <c r="G475" s="3" t="s">
        <v>72</v>
      </c>
      <c r="H475" s="3" t="s">
        <v>20</v>
      </c>
      <c r="I475" s="3" t="s">
        <v>74</v>
      </c>
      <c r="J475" s="3" t="s">
        <v>76</v>
      </c>
      <c r="K475" s="3" t="s">
        <v>80</v>
      </c>
      <c r="L475" s="6">
        <v>83064</v>
      </c>
      <c r="M475" s="6">
        <v>83768</v>
      </c>
      <c r="N475" s="6">
        <v>101112</v>
      </c>
      <c r="O475" s="6">
        <v>36021</v>
      </c>
      <c r="P475" s="6">
        <v>117461</v>
      </c>
      <c r="Q475" s="6">
        <v>84285.2</v>
      </c>
    </row>
    <row r="476" spans="7:17" x14ac:dyDescent="0.3">
      <c r="G476" s="3" t="s">
        <v>72</v>
      </c>
      <c r="H476" s="3" t="s">
        <v>20</v>
      </c>
      <c r="I476" s="3" t="s">
        <v>74</v>
      </c>
      <c r="J476" s="3" t="s">
        <v>76</v>
      </c>
      <c r="K476" s="3" t="s">
        <v>81</v>
      </c>
      <c r="L476" s="6">
        <v>83064</v>
      </c>
      <c r="M476" s="6">
        <v>83768</v>
      </c>
      <c r="N476" s="6">
        <v>101112</v>
      </c>
      <c r="O476" s="6">
        <v>36021</v>
      </c>
      <c r="P476" s="6">
        <v>36016</v>
      </c>
      <c r="Q476" s="6">
        <v>67996.2</v>
      </c>
    </row>
    <row r="477" spans="7:17" x14ac:dyDescent="0.3">
      <c r="G477" s="3" t="s">
        <v>72</v>
      </c>
      <c r="H477" s="3" t="s">
        <v>20</v>
      </c>
      <c r="I477" s="3" t="s">
        <v>74</v>
      </c>
      <c r="J477" s="3" t="s">
        <v>76</v>
      </c>
      <c r="K477" s="3" t="s">
        <v>82</v>
      </c>
      <c r="L477" s="6">
        <v>83064</v>
      </c>
      <c r="M477" s="6">
        <v>83768</v>
      </c>
      <c r="N477" s="6">
        <v>101112</v>
      </c>
      <c r="O477" s="6">
        <v>36021</v>
      </c>
      <c r="P477" s="6">
        <v>33332</v>
      </c>
      <c r="Q477" s="6">
        <v>67459.399999999994</v>
      </c>
    </row>
    <row r="478" spans="7:17" x14ac:dyDescent="0.3">
      <c r="G478" s="3" t="s">
        <v>72</v>
      </c>
      <c r="H478" s="3" t="s">
        <v>20</v>
      </c>
      <c r="I478" s="3" t="s">
        <v>74</v>
      </c>
      <c r="J478" s="3" t="s">
        <v>76</v>
      </c>
      <c r="K478" s="3" t="s">
        <v>83</v>
      </c>
      <c r="L478" s="6">
        <v>83064</v>
      </c>
      <c r="M478" s="6">
        <v>83768</v>
      </c>
      <c r="N478" s="6">
        <v>101112</v>
      </c>
      <c r="O478" s="6">
        <v>36021</v>
      </c>
      <c r="P478" s="6">
        <v>41696</v>
      </c>
      <c r="Q478" s="6">
        <v>69132.2</v>
      </c>
    </row>
    <row r="479" spans="7:17" x14ac:dyDescent="0.3">
      <c r="G479" s="3" t="s">
        <v>72</v>
      </c>
      <c r="H479" s="3" t="s">
        <v>20</v>
      </c>
      <c r="I479" s="3" t="s">
        <v>74</v>
      </c>
      <c r="J479" s="3" t="s">
        <v>76</v>
      </c>
      <c r="K479" s="3" t="s">
        <v>84</v>
      </c>
      <c r="L479" s="6">
        <v>83064</v>
      </c>
      <c r="M479" s="6">
        <v>83768</v>
      </c>
      <c r="N479" s="6">
        <v>101112</v>
      </c>
      <c r="O479" s="6">
        <v>36021</v>
      </c>
      <c r="P479" s="6">
        <v>84732</v>
      </c>
      <c r="Q479" s="6">
        <v>77739.399999999994</v>
      </c>
    </row>
    <row r="480" spans="7:17" x14ac:dyDescent="0.3">
      <c r="G480" s="3" t="s">
        <v>72</v>
      </c>
      <c r="H480" s="3" t="s">
        <v>20</v>
      </c>
      <c r="I480" s="3" t="s">
        <v>74</v>
      </c>
      <c r="J480" s="3" t="s">
        <v>76</v>
      </c>
      <c r="K480" s="3" t="s">
        <v>24</v>
      </c>
      <c r="L480" s="6">
        <v>83064</v>
      </c>
      <c r="M480" s="6">
        <v>83768</v>
      </c>
      <c r="N480" s="6">
        <v>101112</v>
      </c>
      <c r="O480" s="6">
        <v>36021</v>
      </c>
      <c r="P480" s="6">
        <v>100893</v>
      </c>
      <c r="Q480" s="6">
        <v>80971.600000000006</v>
      </c>
    </row>
    <row r="481" spans="7:17" x14ac:dyDescent="0.3">
      <c r="G481" s="3" t="s">
        <v>72</v>
      </c>
      <c r="H481" s="3" t="s">
        <v>20</v>
      </c>
      <c r="I481" s="3" t="s">
        <v>74</v>
      </c>
      <c r="J481" s="3" t="s">
        <v>23</v>
      </c>
      <c r="K481" s="3" t="s">
        <v>77</v>
      </c>
      <c r="L481" s="6">
        <v>83064</v>
      </c>
      <c r="M481" s="6">
        <v>83768</v>
      </c>
      <c r="N481" s="6">
        <v>101112</v>
      </c>
      <c r="O481" s="6">
        <v>12030</v>
      </c>
      <c r="P481" s="6">
        <v>65219</v>
      </c>
      <c r="Q481" s="6">
        <v>69038.600000000006</v>
      </c>
    </row>
    <row r="482" spans="7:17" x14ac:dyDescent="0.3">
      <c r="G482" s="3" t="s">
        <v>72</v>
      </c>
      <c r="H482" s="3" t="s">
        <v>20</v>
      </c>
      <c r="I482" s="3" t="s">
        <v>74</v>
      </c>
      <c r="J482" s="3" t="s">
        <v>23</v>
      </c>
      <c r="K482" s="3" t="s">
        <v>78</v>
      </c>
      <c r="L482" s="6">
        <v>83064</v>
      </c>
      <c r="M482" s="6">
        <v>83768</v>
      </c>
      <c r="N482" s="6">
        <v>101112</v>
      </c>
      <c r="O482" s="6">
        <v>12030</v>
      </c>
      <c r="P482" s="6">
        <v>94450</v>
      </c>
      <c r="Q482" s="6">
        <v>74884.800000000003</v>
      </c>
    </row>
    <row r="483" spans="7:17" x14ac:dyDescent="0.3">
      <c r="G483" s="3" t="s">
        <v>72</v>
      </c>
      <c r="H483" s="3" t="s">
        <v>20</v>
      </c>
      <c r="I483" s="3" t="s">
        <v>74</v>
      </c>
      <c r="J483" s="3" t="s">
        <v>23</v>
      </c>
      <c r="K483" s="3" t="s">
        <v>79</v>
      </c>
      <c r="L483" s="6">
        <v>83064</v>
      </c>
      <c r="M483" s="6">
        <v>83768</v>
      </c>
      <c r="N483" s="6">
        <v>101112</v>
      </c>
      <c r="O483" s="6">
        <v>12030</v>
      </c>
      <c r="P483" s="6">
        <v>97051</v>
      </c>
      <c r="Q483" s="6">
        <v>75405</v>
      </c>
    </row>
    <row r="484" spans="7:17" x14ac:dyDescent="0.3">
      <c r="G484" s="3" t="s">
        <v>72</v>
      </c>
      <c r="H484" s="3" t="s">
        <v>20</v>
      </c>
      <c r="I484" s="3" t="s">
        <v>74</v>
      </c>
      <c r="J484" s="3" t="s">
        <v>23</v>
      </c>
      <c r="K484" s="3" t="s">
        <v>25</v>
      </c>
      <c r="L484" s="6">
        <v>83064</v>
      </c>
      <c r="M484" s="6">
        <v>83768</v>
      </c>
      <c r="N484" s="6">
        <v>101112</v>
      </c>
      <c r="O484" s="6">
        <v>12030</v>
      </c>
      <c r="P484" s="6">
        <v>50249</v>
      </c>
      <c r="Q484" s="6">
        <v>66044.600000000006</v>
      </c>
    </row>
    <row r="485" spans="7:17" x14ac:dyDescent="0.3">
      <c r="G485" s="3" t="s">
        <v>72</v>
      </c>
      <c r="H485" s="3" t="s">
        <v>20</v>
      </c>
      <c r="I485" s="3" t="s">
        <v>74</v>
      </c>
      <c r="J485" s="3" t="s">
        <v>23</v>
      </c>
      <c r="K485" s="3" t="s">
        <v>80</v>
      </c>
      <c r="L485" s="6">
        <v>83064</v>
      </c>
      <c r="M485" s="6">
        <v>83768</v>
      </c>
      <c r="N485" s="6">
        <v>101112</v>
      </c>
      <c r="O485" s="6">
        <v>12030</v>
      </c>
      <c r="P485" s="6">
        <v>117461</v>
      </c>
      <c r="Q485" s="6">
        <v>79487</v>
      </c>
    </row>
    <row r="486" spans="7:17" x14ac:dyDescent="0.3">
      <c r="G486" s="3" t="s">
        <v>72</v>
      </c>
      <c r="H486" s="3" t="s">
        <v>20</v>
      </c>
      <c r="I486" s="3" t="s">
        <v>74</v>
      </c>
      <c r="J486" s="3" t="s">
        <v>23</v>
      </c>
      <c r="K486" s="3" t="s">
        <v>81</v>
      </c>
      <c r="L486" s="6">
        <v>83064</v>
      </c>
      <c r="M486" s="6">
        <v>83768</v>
      </c>
      <c r="N486" s="6">
        <v>101112</v>
      </c>
      <c r="O486" s="6">
        <v>12030</v>
      </c>
      <c r="P486" s="6">
        <v>36016</v>
      </c>
      <c r="Q486" s="6">
        <v>63198</v>
      </c>
    </row>
    <row r="487" spans="7:17" x14ac:dyDescent="0.3">
      <c r="G487" s="3" t="s">
        <v>72</v>
      </c>
      <c r="H487" s="3" t="s">
        <v>20</v>
      </c>
      <c r="I487" s="3" t="s">
        <v>74</v>
      </c>
      <c r="J487" s="3" t="s">
        <v>23</v>
      </c>
      <c r="K487" s="3" t="s">
        <v>82</v>
      </c>
      <c r="L487" s="6">
        <v>83064</v>
      </c>
      <c r="M487" s="6">
        <v>83768</v>
      </c>
      <c r="N487" s="6">
        <v>101112</v>
      </c>
      <c r="O487" s="6">
        <v>12030</v>
      </c>
      <c r="P487" s="6">
        <v>33332</v>
      </c>
      <c r="Q487" s="6">
        <v>62661.2</v>
      </c>
    </row>
    <row r="488" spans="7:17" x14ac:dyDescent="0.3">
      <c r="G488" s="3" t="s">
        <v>72</v>
      </c>
      <c r="H488" s="3" t="s">
        <v>20</v>
      </c>
      <c r="I488" s="3" t="s">
        <v>74</v>
      </c>
      <c r="J488" s="3" t="s">
        <v>23</v>
      </c>
      <c r="K488" s="3" t="s">
        <v>83</v>
      </c>
      <c r="L488" s="6">
        <v>83064</v>
      </c>
      <c r="M488" s="6">
        <v>83768</v>
      </c>
      <c r="N488" s="6">
        <v>101112</v>
      </c>
      <c r="O488" s="6">
        <v>12030</v>
      </c>
      <c r="P488" s="6">
        <v>41696</v>
      </c>
      <c r="Q488" s="6">
        <v>64334</v>
      </c>
    </row>
    <row r="489" spans="7:17" x14ac:dyDescent="0.3">
      <c r="G489" s="3" t="s">
        <v>72</v>
      </c>
      <c r="H489" s="3" t="s">
        <v>20</v>
      </c>
      <c r="I489" s="3" t="s">
        <v>74</v>
      </c>
      <c r="J489" s="3" t="s">
        <v>23</v>
      </c>
      <c r="K489" s="3" t="s">
        <v>84</v>
      </c>
      <c r="L489" s="6">
        <v>83064</v>
      </c>
      <c r="M489" s="6">
        <v>83768</v>
      </c>
      <c r="N489" s="6">
        <v>101112</v>
      </c>
      <c r="O489" s="6">
        <v>12030</v>
      </c>
      <c r="P489" s="6">
        <v>84732</v>
      </c>
      <c r="Q489" s="6">
        <v>72941.2</v>
      </c>
    </row>
    <row r="490" spans="7:17" x14ac:dyDescent="0.3">
      <c r="G490" s="3" t="s">
        <v>72</v>
      </c>
      <c r="H490" s="3" t="s">
        <v>20</v>
      </c>
      <c r="I490" s="3" t="s">
        <v>74</v>
      </c>
      <c r="J490" s="3" t="s">
        <v>23</v>
      </c>
      <c r="K490" s="3" t="s">
        <v>24</v>
      </c>
      <c r="L490" s="6">
        <v>83064</v>
      </c>
      <c r="M490" s="6">
        <v>83768</v>
      </c>
      <c r="N490" s="6">
        <v>101112</v>
      </c>
      <c r="O490" s="6">
        <v>12030</v>
      </c>
      <c r="P490" s="6">
        <v>100893</v>
      </c>
      <c r="Q490" s="6">
        <v>76173.399999999994</v>
      </c>
    </row>
    <row r="491" spans="7:17" x14ac:dyDescent="0.3">
      <c r="G491" s="3" t="s">
        <v>72</v>
      </c>
      <c r="H491" s="3" t="s">
        <v>20</v>
      </c>
      <c r="I491" s="3" t="s">
        <v>74</v>
      </c>
      <c r="J491" s="3" t="s">
        <v>77</v>
      </c>
      <c r="K491" s="3" t="s">
        <v>78</v>
      </c>
      <c r="L491" s="6">
        <v>83064</v>
      </c>
      <c r="M491" s="6">
        <v>83768</v>
      </c>
      <c r="N491" s="6">
        <v>101112</v>
      </c>
      <c r="O491" s="6">
        <v>65219</v>
      </c>
      <c r="P491" s="6">
        <v>94450</v>
      </c>
      <c r="Q491" s="6">
        <v>85522.6</v>
      </c>
    </row>
    <row r="492" spans="7:17" x14ac:dyDescent="0.3">
      <c r="G492" s="3" t="s">
        <v>72</v>
      </c>
      <c r="H492" s="3" t="s">
        <v>20</v>
      </c>
      <c r="I492" s="3" t="s">
        <v>74</v>
      </c>
      <c r="J492" s="3" t="s">
        <v>77</v>
      </c>
      <c r="K492" s="3" t="s">
        <v>79</v>
      </c>
      <c r="L492" s="6">
        <v>83064</v>
      </c>
      <c r="M492" s="6">
        <v>83768</v>
      </c>
      <c r="N492" s="6">
        <v>101112</v>
      </c>
      <c r="O492" s="6">
        <v>65219</v>
      </c>
      <c r="P492" s="6">
        <v>97051</v>
      </c>
      <c r="Q492" s="6">
        <v>86042.8</v>
      </c>
    </row>
    <row r="493" spans="7:17" x14ac:dyDescent="0.3">
      <c r="G493" s="3" t="s">
        <v>72</v>
      </c>
      <c r="H493" s="3" t="s">
        <v>20</v>
      </c>
      <c r="I493" s="3" t="s">
        <v>74</v>
      </c>
      <c r="J493" s="3" t="s">
        <v>77</v>
      </c>
      <c r="K493" s="3" t="s">
        <v>25</v>
      </c>
      <c r="L493" s="6">
        <v>83064</v>
      </c>
      <c r="M493" s="6">
        <v>83768</v>
      </c>
      <c r="N493" s="6">
        <v>101112</v>
      </c>
      <c r="O493" s="6">
        <v>65219</v>
      </c>
      <c r="P493" s="6">
        <v>50249</v>
      </c>
      <c r="Q493" s="6">
        <v>76682.399999999994</v>
      </c>
    </row>
    <row r="494" spans="7:17" x14ac:dyDescent="0.3">
      <c r="G494" s="3" t="s">
        <v>72</v>
      </c>
      <c r="H494" s="3" t="s">
        <v>20</v>
      </c>
      <c r="I494" s="3" t="s">
        <v>74</v>
      </c>
      <c r="J494" s="3" t="s">
        <v>77</v>
      </c>
      <c r="K494" s="3" t="s">
        <v>80</v>
      </c>
      <c r="L494" s="6">
        <v>83064</v>
      </c>
      <c r="M494" s="6">
        <v>83768</v>
      </c>
      <c r="N494" s="6">
        <v>101112</v>
      </c>
      <c r="O494" s="6">
        <v>65219</v>
      </c>
      <c r="P494" s="6">
        <v>117461</v>
      </c>
      <c r="Q494" s="6">
        <v>90124.800000000003</v>
      </c>
    </row>
    <row r="495" spans="7:17" x14ac:dyDescent="0.3">
      <c r="G495" s="3" t="s">
        <v>72</v>
      </c>
      <c r="H495" s="3" t="s">
        <v>20</v>
      </c>
      <c r="I495" s="3" t="s">
        <v>74</v>
      </c>
      <c r="J495" s="3" t="s">
        <v>77</v>
      </c>
      <c r="K495" s="3" t="s">
        <v>81</v>
      </c>
      <c r="L495" s="6">
        <v>83064</v>
      </c>
      <c r="M495" s="6">
        <v>83768</v>
      </c>
      <c r="N495" s="6">
        <v>101112</v>
      </c>
      <c r="O495" s="6">
        <v>65219</v>
      </c>
      <c r="P495" s="6">
        <v>36016</v>
      </c>
      <c r="Q495" s="6">
        <v>73835.8</v>
      </c>
    </row>
    <row r="496" spans="7:17" x14ac:dyDescent="0.3">
      <c r="G496" s="3" t="s">
        <v>72</v>
      </c>
      <c r="H496" s="3" t="s">
        <v>20</v>
      </c>
      <c r="I496" s="3" t="s">
        <v>74</v>
      </c>
      <c r="J496" s="3" t="s">
        <v>77</v>
      </c>
      <c r="K496" s="3" t="s">
        <v>82</v>
      </c>
      <c r="L496" s="6">
        <v>83064</v>
      </c>
      <c r="M496" s="6">
        <v>83768</v>
      </c>
      <c r="N496" s="6">
        <v>101112</v>
      </c>
      <c r="O496" s="6">
        <v>65219</v>
      </c>
      <c r="P496" s="6">
        <v>33332</v>
      </c>
      <c r="Q496" s="6">
        <v>73299</v>
      </c>
    </row>
    <row r="497" spans="7:17" x14ac:dyDescent="0.3">
      <c r="G497" s="3" t="s">
        <v>72</v>
      </c>
      <c r="H497" s="3" t="s">
        <v>20</v>
      </c>
      <c r="I497" s="3" t="s">
        <v>74</v>
      </c>
      <c r="J497" s="3" t="s">
        <v>77</v>
      </c>
      <c r="K497" s="3" t="s">
        <v>83</v>
      </c>
      <c r="L497" s="6">
        <v>83064</v>
      </c>
      <c r="M497" s="6">
        <v>83768</v>
      </c>
      <c r="N497" s="6">
        <v>101112</v>
      </c>
      <c r="O497" s="6">
        <v>65219</v>
      </c>
      <c r="P497" s="6">
        <v>41696</v>
      </c>
      <c r="Q497" s="6">
        <v>74971.8</v>
      </c>
    </row>
    <row r="498" spans="7:17" x14ac:dyDescent="0.3">
      <c r="G498" s="3" t="s">
        <v>72</v>
      </c>
      <c r="H498" s="3" t="s">
        <v>20</v>
      </c>
      <c r="I498" s="3" t="s">
        <v>74</v>
      </c>
      <c r="J498" s="3" t="s">
        <v>77</v>
      </c>
      <c r="K498" s="3" t="s">
        <v>84</v>
      </c>
      <c r="L498" s="6">
        <v>83064</v>
      </c>
      <c r="M498" s="6">
        <v>83768</v>
      </c>
      <c r="N498" s="6">
        <v>101112</v>
      </c>
      <c r="O498" s="6">
        <v>65219</v>
      </c>
      <c r="P498" s="6">
        <v>84732</v>
      </c>
      <c r="Q498" s="6">
        <v>83579</v>
      </c>
    </row>
    <row r="499" spans="7:17" x14ac:dyDescent="0.3">
      <c r="G499" s="3" t="s">
        <v>72</v>
      </c>
      <c r="H499" s="3" t="s">
        <v>20</v>
      </c>
      <c r="I499" s="3" t="s">
        <v>74</v>
      </c>
      <c r="J499" s="3" t="s">
        <v>77</v>
      </c>
      <c r="K499" s="3" t="s">
        <v>24</v>
      </c>
      <c r="L499" s="6">
        <v>83064</v>
      </c>
      <c r="M499" s="6">
        <v>83768</v>
      </c>
      <c r="N499" s="6">
        <v>101112</v>
      </c>
      <c r="O499" s="6">
        <v>65219</v>
      </c>
      <c r="P499" s="6">
        <v>100893</v>
      </c>
      <c r="Q499" s="6">
        <v>86811.199999999997</v>
      </c>
    </row>
    <row r="500" spans="7:17" x14ac:dyDescent="0.3">
      <c r="G500" s="3" t="s">
        <v>72</v>
      </c>
      <c r="H500" s="3" t="s">
        <v>20</v>
      </c>
      <c r="I500" s="3" t="s">
        <v>74</v>
      </c>
      <c r="J500" s="3" t="s">
        <v>78</v>
      </c>
      <c r="K500" s="3" t="s">
        <v>79</v>
      </c>
      <c r="L500" s="6">
        <v>83064</v>
      </c>
      <c r="M500" s="6">
        <v>83768</v>
      </c>
      <c r="N500" s="6">
        <v>101112</v>
      </c>
      <c r="O500" s="6">
        <v>94450</v>
      </c>
      <c r="P500" s="6">
        <v>97051</v>
      </c>
      <c r="Q500" s="6">
        <v>91889</v>
      </c>
    </row>
    <row r="501" spans="7:17" x14ac:dyDescent="0.3">
      <c r="G501" s="3" t="s">
        <v>72</v>
      </c>
      <c r="H501" s="3" t="s">
        <v>20</v>
      </c>
      <c r="I501" s="3" t="s">
        <v>74</v>
      </c>
      <c r="J501" s="3" t="s">
        <v>78</v>
      </c>
      <c r="K501" s="3" t="s">
        <v>25</v>
      </c>
      <c r="L501" s="6">
        <v>83064</v>
      </c>
      <c r="M501" s="6">
        <v>83768</v>
      </c>
      <c r="N501" s="6">
        <v>101112</v>
      </c>
      <c r="O501" s="6">
        <v>94450</v>
      </c>
      <c r="P501" s="6">
        <v>50249</v>
      </c>
      <c r="Q501" s="6">
        <v>82528.600000000006</v>
      </c>
    </row>
    <row r="502" spans="7:17" x14ac:dyDescent="0.3">
      <c r="G502" s="3" t="s">
        <v>72</v>
      </c>
      <c r="H502" s="3" t="s">
        <v>20</v>
      </c>
      <c r="I502" s="3" t="s">
        <v>74</v>
      </c>
      <c r="J502" s="3" t="s">
        <v>78</v>
      </c>
      <c r="K502" s="3" t="s">
        <v>80</v>
      </c>
      <c r="L502" s="6">
        <v>83064</v>
      </c>
      <c r="M502" s="6">
        <v>83768</v>
      </c>
      <c r="N502" s="6">
        <v>101112</v>
      </c>
      <c r="O502" s="6">
        <v>94450</v>
      </c>
      <c r="P502" s="6">
        <v>117461</v>
      </c>
      <c r="Q502" s="6">
        <v>95971</v>
      </c>
    </row>
    <row r="503" spans="7:17" x14ac:dyDescent="0.3">
      <c r="G503" s="3" t="s">
        <v>72</v>
      </c>
      <c r="H503" s="3" t="s">
        <v>20</v>
      </c>
      <c r="I503" s="3" t="s">
        <v>74</v>
      </c>
      <c r="J503" s="3" t="s">
        <v>78</v>
      </c>
      <c r="K503" s="3" t="s">
        <v>81</v>
      </c>
      <c r="L503" s="6">
        <v>83064</v>
      </c>
      <c r="M503" s="6">
        <v>83768</v>
      </c>
      <c r="N503" s="6">
        <v>101112</v>
      </c>
      <c r="O503" s="6">
        <v>94450</v>
      </c>
      <c r="P503" s="6">
        <v>36016</v>
      </c>
      <c r="Q503" s="6">
        <v>79682</v>
      </c>
    </row>
    <row r="504" spans="7:17" x14ac:dyDescent="0.3">
      <c r="G504" s="3" t="s">
        <v>72</v>
      </c>
      <c r="H504" s="3" t="s">
        <v>20</v>
      </c>
      <c r="I504" s="3" t="s">
        <v>74</v>
      </c>
      <c r="J504" s="3" t="s">
        <v>78</v>
      </c>
      <c r="K504" s="3" t="s">
        <v>82</v>
      </c>
      <c r="L504" s="6">
        <v>83064</v>
      </c>
      <c r="M504" s="6">
        <v>83768</v>
      </c>
      <c r="N504" s="6">
        <v>101112</v>
      </c>
      <c r="O504" s="6">
        <v>94450</v>
      </c>
      <c r="P504" s="6">
        <v>33332</v>
      </c>
      <c r="Q504" s="6">
        <v>79145.2</v>
      </c>
    </row>
    <row r="505" spans="7:17" x14ac:dyDescent="0.3">
      <c r="G505" s="3" t="s">
        <v>72</v>
      </c>
      <c r="H505" s="3" t="s">
        <v>20</v>
      </c>
      <c r="I505" s="3" t="s">
        <v>74</v>
      </c>
      <c r="J505" s="3" t="s">
        <v>78</v>
      </c>
      <c r="K505" s="3" t="s">
        <v>83</v>
      </c>
      <c r="L505" s="6">
        <v>83064</v>
      </c>
      <c r="M505" s="6">
        <v>83768</v>
      </c>
      <c r="N505" s="6">
        <v>101112</v>
      </c>
      <c r="O505" s="6">
        <v>94450</v>
      </c>
      <c r="P505" s="6">
        <v>41696</v>
      </c>
      <c r="Q505" s="6">
        <v>80818</v>
      </c>
    </row>
    <row r="506" spans="7:17" x14ac:dyDescent="0.3">
      <c r="G506" s="3" t="s">
        <v>72</v>
      </c>
      <c r="H506" s="3" t="s">
        <v>20</v>
      </c>
      <c r="I506" s="3" t="s">
        <v>74</v>
      </c>
      <c r="J506" s="3" t="s">
        <v>78</v>
      </c>
      <c r="K506" s="3" t="s">
        <v>84</v>
      </c>
      <c r="L506" s="6">
        <v>83064</v>
      </c>
      <c r="M506" s="6">
        <v>83768</v>
      </c>
      <c r="N506" s="6">
        <v>101112</v>
      </c>
      <c r="O506" s="6">
        <v>94450</v>
      </c>
      <c r="P506" s="6">
        <v>84732</v>
      </c>
      <c r="Q506" s="6">
        <v>89425.2</v>
      </c>
    </row>
    <row r="507" spans="7:17" x14ac:dyDescent="0.3">
      <c r="G507" s="3" t="s">
        <v>72</v>
      </c>
      <c r="H507" s="3" t="s">
        <v>20</v>
      </c>
      <c r="I507" s="3" t="s">
        <v>74</v>
      </c>
      <c r="J507" s="3" t="s">
        <v>78</v>
      </c>
      <c r="K507" s="3" t="s">
        <v>24</v>
      </c>
      <c r="L507" s="6">
        <v>83064</v>
      </c>
      <c r="M507" s="6">
        <v>83768</v>
      </c>
      <c r="N507" s="6">
        <v>101112</v>
      </c>
      <c r="O507" s="6">
        <v>94450</v>
      </c>
      <c r="P507" s="6">
        <v>100893</v>
      </c>
      <c r="Q507" s="6">
        <v>92657.4</v>
      </c>
    </row>
    <row r="508" spans="7:17" x14ac:dyDescent="0.3">
      <c r="G508" s="3" t="s">
        <v>72</v>
      </c>
      <c r="H508" s="3" t="s">
        <v>20</v>
      </c>
      <c r="I508" s="3" t="s">
        <v>74</v>
      </c>
      <c r="J508" s="3" t="s">
        <v>79</v>
      </c>
      <c r="K508" s="3" t="s">
        <v>25</v>
      </c>
      <c r="L508" s="6">
        <v>83064</v>
      </c>
      <c r="M508" s="6">
        <v>83768</v>
      </c>
      <c r="N508" s="6">
        <v>101112</v>
      </c>
      <c r="O508" s="6">
        <v>97051</v>
      </c>
      <c r="P508" s="6">
        <v>50249</v>
      </c>
      <c r="Q508" s="6">
        <v>83048.800000000003</v>
      </c>
    </row>
    <row r="509" spans="7:17" x14ac:dyDescent="0.3">
      <c r="G509" s="3" t="s">
        <v>72</v>
      </c>
      <c r="H509" s="3" t="s">
        <v>20</v>
      </c>
      <c r="I509" s="3" t="s">
        <v>74</v>
      </c>
      <c r="J509" s="3" t="s">
        <v>79</v>
      </c>
      <c r="K509" s="3" t="s">
        <v>80</v>
      </c>
      <c r="L509" s="6">
        <v>83064</v>
      </c>
      <c r="M509" s="6">
        <v>83768</v>
      </c>
      <c r="N509" s="6">
        <v>101112</v>
      </c>
      <c r="O509" s="6">
        <v>97051</v>
      </c>
      <c r="P509" s="6">
        <v>117461</v>
      </c>
      <c r="Q509" s="6">
        <v>96491.199999999997</v>
      </c>
    </row>
    <row r="510" spans="7:17" x14ac:dyDescent="0.3">
      <c r="G510" s="3" t="s">
        <v>72</v>
      </c>
      <c r="H510" s="3" t="s">
        <v>20</v>
      </c>
      <c r="I510" s="3" t="s">
        <v>74</v>
      </c>
      <c r="J510" s="3" t="s">
        <v>79</v>
      </c>
      <c r="K510" s="3" t="s">
        <v>81</v>
      </c>
      <c r="L510" s="6">
        <v>83064</v>
      </c>
      <c r="M510" s="6">
        <v>83768</v>
      </c>
      <c r="N510" s="6">
        <v>101112</v>
      </c>
      <c r="O510" s="6">
        <v>97051</v>
      </c>
      <c r="P510" s="6">
        <v>36016</v>
      </c>
      <c r="Q510" s="6">
        <v>80202.2</v>
      </c>
    </row>
    <row r="511" spans="7:17" x14ac:dyDescent="0.3">
      <c r="G511" s="3" t="s">
        <v>72</v>
      </c>
      <c r="H511" s="3" t="s">
        <v>20</v>
      </c>
      <c r="I511" s="3" t="s">
        <v>74</v>
      </c>
      <c r="J511" s="3" t="s">
        <v>79</v>
      </c>
      <c r="K511" s="3" t="s">
        <v>82</v>
      </c>
      <c r="L511" s="6">
        <v>83064</v>
      </c>
      <c r="M511" s="6">
        <v>83768</v>
      </c>
      <c r="N511" s="6">
        <v>101112</v>
      </c>
      <c r="O511" s="6">
        <v>97051</v>
      </c>
      <c r="P511" s="6">
        <v>33332</v>
      </c>
      <c r="Q511" s="6">
        <v>79665.399999999994</v>
      </c>
    </row>
    <row r="512" spans="7:17" x14ac:dyDescent="0.3">
      <c r="G512" s="3" t="s">
        <v>72</v>
      </c>
      <c r="H512" s="3" t="s">
        <v>20</v>
      </c>
      <c r="I512" s="3" t="s">
        <v>74</v>
      </c>
      <c r="J512" s="3" t="s">
        <v>79</v>
      </c>
      <c r="K512" s="3" t="s">
        <v>83</v>
      </c>
      <c r="L512" s="6">
        <v>83064</v>
      </c>
      <c r="M512" s="6">
        <v>83768</v>
      </c>
      <c r="N512" s="6">
        <v>101112</v>
      </c>
      <c r="O512" s="6">
        <v>97051</v>
      </c>
      <c r="P512" s="6">
        <v>41696</v>
      </c>
      <c r="Q512" s="6">
        <v>81338.2</v>
      </c>
    </row>
    <row r="513" spans="7:17" x14ac:dyDescent="0.3">
      <c r="G513" s="3" t="s">
        <v>72</v>
      </c>
      <c r="H513" s="3" t="s">
        <v>20</v>
      </c>
      <c r="I513" s="3" t="s">
        <v>74</v>
      </c>
      <c r="J513" s="3" t="s">
        <v>79</v>
      </c>
      <c r="K513" s="3" t="s">
        <v>84</v>
      </c>
      <c r="L513" s="6">
        <v>83064</v>
      </c>
      <c r="M513" s="6">
        <v>83768</v>
      </c>
      <c r="N513" s="6">
        <v>101112</v>
      </c>
      <c r="O513" s="6">
        <v>97051</v>
      </c>
      <c r="P513" s="6">
        <v>84732</v>
      </c>
      <c r="Q513" s="6">
        <v>89945.4</v>
      </c>
    </row>
    <row r="514" spans="7:17" x14ac:dyDescent="0.3">
      <c r="G514" s="3" t="s">
        <v>72</v>
      </c>
      <c r="H514" s="3" t="s">
        <v>20</v>
      </c>
      <c r="I514" s="3" t="s">
        <v>74</v>
      </c>
      <c r="J514" s="3" t="s">
        <v>79</v>
      </c>
      <c r="K514" s="3" t="s">
        <v>24</v>
      </c>
      <c r="L514" s="6">
        <v>83064</v>
      </c>
      <c r="M514" s="6">
        <v>83768</v>
      </c>
      <c r="N514" s="6">
        <v>101112</v>
      </c>
      <c r="O514" s="6">
        <v>97051</v>
      </c>
      <c r="P514" s="6">
        <v>100893</v>
      </c>
      <c r="Q514" s="6">
        <v>93177.600000000006</v>
      </c>
    </row>
    <row r="515" spans="7:17" x14ac:dyDescent="0.3">
      <c r="G515" s="3" t="s">
        <v>72</v>
      </c>
      <c r="H515" s="3" t="s">
        <v>20</v>
      </c>
      <c r="I515" s="3" t="s">
        <v>74</v>
      </c>
      <c r="J515" s="3" t="s">
        <v>25</v>
      </c>
      <c r="K515" s="3" t="s">
        <v>80</v>
      </c>
      <c r="L515" s="6">
        <v>83064</v>
      </c>
      <c r="M515" s="6">
        <v>83768</v>
      </c>
      <c r="N515" s="6">
        <v>101112</v>
      </c>
      <c r="O515" s="6">
        <v>50249</v>
      </c>
      <c r="P515" s="6">
        <v>117461</v>
      </c>
      <c r="Q515" s="6">
        <v>87130.8</v>
      </c>
    </row>
    <row r="516" spans="7:17" x14ac:dyDescent="0.3">
      <c r="G516" s="3" t="s">
        <v>72</v>
      </c>
      <c r="H516" s="3" t="s">
        <v>20</v>
      </c>
      <c r="I516" s="3" t="s">
        <v>74</v>
      </c>
      <c r="J516" s="3" t="s">
        <v>25</v>
      </c>
      <c r="K516" s="3" t="s">
        <v>81</v>
      </c>
      <c r="L516" s="6">
        <v>83064</v>
      </c>
      <c r="M516" s="6">
        <v>83768</v>
      </c>
      <c r="N516" s="6">
        <v>101112</v>
      </c>
      <c r="O516" s="6">
        <v>50249</v>
      </c>
      <c r="P516" s="6">
        <v>36016</v>
      </c>
      <c r="Q516" s="6">
        <v>70841.8</v>
      </c>
    </row>
    <row r="517" spans="7:17" x14ac:dyDescent="0.3">
      <c r="G517" s="3" t="s">
        <v>72</v>
      </c>
      <c r="H517" s="3" t="s">
        <v>20</v>
      </c>
      <c r="I517" s="3" t="s">
        <v>74</v>
      </c>
      <c r="J517" s="3" t="s">
        <v>25</v>
      </c>
      <c r="K517" s="3" t="s">
        <v>82</v>
      </c>
      <c r="L517" s="6">
        <v>83064</v>
      </c>
      <c r="M517" s="6">
        <v>83768</v>
      </c>
      <c r="N517" s="6">
        <v>101112</v>
      </c>
      <c r="O517" s="6">
        <v>50249</v>
      </c>
      <c r="P517" s="6">
        <v>33332</v>
      </c>
      <c r="Q517" s="6">
        <v>70305</v>
      </c>
    </row>
    <row r="518" spans="7:17" x14ac:dyDescent="0.3">
      <c r="G518" s="3" t="s">
        <v>72</v>
      </c>
      <c r="H518" s="3" t="s">
        <v>20</v>
      </c>
      <c r="I518" s="3" t="s">
        <v>74</v>
      </c>
      <c r="J518" s="3" t="s">
        <v>25</v>
      </c>
      <c r="K518" s="3" t="s">
        <v>83</v>
      </c>
      <c r="L518" s="6">
        <v>83064</v>
      </c>
      <c r="M518" s="6">
        <v>83768</v>
      </c>
      <c r="N518" s="6">
        <v>101112</v>
      </c>
      <c r="O518" s="6">
        <v>50249</v>
      </c>
      <c r="P518" s="6">
        <v>41696</v>
      </c>
      <c r="Q518" s="6">
        <v>71977.8</v>
      </c>
    </row>
    <row r="519" spans="7:17" x14ac:dyDescent="0.3">
      <c r="G519" s="3" t="s">
        <v>72</v>
      </c>
      <c r="H519" s="3" t="s">
        <v>20</v>
      </c>
      <c r="I519" s="3" t="s">
        <v>74</v>
      </c>
      <c r="J519" s="3" t="s">
        <v>25</v>
      </c>
      <c r="K519" s="3" t="s">
        <v>84</v>
      </c>
      <c r="L519" s="6">
        <v>83064</v>
      </c>
      <c r="M519" s="6">
        <v>83768</v>
      </c>
      <c r="N519" s="6">
        <v>101112</v>
      </c>
      <c r="O519" s="6">
        <v>50249</v>
      </c>
      <c r="P519" s="6">
        <v>84732</v>
      </c>
      <c r="Q519" s="6">
        <v>80585</v>
      </c>
    </row>
    <row r="520" spans="7:17" x14ac:dyDescent="0.3">
      <c r="G520" s="3" t="s">
        <v>72</v>
      </c>
      <c r="H520" s="3" t="s">
        <v>20</v>
      </c>
      <c r="I520" s="3" t="s">
        <v>74</v>
      </c>
      <c r="J520" s="3" t="s">
        <v>25</v>
      </c>
      <c r="K520" s="3" t="s">
        <v>24</v>
      </c>
      <c r="L520" s="6">
        <v>83064</v>
      </c>
      <c r="M520" s="6">
        <v>83768</v>
      </c>
      <c r="N520" s="6">
        <v>101112</v>
      </c>
      <c r="O520" s="6">
        <v>50249</v>
      </c>
      <c r="P520" s="6">
        <v>100893</v>
      </c>
      <c r="Q520" s="6">
        <v>83817.2</v>
      </c>
    </row>
    <row r="521" spans="7:17" x14ac:dyDescent="0.3">
      <c r="G521" s="3" t="s">
        <v>72</v>
      </c>
      <c r="H521" s="3" t="s">
        <v>20</v>
      </c>
      <c r="I521" s="3" t="s">
        <v>74</v>
      </c>
      <c r="J521" s="3" t="s">
        <v>80</v>
      </c>
      <c r="K521" s="3" t="s">
        <v>81</v>
      </c>
      <c r="L521" s="6">
        <v>83064</v>
      </c>
      <c r="M521" s="6">
        <v>83768</v>
      </c>
      <c r="N521" s="6">
        <v>101112</v>
      </c>
      <c r="O521" s="6">
        <v>117461</v>
      </c>
      <c r="P521" s="6">
        <v>36016</v>
      </c>
      <c r="Q521" s="6">
        <v>84284.2</v>
      </c>
    </row>
    <row r="522" spans="7:17" x14ac:dyDescent="0.3">
      <c r="G522" s="3" t="s">
        <v>72</v>
      </c>
      <c r="H522" s="3" t="s">
        <v>20</v>
      </c>
      <c r="I522" s="3" t="s">
        <v>74</v>
      </c>
      <c r="J522" s="3" t="s">
        <v>80</v>
      </c>
      <c r="K522" s="3" t="s">
        <v>82</v>
      </c>
      <c r="L522" s="6">
        <v>83064</v>
      </c>
      <c r="M522" s="6">
        <v>83768</v>
      </c>
      <c r="N522" s="6">
        <v>101112</v>
      </c>
      <c r="O522" s="6">
        <v>117461</v>
      </c>
      <c r="P522" s="6">
        <v>33332</v>
      </c>
      <c r="Q522" s="6">
        <v>83747.399999999994</v>
      </c>
    </row>
    <row r="523" spans="7:17" x14ac:dyDescent="0.3">
      <c r="G523" s="3" t="s">
        <v>72</v>
      </c>
      <c r="H523" s="3" t="s">
        <v>20</v>
      </c>
      <c r="I523" s="3" t="s">
        <v>74</v>
      </c>
      <c r="J523" s="3" t="s">
        <v>80</v>
      </c>
      <c r="K523" s="3" t="s">
        <v>83</v>
      </c>
      <c r="L523" s="6">
        <v>83064</v>
      </c>
      <c r="M523" s="6">
        <v>83768</v>
      </c>
      <c r="N523" s="6">
        <v>101112</v>
      </c>
      <c r="O523" s="6">
        <v>117461</v>
      </c>
      <c r="P523" s="6">
        <v>41696</v>
      </c>
      <c r="Q523" s="6">
        <v>85420.2</v>
      </c>
    </row>
    <row r="524" spans="7:17" x14ac:dyDescent="0.3">
      <c r="G524" s="3" t="s">
        <v>72</v>
      </c>
      <c r="H524" s="3" t="s">
        <v>20</v>
      </c>
      <c r="I524" s="3" t="s">
        <v>74</v>
      </c>
      <c r="J524" s="3" t="s">
        <v>80</v>
      </c>
      <c r="K524" s="3" t="s">
        <v>84</v>
      </c>
      <c r="L524" s="6">
        <v>83064</v>
      </c>
      <c r="M524" s="6">
        <v>83768</v>
      </c>
      <c r="N524" s="6">
        <v>101112</v>
      </c>
      <c r="O524" s="6">
        <v>117461</v>
      </c>
      <c r="P524" s="6">
        <v>84732</v>
      </c>
      <c r="Q524" s="6">
        <v>94027.4</v>
      </c>
    </row>
    <row r="525" spans="7:17" x14ac:dyDescent="0.3">
      <c r="G525" s="3" t="s">
        <v>72</v>
      </c>
      <c r="H525" s="3" t="s">
        <v>20</v>
      </c>
      <c r="I525" s="3" t="s">
        <v>74</v>
      </c>
      <c r="J525" s="3" t="s">
        <v>80</v>
      </c>
      <c r="K525" s="3" t="s">
        <v>24</v>
      </c>
      <c r="L525" s="6">
        <v>83064</v>
      </c>
      <c r="M525" s="6">
        <v>83768</v>
      </c>
      <c r="N525" s="6">
        <v>101112</v>
      </c>
      <c r="O525" s="6">
        <v>117461</v>
      </c>
      <c r="P525" s="6">
        <v>100893</v>
      </c>
      <c r="Q525" s="6">
        <v>97259.6</v>
      </c>
    </row>
    <row r="526" spans="7:17" x14ac:dyDescent="0.3">
      <c r="G526" s="3" t="s">
        <v>72</v>
      </c>
      <c r="H526" s="3" t="s">
        <v>20</v>
      </c>
      <c r="I526" s="3" t="s">
        <v>74</v>
      </c>
      <c r="J526" s="3" t="s">
        <v>81</v>
      </c>
      <c r="K526" s="3" t="s">
        <v>82</v>
      </c>
      <c r="L526" s="6">
        <v>83064</v>
      </c>
      <c r="M526" s="6">
        <v>83768</v>
      </c>
      <c r="N526" s="6">
        <v>101112</v>
      </c>
      <c r="O526" s="6">
        <v>36016</v>
      </c>
      <c r="P526" s="6">
        <v>33332</v>
      </c>
      <c r="Q526" s="6">
        <v>67458.399999999994</v>
      </c>
    </row>
    <row r="527" spans="7:17" x14ac:dyDescent="0.3">
      <c r="G527" s="3" t="s">
        <v>72</v>
      </c>
      <c r="H527" s="3" t="s">
        <v>20</v>
      </c>
      <c r="I527" s="3" t="s">
        <v>74</v>
      </c>
      <c r="J527" s="3" t="s">
        <v>81</v>
      </c>
      <c r="K527" s="3" t="s">
        <v>83</v>
      </c>
      <c r="L527" s="6">
        <v>83064</v>
      </c>
      <c r="M527" s="6">
        <v>83768</v>
      </c>
      <c r="N527" s="6">
        <v>101112</v>
      </c>
      <c r="O527" s="6">
        <v>36016</v>
      </c>
      <c r="P527" s="6">
        <v>41696</v>
      </c>
      <c r="Q527" s="6">
        <v>69131.199999999997</v>
      </c>
    </row>
    <row r="528" spans="7:17" x14ac:dyDescent="0.3">
      <c r="G528" s="3" t="s">
        <v>72</v>
      </c>
      <c r="H528" s="3" t="s">
        <v>20</v>
      </c>
      <c r="I528" s="3" t="s">
        <v>74</v>
      </c>
      <c r="J528" s="3" t="s">
        <v>81</v>
      </c>
      <c r="K528" s="3" t="s">
        <v>84</v>
      </c>
      <c r="L528" s="6">
        <v>83064</v>
      </c>
      <c r="M528" s="6">
        <v>83768</v>
      </c>
      <c r="N528" s="6">
        <v>101112</v>
      </c>
      <c r="O528" s="6">
        <v>36016</v>
      </c>
      <c r="P528" s="6">
        <v>84732</v>
      </c>
      <c r="Q528" s="6">
        <v>77738.399999999994</v>
      </c>
    </row>
    <row r="529" spans="7:17" x14ac:dyDescent="0.3">
      <c r="G529" s="3" t="s">
        <v>72</v>
      </c>
      <c r="H529" s="3" t="s">
        <v>20</v>
      </c>
      <c r="I529" s="3" t="s">
        <v>74</v>
      </c>
      <c r="J529" s="3" t="s">
        <v>81</v>
      </c>
      <c r="K529" s="3" t="s">
        <v>24</v>
      </c>
      <c r="L529" s="6">
        <v>83064</v>
      </c>
      <c r="M529" s="6">
        <v>83768</v>
      </c>
      <c r="N529" s="6">
        <v>101112</v>
      </c>
      <c r="O529" s="6">
        <v>36016</v>
      </c>
      <c r="P529" s="6">
        <v>100893</v>
      </c>
      <c r="Q529" s="6">
        <v>80970.600000000006</v>
      </c>
    </row>
    <row r="530" spans="7:17" x14ac:dyDescent="0.3">
      <c r="G530" s="3" t="s">
        <v>72</v>
      </c>
      <c r="H530" s="3" t="s">
        <v>20</v>
      </c>
      <c r="I530" s="3" t="s">
        <v>74</v>
      </c>
      <c r="J530" s="3" t="s">
        <v>82</v>
      </c>
      <c r="K530" s="3" t="s">
        <v>83</v>
      </c>
      <c r="L530" s="6">
        <v>83064</v>
      </c>
      <c r="M530" s="6">
        <v>83768</v>
      </c>
      <c r="N530" s="6">
        <v>101112</v>
      </c>
      <c r="O530" s="6">
        <v>33332</v>
      </c>
      <c r="P530" s="6">
        <v>41696</v>
      </c>
      <c r="Q530" s="6">
        <v>68594.399999999994</v>
      </c>
    </row>
    <row r="531" spans="7:17" x14ac:dyDescent="0.3">
      <c r="G531" s="3" t="s">
        <v>72</v>
      </c>
      <c r="H531" s="3" t="s">
        <v>20</v>
      </c>
      <c r="I531" s="3" t="s">
        <v>74</v>
      </c>
      <c r="J531" s="3" t="s">
        <v>82</v>
      </c>
      <c r="K531" s="3" t="s">
        <v>84</v>
      </c>
      <c r="L531" s="6">
        <v>83064</v>
      </c>
      <c r="M531" s="6">
        <v>83768</v>
      </c>
      <c r="N531" s="6">
        <v>101112</v>
      </c>
      <c r="O531" s="6">
        <v>33332</v>
      </c>
      <c r="P531" s="6">
        <v>84732</v>
      </c>
      <c r="Q531" s="6">
        <v>77201.600000000006</v>
      </c>
    </row>
    <row r="532" spans="7:17" x14ac:dyDescent="0.3">
      <c r="G532" s="3" t="s">
        <v>72</v>
      </c>
      <c r="H532" s="3" t="s">
        <v>20</v>
      </c>
      <c r="I532" s="3" t="s">
        <v>74</v>
      </c>
      <c r="J532" s="3" t="s">
        <v>82</v>
      </c>
      <c r="K532" s="3" t="s">
        <v>24</v>
      </c>
      <c r="L532" s="6">
        <v>83064</v>
      </c>
      <c r="M532" s="6">
        <v>83768</v>
      </c>
      <c r="N532" s="6">
        <v>101112</v>
      </c>
      <c r="O532" s="6">
        <v>33332</v>
      </c>
      <c r="P532" s="6">
        <v>100893</v>
      </c>
      <c r="Q532" s="6">
        <v>80433.8</v>
      </c>
    </row>
    <row r="533" spans="7:17" x14ac:dyDescent="0.3">
      <c r="G533" s="3" t="s">
        <v>72</v>
      </c>
      <c r="H533" s="3" t="s">
        <v>20</v>
      </c>
      <c r="I533" s="3" t="s">
        <v>74</v>
      </c>
      <c r="J533" s="3" t="s">
        <v>83</v>
      </c>
      <c r="K533" s="3" t="s">
        <v>84</v>
      </c>
      <c r="L533" s="6">
        <v>83064</v>
      </c>
      <c r="M533" s="6">
        <v>83768</v>
      </c>
      <c r="N533" s="6">
        <v>101112</v>
      </c>
      <c r="O533" s="6">
        <v>41696</v>
      </c>
      <c r="P533" s="6">
        <v>84732</v>
      </c>
      <c r="Q533" s="6">
        <v>78874.399999999994</v>
      </c>
    </row>
    <row r="534" spans="7:17" x14ac:dyDescent="0.3">
      <c r="G534" s="3" t="s">
        <v>72</v>
      </c>
      <c r="H534" s="3" t="s">
        <v>20</v>
      </c>
      <c r="I534" s="3" t="s">
        <v>74</v>
      </c>
      <c r="J534" s="3" t="s">
        <v>83</v>
      </c>
      <c r="K534" s="3" t="s">
        <v>24</v>
      </c>
      <c r="L534" s="6">
        <v>83064</v>
      </c>
      <c r="M534" s="6">
        <v>83768</v>
      </c>
      <c r="N534" s="6">
        <v>101112</v>
      </c>
      <c r="O534" s="6">
        <v>41696</v>
      </c>
      <c r="P534" s="6">
        <v>100893</v>
      </c>
      <c r="Q534" s="6">
        <v>82106.600000000006</v>
      </c>
    </row>
    <row r="535" spans="7:17" x14ac:dyDescent="0.3">
      <c r="G535" s="3" t="s">
        <v>72</v>
      </c>
      <c r="H535" s="3" t="s">
        <v>20</v>
      </c>
      <c r="I535" s="3" t="s">
        <v>74</v>
      </c>
      <c r="J535" s="3" t="s">
        <v>84</v>
      </c>
      <c r="K535" s="3" t="s">
        <v>24</v>
      </c>
      <c r="L535" s="6">
        <v>83064</v>
      </c>
      <c r="M535" s="6">
        <v>83768</v>
      </c>
      <c r="N535" s="6">
        <v>101112</v>
      </c>
      <c r="O535" s="6">
        <v>84732</v>
      </c>
      <c r="P535" s="6">
        <v>100893</v>
      </c>
      <c r="Q535" s="6">
        <v>90713.8</v>
      </c>
    </row>
    <row r="536" spans="7:17" x14ac:dyDescent="0.3">
      <c r="G536" s="3" t="s">
        <v>72</v>
      </c>
      <c r="H536" s="3" t="s">
        <v>20</v>
      </c>
      <c r="I536" s="3" t="s">
        <v>75</v>
      </c>
      <c r="J536" s="3" t="s">
        <v>76</v>
      </c>
      <c r="K536" s="3" t="s">
        <v>23</v>
      </c>
      <c r="L536" s="6">
        <v>83064</v>
      </c>
      <c r="M536" s="6">
        <v>83768</v>
      </c>
      <c r="N536" s="6">
        <v>19868</v>
      </c>
      <c r="O536" s="6">
        <v>36021</v>
      </c>
      <c r="P536" s="6">
        <v>12030</v>
      </c>
      <c r="Q536" s="6">
        <v>46950.2</v>
      </c>
    </row>
    <row r="537" spans="7:17" x14ac:dyDescent="0.3">
      <c r="G537" s="3" t="s">
        <v>72</v>
      </c>
      <c r="H537" s="3" t="s">
        <v>20</v>
      </c>
      <c r="I537" s="3" t="s">
        <v>75</v>
      </c>
      <c r="J537" s="3" t="s">
        <v>76</v>
      </c>
      <c r="K537" s="3" t="s">
        <v>77</v>
      </c>
      <c r="L537" s="6">
        <v>83064</v>
      </c>
      <c r="M537" s="6">
        <v>83768</v>
      </c>
      <c r="N537" s="6">
        <v>19868</v>
      </c>
      <c r="O537" s="6">
        <v>36021</v>
      </c>
      <c r="P537" s="6">
        <v>65219</v>
      </c>
      <c r="Q537" s="6">
        <v>57588</v>
      </c>
    </row>
    <row r="538" spans="7:17" x14ac:dyDescent="0.3">
      <c r="G538" s="3" t="s">
        <v>72</v>
      </c>
      <c r="H538" s="3" t="s">
        <v>20</v>
      </c>
      <c r="I538" s="3" t="s">
        <v>75</v>
      </c>
      <c r="J538" s="3" t="s">
        <v>76</v>
      </c>
      <c r="K538" s="3" t="s">
        <v>78</v>
      </c>
      <c r="L538" s="6">
        <v>83064</v>
      </c>
      <c r="M538" s="6">
        <v>83768</v>
      </c>
      <c r="N538" s="6">
        <v>19868</v>
      </c>
      <c r="O538" s="6">
        <v>36021</v>
      </c>
      <c r="P538" s="6">
        <v>94450</v>
      </c>
      <c r="Q538" s="6">
        <v>63434.2</v>
      </c>
    </row>
    <row r="539" spans="7:17" x14ac:dyDescent="0.3">
      <c r="G539" s="3" t="s">
        <v>72</v>
      </c>
      <c r="H539" s="3" t="s">
        <v>20</v>
      </c>
      <c r="I539" s="3" t="s">
        <v>75</v>
      </c>
      <c r="J539" s="3" t="s">
        <v>76</v>
      </c>
      <c r="K539" s="3" t="s">
        <v>79</v>
      </c>
      <c r="L539" s="6">
        <v>83064</v>
      </c>
      <c r="M539" s="6">
        <v>83768</v>
      </c>
      <c r="N539" s="6">
        <v>19868</v>
      </c>
      <c r="O539" s="6">
        <v>36021</v>
      </c>
      <c r="P539" s="6">
        <v>97051</v>
      </c>
      <c r="Q539" s="6">
        <v>63954.400000000001</v>
      </c>
    </row>
    <row r="540" spans="7:17" x14ac:dyDescent="0.3">
      <c r="G540" s="3" t="s">
        <v>72</v>
      </c>
      <c r="H540" s="3" t="s">
        <v>20</v>
      </c>
      <c r="I540" s="3" t="s">
        <v>75</v>
      </c>
      <c r="J540" s="3" t="s">
        <v>76</v>
      </c>
      <c r="K540" s="3" t="s">
        <v>25</v>
      </c>
      <c r="L540" s="6">
        <v>83064</v>
      </c>
      <c r="M540" s="6">
        <v>83768</v>
      </c>
      <c r="N540" s="6">
        <v>19868</v>
      </c>
      <c r="O540" s="6">
        <v>36021</v>
      </c>
      <c r="P540" s="6">
        <v>50249</v>
      </c>
      <c r="Q540" s="6">
        <v>54594</v>
      </c>
    </row>
    <row r="541" spans="7:17" x14ac:dyDescent="0.3">
      <c r="G541" s="3" t="s">
        <v>72</v>
      </c>
      <c r="H541" s="3" t="s">
        <v>20</v>
      </c>
      <c r="I541" s="3" t="s">
        <v>75</v>
      </c>
      <c r="J541" s="3" t="s">
        <v>76</v>
      </c>
      <c r="K541" s="3" t="s">
        <v>80</v>
      </c>
      <c r="L541" s="6">
        <v>83064</v>
      </c>
      <c r="M541" s="6">
        <v>83768</v>
      </c>
      <c r="N541" s="6">
        <v>19868</v>
      </c>
      <c r="O541" s="6">
        <v>36021</v>
      </c>
      <c r="P541" s="6">
        <v>117461</v>
      </c>
      <c r="Q541" s="6">
        <v>68036.399999999994</v>
      </c>
    </row>
    <row r="542" spans="7:17" x14ac:dyDescent="0.3">
      <c r="G542" s="3" t="s">
        <v>72</v>
      </c>
      <c r="H542" s="3" t="s">
        <v>20</v>
      </c>
      <c r="I542" s="3" t="s">
        <v>75</v>
      </c>
      <c r="J542" s="3" t="s">
        <v>76</v>
      </c>
      <c r="K542" s="3" t="s">
        <v>81</v>
      </c>
      <c r="L542" s="6">
        <v>83064</v>
      </c>
      <c r="M542" s="6">
        <v>83768</v>
      </c>
      <c r="N542" s="6">
        <v>19868</v>
      </c>
      <c r="O542" s="6">
        <v>36021</v>
      </c>
      <c r="P542" s="6">
        <v>36016</v>
      </c>
      <c r="Q542" s="6">
        <v>51747.4</v>
      </c>
    </row>
    <row r="543" spans="7:17" x14ac:dyDescent="0.3">
      <c r="G543" s="3" t="s">
        <v>72</v>
      </c>
      <c r="H543" s="3" t="s">
        <v>20</v>
      </c>
      <c r="I543" s="3" t="s">
        <v>75</v>
      </c>
      <c r="J543" s="3" t="s">
        <v>76</v>
      </c>
      <c r="K543" s="3" t="s">
        <v>82</v>
      </c>
      <c r="L543" s="6">
        <v>83064</v>
      </c>
      <c r="M543" s="6">
        <v>83768</v>
      </c>
      <c r="N543" s="6">
        <v>19868</v>
      </c>
      <c r="O543" s="6">
        <v>36021</v>
      </c>
      <c r="P543" s="6">
        <v>33332</v>
      </c>
      <c r="Q543" s="6">
        <v>51210.6</v>
      </c>
    </row>
    <row r="544" spans="7:17" x14ac:dyDescent="0.3">
      <c r="G544" s="3" t="s">
        <v>72</v>
      </c>
      <c r="H544" s="3" t="s">
        <v>20</v>
      </c>
      <c r="I544" s="3" t="s">
        <v>75</v>
      </c>
      <c r="J544" s="3" t="s">
        <v>76</v>
      </c>
      <c r="K544" s="3" t="s">
        <v>83</v>
      </c>
      <c r="L544" s="6">
        <v>83064</v>
      </c>
      <c r="M544" s="6">
        <v>83768</v>
      </c>
      <c r="N544" s="6">
        <v>19868</v>
      </c>
      <c r="O544" s="6">
        <v>36021</v>
      </c>
      <c r="P544" s="6">
        <v>41696</v>
      </c>
      <c r="Q544" s="6">
        <v>52883.4</v>
      </c>
    </row>
    <row r="545" spans="7:17" x14ac:dyDescent="0.3">
      <c r="G545" s="3" t="s">
        <v>72</v>
      </c>
      <c r="H545" s="3" t="s">
        <v>20</v>
      </c>
      <c r="I545" s="3" t="s">
        <v>75</v>
      </c>
      <c r="J545" s="3" t="s">
        <v>76</v>
      </c>
      <c r="K545" s="3" t="s">
        <v>84</v>
      </c>
      <c r="L545" s="6">
        <v>83064</v>
      </c>
      <c r="M545" s="6">
        <v>83768</v>
      </c>
      <c r="N545" s="6">
        <v>19868</v>
      </c>
      <c r="O545" s="6">
        <v>36021</v>
      </c>
      <c r="P545" s="6">
        <v>84732</v>
      </c>
      <c r="Q545" s="6">
        <v>61490.6</v>
      </c>
    </row>
    <row r="546" spans="7:17" x14ac:dyDescent="0.3">
      <c r="G546" s="3" t="s">
        <v>72</v>
      </c>
      <c r="H546" s="3" t="s">
        <v>20</v>
      </c>
      <c r="I546" s="3" t="s">
        <v>75</v>
      </c>
      <c r="J546" s="3" t="s">
        <v>76</v>
      </c>
      <c r="K546" s="3" t="s">
        <v>24</v>
      </c>
      <c r="L546" s="6">
        <v>83064</v>
      </c>
      <c r="M546" s="6">
        <v>83768</v>
      </c>
      <c r="N546" s="6">
        <v>19868</v>
      </c>
      <c r="O546" s="6">
        <v>36021</v>
      </c>
      <c r="P546" s="6">
        <v>100893</v>
      </c>
      <c r="Q546" s="6">
        <v>64722.8</v>
      </c>
    </row>
    <row r="547" spans="7:17" x14ac:dyDescent="0.3">
      <c r="G547" s="3" t="s">
        <v>72</v>
      </c>
      <c r="H547" s="3" t="s">
        <v>20</v>
      </c>
      <c r="I547" s="3" t="s">
        <v>75</v>
      </c>
      <c r="J547" s="3" t="s">
        <v>23</v>
      </c>
      <c r="K547" s="3" t="s">
        <v>77</v>
      </c>
      <c r="L547" s="6">
        <v>83064</v>
      </c>
      <c r="M547" s="6">
        <v>83768</v>
      </c>
      <c r="N547" s="6">
        <v>19868</v>
      </c>
      <c r="O547" s="6">
        <v>12030</v>
      </c>
      <c r="P547" s="6">
        <v>65219</v>
      </c>
      <c r="Q547" s="6">
        <v>52789.8</v>
      </c>
    </row>
    <row r="548" spans="7:17" x14ac:dyDescent="0.3">
      <c r="G548" s="3" t="s">
        <v>72</v>
      </c>
      <c r="H548" s="3" t="s">
        <v>20</v>
      </c>
      <c r="I548" s="3" t="s">
        <v>75</v>
      </c>
      <c r="J548" s="3" t="s">
        <v>23</v>
      </c>
      <c r="K548" s="3" t="s">
        <v>78</v>
      </c>
      <c r="L548" s="6">
        <v>83064</v>
      </c>
      <c r="M548" s="6">
        <v>83768</v>
      </c>
      <c r="N548" s="6">
        <v>19868</v>
      </c>
      <c r="O548" s="6">
        <v>12030</v>
      </c>
      <c r="P548" s="6">
        <v>94450</v>
      </c>
      <c r="Q548" s="6">
        <v>58636</v>
      </c>
    </row>
    <row r="549" spans="7:17" x14ac:dyDescent="0.3">
      <c r="G549" s="3" t="s">
        <v>72</v>
      </c>
      <c r="H549" s="3" t="s">
        <v>20</v>
      </c>
      <c r="I549" s="3" t="s">
        <v>75</v>
      </c>
      <c r="J549" s="3" t="s">
        <v>23</v>
      </c>
      <c r="K549" s="3" t="s">
        <v>79</v>
      </c>
      <c r="L549" s="6">
        <v>83064</v>
      </c>
      <c r="M549" s="6">
        <v>83768</v>
      </c>
      <c r="N549" s="6">
        <v>19868</v>
      </c>
      <c r="O549" s="6">
        <v>12030</v>
      </c>
      <c r="P549" s="6">
        <v>97051</v>
      </c>
      <c r="Q549" s="6">
        <v>59156.2</v>
      </c>
    </row>
    <row r="550" spans="7:17" x14ac:dyDescent="0.3">
      <c r="G550" s="3" t="s">
        <v>72</v>
      </c>
      <c r="H550" s="3" t="s">
        <v>20</v>
      </c>
      <c r="I550" s="3" t="s">
        <v>75</v>
      </c>
      <c r="J550" s="3" t="s">
        <v>23</v>
      </c>
      <c r="K550" s="3" t="s">
        <v>25</v>
      </c>
      <c r="L550" s="6">
        <v>83064</v>
      </c>
      <c r="M550" s="6">
        <v>83768</v>
      </c>
      <c r="N550" s="6">
        <v>19868</v>
      </c>
      <c r="O550" s="6">
        <v>12030</v>
      </c>
      <c r="P550" s="6">
        <v>50249</v>
      </c>
      <c r="Q550" s="6">
        <v>49795.8</v>
      </c>
    </row>
    <row r="551" spans="7:17" x14ac:dyDescent="0.3">
      <c r="G551" s="3" t="s">
        <v>72</v>
      </c>
      <c r="H551" s="3" t="s">
        <v>20</v>
      </c>
      <c r="I551" s="3" t="s">
        <v>75</v>
      </c>
      <c r="J551" s="3" t="s">
        <v>23</v>
      </c>
      <c r="K551" s="3" t="s">
        <v>80</v>
      </c>
      <c r="L551" s="6">
        <v>83064</v>
      </c>
      <c r="M551" s="6">
        <v>83768</v>
      </c>
      <c r="N551" s="6">
        <v>19868</v>
      </c>
      <c r="O551" s="6">
        <v>12030</v>
      </c>
      <c r="P551" s="6">
        <v>117461</v>
      </c>
      <c r="Q551" s="6">
        <v>63238.2</v>
      </c>
    </row>
    <row r="552" spans="7:17" x14ac:dyDescent="0.3">
      <c r="G552" s="3" t="s">
        <v>72</v>
      </c>
      <c r="H552" s="3" t="s">
        <v>20</v>
      </c>
      <c r="I552" s="3" t="s">
        <v>75</v>
      </c>
      <c r="J552" s="3" t="s">
        <v>23</v>
      </c>
      <c r="K552" s="3" t="s">
        <v>81</v>
      </c>
      <c r="L552" s="6">
        <v>83064</v>
      </c>
      <c r="M552" s="6">
        <v>83768</v>
      </c>
      <c r="N552" s="6">
        <v>19868</v>
      </c>
      <c r="O552" s="6">
        <v>12030</v>
      </c>
      <c r="P552" s="6">
        <v>36016</v>
      </c>
      <c r="Q552" s="6">
        <v>46949.2</v>
      </c>
    </row>
    <row r="553" spans="7:17" x14ac:dyDescent="0.3">
      <c r="G553" s="3" t="s">
        <v>72</v>
      </c>
      <c r="H553" s="3" t="s">
        <v>20</v>
      </c>
      <c r="I553" s="3" t="s">
        <v>75</v>
      </c>
      <c r="J553" s="3" t="s">
        <v>23</v>
      </c>
      <c r="K553" s="3" t="s">
        <v>82</v>
      </c>
      <c r="L553" s="6">
        <v>83064</v>
      </c>
      <c r="M553" s="6">
        <v>83768</v>
      </c>
      <c r="N553" s="6">
        <v>19868</v>
      </c>
      <c r="O553" s="6">
        <v>12030</v>
      </c>
      <c r="P553" s="6">
        <v>33332</v>
      </c>
      <c r="Q553" s="6">
        <v>46412.4</v>
      </c>
    </row>
    <row r="554" spans="7:17" x14ac:dyDescent="0.3">
      <c r="G554" s="3" t="s">
        <v>72</v>
      </c>
      <c r="H554" s="3" t="s">
        <v>20</v>
      </c>
      <c r="I554" s="3" t="s">
        <v>75</v>
      </c>
      <c r="J554" s="3" t="s">
        <v>23</v>
      </c>
      <c r="K554" s="3" t="s">
        <v>83</v>
      </c>
      <c r="L554" s="6">
        <v>83064</v>
      </c>
      <c r="M554" s="6">
        <v>83768</v>
      </c>
      <c r="N554" s="6">
        <v>19868</v>
      </c>
      <c r="O554" s="6">
        <v>12030</v>
      </c>
      <c r="P554" s="6">
        <v>41696</v>
      </c>
      <c r="Q554" s="6">
        <v>48085.2</v>
      </c>
    </row>
    <row r="555" spans="7:17" x14ac:dyDescent="0.3">
      <c r="G555" s="3" t="s">
        <v>72</v>
      </c>
      <c r="H555" s="3" t="s">
        <v>20</v>
      </c>
      <c r="I555" s="3" t="s">
        <v>75</v>
      </c>
      <c r="J555" s="3" t="s">
        <v>23</v>
      </c>
      <c r="K555" s="3" t="s">
        <v>84</v>
      </c>
      <c r="L555" s="6">
        <v>83064</v>
      </c>
      <c r="M555" s="6">
        <v>83768</v>
      </c>
      <c r="N555" s="6">
        <v>19868</v>
      </c>
      <c r="O555" s="6">
        <v>12030</v>
      </c>
      <c r="P555" s="6">
        <v>84732</v>
      </c>
      <c r="Q555" s="6">
        <v>56692.4</v>
      </c>
    </row>
    <row r="556" spans="7:17" x14ac:dyDescent="0.3">
      <c r="G556" s="3" t="s">
        <v>72</v>
      </c>
      <c r="H556" s="3" t="s">
        <v>20</v>
      </c>
      <c r="I556" s="3" t="s">
        <v>75</v>
      </c>
      <c r="J556" s="3" t="s">
        <v>23</v>
      </c>
      <c r="K556" s="3" t="s">
        <v>24</v>
      </c>
      <c r="L556" s="6">
        <v>83064</v>
      </c>
      <c r="M556" s="6">
        <v>83768</v>
      </c>
      <c r="N556" s="6">
        <v>19868</v>
      </c>
      <c r="O556" s="6">
        <v>12030</v>
      </c>
      <c r="P556" s="6">
        <v>100893</v>
      </c>
      <c r="Q556" s="6">
        <v>59924.6</v>
      </c>
    </row>
    <row r="557" spans="7:17" x14ac:dyDescent="0.3">
      <c r="G557" s="3" t="s">
        <v>72</v>
      </c>
      <c r="H557" s="3" t="s">
        <v>20</v>
      </c>
      <c r="I557" s="3" t="s">
        <v>75</v>
      </c>
      <c r="J557" s="3" t="s">
        <v>77</v>
      </c>
      <c r="K557" s="3" t="s">
        <v>78</v>
      </c>
      <c r="L557" s="6">
        <v>83064</v>
      </c>
      <c r="M557" s="6">
        <v>83768</v>
      </c>
      <c r="N557" s="6">
        <v>19868</v>
      </c>
      <c r="O557" s="6">
        <v>65219</v>
      </c>
      <c r="P557" s="6">
        <v>94450</v>
      </c>
      <c r="Q557" s="6">
        <v>69273.8</v>
      </c>
    </row>
    <row r="558" spans="7:17" x14ac:dyDescent="0.3">
      <c r="G558" s="3" t="s">
        <v>72</v>
      </c>
      <c r="H558" s="3" t="s">
        <v>20</v>
      </c>
      <c r="I558" s="3" t="s">
        <v>75</v>
      </c>
      <c r="J558" s="3" t="s">
        <v>77</v>
      </c>
      <c r="K558" s="3" t="s">
        <v>79</v>
      </c>
      <c r="L558" s="6">
        <v>83064</v>
      </c>
      <c r="M558" s="6">
        <v>83768</v>
      </c>
      <c r="N558" s="6">
        <v>19868</v>
      </c>
      <c r="O558" s="6">
        <v>65219</v>
      </c>
      <c r="P558" s="6">
        <v>97051</v>
      </c>
      <c r="Q558" s="6">
        <v>69794</v>
      </c>
    </row>
    <row r="559" spans="7:17" x14ac:dyDescent="0.3">
      <c r="G559" s="3" t="s">
        <v>72</v>
      </c>
      <c r="H559" s="3" t="s">
        <v>20</v>
      </c>
      <c r="I559" s="3" t="s">
        <v>75</v>
      </c>
      <c r="J559" s="3" t="s">
        <v>77</v>
      </c>
      <c r="K559" s="3" t="s">
        <v>25</v>
      </c>
      <c r="L559" s="6">
        <v>83064</v>
      </c>
      <c r="M559" s="6">
        <v>83768</v>
      </c>
      <c r="N559" s="6">
        <v>19868</v>
      </c>
      <c r="O559" s="6">
        <v>65219</v>
      </c>
      <c r="P559" s="6">
        <v>50249</v>
      </c>
      <c r="Q559" s="6">
        <v>60433.599999999999</v>
      </c>
    </row>
    <row r="560" spans="7:17" x14ac:dyDescent="0.3">
      <c r="G560" s="3" t="s">
        <v>72</v>
      </c>
      <c r="H560" s="3" t="s">
        <v>20</v>
      </c>
      <c r="I560" s="3" t="s">
        <v>75</v>
      </c>
      <c r="J560" s="3" t="s">
        <v>77</v>
      </c>
      <c r="K560" s="3" t="s">
        <v>80</v>
      </c>
      <c r="L560" s="6">
        <v>83064</v>
      </c>
      <c r="M560" s="6">
        <v>83768</v>
      </c>
      <c r="N560" s="6">
        <v>19868</v>
      </c>
      <c r="O560" s="6">
        <v>65219</v>
      </c>
      <c r="P560" s="6">
        <v>117461</v>
      </c>
      <c r="Q560" s="6">
        <v>73876</v>
      </c>
    </row>
    <row r="561" spans="7:17" x14ac:dyDescent="0.3">
      <c r="G561" s="3" t="s">
        <v>72</v>
      </c>
      <c r="H561" s="3" t="s">
        <v>20</v>
      </c>
      <c r="I561" s="3" t="s">
        <v>75</v>
      </c>
      <c r="J561" s="3" t="s">
        <v>77</v>
      </c>
      <c r="K561" s="3" t="s">
        <v>81</v>
      </c>
      <c r="L561" s="6">
        <v>83064</v>
      </c>
      <c r="M561" s="6">
        <v>83768</v>
      </c>
      <c r="N561" s="6">
        <v>19868</v>
      </c>
      <c r="O561" s="6">
        <v>65219</v>
      </c>
      <c r="P561" s="6">
        <v>36016</v>
      </c>
      <c r="Q561" s="6">
        <v>57587</v>
      </c>
    </row>
    <row r="562" spans="7:17" x14ac:dyDescent="0.3">
      <c r="G562" s="3" t="s">
        <v>72</v>
      </c>
      <c r="H562" s="3" t="s">
        <v>20</v>
      </c>
      <c r="I562" s="3" t="s">
        <v>75</v>
      </c>
      <c r="J562" s="3" t="s">
        <v>77</v>
      </c>
      <c r="K562" s="3" t="s">
        <v>82</v>
      </c>
      <c r="L562" s="6">
        <v>83064</v>
      </c>
      <c r="M562" s="6">
        <v>83768</v>
      </c>
      <c r="N562" s="6">
        <v>19868</v>
      </c>
      <c r="O562" s="6">
        <v>65219</v>
      </c>
      <c r="P562" s="6">
        <v>33332</v>
      </c>
      <c r="Q562" s="6">
        <v>57050.2</v>
      </c>
    </row>
    <row r="563" spans="7:17" x14ac:dyDescent="0.3">
      <c r="G563" s="3" t="s">
        <v>72</v>
      </c>
      <c r="H563" s="3" t="s">
        <v>20</v>
      </c>
      <c r="I563" s="3" t="s">
        <v>75</v>
      </c>
      <c r="J563" s="3" t="s">
        <v>77</v>
      </c>
      <c r="K563" s="3" t="s">
        <v>83</v>
      </c>
      <c r="L563" s="6">
        <v>83064</v>
      </c>
      <c r="M563" s="6">
        <v>83768</v>
      </c>
      <c r="N563" s="6">
        <v>19868</v>
      </c>
      <c r="O563" s="6">
        <v>65219</v>
      </c>
      <c r="P563" s="6">
        <v>41696</v>
      </c>
      <c r="Q563" s="6">
        <v>58723</v>
      </c>
    </row>
    <row r="564" spans="7:17" x14ac:dyDescent="0.3">
      <c r="G564" s="3" t="s">
        <v>72</v>
      </c>
      <c r="H564" s="3" t="s">
        <v>20</v>
      </c>
      <c r="I564" s="3" t="s">
        <v>75</v>
      </c>
      <c r="J564" s="3" t="s">
        <v>77</v>
      </c>
      <c r="K564" s="3" t="s">
        <v>84</v>
      </c>
      <c r="L564" s="6">
        <v>83064</v>
      </c>
      <c r="M564" s="6">
        <v>83768</v>
      </c>
      <c r="N564" s="6">
        <v>19868</v>
      </c>
      <c r="O564" s="6">
        <v>65219</v>
      </c>
      <c r="P564" s="6">
        <v>84732</v>
      </c>
      <c r="Q564" s="6">
        <v>67330.2</v>
      </c>
    </row>
    <row r="565" spans="7:17" x14ac:dyDescent="0.3">
      <c r="G565" s="3" t="s">
        <v>72</v>
      </c>
      <c r="H565" s="3" t="s">
        <v>20</v>
      </c>
      <c r="I565" s="3" t="s">
        <v>75</v>
      </c>
      <c r="J565" s="3" t="s">
        <v>77</v>
      </c>
      <c r="K565" s="3" t="s">
        <v>24</v>
      </c>
      <c r="L565" s="6">
        <v>83064</v>
      </c>
      <c r="M565" s="6">
        <v>83768</v>
      </c>
      <c r="N565" s="6">
        <v>19868</v>
      </c>
      <c r="O565" s="6">
        <v>65219</v>
      </c>
      <c r="P565" s="6">
        <v>100893</v>
      </c>
      <c r="Q565" s="6">
        <v>70562.399999999994</v>
      </c>
    </row>
    <row r="566" spans="7:17" x14ac:dyDescent="0.3">
      <c r="G566" s="3" t="s">
        <v>72</v>
      </c>
      <c r="H566" s="3" t="s">
        <v>20</v>
      </c>
      <c r="I566" s="3" t="s">
        <v>75</v>
      </c>
      <c r="J566" s="3" t="s">
        <v>78</v>
      </c>
      <c r="K566" s="3" t="s">
        <v>79</v>
      </c>
      <c r="L566" s="6">
        <v>83064</v>
      </c>
      <c r="M566" s="6">
        <v>83768</v>
      </c>
      <c r="N566" s="6">
        <v>19868</v>
      </c>
      <c r="O566" s="6">
        <v>94450</v>
      </c>
      <c r="P566" s="6">
        <v>97051</v>
      </c>
      <c r="Q566" s="6">
        <v>75640.2</v>
      </c>
    </row>
    <row r="567" spans="7:17" x14ac:dyDescent="0.3">
      <c r="G567" s="3" t="s">
        <v>72</v>
      </c>
      <c r="H567" s="3" t="s">
        <v>20</v>
      </c>
      <c r="I567" s="3" t="s">
        <v>75</v>
      </c>
      <c r="J567" s="3" t="s">
        <v>78</v>
      </c>
      <c r="K567" s="3" t="s">
        <v>25</v>
      </c>
      <c r="L567" s="6">
        <v>83064</v>
      </c>
      <c r="M567" s="6">
        <v>83768</v>
      </c>
      <c r="N567" s="6">
        <v>19868</v>
      </c>
      <c r="O567" s="6">
        <v>94450</v>
      </c>
      <c r="P567" s="6">
        <v>50249</v>
      </c>
      <c r="Q567" s="6">
        <v>66279.8</v>
      </c>
    </row>
    <row r="568" spans="7:17" x14ac:dyDescent="0.3">
      <c r="G568" s="3" t="s">
        <v>72</v>
      </c>
      <c r="H568" s="3" t="s">
        <v>20</v>
      </c>
      <c r="I568" s="3" t="s">
        <v>75</v>
      </c>
      <c r="J568" s="3" t="s">
        <v>78</v>
      </c>
      <c r="K568" s="3" t="s">
        <v>80</v>
      </c>
      <c r="L568" s="6">
        <v>83064</v>
      </c>
      <c r="M568" s="6">
        <v>83768</v>
      </c>
      <c r="N568" s="6">
        <v>19868</v>
      </c>
      <c r="O568" s="6">
        <v>94450</v>
      </c>
      <c r="P568" s="6">
        <v>117461</v>
      </c>
      <c r="Q568" s="6">
        <v>79722.2</v>
      </c>
    </row>
    <row r="569" spans="7:17" x14ac:dyDescent="0.3">
      <c r="G569" s="3" t="s">
        <v>72</v>
      </c>
      <c r="H569" s="3" t="s">
        <v>20</v>
      </c>
      <c r="I569" s="3" t="s">
        <v>75</v>
      </c>
      <c r="J569" s="3" t="s">
        <v>78</v>
      </c>
      <c r="K569" s="3" t="s">
        <v>81</v>
      </c>
      <c r="L569" s="6">
        <v>83064</v>
      </c>
      <c r="M569" s="6">
        <v>83768</v>
      </c>
      <c r="N569" s="6">
        <v>19868</v>
      </c>
      <c r="O569" s="6">
        <v>94450</v>
      </c>
      <c r="P569" s="6">
        <v>36016</v>
      </c>
      <c r="Q569" s="6">
        <v>63433.2</v>
      </c>
    </row>
    <row r="570" spans="7:17" x14ac:dyDescent="0.3">
      <c r="G570" s="3" t="s">
        <v>72</v>
      </c>
      <c r="H570" s="3" t="s">
        <v>20</v>
      </c>
      <c r="I570" s="3" t="s">
        <v>75</v>
      </c>
      <c r="J570" s="3" t="s">
        <v>78</v>
      </c>
      <c r="K570" s="3" t="s">
        <v>82</v>
      </c>
      <c r="L570" s="6">
        <v>83064</v>
      </c>
      <c r="M570" s="6">
        <v>83768</v>
      </c>
      <c r="N570" s="6">
        <v>19868</v>
      </c>
      <c r="O570" s="6">
        <v>94450</v>
      </c>
      <c r="P570" s="6">
        <v>33332</v>
      </c>
      <c r="Q570" s="6">
        <v>62896.4</v>
      </c>
    </row>
    <row r="571" spans="7:17" x14ac:dyDescent="0.3">
      <c r="G571" s="3" t="s">
        <v>72</v>
      </c>
      <c r="H571" s="3" t="s">
        <v>20</v>
      </c>
      <c r="I571" s="3" t="s">
        <v>75</v>
      </c>
      <c r="J571" s="3" t="s">
        <v>78</v>
      </c>
      <c r="K571" s="3" t="s">
        <v>83</v>
      </c>
      <c r="L571" s="6">
        <v>83064</v>
      </c>
      <c r="M571" s="6">
        <v>83768</v>
      </c>
      <c r="N571" s="6">
        <v>19868</v>
      </c>
      <c r="O571" s="6">
        <v>94450</v>
      </c>
      <c r="P571" s="6">
        <v>41696</v>
      </c>
      <c r="Q571" s="6">
        <v>64569.2</v>
      </c>
    </row>
    <row r="572" spans="7:17" x14ac:dyDescent="0.3">
      <c r="G572" s="3" t="s">
        <v>72</v>
      </c>
      <c r="H572" s="3" t="s">
        <v>20</v>
      </c>
      <c r="I572" s="3" t="s">
        <v>75</v>
      </c>
      <c r="J572" s="3" t="s">
        <v>78</v>
      </c>
      <c r="K572" s="3" t="s">
        <v>84</v>
      </c>
      <c r="L572" s="6">
        <v>83064</v>
      </c>
      <c r="M572" s="6">
        <v>83768</v>
      </c>
      <c r="N572" s="6">
        <v>19868</v>
      </c>
      <c r="O572" s="6">
        <v>94450</v>
      </c>
      <c r="P572" s="6">
        <v>84732</v>
      </c>
      <c r="Q572" s="6">
        <v>73176.399999999994</v>
      </c>
    </row>
    <row r="573" spans="7:17" x14ac:dyDescent="0.3">
      <c r="G573" s="3" t="s">
        <v>72</v>
      </c>
      <c r="H573" s="3" t="s">
        <v>20</v>
      </c>
      <c r="I573" s="3" t="s">
        <v>75</v>
      </c>
      <c r="J573" s="3" t="s">
        <v>78</v>
      </c>
      <c r="K573" s="3" t="s">
        <v>24</v>
      </c>
      <c r="L573" s="6">
        <v>83064</v>
      </c>
      <c r="M573" s="6">
        <v>83768</v>
      </c>
      <c r="N573" s="6">
        <v>19868</v>
      </c>
      <c r="O573" s="6">
        <v>94450</v>
      </c>
      <c r="P573" s="6">
        <v>100893</v>
      </c>
      <c r="Q573" s="6">
        <v>76408.600000000006</v>
      </c>
    </row>
    <row r="574" spans="7:17" x14ac:dyDescent="0.3">
      <c r="G574" s="3" t="s">
        <v>72</v>
      </c>
      <c r="H574" s="3" t="s">
        <v>20</v>
      </c>
      <c r="I574" s="3" t="s">
        <v>75</v>
      </c>
      <c r="J574" s="3" t="s">
        <v>79</v>
      </c>
      <c r="K574" s="3" t="s">
        <v>25</v>
      </c>
      <c r="L574" s="6">
        <v>83064</v>
      </c>
      <c r="M574" s="6">
        <v>83768</v>
      </c>
      <c r="N574" s="6">
        <v>19868</v>
      </c>
      <c r="O574" s="6">
        <v>97051</v>
      </c>
      <c r="P574" s="6">
        <v>50249</v>
      </c>
      <c r="Q574" s="6">
        <v>66800</v>
      </c>
    </row>
    <row r="575" spans="7:17" x14ac:dyDescent="0.3">
      <c r="G575" s="3" t="s">
        <v>72</v>
      </c>
      <c r="H575" s="3" t="s">
        <v>20</v>
      </c>
      <c r="I575" s="3" t="s">
        <v>75</v>
      </c>
      <c r="J575" s="3" t="s">
        <v>79</v>
      </c>
      <c r="K575" s="3" t="s">
        <v>80</v>
      </c>
      <c r="L575" s="6">
        <v>83064</v>
      </c>
      <c r="M575" s="6">
        <v>83768</v>
      </c>
      <c r="N575" s="6">
        <v>19868</v>
      </c>
      <c r="O575" s="6">
        <v>97051</v>
      </c>
      <c r="P575" s="6">
        <v>117461</v>
      </c>
      <c r="Q575" s="6">
        <v>80242.399999999994</v>
      </c>
    </row>
    <row r="576" spans="7:17" x14ac:dyDescent="0.3">
      <c r="G576" s="3" t="s">
        <v>72</v>
      </c>
      <c r="H576" s="3" t="s">
        <v>20</v>
      </c>
      <c r="I576" s="3" t="s">
        <v>75</v>
      </c>
      <c r="J576" s="3" t="s">
        <v>79</v>
      </c>
      <c r="K576" s="3" t="s">
        <v>81</v>
      </c>
      <c r="L576" s="6">
        <v>83064</v>
      </c>
      <c r="M576" s="6">
        <v>83768</v>
      </c>
      <c r="N576" s="6">
        <v>19868</v>
      </c>
      <c r="O576" s="6">
        <v>97051</v>
      </c>
      <c r="P576" s="6">
        <v>36016</v>
      </c>
      <c r="Q576" s="6">
        <v>63953.4</v>
      </c>
    </row>
    <row r="577" spans="7:17" x14ac:dyDescent="0.3">
      <c r="G577" s="3" t="s">
        <v>72</v>
      </c>
      <c r="H577" s="3" t="s">
        <v>20</v>
      </c>
      <c r="I577" s="3" t="s">
        <v>75</v>
      </c>
      <c r="J577" s="3" t="s">
        <v>79</v>
      </c>
      <c r="K577" s="3" t="s">
        <v>82</v>
      </c>
      <c r="L577" s="6">
        <v>83064</v>
      </c>
      <c r="M577" s="6">
        <v>83768</v>
      </c>
      <c r="N577" s="6">
        <v>19868</v>
      </c>
      <c r="O577" s="6">
        <v>97051</v>
      </c>
      <c r="P577" s="6">
        <v>33332</v>
      </c>
      <c r="Q577" s="6">
        <v>63416.6</v>
      </c>
    </row>
    <row r="578" spans="7:17" x14ac:dyDescent="0.3">
      <c r="G578" s="3" t="s">
        <v>72</v>
      </c>
      <c r="H578" s="3" t="s">
        <v>20</v>
      </c>
      <c r="I578" s="3" t="s">
        <v>75</v>
      </c>
      <c r="J578" s="3" t="s">
        <v>79</v>
      </c>
      <c r="K578" s="3" t="s">
        <v>83</v>
      </c>
      <c r="L578" s="6">
        <v>83064</v>
      </c>
      <c r="M578" s="6">
        <v>83768</v>
      </c>
      <c r="N578" s="6">
        <v>19868</v>
      </c>
      <c r="O578" s="6">
        <v>97051</v>
      </c>
      <c r="P578" s="6">
        <v>41696</v>
      </c>
      <c r="Q578" s="6">
        <v>65089.4</v>
      </c>
    </row>
    <row r="579" spans="7:17" x14ac:dyDescent="0.3">
      <c r="G579" s="3" t="s">
        <v>72</v>
      </c>
      <c r="H579" s="3" t="s">
        <v>20</v>
      </c>
      <c r="I579" s="3" t="s">
        <v>75</v>
      </c>
      <c r="J579" s="3" t="s">
        <v>79</v>
      </c>
      <c r="K579" s="3" t="s">
        <v>84</v>
      </c>
      <c r="L579" s="6">
        <v>83064</v>
      </c>
      <c r="M579" s="6">
        <v>83768</v>
      </c>
      <c r="N579" s="6">
        <v>19868</v>
      </c>
      <c r="O579" s="6">
        <v>97051</v>
      </c>
      <c r="P579" s="6">
        <v>84732</v>
      </c>
      <c r="Q579" s="6">
        <v>73696.600000000006</v>
      </c>
    </row>
    <row r="580" spans="7:17" x14ac:dyDescent="0.3">
      <c r="G580" s="3" t="s">
        <v>72</v>
      </c>
      <c r="H580" s="3" t="s">
        <v>20</v>
      </c>
      <c r="I580" s="3" t="s">
        <v>75</v>
      </c>
      <c r="J580" s="3" t="s">
        <v>79</v>
      </c>
      <c r="K580" s="3" t="s">
        <v>24</v>
      </c>
      <c r="L580" s="6">
        <v>83064</v>
      </c>
      <c r="M580" s="6">
        <v>83768</v>
      </c>
      <c r="N580" s="6">
        <v>19868</v>
      </c>
      <c r="O580" s="6">
        <v>97051</v>
      </c>
      <c r="P580" s="6">
        <v>100893</v>
      </c>
      <c r="Q580" s="6">
        <v>76928.800000000003</v>
      </c>
    </row>
    <row r="581" spans="7:17" x14ac:dyDescent="0.3">
      <c r="G581" s="3" t="s">
        <v>72</v>
      </c>
      <c r="H581" s="3" t="s">
        <v>20</v>
      </c>
      <c r="I581" s="3" t="s">
        <v>75</v>
      </c>
      <c r="J581" s="3" t="s">
        <v>25</v>
      </c>
      <c r="K581" s="3" t="s">
        <v>80</v>
      </c>
      <c r="L581" s="6">
        <v>83064</v>
      </c>
      <c r="M581" s="6">
        <v>83768</v>
      </c>
      <c r="N581" s="6">
        <v>19868</v>
      </c>
      <c r="O581" s="6">
        <v>50249</v>
      </c>
      <c r="P581" s="6">
        <v>117461</v>
      </c>
      <c r="Q581" s="6">
        <v>70882</v>
      </c>
    </row>
    <row r="582" spans="7:17" x14ac:dyDescent="0.3">
      <c r="G582" s="3" t="s">
        <v>72</v>
      </c>
      <c r="H582" s="3" t="s">
        <v>20</v>
      </c>
      <c r="I582" s="3" t="s">
        <v>75</v>
      </c>
      <c r="J582" s="3" t="s">
        <v>25</v>
      </c>
      <c r="K582" s="3" t="s">
        <v>81</v>
      </c>
      <c r="L582" s="6">
        <v>83064</v>
      </c>
      <c r="M582" s="6">
        <v>83768</v>
      </c>
      <c r="N582" s="6">
        <v>19868</v>
      </c>
      <c r="O582" s="6">
        <v>50249</v>
      </c>
      <c r="P582" s="6">
        <v>36016</v>
      </c>
      <c r="Q582" s="6">
        <v>54593</v>
      </c>
    </row>
    <row r="583" spans="7:17" x14ac:dyDescent="0.3">
      <c r="G583" s="3" t="s">
        <v>72</v>
      </c>
      <c r="H583" s="3" t="s">
        <v>20</v>
      </c>
      <c r="I583" s="3" t="s">
        <v>75</v>
      </c>
      <c r="J583" s="3" t="s">
        <v>25</v>
      </c>
      <c r="K583" s="3" t="s">
        <v>82</v>
      </c>
      <c r="L583" s="6">
        <v>83064</v>
      </c>
      <c r="M583" s="6">
        <v>83768</v>
      </c>
      <c r="N583" s="6">
        <v>19868</v>
      </c>
      <c r="O583" s="6">
        <v>50249</v>
      </c>
      <c r="P583" s="6">
        <v>33332</v>
      </c>
      <c r="Q583" s="6">
        <v>54056.2</v>
      </c>
    </row>
    <row r="584" spans="7:17" x14ac:dyDescent="0.3">
      <c r="G584" s="3" t="s">
        <v>72</v>
      </c>
      <c r="H584" s="3" t="s">
        <v>20</v>
      </c>
      <c r="I584" s="3" t="s">
        <v>75</v>
      </c>
      <c r="J584" s="3" t="s">
        <v>25</v>
      </c>
      <c r="K584" s="3" t="s">
        <v>83</v>
      </c>
      <c r="L584" s="6">
        <v>83064</v>
      </c>
      <c r="M584" s="6">
        <v>83768</v>
      </c>
      <c r="N584" s="6">
        <v>19868</v>
      </c>
      <c r="O584" s="6">
        <v>50249</v>
      </c>
      <c r="P584" s="6">
        <v>41696</v>
      </c>
      <c r="Q584" s="6">
        <v>55729</v>
      </c>
    </row>
    <row r="585" spans="7:17" x14ac:dyDescent="0.3">
      <c r="G585" s="3" t="s">
        <v>72</v>
      </c>
      <c r="H585" s="3" t="s">
        <v>20</v>
      </c>
      <c r="I585" s="3" t="s">
        <v>75</v>
      </c>
      <c r="J585" s="3" t="s">
        <v>25</v>
      </c>
      <c r="K585" s="3" t="s">
        <v>84</v>
      </c>
      <c r="L585" s="6">
        <v>83064</v>
      </c>
      <c r="M585" s="6">
        <v>83768</v>
      </c>
      <c r="N585" s="6">
        <v>19868</v>
      </c>
      <c r="O585" s="6">
        <v>50249</v>
      </c>
      <c r="P585" s="6">
        <v>84732</v>
      </c>
      <c r="Q585" s="6">
        <v>64336.2</v>
      </c>
    </row>
    <row r="586" spans="7:17" x14ac:dyDescent="0.3">
      <c r="G586" s="3" t="s">
        <v>72</v>
      </c>
      <c r="H586" s="3" t="s">
        <v>20</v>
      </c>
      <c r="I586" s="3" t="s">
        <v>75</v>
      </c>
      <c r="J586" s="3" t="s">
        <v>25</v>
      </c>
      <c r="K586" s="3" t="s">
        <v>24</v>
      </c>
      <c r="L586" s="6">
        <v>83064</v>
      </c>
      <c r="M586" s="6">
        <v>83768</v>
      </c>
      <c r="N586" s="6">
        <v>19868</v>
      </c>
      <c r="O586" s="6">
        <v>50249</v>
      </c>
      <c r="P586" s="6">
        <v>100893</v>
      </c>
      <c r="Q586" s="6">
        <v>67568.399999999994</v>
      </c>
    </row>
    <row r="587" spans="7:17" x14ac:dyDescent="0.3">
      <c r="G587" s="3" t="s">
        <v>72</v>
      </c>
      <c r="H587" s="3" t="s">
        <v>20</v>
      </c>
      <c r="I587" s="3" t="s">
        <v>75</v>
      </c>
      <c r="J587" s="3" t="s">
        <v>80</v>
      </c>
      <c r="K587" s="3" t="s">
        <v>81</v>
      </c>
      <c r="L587" s="6">
        <v>83064</v>
      </c>
      <c r="M587" s="6">
        <v>83768</v>
      </c>
      <c r="N587" s="6">
        <v>19868</v>
      </c>
      <c r="O587" s="6">
        <v>117461</v>
      </c>
      <c r="P587" s="6">
        <v>36016</v>
      </c>
      <c r="Q587" s="6">
        <v>68035.399999999994</v>
      </c>
    </row>
    <row r="588" spans="7:17" x14ac:dyDescent="0.3">
      <c r="G588" s="3" t="s">
        <v>72</v>
      </c>
      <c r="H588" s="3" t="s">
        <v>20</v>
      </c>
      <c r="I588" s="3" t="s">
        <v>75</v>
      </c>
      <c r="J588" s="3" t="s">
        <v>80</v>
      </c>
      <c r="K588" s="3" t="s">
        <v>82</v>
      </c>
      <c r="L588" s="6">
        <v>83064</v>
      </c>
      <c r="M588" s="6">
        <v>83768</v>
      </c>
      <c r="N588" s="6">
        <v>19868</v>
      </c>
      <c r="O588" s="6">
        <v>117461</v>
      </c>
      <c r="P588" s="6">
        <v>33332</v>
      </c>
      <c r="Q588" s="6">
        <v>67498.600000000006</v>
      </c>
    </row>
    <row r="589" spans="7:17" x14ac:dyDescent="0.3">
      <c r="G589" s="3" t="s">
        <v>72</v>
      </c>
      <c r="H589" s="3" t="s">
        <v>20</v>
      </c>
      <c r="I589" s="3" t="s">
        <v>75</v>
      </c>
      <c r="J589" s="3" t="s">
        <v>80</v>
      </c>
      <c r="K589" s="3" t="s">
        <v>83</v>
      </c>
      <c r="L589" s="6">
        <v>83064</v>
      </c>
      <c r="M589" s="6">
        <v>83768</v>
      </c>
      <c r="N589" s="6">
        <v>19868</v>
      </c>
      <c r="O589" s="6">
        <v>117461</v>
      </c>
      <c r="P589" s="6">
        <v>41696</v>
      </c>
      <c r="Q589" s="6">
        <v>69171.399999999994</v>
      </c>
    </row>
    <row r="590" spans="7:17" x14ac:dyDescent="0.3">
      <c r="G590" s="3" t="s">
        <v>72</v>
      </c>
      <c r="H590" s="3" t="s">
        <v>20</v>
      </c>
      <c r="I590" s="3" t="s">
        <v>75</v>
      </c>
      <c r="J590" s="3" t="s">
        <v>80</v>
      </c>
      <c r="K590" s="3" t="s">
        <v>84</v>
      </c>
      <c r="L590" s="6">
        <v>83064</v>
      </c>
      <c r="M590" s="6">
        <v>83768</v>
      </c>
      <c r="N590" s="6">
        <v>19868</v>
      </c>
      <c r="O590" s="6">
        <v>117461</v>
      </c>
      <c r="P590" s="6">
        <v>84732</v>
      </c>
      <c r="Q590" s="6">
        <v>77778.600000000006</v>
      </c>
    </row>
    <row r="591" spans="7:17" x14ac:dyDescent="0.3">
      <c r="G591" s="3" t="s">
        <v>72</v>
      </c>
      <c r="H591" s="3" t="s">
        <v>20</v>
      </c>
      <c r="I591" s="3" t="s">
        <v>75</v>
      </c>
      <c r="J591" s="3" t="s">
        <v>80</v>
      </c>
      <c r="K591" s="3" t="s">
        <v>24</v>
      </c>
      <c r="L591" s="6">
        <v>83064</v>
      </c>
      <c r="M591" s="6">
        <v>83768</v>
      </c>
      <c r="N591" s="6">
        <v>19868</v>
      </c>
      <c r="O591" s="6">
        <v>117461</v>
      </c>
      <c r="P591" s="6">
        <v>100893</v>
      </c>
      <c r="Q591" s="6">
        <v>81010.8</v>
      </c>
    </row>
    <row r="592" spans="7:17" x14ac:dyDescent="0.3">
      <c r="G592" s="3" t="s">
        <v>72</v>
      </c>
      <c r="H592" s="3" t="s">
        <v>20</v>
      </c>
      <c r="I592" s="3" t="s">
        <v>75</v>
      </c>
      <c r="J592" s="3" t="s">
        <v>81</v>
      </c>
      <c r="K592" s="3" t="s">
        <v>82</v>
      </c>
      <c r="L592" s="6">
        <v>83064</v>
      </c>
      <c r="M592" s="6">
        <v>83768</v>
      </c>
      <c r="N592" s="6">
        <v>19868</v>
      </c>
      <c r="O592" s="6">
        <v>36016</v>
      </c>
      <c r="P592" s="6">
        <v>33332</v>
      </c>
      <c r="Q592" s="6">
        <v>51209.599999999999</v>
      </c>
    </row>
    <row r="593" spans="7:17" x14ac:dyDescent="0.3">
      <c r="G593" s="3" t="s">
        <v>72</v>
      </c>
      <c r="H593" s="3" t="s">
        <v>20</v>
      </c>
      <c r="I593" s="3" t="s">
        <v>75</v>
      </c>
      <c r="J593" s="3" t="s">
        <v>81</v>
      </c>
      <c r="K593" s="3" t="s">
        <v>83</v>
      </c>
      <c r="L593" s="6">
        <v>83064</v>
      </c>
      <c r="M593" s="6">
        <v>83768</v>
      </c>
      <c r="N593" s="6">
        <v>19868</v>
      </c>
      <c r="O593" s="6">
        <v>36016</v>
      </c>
      <c r="P593" s="6">
        <v>41696</v>
      </c>
      <c r="Q593" s="6">
        <v>52882.400000000001</v>
      </c>
    </row>
    <row r="594" spans="7:17" x14ac:dyDescent="0.3">
      <c r="G594" s="3" t="s">
        <v>72</v>
      </c>
      <c r="H594" s="3" t="s">
        <v>20</v>
      </c>
      <c r="I594" s="3" t="s">
        <v>75</v>
      </c>
      <c r="J594" s="3" t="s">
        <v>81</v>
      </c>
      <c r="K594" s="3" t="s">
        <v>84</v>
      </c>
      <c r="L594" s="6">
        <v>83064</v>
      </c>
      <c r="M594" s="6">
        <v>83768</v>
      </c>
      <c r="N594" s="6">
        <v>19868</v>
      </c>
      <c r="O594" s="6">
        <v>36016</v>
      </c>
      <c r="P594" s="6">
        <v>84732</v>
      </c>
      <c r="Q594" s="6">
        <v>61489.599999999999</v>
      </c>
    </row>
    <row r="595" spans="7:17" x14ac:dyDescent="0.3">
      <c r="G595" s="3" t="s">
        <v>72</v>
      </c>
      <c r="H595" s="3" t="s">
        <v>20</v>
      </c>
      <c r="I595" s="3" t="s">
        <v>75</v>
      </c>
      <c r="J595" s="3" t="s">
        <v>81</v>
      </c>
      <c r="K595" s="3" t="s">
        <v>24</v>
      </c>
      <c r="L595" s="6">
        <v>83064</v>
      </c>
      <c r="M595" s="6">
        <v>83768</v>
      </c>
      <c r="N595" s="6">
        <v>19868</v>
      </c>
      <c r="O595" s="6">
        <v>36016</v>
      </c>
      <c r="P595" s="6">
        <v>100893</v>
      </c>
      <c r="Q595" s="6">
        <v>64721.8</v>
      </c>
    </row>
    <row r="596" spans="7:17" x14ac:dyDescent="0.3">
      <c r="G596" s="3" t="s">
        <v>72</v>
      </c>
      <c r="H596" s="3" t="s">
        <v>20</v>
      </c>
      <c r="I596" s="3" t="s">
        <v>75</v>
      </c>
      <c r="J596" s="3" t="s">
        <v>82</v>
      </c>
      <c r="K596" s="3" t="s">
        <v>83</v>
      </c>
      <c r="L596" s="6">
        <v>83064</v>
      </c>
      <c r="M596" s="6">
        <v>83768</v>
      </c>
      <c r="N596" s="6">
        <v>19868</v>
      </c>
      <c r="O596" s="6">
        <v>33332</v>
      </c>
      <c r="P596" s="6">
        <v>41696</v>
      </c>
      <c r="Q596" s="6">
        <v>52345.599999999999</v>
      </c>
    </row>
    <row r="597" spans="7:17" x14ac:dyDescent="0.3">
      <c r="G597" s="3" t="s">
        <v>72</v>
      </c>
      <c r="H597" s="3" t="s">
        <v>20</v>
      </c>
      <c r="I597" s="3" t="s">
        <v>75</v>
      </c>
      <c r="J597" s="3" t="s">
        <v>82</v>
      </c>
      <c r="K597" s="3" t="s">
        <v>84</v>
      </c>
      <c r="L597" s="6">
        <v>83064</v>
      </c>
      <c r="M597" s="6">
        <v>83768</v>
      </c>
      <c r="N597" s="6">
        <v>19868</v>
      </c>
      <c r="O597" s="6">
        <v>33332</v>
      </c>
      <c r="P597" s="6">
        <v>84732</v>
      </c>
      <c r="Q597" s="6">
        <v>60952.800000000003</v>
      </c>
    </row>
    <row r="598" spans="7:17" x14ac:dyDescent="0.3">
      <c r="G598" s="3" t="s">
        <v>72</v>
      </c>
      <c r="H598" s="3" t="s">
        <v>20</v>
      </c>
      <c r="I598" s="3" t="s">
        <v>75</v>
      </c>
      <c r="J598" s="3" t="s">
        <v>82</v>
      </c>
      <c r="K598" s="3" t="s">
        <v>24</v>
      </c>
      <c r="L598" s="6">
        <v>83064</v>
      </c>
      <c r="M598" s="6">
        <v>83768</v>
      </c>
      <c r="N598" s="6">
        <v>19868</v>
      </c>
      <c r="O598" s="6">
        <v>33332</v>
      </c>
      <c r="P598" s="6">
        <v>100893</v>
      </c>
      <c r="Q598" s="6">
        <v>64185</v>
      </c>
    </row>
    <row r="599" spans="7:17" x14ac:dyDescent="0.3">
      <c r="G599" s="3" t="s">
        <v>72</v>
      </c>
      <c r="H599" s="3" t="s">
        <v>20</v>
      </c>
      <c r="I599" s="3" t="s">
        <v>75</v>
      </c>
      <c r="J599" s="3" t="s">
        <v>83</v>
      </c>
      <c r="K599" s="3" t="s">
        <v>84</v>
      </c>
      <c r="L599" s="6">
        <v>83064</v>
      </c>
      <c r="M599" s="6">
        <v>83768</v>
      </c>
      <c r="N599" s="6">
        <v>19868</v>
      </c>
      <c r="O599" s="6">
        <v>41696</v>
      </c>
      <c r="P599" s="6">
        <v>84732</v>
      </c>
      <c r="Q599" s="6">
        <v>62625.599999999999</v>
      </c>
    </row>
    <row r="600" spans="7:17" x14ac:dyDescent="0.3">
      <c r="G600" s="3" t="s">
        <v>72</v>
      </c>
      <c r="H600" s="3" t="s">
        <v>20</v>
      </c>
      <c r="I600" s="3" t="s">
        <v>75</v>
      </c>
      <c r="J600" s="3" t="s">
        <v>83</v>
      </c>
      <c r="K600" s="3" t="s">
        <v>24</v>
      </c>
      <c r="L600" s="6">
        <v>83064</v>
      </c>
      <c r="M600" s="6">
        <v>83768</v>
      </c>
      <c r="N600" s="6">
        <v>19868</v>
      </c>
      <c r="O600" s="6">
        <v>41696</v>
      </c>
      <c r="P600" s="6">
        <v>100893</v>
      </c>
      <c r="Q600" s="6">
        <v>65857.8</v>
      </c>
    </row>
    <row r="601" spans="7:17" x14ac:dyDescent="0.3">
      <c r="G601" s="3" t="s">
        <v>72</v>
      </c>
      <c r="H601" s="3" t="s">
        <v>20</v>
      </c>
      <c r="I601" s="3" t="s">
        <v>75</v>
      </c>
      <c r="J601" s="3" t="s">
        <v>84</v>
      </c>
      <c r="K601" s="3" t="s">
        <v>24</v>
      </c>
      <c r="L601" s="6">
        <v>83064</v>
      </c>
      <c r="M601" s="6">
        <v>83768</v>
      </c>
      <c r="N601" s="6">
        <v>19868</v>
      </c>
      <c r="O601" s="6">
        <v>84732</v>
      </c>
      <c r="P601" s="6">
        <v>100893</v>
      </c>
      <c r="Q601" s="6">
        <v>74465</v>
      </c>
    </row>
    <row r="602" spans="7:17" x14ac:dyDescent="0.3">
      <c r="G602" s="3" t="s">
        <v>72</v>
      </c>
      <c r="H602" s="3" t="s">
        <v>20</v>
      </c>
      <c r="I602" s="3" t="s">
        <v>76</v>
      </c>
      <c r="J602" s="3" t="s">
        <v>23</v>
      </c>
      <c r="K602" s="3" t="s">
        <v>77</v>
      </c>
      <c r="L602" s="6">
        <v>83064</v>
      </c>
      <c r="M602" s="6">
        <v>83768</v>
      </c>
      <c r="N602" s="6">
        <v>36021</v>
      </c>
      <c r="O602" s="6">
        <v>12030</v>
      </c>
      <c r="P602" s="6">
        <v>65219</v>
      </c>
      <c r="Q602" s="6">
        <v>56020.4</v>
      </c>
    </row>
    <row r="603" spans="7:17" x14ac:dyDescent="0.3">
      <c r="G603" s="3" t="s">
        <v>72</v>
      </c>
      <c r="H603" s="3" t="s">
        <v>20</v>
      </c>
      <c r="I603" s="3" t="s">
        <v>76</v>
      </c>
      <c r="J603" s="3" t="s">
        <v>23</v>
      </c>
      <c r="K603" s="3" t="s">
        <v>78</v>
      </c>
      <c r="L603" s="6">
        <v>83064</v>
      </c>
      <c r="M603" s="6">
        <v>83768</v>
      </c>
      <c r="N603" s="6">
        <v>36021</v>
      </c>
      <c r="O603" s="6">
        <v>12030</v>
      </c>
      <c r="P603" s="6">
        <v>94450</v>
      </c>
      <c r="Q603" s="6">
        <v>61866.6</v>
      </c>
    </row>
    <row r="604" spans="7:17" x14ac:dyDescent="0.3">
      <c r="G604" s="3" t="s">
        <v>72</v>
      </c>
      <c r="H604" s="3" t="s">
        <v>20</v>
      </c>
      <c r="I604" s="3" t="s">
        <v>76</v>
      </c>
      <c r="J604" s="3" t="s">
        <v>23</v>
      </c>
      <c r="K604" s="3" t="s">
        <v>79</v>
      </c>
      <c r="L604" s="6">
        <v>83064</v>
      </c>
      <c r="M604" s="6">
        <v>83768</v>
      </c>
      <c r="N604" s="6">
        <v>36021</v>
      </c>
      <c r="O604" s="6">
        <v>12030</v>
      </c>
      <c r="P604" s="6">
        <v>97051</v>
      </c>
      <c r="Q604" s="6">
        <v>62386.8</v>
      </c>
    </row>
    <row r="605" spans="7:17" x14ac:dyDescent="0.3">
      <c r="G605" s="3" t="s">
        <v>72</v>
      </c>
      <c r="H605" s="3" t="s">
        <v>20</v>
      </c>
      <c r="I605" s="3" t="s">
        <v>76</v>
      </c>
      <c r="J605" s="3" t="s">
        <v>23</v>
      </c>
      <c r="K605" s="3" t="s">
        <v>25</v>
      </c>
      <c r="L605" s="6">
        <v>83064</v>
      </c>
      <c r="M605" s="6">
        <v>83768</v>
      </c>
      <c r="N605" s="6">
        <v>36021</v>
      </c>
      <c r="O605" s="6">
        <v>12030</v>
      </c>
      <c r="P605" s="6">
        <v>50249</v>
      </c>
      <c r="Q605" s="6">
        <v>53026.400000000001</v>
      </c>
    </row>
    <row r="606" spans="7:17" x14ac:dyDescent="0.3">
      <c r="G606" s="3" t="s">
        <v>72</v>
      </c>
      <c r="H606" s="3" t="s">
        <v>20</v>
      </c>
      <c r="I606" s="3" t="s">
        <v>76</v>
      </c>
      <c r="J606" s="3" t="s">
        <v>23</v>
      </c>
      <c r="K606" s="3" t="s">
        <v>80</v>
      </c>
      <c r="L606" s="6">
        <v>83064</v>
      </c>
      <c r="M606" s="6">
        <v>83768</v>
      </c>
      <c r="N606" s="6">
        <v>36021</v>
      </c>
      <c r="O606" s="6">
        <v>12030</v>
      </c>
      <c r="P606" s="6">
        <v>117461</v>
      </c>
      <c r="Q606" s="6">
        <v>66468.800000000003</v>
      </c>
    </row>
    <row r="607" spans="7:17" x14ac:dyDescent="0.3">
      <c r="G607" s="3" t="s">
        <v>72</v>
      </c>
      <c r="H607" s="3" t="s">
        <v>20</v>
      </c>
      <c r="I607" s="3" t="s">
        <v>76</v>
      </c>
      <c r="J607" s="3" t="s">
        <v>23</v>
      </c>
      <c r="K607" s="3" t="s">
        <v>81</v>
      </c>
      <c r="L607" s="6">
        <v>83064</v>
      </c>
      <c r="M607" s="6">
        <v>83768</v>
      </c>
      <c r="N607" s="6">
        <v>36021</v>
      </c>
      <c r="O607" s="6">
        <v>12030</v>
      </c>
      <c r="P607" s="6">
        <v>36016</v>
      </c>
      <c r="Q607" s="6">
        <v>50179.8</v>
      </c>
    </row>
    <row r="608" spans="7:17" x14ac:dyDescent="0.3">
      <c r="G608" s="3" t="s">
        <v>72</v>
      </c>
      <c r="H608" s="3" t="s">
        <v>20</v>
      </c>
      <c r="I608" s="3" t="s">
        <v>76</v>
      </c>
      <c r="J608" s="3" t="s">
        <v>23</v>
      </c>
      <c r="K608" s="3" t="s">
        <v>82</v>
      </c>
      <c r="L608" s="6">
        <v>83064</v>
      </c>
      <c r="M608" s="6">
        <v>83768</v>
      </c>
      <c r="N608" s="6">
        <v>36021</v>
      </c>
      <c r="O608" s="6">
        <v>12030</v>
      </c>
      <c r="P608" s="6">
        <v>33332</v>
      </c>
      <c r="Q608" s="6">
        <v>49643</v>
      </c>
    </row>
    <row r="609" spans="7:17" x14ac:dyDescent="0.3">
      <c r="G609" s="3" t="s">
        <v>72</v>
      </c>
      <c r="H609" s="3" t="s">
        <v>20</v>
      </c>
      <c r="I609" s="3" t="s">
        <v>76</v>
      </c>
      <c r="J609" s="3" t="s">
        <v>23</v>
      </c>
      <c r="K609" s="3" t="s">
        <v>83</v>
      </c>
      <c r="L609" s="6">
        <v>83064</v>
      </c>
      <c r="M609" s="6">
        <v>83768</v>
      </c>
      <c r="N609" s="6">
        <v>36021</v>
      </c>
      <c r="O609" s="6">
        <v>12030</v>
      </c>
      <c r="P609" s="6">
        <v>41696</v>
      </c>
      <c r="Q609" s="6">
        <v>51315.8</v>
      </c>
    </row>
    <row r="610" spans="7:17" x14ac:dyDescent="0.3">
      <c r="G610" s="3" t="s">
        <v>72</v>
      </c>
      <c r="H610" s="3" t="s">
        <v>20</v>
      </c>
      <c r="I610" s="3" t="s">
        <v>76</v>
      </c>
      <c r="J610" s="3" t="s">
        <v>23</v>
      </c>
      <c r="K610" s="3" t="s">
        <v>84</v>
      </c>
      <c r="L610" s="6">
        <v>83064</v>
      </c>
      <c r="M610" s="6">
        <v>83768</v>
      </c>
      <c r="N610" s="6">
        <v>36021</v>
      </c>
      <c r="O610" s="6">
        <v>12030</v>
      </c>
      <c r="P610" s="6">
        <v>84732</v>
      </c>
      <c r="Q610" s="6">
        <v>59923</v>
      </c>
    </row>
    <row r="611" spans="7:17" x14ac:dyDescent="0.3">
      <c r="G611" s="3" t="s">
        <v>72</v>
      </c>
      <c r="H611" s="3" t="s">
        <v>20</v>
      </c>
      <c r="I611" s="3" t="s">
        <v>76</v>
      </c>
      <c r="J611" s="3" t="s">
        <v>23</v>
      </c>
      <c r="K611" s="3" t="s">
        <v>24</v>
      </c>
      <c r="L611" s="6">
        <v>83064</v>
      </c>
      <c r="M611" s="6">
        <v>83768</v>
      </c>
      <c r="N611" s="6">
        <v>36021</v>
      </c>
      <c r="O611" s="6">
        <v>12030</v>
      </c>
      <c r="P611" s="6">
        <v>100893</v>
      </c>
      <c r="Q611" s="6">
        <v>63155.199999999997</v>
      </c>
    </row>
    <row r="612" spans="7:17" x14ac:dyDescent="0.3">
      <c r="G612" s="3" t="s">
        <v>72</v>
      </c>
      <c r="H612" s="3" t="s">
        <v>20</v>
      </c>
      <c r="I612" s="3" t="s">
        <v>76</v>
      </c>
      <c r="J612" s="3" t="s">
        <v>77</v>
      </c>
      <c r="K612" s="3" t="s">
        <v>78</v>
      </c>
      <c r="L612" s="6">
        <v>83064</v>
      </c>
      <c r="M612" s="6">
        <v>83768</v>
      </c>
      <c r="N612" s="6">
        <v>36021</v>
      </c>
      <c r="O612" s="6">
        <v>65219</v>
      </c>
      <c r="P612" s="6">
        <v>94450</v>
      </c>
      <c r="Q612" s="6">
        <v>72504.399999999994</v>
      </c>
    </row>
    <row r="613" spans="7:17" x14ac:dyDescent="0.3">
      <c r="G613" s="3" t="s">
        <v>72</v>
      </c>
      <c r="H613" s="3" t="s">
        <v>20</v>
      </c>
      <c r="I613" s="3" t="s">
        <v>76</v>
      </c>
      <c r="J613" s="3" t="s">
        <v>77</v>
      </c>
      <c r="K613" s="3" t="s">
        <v>79</v>
      </c>
      <c r="L613" s="6">
        <v>83064</v>
      </c>
      <c r="M613" s="6">
        <v>83768</v>
      </c>
      <c r="N613" s="6">
        <v>36021</v>
      </c>
      <c r="O613" s="6">
        <v>65219</v>
      </c>
      <c r="P613" s="6">
        <v>97051</v>
      </c>
      <c r="Q613" s="6">
        <v>73024.600000000006</v>
      </c>
    </row>
    <row r="614" spans="7:17" x14ac:dyDescent="0.3">
      <c r="G614" s="3" t="s">
        <v>72</v>
      </c>
      <c r="H614" s="3" t="s">
        <v>20</v>
      </c>
      <c r="I614" s="3" t="s">
        <v>76</v>
      </c>
      <c r="J614" s="3" t="s">
        <v>77</v>
      </c>
      <c r="K614" s="3" t="s">
        <v>25</v>
      </c>
      <c r="L614" s="6">
        <v>83064</v>
      </c>
      <c r="M614" s="6">
        <v>83768</v>
      </c>
      <c r="N614" s="6">
        <v>36021</v>
      </c>
      <c r="O614" s="6">
        <v>65219</v>
      </c>
      <c r="P614" s="6">
        <v>50249</v>
      </c>
      <c r="Q614" s="6">
        <v>63664.2</v>
      </c>
    </row>
    <row r="615" spans="7:17" x14ac:dyDescent="0.3">
      <c r="G615" s="3" t="s">
        <v>72</v>
      </c>
      <c r="H615" s="3" t="s">
        <v>20</v>
      </c>
      <c r="I615" s="3" t="s">
        <v>76</v>
      </c>
      <c r="J615" s="3" t="s">
        <v>77</v>
      </c>
      <c r="K615" s="3" t="s">
        <v>80</v>
      </c>
      <c r="L615" s="6">
        <v>83064</v>
      </c>
      <c r="M615" s="6">
        <v>83768</v>
      </c>
      <c r="N615" s="6">
        <v>36021</v>
      </c>
      <c r="O615" s="6">
        <v>65219</v>
      </c>
      <c r="P615" s="6">
        <v>117461</v>
      </c>
      <c r="Q615" s="6">
        <v>77106.600000000006</v>
      </c>
    </row>
    <row r="616" spans="7:17" x14ac:dyDescent="0.3">
      <c r="G616" s="3" t="s">
        <v>72</v>
      </c>
      <c r="H616" s="3" t="s">
        <v>20</v>
      </c>
      <c r="I616" s="3" t="s">
        <v>76</v>
      </c>
      <c r="J616" s="3" t="s">
        <v>77</v>
      </c>
      <c r="K616" s="3" t="s">
        <v>81</v>
      </c>
      <c r="L616" s="6">
        <v>83064</v>
      </c>
      <c r="M616" s="6">
        <v>83768</v>
      </c>
      <c r="N616" s="6">
        <v>36021</v>
      </c>
      <c r="O616" s="6">
        <v>65219</v>
      </c>
      <c r="P616" s="6">
        <v>36016</v>
      </c>
      <c r="Q616" s="6">
        <v>60817.599999999999</v>
      </c>
    </row>
    <row r="617" spans="7:17" x14ac:dyDescent="0.3">
      <c r="G617" s="3" t="s">
        <v>72</v>
      </c>
      <c r="H617" s="3" t="s">
        <v>20</v>
      </c>
      <c r="I617" s="3" t="s">
        <v>76</v>
      </c>
      <c r="J617" s="3" t="s">
        <v>77</v>
      </c>
      <c r="K617" s="3" t="s">
        <v>82</v>
      </c>
      <c r="L617" s="6">
        <v>83064</v>
      </c>
      <c r="M617" s="6">
        <v>83768</v>
      </c>
      <c r="N617" s="6">
        <v>36021</v>
      </c>
      <c r="O617" s="6">
        <v>65219</v>
      </c>
      <c r="P617" s="6">
        <v>33332</v>
      </c>
      <c r="Q617" s="6">
        <v>60280.800000000003</v>
      </c>
    </row>
    <row r="618" spans="7:17" x14ac:dyDescent="0.3">
      <c r="G618" s="3" t="s">
        <v>72</v>
      </c>
      <c r="H618" s="3" t="s">
        <v>20</v>
      </c>
      <c r="I618" s="3" t="s">
        <v>76</v>
      </c>
      <c r="J618" s="3" t="s">
        <v>77</v>
      </c>
      <c r="K618" s="3" t="s">
        <v>83</v>
      </c>
      <c r="L618" s="6">
        <v>83064</v>
      </c>
      <c r="M618" s="6">
        <v>83768</v>
      </c>
      <c r="N618" s="6">
        <v>36021</v>
      </c>
      <c r="O618" s="6">
        <v>65219</v>
      </c>
      <c r="P618" s="6">
        <v>41696</v>
      </c>
      <c r="Q618" s="6">
        <v>61953.599999999999</v>
      </c>
    </row>
    <row r="619" spans="7:17" x14ac:dyDescent="0.3">
      <c r="G619" s="3" t="s">
        <v>72</v>
      </c>
      <c r="H619" s="3" t="s">
        <v>20</v>
      </c>
      <c r="I619" s="3" t="s">
        <v>76</v>
      </c>
      <c r="J619" s="3" t="s">
        <v>77</v>
      </c>
      <c r="K619" s="3" t="s">
        <v>84</v>
      </c>
      <c r="L619" s="6">
        <v>83064</v>
      </c>
      <c r="M619" s="6">
        <v>83768</v>
      </c>
      <c r="N619" s="6">
        <v>36021</v>
      </c>
      <c r="O619" s="6">
        <v>65219</v>
      </c>
      <c r="P619" s="6">
        <v>84732</v>
      </c>
      <c r="Q619" s="6">
        <v>70560.800000000003</v>
      </c>
    </row>
    <row r="620" spans="7:17" x14ac:dyDescent="0.3">
      <c r="G620" s="3" t="s">
        <v>72</v>
      </c>
      <c r="H620" s="3" t="s">
        <v>20</v>
      </c>
      <c r="I620" s="3" t="s">
        <v>76</v>
      </c>
      <c r="J620" s="3" t="s">
        <v>77</v>
      </c>
      <c r="K620" s="3" t="s">
        <v>24</v>
      </c>
      <c r="L620" s="6">
        <v>83064</v>
      </c>
      <c r="M620" s="6">
        <v>83768</v>
      </c>
      <c r="N620" s="6">
        <v>36021</v>
      </c>
      <c r="O620" s="6">
        <v>65219</v>
      </c>
      <c r="P620" s="6">
        <v>100893</v>
      </c>
      <c r="Q620" s="6">
        <v>73793</v>
      </c>
    </row>
    <row r="621" spans="7:17" x14ac:dyDescent="0.3">
      <c r="G621" s="3" t="s">
        <v>72</v>
      </c>
      <c r="H621" s="3" t="s">
        <v>20</v>
      </c>
      <c r="I621" s="3" t="s">
        <v>76</v>
      </c>
      <c r="J621" s="3" t="s">
        <v>78</v>
      </c>
      <c r="K621" s="3" t="s">
        <v>79</v>
      </c>
      <c r="L621" s="6">
        <v>83064</v>
      </c>
      <c r="M621" s="6">
        <v>83768</v>
      </c>
      <c r="N621" s="6">
        <v>36021</v>
      </c>
      <c r="O621" s="6">
        <v>94450</v>
      </c>
      <c r="P621" s="6">
        <v>97051</v>
      </c>
      <c r="Q621" s="6">
        <v>78870.8</v>
      </c>
    </row>
    <row r="622" spans="7:17" x14ac:dyDescent="0.3">
      <c r="G622" s="3" t="s">
        <v>72</v>
      </c>
      <c r="H622" s="3" t="s">
        <v>20</v>
      </c>
      <c r="I622" s="3" t="s">
        <v>76</v>
      </c>
      <c r="J622" s="3" t="s">
        <v>78</v>
      </c>
      <c r="K622" s="3" t="s">
        <v>25</v>
      </c>
      <c r="L622" s="6">
        <v>83064</v>
      </c>
      <c r="M622" s="6">
        <v>83768</v>
      </c>
      <c r="N622" s="6">
        <v>36021</v>
      </c>
      <c r="O622" s="6">
        <v>94450</v>
      </c>
      <c r="P622" s="6">
        <v>50249</v>
      </c>
      <c r="Q622" s="6">
        <v>69510.399999999994</v>
      </c>
    </row>
    <row r="623" spans="7:17" x14ac:dyDescent="0.3">
      <c r="G623" s="3" t="s">
        <v>72</v>
      </c>
      <c r="H623" s="3" t="s">
        <v>20</v>
      </c>
      <c r="I623" s="3" t="s">
        <v>76</v>
      </c>
      <c r="J623" s="3" t="s">
        <v>78</v>
      </c>
      <c r="K623" s="3" t="s">
        <v>80</v>
      </c>
      <c r="L623" s="6">
        <v>83064</v>
      </c>
      <c r="M623" s="6">
        <v>83768</v>
      </c>
      <c r="N623" s="6">
        <v>36021</v>
      </c>
      <c r="O623" s="6">
        <v>94450</v>
      </c>
      <c r="P623" s="6">
        <v>117461</v>
      </c>
      <c r="Q623" s="6">
        <v>82952.800000000003</v>
      </c>
    </row>
    <row r="624" spans="7:17" x14ac:dyDescent="0.3">
      <c r="G624" s="3" t="s">
        <v>72</v>
      </c>
      <c r="H624" s="3" t="s">
        <v>20</v>
      </c>
      <c r="I624" s="3" t="s">
        <v>76</v>
      </c>
      <c r="J624" s="3" t="s">
        <v>78</v>
      </c>
      <c r="K624" s="3" t="s">
        <v>81</v>
      </c>
      <c r="L624" s="6">
        <v>83064</v>
      </c>
      <c r="M624" s="6">
        <v>83768</v>
      </c>
      <c r="N624" s="6">
        <v>36021</v>
      </c>
      <c r="O624" s="6">
        <v>94450</v>
      </c>
      <c r="P624" s="6">
        <v>36016</v>
      </c>
      <c r="Q624" s="6">
        <v>66663.8</v>
      </c>
    </row>
    <row r="625" spans="7:17" x14ac:dyDescent="0.3">
      <c r="G625" s="3" t="s">
        <v>72</v>
      </c>
      <c r="H625" s="3" t="s">
        <v>20</v>
      </c>
      <c r="I625" s="3" t="s">
        <v>76</v>
      </c>
      <c r="J625" s="3" t="s">
        <v>78</v>
      </c>
      <c r="K625" s="3" t="s">
        <v>82</v>
      </c>
      <c r="L625" s="6">
        <v>83064</v>
      </c>
      <c r="M625" s="6">
        <v>83768</v>
      </c>
      <c r="N625" s="6">
        <v>36021</v>
      </c>
      <c r="O625" s="6">
        <v>94450</v>
      </c>
      <c r="P625" s="6">
        <v>33332</v>
      </c>
      <c r="Q625" s="6">
        <v>66127</v>
      </c>
    </row>
    <row r="626" spans="7:17" x14ac:dyDescent="0.3">
      <c r="G626" s="3" t="s">
        <v>72</v>
      </c>
      <c r="H626" s="3" t="s">
        <v>20</v>
      </c>
      <c r="I626" s="3" t="s">
        <v>76</v>
      </c>
      <c r="J626" s="3" t="s">
        <v>78</v>
      </c>
      <c r="K626" s="3" t="s">
        <v>83</v>
      </c>
      <c r="L626" s="6">
        <v>83064</v>
      </c>
      <c r="M626" s="6">
        <v>83768</v>
      </c>
      <c r="N626" s="6">
        <v>36021</v>
      </c>
      <c r="O626" s="6">
        <v>94450</v>
      </c>
      <c r="P626" s="6">
        <v>41696</v>
      </c>
      <c r="Q626" s="6">
        <v>67799.8</v>
      </c>
    </row>
    <row r="627" spans="7:17" x14ac:dyDescent="0.3">
      <c r="G627" s="3" t="s">
        <v>72</v>
      </c>
      <c r="H627" s="3" t="s">
        <v>20</v>
      </c>
      <c r="I627" s="3" t="s">
        <v>76</v>
      </c>
      <c r="J627" s="3" t="s">
        <v>78</v>
      </c>
      <c r="K627" s="3" t="s">
        <v>84</v>
      </c>
      <c r="L627" s="6">
        <v>83064</v>
      </c>
      <c r="M627" s="6">
        <v>83768</v>
      </c>
      <c r="N627" s="6">
        <v>36021</v>
      </c>
      <c r="O627" s="6">
        <v>94450</v>
      </c>
      <c r="P627" s="6">
        <v>84732</v>
      </c>
      <c r="Q627" s="6">
        <v>76407</v>
      </c>
    </row>
    <row r="628" spans="7:17" x14ac:dyDescent="0.3">
      <c r="G628" s="3" t="s">
        <v>72</v>
      </c>
      <c r="H628" s="3" t="s">
        <v>20</v>
      </c>
      <c r="I628" s="3" t="s">
        <v>76</v>
      </c>
      <c r="J628" s="3" t="s">
        <v>78</v>
      </c>
      <c r="K628" s="3" t="s">
        <v>24</v>
      </c>
      <c r="L628" s="6">
        <v>83064</v>
      </c>
      <c r="M628" s="6">
        <v>83768</v>
      </c>
      <c r="N628" s="6">
        <v>36021</v>
      </c>
      <c r="O628" s="6">
        <v>94450</v>
      </c>
      <c r="P628" s="6">
        <v>100893</v>
      </c>
      <c r="Q628" s="6">
        <v>79639.199999999997</v>
      </c>
    </row>
    <row r="629" spans="7:17" x14ac:dyDescent="0.3">
      <c r="G629" s="3" t="s">
        <v>72</v>
      </c>
      <c r="H629" s="3" t="s">
        <v>20</v>
      </c>
      <c r="I629" s="3" t="s">
        <v>76</v>
      </c>
      <c r="J629" s="3" t="s">
        <v>79</v>
      </c>
      <c r="K629" s="3" t="s">
        <v>25</v>
      </c>
      <c r="L629" s="6">
        <v>83064</v>
      </c>
      <c r="M629" s="6">
        <v>83768</v>
      </c>
      <c r="N629" s="6">
        <v>36021</v>
      </c>
      <c r="O629" s="6">
        <v>97051</v>
      </c>
      <c r="P629" s="6">
        <v>50249</v>
      </c>
      <c r="Q629" s="6">
        <v>70030.600000000006</v>
      </c>
    </row>
    <row r="630" spans="7:17" x14ac:dyDescent="0.3">
      <c r="G630" s="3" t="s">
        <v>72</v>
      </c>
      <c r="H630" s="3" t="s">
        <v>20</v>
      </c>
      <c r="I630" s="3" t="s">
        <v>76</v>
      </c>
      <c r="J630" s="3" t="s">
        <v>79</v>
      </c>
      <c r="K630" s="3" t="s">
        <v>80</v>
      </c>
      <c r="L630" s="6">
        <v>83064</v>
      </c>
      <c r="M630" s="6">
        <v>83768</v>
      </c>
      <c r="N630" s="6">
        <v>36021</v>
      </c>
      <c r="O630" s="6">
        <v>97051</v>
      </c>
      <c r="P630" s="6">
        <v>117461</v>
      </c>
      <c r="Q630" s="6">
        <v>83473</v>
      </c>
    </row>
    <row r="631" spans="7:17" x14ac:dyDescent="0.3">
      <c r="G631" s="3" t="s">
        <v>72</v>
      </c>
      <c r="H631" s="3" t="s">
        <v>20</v>
      </c>
      <c r="I631" s="3" t="s">
        <v>76</v>
      </c>
      <c r="J631" s="3" t="s">
        <v>79</v>
      </c>
      <c r="K631" s="3" t="s">
        <v>81</v>
      </c>
      <c r="L631" s="6">
        <v>83064</v>
      </c>
      <c r="M631" s="6">
        <v>83768</v>
      </c>
      <c r="N631" s="6">
        <v>36021</v>
      </c>
      <c r="O631" s="6">
        <v>97051</v>
      </c>
      <c r="P631" s="6">
        <v>36016</v>
      </c>
      <c r="Q631" s="6">
        <v>67184</v>
      </c>
    </row>
    <row r="632" spans="7:17" x14ac:dyDescent="0.3">
      <c r="G632" s="3" t="s">
        <v>72</v>
      </c>
      <c r="H632" s="3" t="s">
        <v>20</v>
      </c>
      <c r="I632" s="3" t="s">
        <v>76</v>
      </c>
      <c r="J632" s="3" t="s">
        <v>79</v>
      </c>
      <c r="K632" s="3" t="s">
        <v>82</v>
      </c>
      <c r="L632" s="6">
        <v>83064</v>
      </c>
      <c r="M632" s="6">
        <v>83768</v>
      </c>
      <c r="N632" s="6">
        <v>36021</v>
      </c>
      <c r="O632" s="6">
        <v>97051</v>
      </c>
      <c r="P632" s="6">
        <v>33332</v>
      </c>
      <c r="Q632" s="6">
        <v>66647.199999999997</v>
      </c>
    </row>
    <row r="633" spans="7:17" x14ac:dyDescent="0.3">
      <c r="G633" s="3" t="s">
        <v>72</v>
      </c>
      <c r="H633" s="3" t="s">
        <v>20</v>
      </c>
      <c r="I633" s="3" t="s">
        <v>76</v>
      </c>
      <c r="J633" s="3" t="s">
        <v>79</v>
      </c>
      <c r="K633" s="3" t="s">
        <v>83</v>
      </c>
      <c r="L633" s="6">
        <v>83064</v>
      </c>
      <c r="M633" s="6">
        <v>83768</v>
      </c>
      <c r="N633" s="6">
        <v>36021</v>
      </c>
      <c r="O633" s="6">
        <v>97051</v>
      </c>
      <c r="P633" s="6">
        <v>41696</v>
      </c>
      <c r="Q633" s="6">
        <v>68320</v>
      </c>
    </row>
    <row r="634" spans="7:17" x14ac:dyDescent="0.3">
      <c r="G634" s="3" t="s">
        <v>72</v>
      </c>
      <c r="H634" s="3" t="s">
        <v>20</v>
      </c>
      <c r="I634" s="3" t="s">
        <v>76</v>
      </c>
      <c r="J634" s="3" t="s">
        <v>79</v>
      </c>
      <c r="K634" s="3" t="s">
        <v>84</v>
      </c>
      <c r="L634" s="6">
        <v>83064</v>
      </c>
      <c r="M634" s="6">
        <v>83768</v>
      </c>
      <c r="N634" s="6">
        <v>36021</v>
      </c>
      <c r="O634" s="6">
        <v>97051</v>
      </c>
      <c r="P634" s="6">
        <v>84732</v>
      </c>
      <c r="Q634" s="6">
        <v>76927.199999999997</v>
      </c>
    </row>
    <row r="635" spans="7:17" x14ac:dyDescent="0.3">
      <c r="G635" s="3" t="s">
        <v>72</v>
      </c>
      <c r="H635" s="3" t="s">
        <v>20</v>
      </c>
      <c r="I635" s="3" t="s">
        <v>76</v>
      </c>
      <c r="J635" s="3" t="s">
        <v>79</v>
      </c>
      <c r="K635" s="3" t="s">
        <v>24</v>
      </c>
      <c r="L635" s="6">
        <v>83064</v>
      </c>
      <c r="M635" s="6">
        <v>83768</v>
      </c>
      <c r="N635" s="6">
        <v>36021</v>
      </c>
      <c r="O635" s="6">
        <v>97051</v>
      </c>
      <c r="P635" s="6">
        <v>100893</v>
      </c>
      <c r="Q635" s="6">
        <v>80159.399999999994</v>
      </c>
    </row>
    <row r="636" spans="7:17" x14ac:dyDescent="0.3">
      <c r="G636" s="3" t="s">
        <v>72</v>
      </c>
      <c r="H636" s="3" t="s">
        <v>20</v>
      </c>
      <c r="I636" s="3" t="s">
        <v>76</v>
      </c>
      <c r="J636" s="3" t="s">
        <v>25</v>
      </c>
      <c r="K636" s="3" t="s">
        <v>80</v>
      </c>
      <c r="L636" s="6">
        <v>83064</v>
      </c>
      <c r="M636" s="6">
        <v>83768</v>
      </c>
      <c r="N636" s="6">
        <v>36021</v>
      </c>
      <c r="O636" s="6">
        <v>50249</v>
      </c>
      <c r="P636" s="6">
        <v>117461</v>
      </c>
      <c r="Q636" s="6">
        <v>74112.600000000006</v>
      </c>
    </row>
    <row r="637" spans="7:17" x14ac:dyDescent="0.3">
      <c r="G637" s="3" t="s">
        <v>72</v>
      </c>
      <c r="H637" s="3" t="s">
        <v>20</v>
      </c>
      <c r="I637" s="3" t="s">
        <v>76</v>
      </c>
      <c r="J637" s="3" t="s">
        <v>25</v>
      </c>
      <c r="K637" s="3" t="s">
        <v>81</v>
      </c>
      <c r="L637" s="6">
        <v>83064</v>
      </c>
      <c r="M637" s="6">
        <v>83768</v>
      </c>
      <c r="N637" s="6">
        <v>36021</v>
      </c>
      <c r="O637" s="6">
        <v>50249</v>
      </c>
      <c r="P637" s="6">
        <v>36016</v>
      </c>
      <c r="Q637" s="6">
        <v>57823.6</v>
      </c>
    </row>
    <row r="638" spans="7:17" x14ac:dyDescent="0.3">
      <c r="G638" s="3" t="s">
        <v>72</v>
      </c>
      <c r="H638" s="3" t="s">
        <v>20</v>
      </c>
      <c r="I638" s="3" t="s">
        <v>76</v>
      </c>
      <c r="J638" s="3" t="s">
        <v>25</v>
      </c>
      <c r="K638" s="3" t="s">
        <v>82</v>
      </c>
      <c r="L638" s="6">
        <v>83064</v>
      </c>
      <c r="M638" s="6">
        <v>83768</v>
      </c>
      <c r="N638" s="6">
        <v>36021</v>
      </c>
      <c r="O638" s="6">
        <v>50249</v>
      </c>
      <c r="P638" s="6">
        <v>33332</v>
      </c>
      <c r="Q638" s="6">
        <v>57286.8</v>
      </c>
    </row>
    <row r="639" spans="7:17" x14ac:dyDescent="0.3">
      <c r="G639" s="3" t="s">
        <v>72</v>
      </c>
      <c r="H639" s="3" t="s">
        <v>20</v>
      </c>
      <c r="I639" s="3" t="s">
        <v>76</v>
      </c>
      <c r="J639" s="3" t="s">
        <v>25</v>
      </c>
      <c r="K639" s="3" t="s">
        <v>83</v>
      </c>
      <c r="L639" s="6">
        <v>83064</v>
      </c>
      <c r="M639" s="6">
        <v>83768</v>
      </c>
      <c r="N639" s="6">
        <v>36021</v>
      </c>
      <c r="O639" s="6">
        <v>50249</v>
      </c>
      <c r="P639" s="6">
        <v>41696</v>
      </c>
      <c r="Q639" s="6">
        <v>58959.6</v>
      </c>
    </row>
    <row r="640" spans="7:17" x14ac:dyDescent="0.3">
      <c r="G640" s="3" t="s">
        <v>72</v>
      </c>
      <c r="H640" s="3" t="s">
        <v>20</v>
      </c>
      <c r="I640" s="3" t="s">
        <v>76</v>
      </c>
      <c r="J640" s="3" t="s">
        <v>25</v>
      </c>
      <c r="K640" s="3" t="s">
        <v>84</v>
      </c>
      <c r="L640" s="6">
        <v>83064</v>
      </c>
      <c r="M640" s="6">
        <v>83768</v>
      </c>
      <c r="N640" s="6">
        <v>36021</v>
      </c>
      <c r="O640" s="6">
        <v>50249</v>
      </c>
      <c r="P640" s="6">
        <v>84732</v>
      </c>
      <c r="Q640" s="6">
        <v>67566.8</v>
      </c>
    </row>
    <row r="641" spans="7:17" x14ac:dyDescent="0.3">
      <c r="G641" s="3" t="s">
        <v>72</v>
      </c>
      <c r="H641" s="3" t="s">
        <v>20</v>
      </c>
      <c r="I641" s="3" t="s">
        <v>76</v>
      </c>
      <c r="J641" s="3" t="s">
        <v>25</v>
      </c>
      <c r="K641" s="3" t="s">
        <v>24</v>
      </c>
      <c r="L641" s="6">
        <v>83064</v>
      </c>
      <c r="M641" s="6">
        <v>83768</v>
      </c>
      <c r="N641" s="6">
        <v>36021</v>
      </c>
      <c r="O641" s="6">
        <v>50249</v>
      </c>
      <c r="P641" s="6">
        <v>100893</v>
      </c>
      <c r="Q641" s="6">
        <v>70799</v>
      </c>
    </row>
    <row r="642" spans="7:17" x14ac:dyDescent="0.3">
      <c r="G642" s="3" t="s">
        <v>72</v>
      </c>
      <c r="H642" s="3" t="s">
        <v>20</v>
      </c>
      <c r="I642" s="3" t="s">
        <v>76</v>
      </c>
      <c r="J642" s="3" t="s">
        <v>80</v>
      </c>
      <c r="K642" s="3" t="s">
        <v>81</v>
      </c>
      <c r="L642" s="6">
        <v>83064</v>
      </c>
      <c r="M642" s="6">
        <v>83768</v>
      </c>
      <c r="N642" s="6">
        <v>36021</v>
      </c>
      <c r="O642" s="6">
        <v>117461</v>
      </c>
      <c r="P642" s="6">
        <v>36016</v>
      </c>
      <c r="Q642" s="6">
        <v>71266</v>
      </c>
    </row>
    <row r="643" spans="7:17" x14ac:dyDescent="0.3">
      <c r="G643" s="3" t="s">
        <v>72</v>
      </c>
      <c r="H643" s="3" t="s">
        <v>20</v>
      </c>
      <c r="I643" s="3" t="s">
        <v>76</v>
      </c>
      <c r="J643" s="3" t="s">
        <v>80</v>
      </c>
      <c r="K643" s="3" t="s">
        <v>82</v>
      </c>
      <c r="L643" s="6">
        <v>83064</v>
      </c>
      <c r="M643" s="6">
        <v>83768</v>
      </c>
      <c r="N643" s="6">
        <v>36021</v>
      </c>
      <c r="O643" s="6">
        <v>117461</v>
      </c>
      <c r="P643" s="6">
        <v>33332</v>
      </c>
      <c r="Q643" s="6">
        <v>70729.2</v>
      </c>
    </row>
    <row r="644" spans="7:17" x14ac:dyDescent="0.3">
      <c r="G644" s="3" t="s">
        <v>72</v>
      </c>
      <c r="H644" s="3" t="s">
        <v>20</v>
      </c>
      <c r="I644" s="3" t="s">
        <v>76</v>
      </c>
      <c r="J644" s="3" t="s">
        <v>80</v>
      </c>
      <c r="K644" s="3" t="s">
        <v>83</v>
      </c>
      <c r="L644" s="6">
        <v>83064</v>
      </c>
      <c r="M644" s="6">
        <v>83768</v>
      </c>
      <c r="N644" s="6">
        <v>36021</v>
      </c>
      <c r="O644" s="6">
        <v>117461</v>
      </c>
      <c r="P644" s="6">
        <v>41696</v>
      </c>
      <c r="Q644" s="6">
        <v>72402</v>
      </c>
    </row>
    <row r="645" spans="7:17" x14ac:dyDescent="0.3">
      <c r="G645" s="3" t="s">
        <v>72</v>
      </c>
      <c r="H645" s="3" t="s">
        <v>20</v>
      </c>
      <c r="I645" s="3" t="s">
        <v>76</v>
      </c>
      <c r="J645" s="3" t="s">
        <v>80</v>
      </c>
      <c r="K645" s="3" t="s">
        <v>84</v>
      </c>
      <c r="L645" s="6">
        <v>83064</v>
      </c>
      <c r="M645" s="6">
        <v>83768</v>
      </c>
      <c r="N645" s="6">
        <v>36021</v>
      </c>
      <c r="O645" s="6">
        <v>117461</v>
      </c>
      <c r="P645" s="6">
        <v>84732</v>
      </c>
      <c r="Q645" s="6">
        <v>81009.2</v>
      </c>
    </row>
    <row r="646" spans="7:17" x14ac:dyDescent="0.3">
      <c r="G646" s="3" t="s">
        <v>72</v>
      </c>
      <c r="H646" s="3" t="s">
        <v>20</v>
      </c>
      <c r="I646" s="3" t="s">
        <v>76</v>
      </c>
      <c r="J646" s="3" t="s">
        <v>80</v>
      </c>
      <c r="K646" s="3" t="s">
        <v>24</v>
      </c>
      <c r="L646" s="6">
        <v>83064</v>
      </c>
      <c r="M646" s="6">
        <v>83768</v>
      </c>
      <c r="N646" s="6">
        <v>36021</v>
      </c>
      <c r="O646" s="6">
        <v>117461</v>
      </c>
      <c r="P646" s="6">
        <v>100893</v>
      </c>
      <c r="Q646" s="6">
        <v>84241.4</v>
      </c>
    </row>
    <row r="647" spans="7:17" x14ac:dyDescent="0.3">
      <c r="G647" s="3" t="s">
        <v>72</v>
      </c>
      <c r="H647" s="3" t="s">
        <v>20</v>
      </c>
      <c r="I647" s="3" t="s">
        <v>76</v>
      </c>
      <c r="J647" s="3" t="s">
        <v>81</v>
      </c>
      <c r="K647" s="3" t="s">
        <v>82</v>
      </c>
      <c r="L647" s="6">
        <v>83064</v>
      </c>
      <c r="M647" s="6">
        <v>83768</v>
      </c>
      <c r="N647" s="6">
        <v>36021</v>
      </c>
      <c r="O647" s="6">
        <v>36016</v>
      </c>
      <c r="P647" s="6">
        <v>33332</v>
      </c>
      <c r="Q647" s="6">
        <v>54440.2</v>
      </c>
    </row>
    <row r="648" spans="7:17" x14ac:dyDescent="0.3">
      <c r="G648" s="3" t="s">
        <v>72</v>
      </c>
      <c r="H648" s="3" t="s">
        <v>20</v>
      </c>
      <c r="I648" s="3" t="s">
        <v>76</v>
      </c>
      <c r="J648" s="3" t="s">
        <v>81</v>
      </c>
      <c r="K648" s="3" t="s">
        <v>83</v>
      </c>
      <c r="L648" s="6">
        <v>83064</v>
      </c>
      <c r="M648" s="6">
        <v>83768</v>
      </c>
      <c r="N648" s="6">
        <v>36021</v>
      </c>
      <c r="O648" s="6">
        <v>36016</v>
      </c>
      <c r="P648" s="6">
        <v>41696</v>
      </c>
      <c r="Q648" s="6">
        <v>56113</v>
      </c>
    </row>
    <row r="649" spans="7:17" x14ac:dyDescent="0.3">
      <c r="G649" s="3" t="s">
        <v>72</v>
      </c>
      <c r="H649" s="3" t="s">
        <v>20</v>
      </c>
      <c r="I649" s="3" t="s">
        <v>76</v>
      </c>
      <c r="J649" s="3" t="s">
        <v>81</v>
      </c>
      <c r="K649" s="3" t="s">
        <v>84</v>
      </c>
      <c r="L649" s="6">
        <v>83064</v>
      </c>
      <c r="M649" s="6">
        <v>83768</v>
      </c>
      <c r="N649" s="6">
        <v>36021</v>
      </c>
      <c r="O649" s="6">
        <v>36016</v>
      </c>
      <c r="P649" s="6">
        <v>84732</v>
      </c>
      <c r="Q649" s="6">
        <v>64720.2</v>
      </c>
    </row>
    <row r="650" spans="7:17" x14ac:dyDescent="0.3">
      <c r="G650" s="3" t="s">
        <v>72</v>
      </c>
      <c r="H650" s="3" t="s">
        <v>20</v>
      </c>
      <c r="I650" s="3" t="s">
        <v>76</v>
      </c>
      <c r="J650" s="3" t="s">
        <v>81</v>
      </c>
      <c r="K650" s="3" t="s">
        <v>24</v>
      </c>
      <c r="L650" s="6">
        <v>83064</v>
      </c>
      <c r="M650" s="6">
        <v>83768</v>
      </c>
      <c r="N650" s="6">
        <v>36021</v>
      </c>
      <c r="O650" s="6">
        <v>36016</v>
      </c>
      <c r="P650" s="6">
        <v>100893</v>
      </c>
      <c r="Q650" s="6">
        <v>67952.399999999994</v>
      </c>
    </row>
    <row r="651" spans="7:17" x14ac:dyDescent="0.3">
      <c r="G651" s="3" t="s">
        <v>72</v>
      </c>
      <c r="H651" s="3" t="s">
        <v>20</v>
      </c>
      <c r="I651" s="3" t="s">
        <v>76</v>
      </c>
      <c r="J651" s="3" t="s">
        <v>82</v>
      </c>
      <c r="K651" s="3" t="s">
        <v>83</v>
      </c>
      <c r="L651" s="6">
        <v>83064</v>
      </c>
      <c r="M651" s="6">
        <v>83768</v>
      </c>
      <c r="N651" s="6">
        <v>36021</v>
      </c>
      <c r="O651" s="6">
        <v>33332</v>
      </c>
      <c r="P651" s="6">
        <v>41696</v>
      </c>
      <c r="Q651" s="6">
        <v>55576.2</v>
      </c>
    </row>
    <row r="652" spans="7:17" x14ac:dyDescent="0.3">
      <c r="G652" s="3" t="s">
        <v>72</v>
      </c>
      <c r="H652" s="3" t="s">
        <v>20</v>
      </c>
      <c r="I652" s="3" t="s">
        <v>76</v>
      </c>
      <c r="J652" s="3" t="s">
        <v>82</v>
      </c>
      <c r="K652" s="3" t="s">
        <v>84</v>
      </c>
      <c r="L652" s="6">
        <v>83064</v>
      </c>
      <c r="M652" s="6">
        <v>83768</v>
      </c>
      <c r="N652" s="6">
        <v>36021</v>
      </c>
      <c r="O652" s="6">
        <v>33332</v>
      </c>
      <c r="P652" s="6">
        <v>84732</v>
      </c>
      <c r="Q652" s="6">
        <v>64183.4</v>
      </c>
    </row>
    <row r="653" spans="7:17" x14ac:dyDescent="0.3">
      <c r="G653" s="3" t="s">
        <v>72</v>
      </c>
      <c r="H653" s="3" t="s">
        <v>20</v>
      </c>
      <c r="I653" s="3" t="s">
        <v>76</v>
      </c>
      <c r="J653" s="3" t="s">
        <v>82</v>
      </c>
      <c r="K653" s="3" t="s">
        <v>24</v>
      </c>
      <c r="L653" s="6">
        <v>83064</v>
      </c>
      <c r="M653" s="6">
        <v>83768</v>
      </c>
      <c r="N653" s="6">
        <v>36021</v>
      </c>
      <c r="O653" s="6">
        <v>33332</v>
      </c>
      <c r="P653" s="6">
        <v>100893</v>
      </c>
      <c r="Q653" s="6">
        <v>67415.600000000006</v>
      </c>
    </row>
    <row r="654" spans="7:17" x14ac:dyDescent="0.3">
      <c r="G654" s="3" t="s">
        <v>72</v>
      </c>
      <c r="H654" s="3" t="s">
        <v>20</v>
      </c>
      <c r="I654" s="3" t="s">
        <v>76</v>
      </c>
      <c r="J654" s="3" t="s">
        <v>83</v>
      </c>
      <c r="K654" s="3" t="s">
        <v>84</v>
      </c>
      <c r="L654" s="6">
        <v>83064</v>
      </c>
      <c r="M654" s="6">
        <v>83768</v>
      </c>
      <c r="N654" s="6">
        <v>36021</v>
      </c>
      <c r="O654" s="6">
        <v>41696</v>
      </c>
      <c r="P654" s="6">
        <v>84732</v>
      </c>
      <c r="Q654" s="6">
        <v>65856.2</v>
      </c>
    </row>
    <row r="655" spans="7:17" x14ac:dyDescent="0.3">
      <c r="G655" s="3" t="s">
        <v>72</v>
      </c>
      <c r="H655" s="3" t="s">
        <v>20</v>
      </c>
      <c r="I655" s="3" t="s">
        <v>76</v>
      </c>
      <c r="J655" s="3" t="s">
        <v>83</v>
      </c>
      <c r="K655" s="3" t="s">
        <v>24</v>
      </c>
      <c r="L655" s="6">
        <v>83064</v>
      </c>
      <c r="M655" s="6">
        <v>83768</v>
      </c>
      <c r="N655" s="6">
        <v>36021</v>
      </c>
      <c r="O655" s="6">
        <v>41696</v>
      </c>
      <c r="P655" s="6">
        <v>100893</v>
      </c>
      <c r="Q655" s="6">
        <v>69088.399999999994</v>
      </c>
    </row>
    <row r="656" spans="7:17" x14ac:dyDescent="0.3">
      <c r="G656" s="3" t="s">
        <v>72</v>
      </c>
      <c r="H656" s="3" t="s">
        <v>20</v>
      </c>
      <c r="I656" s="3" t="s">
        <v>76</v>
      </c>
      <c r="J656" s="3" t="s">
        <v>84</v>
      </c>
      <c r="K656" s="3" t="s">
        <v>24</v>
      </c>
      <c r="L656" s="6">
        <v>83064</v>
      </c>
      <c r="M656" s="6">
        <v>83768</v>
      </c>
      <c r="N656" s="6">
        <v>36021</v>
      </c>
      <c r="O656" s="6">
        <v>84732</v>
      </c>
      <c r="P656" s="6">
        <v>100893</v>
      </c>
      <c r="Q656" s="6">
        <v>77695.600000000006</v>
      </c>
    </row>
    <row r="657" spans="7:17" x14ac:dyDescent="0.3">
      <c r="G657" s="3" t="s">
        <v>72</v>
      </c>
      <c r="H657" s="3" t="s">
        <v>20</v>
      </c>
      <c r="I657" s="3" t="s">
        <v>23</v>
      </c>
      <c r="J657" s="3" t="s">
        <v>77</v>
      </c>
      <c r="K657" s="3" t="s">
        <v>78</v>
      </c>
      <c r="L657" s="6">
        <v>83064</v>
      </c>
      <c r="M657" s="6">
        <v>83768</v>
      </c>
      <c r="N657" s="6">
        <v>12030</v>
      </c>
      <c r="O657" s="6">
        <v>65219</v>
      </c>
      <c r="P657" s="6">
        <v>94450</v>
      </c>
      <c r="Q657" s="6">
        <v>67706.2</v>
      </c>
    </row>
    <row r="658" spans="7:17" x14ac:dyDescent="0.3">
      <c r="G658" s="3" t="s">
        <v>72</v>
      </c>
      <c r="H658" s="3" t="s">
        <v>20</v>
      </c>
      <c r="I658" s="3" t="s">
        <v>23</v>
      </c>
      <c r="J658" s="3" t="s">
        <v>77</v>
      </c>
      <c r="K658" s="3" t="s">
        <v>79</v>
      </c>
      <c r="L658" s="6">
        <v>83064</v>
      </c>
      <c r="M658" s="6">
        <v>83768</v>
      </c>
      <c r="N658" s="6">
        <v>12030</v>
      </c>
      <c r="O658" s="6">
        <v>65219</v>
      </c>
      <c r="P658" s="6">
        <v>97051</v>
      </c>
      <c r="Q658" s="6">
        <v>68226.399999999994</v>
      </c>
    </row>
    <row r="659" spans="7:17" x14ac:dyDescent="0.3">
      <c r="G659" s="3" t="s">
        <v>72</v>
      </c>
      <c r="H659" s="3" t="s">
        <v>20</v>
      </c>
      <c r="I659" s="3" t="s">
        <v>23</v>
      </c>
      <c r="J659" s="3" t="s">
        <v>77</v>
      </c>
      <c r="K659" s="3" t="s">
        <v>25</v>
      </c>
      <c r="L659" s="6">
        <v>83064</v>
      </c>
      <c r="M659" s="6">
        <v>83768</v>
      </c>
      <c r="N659" s="6">
        <v>12030</v>
      </c>
      <c r="O659" s="6">
        <v>65219</v>
      </c>
      <c r="P659" s="6">
        <v>50249</v>
      </c>
      <c r="Q659" s="6">
        <v>58866</v>
      </c>
    </row>
    <row r="660" spans="7:17" x14ac:dyDescent="0.3">
      <c r="G660" s="3" t="s">
        <v>72</v>
      </c>
      <c r="H660" s="3" t="s">
        <v>20</v>
      </c>
      <c r="I660" s="3" t="s">
        <v>23</v>
      </c>
      <c r="J660" s="3" t="s">
        <v>77</v>
      </c>
      <c r="K660" s="3" t="s">
        <v>80</v>
      </c>
      <c r="L660" s="6">
        <v>83064</v>
      </c>
      <c r="M660" s="6">
        <v>83768</v>
      </c>
      <c r="N660" s="6">
        <v>12030</v>
      </c>
      <c r="O660" s="6">
        <v>65219</v>
      </c>
      <c r="P660" s="6">
        <v>117461</v>
      </c>
      <c r="Q660" s="6">
        <v>72308.399999999994</v>
      </c>
    </row>
    <row r="661" spans="7:17" x14ac:dyDescent="0.3">
      <c r="G661" s="3" t="s">
        <v>72</v>
      </c>
      <c r="H661" s="3" t="s">
        <v>20</v>
      </c>
      <c r="I661" s="3" t="s">
        <v>23</v>
      </c>
      <c r="J661" s="3" t="s">
        <v>77</v>
      </c>
      <c r="K661" s="3" t="s">
        <v>81</v>
      </c>
      <c r="L661" s="6">
        <v>83064</v>
      </c>
      <c r="M661" s="6">
        <v>83768</v>
      </c>
      <c r="N661" s="6">
        <v>12030</v>
      </c>
      <c r="O661" s="6">
        <v>65219</v>
      </c>
      <c r="P661" s="6">
        <v>36016</v>
      </c>
      <c r="Q661" s="6">
        <v>56019.4</v>
      </c>
    </row>
    <row r="662" spans="7:17" x14ac:dyDescent="0.3">
      <c r="G662" s="3" t="s">
        <v>72</v>
      </c>
      <c r="H662" s="3" t="s">
        <v>20</v>
      </c>
      <c r="I662" s="3" t="s">
        <v>23</v>
      </c>
      <c r="J662" s="3" t="s">
        <v>77</v>
      </c>
      <c r="K662" s="3" t="s">
        <v>82</v>
      </c>
      <c r="L662" s="6">
        <v>83064</v>
      </c>
      <c r="M662" s="6">
        <v>83768</v>
      </c>
      <c r="N662" s="6">
        <v>12030</v>
      </c>
      <c r="O662" s="6">
        <v>65219</v>
      </c>
      <c r="P662" s="6">
        <v>33332</v>
      </c>
      <c r="Q662" s="6">
        <v>55482.6</v>
      </c>
    </row>
    <row r="663" spans="7:17" x14ac:dyDescent="0.3">
      <c r="G663" s="3" t="s">
        <v>72</v>
      </c>
      <c r="H663" s="3" t="s">
        <v>20</v>
      </c>
      <c r="I663" s="3" t="s">
        <v>23</v>
      </c>
      <c r="J663" s="3" t="s">
        <v>77</v>
      </c>
      <c r="K663" s="3" t="s">
        <v>83</v>
      </c>
      <c r="L663" s="6">
        <v>83064</v>
      </c>
      <c r="M663" s="6">
        <v>83768</v>
      </c>
      <c r="N663" s="6">
        <v>12030</v>
      </c>
      <c r="O663" s="6">
        <v>65219</v>
      </c>
      <c r="P663" s="6">
        <v>41696</v>
      </c>
      <c r="Q663" s="6">
        <v>57155.4</v>
      </c>
    </row>
    <row r="664" spans="7:17" x14ac:dyDescent="0.3">
      <c r="G664" s="3" t="s">
        <v>72</v>
      </c>
      <c r="H664" s="3" t="s">
        <v>20</v>
      </c>
      <c r="I664" s="3" t="s">
        <v>23</v>
      </c>
      <c r="J664" s="3" t="s">
        <v>77</v>
      </c>
      <c r="K664" s="3" t="s">
        <v>84</v>
      </c>
      <c r="L664" s="6">
        <v>83064</v>
      </c>
      <c r="M664" s="6">
        <v>83768</v>
      </c>
      <c r="N664" s="6">
        <v>12030</v>
      </c>
      <c r="O664" s="6">
        <v>65219</v>
      </c>
      <c r="P664" s="6">
        <v>84732</v>
      </c>
      <c r="Q664" s="6">
        <v>65762.600000000006</v>
      </c>
    </row>
    <row r="665" spans="7:17" x14ac:dyDescent="0.3">
      <c r="G665" s="3" t="s">
        <v>72</v>
      </c>
      <c r="H665" s="3" t="s">
        <v>20</v>
      </c>
      <c r="I665" s="3" t="s">
        <v>23</v>
      </c>
      <c r="J665" s="3" t="s">
        <v>77</v>
      </c>
      <c r="K665" s="3" t="s">
        <v>24</v>
      </c>
      <c r="L665" s="6">
        <v>83064</v>
      </c>
      <c r="M665" s="6">
        <v>83768</v>
      </c>
      <c r="N665" s="6">
        <v>12030</v>
      </c>
      <c r="O665" s="6">
        <v>65219</v>
      </c>
      <c r="P665" s="6">
        <v>100893</v>
      </c>
      <c r="Q665" s="6">
        <v>68994.8</v>
      </c>
    </row>
    <row r="666" spans="7:17" x14ac:dyDescent="0.3">
      <c r="G666" s="3" t="s">
        <v>72</v>
      </c>
      <c r="H666" s="3" t="s">
        <v>20</v>
      </c>
      <c r="I666" s="3" t="s">
        <v>23</v>
      </c>
      <c r="J666" s="3" t="s">
        <v>78</v>
      </c>
      <c r="K666" s="3" t="s">
        <v>79</v>
      </c>
      <c r="L666" s="6">
        <v>83064</v>
      </c>
      <c r="M666" s="6">
        <v>83768</v>
      </c>
      <c r="N666" s="6">
        <v>12030</v>
      </c>
      <c r="O666" s="6">
        <v>94450</v>
      </c>
      <c r="P666" s="6">
        <v>97051</v>
      </c>
      <c r="Q666" s="6">
        <v>74072.600000000006</v>
      </c>
    </row>
    <row r="667" spans="7:17" x14ac:dyDescent="0.3">
      <c r="G667" s="3" t="s">
        <v>72</v>
      </c>
      <c r="H667" s="3" t="s">
        <v>20</v>
      </c>
      <c r="I667" s="3" t="s">
        <v>23</v>
      </c>
      <c r="J667" s="3" t="s">
        <v>78</v>
      </c>
      <c r="K667" s="3" t="s">
        <v>25</v>
      </c>
      <c r="L667" s="6">
        <v>83064</v>
      </c>
      <c r="M667" s="6">
        <v>83768</v>
      </c>
      <c r="N667" s="6">
        <v>12030</v>
      </c>
      <c r="O667" s="6">
        <v>94450</v>
      </c>
      <c r="P667" s="6">
        <v>50249</v>
      </c>
      <c r="Q667" s="6">
        <v>64712.2</v>
      </c>
    </row>
    <row r="668" spans="7:17" x14ac:dyDescent="0.3">
      <c r="G668" s="3" t="s">
        <v>72</v>
      </c>
      <c r="H668" s="3" t="s">
        <v>20</v>
      </c>
      <c r="I668" s="3" t="s">
        <v>23</v>
      </c>
      <c r="J668" s="3" t="s">
        <v>78</v>
      </c>
      <c r="K668" s="3" t="s">
        <v>80</v>
      </c>
      <c r="L668" s="6">
        <v>83064</v>
      </c>
      <c r="M668" s="6">
        <v>83768</v>
      </c>
      <c r="N668" s="6">
        <v>12030</v>
      </c>
      <c r="O668" s="6">
        <v>94450</v>
      </c>
      <c r="P668" s="6">
        <v>117461</v>
      </c>
      <c r="Q668" s="6">
        <v>78154.600000000006</v>
      </c>
    </row>
    <row r="669" spans="7:17" x14ac:dyDescent="0.3">
      <c r="G669" s="3" t="s">
        <v>72</v>
      </c>
      <c r="H669" s="3" t="s">
        <v>20</v>
      </c>
      <c r="I669" s="3" t="s">
        <v>23</v>
      </c>
      <c r="J669" s="3" t="s">
        <v>78</v>
      </c>
      <c r="K669" s="3" t="s">
        <v>81</v>
      </c>
      <c r="L669" s="6">
        <v>83064</v>
      </c>
      <c r="M669" s="6">
        <v>83768</v>
      </c>
      <c r="N669" s="6">
        <v>12030</v>
      </c>
      <c r="O669" s="6">
        <v>94450</v>
      </c>
      <c r="P669" s="6">
        <v>36016</v>
      </c>
      <c r="Q669" s="6">
        <v>61865.599999999999</v>
      </c>
    </row>
    <row r="670" spans="7:17" x14ac:dyDescent="0.3">
      <c r="G670" s="3" t="s">
        <v>72</v>
      </c>
      <c r="H670" s="3" t="s">
        <v>20</v>
      </c>
      <c r="I670" s="3" t="s">
        <v>23</v>
      </c>
      <c r="J670" s="3" t="s">
        <v>78</v>
      </c>
      <c r="K670" s="3" t="s">
        <v>82</v>
      </c>
      <c r="L670" s="6">
        <v>83064</v>
      </c>
      <c r="M670" s="6">
        <v>83768</v>
      </c>
      <c r="N670" s="6">
        <v>12030</v>
      </c>
      <c r="O670" s="6">
        <v>94450</v>
      </c>
      <c r="P670" s="6">
        <v>33332</v>
      </c>
      <c r="Q670" s="6">
        <v>61328.800000000003</v>
      </c>
    </row>
    <row r="671" spans="7:17" x14ac:dyDescent="0.3">
      <c r="G671" s="3" t="s">
        <v>72</v>
      </c>
      <c r="H671" s="3" t="s">
        <v>20</v>
      </c>
      <c r="I671" s="3" t="s">
        <v>23</v>
      </c>
      <c r="J671" s="3" t="s">
        <v>78</v>
      </c>
      <c r="K671" s="3" t="s">
        <v>83</v>
      </c>
      <c r="L671" s="6">
        <v>83064</v>
      </c>
      <c r="M671" s="6">
        <v>83768</v>
      </c>
      <c r="N671" s="6">
        <v>12030</v>
      </c>
      <c r="O671" s="6">
        <v>94450</v>
      </c>
      <c r="P671" s="6">
        <v>41696</v>
      </c>
      <c r="Q671" s="6">
        <v>63001.599999999999</v>
      </c>
    </row>
    <row r="672" spans="7:17" x14ac:dyDescent="0.3">
      <c r="G672" s="3" t="s">
        <v>72</v>
      </c>
      <c r="H672" s="3" t="s">
        <v>20</v>
      </c>
      <c r="I672" s="3" t="s">
        <v>23</v>
      </c>
      <c r="J672" s="3" t="s">
        <v>78</v>
      </c>
      <c r="K672" s="3" t="s">
        <v>84</v>
      </c>
      <c r="L672" s="6">
        <v>83064</v>
      </c>
      <c r="M672" s="6">
        <v>83768</v>
      </c>
      <c r="N672" s="6">
        <v>12030</v>
      </c>
      <c r="O672" s="6">
        <v>94450</v>
      </c>
      <c r="P672" s="6">
        <v>84732</v>
      </c>
      <c r="Q672" s="6">
        <v>71608.800000000003</v>
      </c>
    </row>
    <row r="673" spans="7:17" x14ac:dyDescent="0.3">
      <c r="G673" s="3" t="s">
        <v>72</v>
      </c>
      <c r="H673" s="3" t="s">
        <v>20</v>
      </c>
      <c r="I673" s="3" t="s">
        <v>23</v>
      </c>
      <c r="J673" s="3" t="s">
        <v>78</v>
      </c>
      <c r="K673" s="3" t="s">
        <v>24</v>
      </c>
      <c r="L673" s="6">
        <v>83064</v>
      </c>
      <c r="M673" s="6">
        <v>83768</v>
      </c>
      <c r="N673" s="6">
        <v>12030</v>
      </c>
      <c r="O673" s="6">
        <v>94450</v>
      </c>
      <c r="P673" s="6">
        <v>100893</v>
      </c>
      <c r="Q673" s="6">
        <v>74841</v>
      </c>
    </row>
    <row r="674" spans="7:17" x14ac:dyDescent="0.3">
      <c r="G674" s="3" t="s">
        <v>72</v>
      </c>
      <c r="H674" s="3" t="s">
        <v>20</v>
      </c>
      <c r="I674" s="3" t="s">
        <v>23</v>
      </c>
      <c r="J674" s="3" t="s">
        <v>79</v>
      </c>
      <c r="K674" s="3" t="s">
        <v>25</v>
      </c>
      <c r="L674" s="6">
        <v>83064</v>
      </c>
      <c r="M674" s="6">
        <v>83768</v>
      </c>
      <c r="N674" s="6">
        <v>12030</v>
      </c>
      <c r="O674" s="6">
        <v>97051</v>
      </c>
      <c r="P674" s="6">
        <v>50249</v>
      </c>
      <c r="Q674" s="6">
        <v>65232.4</v>
      </c>
    </row>
    <row r="675" spans="7:17" x14ac:dyDescent="0.3">
      <c r="G675" s="3" t="s">
        <v>72</v>
      </c>
      <c r="H675" s="3" t="s">
        <v>20</v>
      </c>
      <c r="I675" s="3" t="s">
        <v>23</v>
      </c>
      <c r="J675" s="3" t="s">
        <v>79</v>
      </c>
      <c r="K675" s="3" t="s">
        <v>80</v>
      </c>
      <c r="L675" s="6">
        <v>83064</v>
      </c>
      <c r="M675" s="6">
        <v>83768</v>
      </c>
      <c r="N675" s="6">
        <v>12030</v>
      </c>
      <c r="O675" s="6">
        <v>97051</v>
      </c>
      <c r="P675" s="6">
        <v>117461</v>
      </c>
      <c r="Q675" s="6">
        <v>78674.8</v>
      </c>
    </row>
    <row r="676" spans="7:17" x14ac:dyDescent="0.3">
      <c r="G676" s="3" t="s">
        <v>72</v>
      </c>
      <c r="H676" s="3" t="s">
        <v>20</v>
      </c>
      <c r="I676" s="3" t="s">
        <v>23</v>
      </c>
      <c r="J676" s="3" t="s">
        <v>79</v>
      </c>
      <c r="K676" s="3" t="s">
        <v>81</v>
      </c>
      <c r="L676" s="6">
        <v>83064</v>
      </c>
      <c r="M676" s="6">
        <v>83768</v>
      </c>
      <c r="N676" s="6">
        <v>12030</v>
      </c>
      <c r="O676" s="6">
        <v>97051</v>
      </c>
      <c r="P676" s="6">
        <v>36016</v>
      </c>
      <c r="Q676" s="6">
        <v>62385.8</v>
      </c>
    </row>
    <row r="677" spans="7:17" x14ac:dyDescent="0.3">
      <c r="G677" s="3" t="s">
        <v>72</v>
      </c>
      <c r="H677" s="3" t="s">
        <v>20</v>
      </c>
      <c r="I677" s="3" t="s">
        <v>23</v>
      </c>
      <c r="J677" s="3" t="s">
        <v>79</v>
      </c>
      <c r="K677" s="3" t="s">
        <v>82</v>
      </c>
      <c r="L677" s="6">
        <v>83064</v>
      </c>
      <c r="M677" s="6">
        <v>83768</v>
      </c>
      <c r="N677" s="6">
        <v>12030</v>
      </c>
      <c r="O677" s="6">
        <v>97051</v>
      </c>
      <c r="P677" s="6">
        <v>33332</v>
      </c>
      <c r="Q677" s="6">
        <v>61849</v>
      </c>
    </row>
    <row r="678" spans="7:17" x14ac:dyDescent="0.3">
      <c r="G678" s="3" t="s">
        <v>72</v>
      </c>
      <c r="H678" s="3" t="s">
        <v>20</v>
      </c>
      <c r="I678" s="3" t="s">
        <v>23</v>
      </c>
      <c r="J678" s="3" t="s">
        <v>79</v>
      </c>
      <c r="K678" s="3" t="s">
        <v>83</v>
      </c>
      <c r="L678" s="6">
        <v>83064</v>
      </c>
      <c r="M678" s="6">
        <v>83768</v>
      </c>
      <c r="N678" s="6">
        <v>12030</v>
      </c>
      <c r="O678" s="6">
        <v>97051</v>
      </c>
      <c r="P678" s="6">
        <v>41696</v>
      </c>
      <c r="Q678" s="6">
        <v>63521.8</v>
      </c>
    </row>
    <row r="679" spans="7:17" x14ac:dyDescent="0.3">
      <c r="G679" s="3" t="s">
        <v>72</v>
      </c>
      <c r="H679" s="3" t="s">
        <v>20</v>
      </c>
      <c r="I679" s="3" t="s">
        <v>23</v>
      </c>
      <c r="J679" s="3" t="s">
        <v>79</v>
      </c>
      <c r="K679" s="3" t="s">
        <v>84</v>
      </c>
      <c r="L679" s="6">
        <v>83064</v>
      </c>
      <c r="M679" s="6">
        <v>83768</v>
      </c>
      <c r="N679" s="6">
        <v>12030</v>
      </c>
      <c r="O679" s="6">
        <v>97051</v>
      </c>
      <c r="P679" s="6">
        <v>84732</v>
      </c>
      <c r="Q679" s="6">
        <v>72129</v>
      </c>
    </row>
    <row r="680" spans="7:17" x14ac:dyDescent="0.3">
      <c r="G680" s="3" t="s">
        <v>72</v>
      </c>
      <c r="H680" s="3" t="s">
        <v>20</v>
      </c>
      <c r="I680" s="3" t="s">
        <v>23</v>
      </c>
      <c r="J680" s="3" t="s">
        <v>79</v>
      </c>
      <c r="K680" s="3" t="s">
        <v>24</v>
      </c>
      <c r="L680" s="6">
        <v>83064</v>
      </c>
      <c r="M680" s="6">
        <v>83768</v>
      </c>
      <c r="N680" s="6">
        <v>12030</v>
      </c>
      <c r="O680" s="6">
        <v>97051</v>
      </c>
      <c r="P680" s="6">
        <v>100893</v>
      </c>
      <c r="Q680" s="6">
        <v>75361.2</v>
      </c>
    </row>
    <row r="681" spans="7:17" x14ac:dyDescent="0.3">
      <c r="G681" s="3" t="s">
        <v>72</v>
      </c>
      <c r="H681" s="3" t="s">
        <v>20</v>
      </c>
      <c r="I681" s="3" t="s">
        <v>23</v>
      </c>
      <c r="J681" s="3" t="s">
        <v>25</v>
      </c>
      <c r="K681" s="3" t="s">
        <v>80</v>
      </c>
      <c r="L681" s="6">
        <v>83064</v>
      </c>
      <c r="M681" s="6">
        <v>83768</v>
      </c>
      <c r="N681" s="6">
        <v>12030</v>
      </c>
      <c r="O681" s="6">
        <v>50249</v>
      </c>
      <c r="P681" s="6">
        <v>117461</v>
      </c>
      <c r="Q681" s="6">
        <v>69314.399999999994</v>
      </c>
    </row>
    <row r="682" spans="7:17" x14ac:dyDescent="0.3">
      <c r="G682" s="3" t="s">
        <v>72</v>
      </c>
      <c r="H682" s="3" t="s">
        <v>20</v>
      </c>
      <c r="I682" s="3" t="s">
        <v>23</v>
      </c>
      <c r="J682" s="3" t="s">
        <v>25</v>
      </c>
      <c r="K682" s="3" t="s">
        <v>81</v>
      </c>
      <c r="L682" s="6">
        <v>83064</v>
      </c>
      <c r="M682" s="6">
        <v>83768</v>
      </c>
      <c r="N682" s="6">
        <v>12030</v>
      </c>
      <c r="O682" s="6">
        <v>50249</v>
      </c>
      <c r="P682" s="6">
        <v>36016</v>
      </c>
      <c r="Q682" s="6">
        <v>53025.4</v>
      </c>
    </row>
    <row r="683" spans="7:17" x14ac:dyDescent="0.3">
      <c r="G683" s="3" t="s">
        <v>72</v>
      </c>
      <c r="H683" s="3" t="s">
        <v>20</v>
      </c>
      <c r="I683" s="3" t="s">
        <v>23</v>
      </c>
      <c r="J683" s="3" t="s">
        <v>25</v>
      </c>
      <c r="K683" s="3" t="s">
        <v>82</v>
      </c>
      <c r="L683" s="6">
        <v>83064</v>
      </c>
      <c r="M683" s="6">
        <v>83768</v>
      </c>
      <c r="N683" s="6">
        <v>12030</v>
      </c>
      <c r="O683" s="6">
        <v>50249</v>
      </c>
      <c r="P683" s="6">
        <v>33332</v>
      </c>
      <c r="Q683" s="6">
        <v>52488.6</v>
      </c>
    </row>
    <row r="684" spans="7:17" x14ac:dyDescent="0.3">
      <c r="G684" s="3" t="s">
        <v>72</v>
      </c>
      <c r="H684" s="3" t="s">
        <v>20</v>
      </c>
      <c r="I684" s="3" t="s">
        <v>23</v>
      </c>
      <c r="J684" s="3" t="s">
        <v>25</v>
      </c>
      <c r="K684" s="3" t="s">
        <v>83</v>
      </c>
      <c r="L684" s="6">
        <v>83064</v>
      </c>
      <c r="M684" s="6">
        <v>83768</v>
      </c>
      <c r="N684" s="6">
        <v>12030</v>
      </c>
      <c r="O684" s="6">
        <v>50249</v>
      </c>
      <c r="P684" s="6">
        <v>41696</v>
      </c>
      <c r="Q684" s="6">
        <v>54161.4</v>
      </c>
    </row>
    <row r="685" spans="7:17" x14ac:dyDescent="0.3">
      <c r="G685" s="3" t="s">
        <v>72</v>
      </c>
      <c r="H685" s="3" t="s">
        <v>20</v>
      </c>
      <c r="I685" s="3" t="s">
        <v>23</v>
      </c>
      <c r="J685" s="3" t="s">
        <v>25</v>
      </c>
      <c r="K685" s="3" t="s">
        <v>84</v>
      </c>
      <c r="L685" s="6">
        <v>83064</v>
      </c>
      <c r="M685" s="6">
        <v>83768</v>
      </c>
      <c r="N685" s="6">
        <v>12030</v>
      </c>
      <c r="O685" s="6">
        <v>50249</v>
      </c>
      <c r="P685" s="6">
        <v>84732</v>
      </c>
      <c r="Q685" s="6">
        <v>62768.6</v>
      </c>
    </row>
    <row r="686" spans="7:17" x14ac:dyDescent="0.3">
      <c r="G686" s="3" t="s">
        <v>72</v>
      </c>
      <c r="H686" s="3" t="s">
        <v>20</v>
      </c>
      <c r="I686" s="3" t="s">
        <v>23</v>
      </c>
      <c r="J686" s="3" t="s">
        <v>25</v>
      </c>
      <c r="K686" s="3" t="s">
        <v>24</v>
      </c>
      <c r="L686" s="6">
        <v>83064</v>
      </c>
      <c r="M686" s="6">
        <v>83768</v>
      </c>
      <c r="N686" s="6">
        <v>12030</v>
      </c>
      <c r="O686" s="6">
        <v>50249</v>
      </c>
      <c r="P686" s="6">
        <v>100893</v>
      </c>
      <c r="Q686" s="6">
        <v>66000.800000000003</v>
      </c>
    </row>
    <row r="687" spans="7:17" x14ac:dyDescent="0.3">
      <c r="G687" s="3" t="s">
        <v>72</v>
      </c>
      <c r="H687" s="3" t="s">
        <v>20</v>
      </c>
      <c r="I687" s="3" t="s">
        <v>23</v>
      </c>
      <c r="J687" s="3" t="s">
        <v>80</v>
      </c>
      <c r="K687" s="3" t="s">
        <v>81</v>
      </c>
      <c r="L687" s="6">
        <v>83064</v>
      </c>
      <c r="M687" s="6">
        <v>83768</v>
      </c>
      <c r="N687" s="6">
        <v>12030</v>
      </c>
      <c r="O687" s="6">
        <v>117461</v>
      </c>
      <c r="P687" s="6">
        <v>36016</v>
      </c>
      <c r="Q687" s="6">
        <v>66467.8</v>
      </c>
    </row>
    <row r="688" spans="7:17" x14ac:dyDescent="0.3">
      <c r="G688" s="3" t="s">
        <v>72</v>
      </c>
      <c r="H688" s="3" t="s">
        <v>20</v>
      </c>
      <c r="I688" s="3" t="s">
        <v>23</v>
      </c>
      <c r="J688" s="3" t="s">
        <v>80</v>
      </c>
      <c r="K688" s="3" t="s">
        <v>82</v>
      </c>
      <c r="L688" s="6">
        <v>83064</v>
      </c>
      <c r="M688" s="6">
        <v>83768</v>
      </c>
      <c r="N688" s="6">
        <v>12030</v>
      </c>
      <c r="O688" s="6">
        <v>117461</v>
      </c>
      <c r="P688" s="6">
        <v>33332</v>
      </c>
      <c r="Q688" s="6">
        <v>65931</v>
      </c>
    </row>
    <row r="689" spans="7:17" x14ac:dyDescent="0.3">
      <c r="G689" s="3" t="s">
        <v>72</v>
      </c>
      <c r="H689" s="3" t="s">
        <v>20</v>
      </c>
      <c r="I689" s="3" t="s">
        <v>23</v>
      </c>
      <c r="J689" s="3" t="s">
        <v>80</v>
      </c>
      <c r="K689" s="3" t="s">
        <v>83</v>
      </c>
      <c r="L689" s="6">
        <v>83064</v>
      </c>
      <c r="M689" s="6">
        <v>83768</v>
      </c>
      <c r="N689" s="6">
        <v>12030</v>
      </c>
      <c r="O689" s="6">
        <v>117461</v>
      </c>
      <c r="P689" s="6">
        <v>41696</v>
      </c>
      <c r="Q689" s="6">
        <v>67603.8</v>
      </c>
    </row>
    <row r="690" spans="7:17" x14ac:dyDescent="0.3">
      <c r="G690" s="3" t="s">
        <v>72</v>
      </c>
      <c r="H690" s="3" t="s">
        <v>20</v>
      </c>
      <c r="I690" s="3" t="s">
        <v>23</v>
      </c>
      <c r="J690" s="3" t="s">
        <v>80</v>
      </c>
      <c r="K690" s="3" t="s">
        <v>84</v>
      </c>
      <c r="L690" s="6">
        <v>83064</v>
      </c>
      <c r="M690" s="6">
        <v>83768</v>
      </c>
      <c r="N690" s="6">
        <v>12030</v>
      </c>
      <c r="O690" s="6">
        <v>117461</v>
      </c>
      <c r="P690" s="6">
        <v>84732</v>
      </c>
      <c r="Q690" s="6">
        <v>76211</v>
      </c>
    </row>
    <row r="691" spans="7:17" x14ac:dyDescent="0.3">
      <c r="G691" s="3" t="s">
        <v>72</v>
      </c>
      <c r="H691" s="3" t="s">
        <v>20</v>
      </c>
      <c r="I691" s="3" t="s">
        <v>23</v>
      </c>
      <c r="J691" s="3" t="s">
        <v>80</v>
      </c>
      <c r="K691" s="3" t="s">
        <v>24</v>
      </c>
      <c r="L691" s="6">
        <v>83064</v>
      </c>
      <c r="M691" s="6">
        <v>83768</v>
      </c>
      <c r="N691" s="6">
        <v>12030</v>
      </c>
      <c r="O691" s="6">
        <v>117461</v>
      </c>
      <c r="P691" s="6">
        <v>100893</v>
      </c>
      <c r="Q691" s="6">
        <v>79443.199999999997</v>
      </c>
    </row>
    <row r="692" spans="7:17" x14ac:dyDescent="0.3">
      <c r="G692" s="3" t="s">
        <v>72</v>
      </c>
      <c r="H692" s="3" t="s">
        <v>20</v>
      </c>
      <c r="I692" s="3" t="s">
        <v>23</v>
      </c>
      <c r="J692" s="3" t="s">
        <v>81</v>
      </c>
      <c r="K692" s="3" t="s">
        <v>82</v>
      </c>
      <c r="L692" s="6">
        <v>83064</v>
      </c>
      <c r="M692" s="6">
        <v>83768</v>
      </c>
      <c r="N692" s="6">
        <v>12030</v>
      </c>
      <c r="O692" s="6">
        <v>36016</v>
      </c>
      <c r="P692" s="6">
        <v>33332</v>
      </c>
      <c r="Q692" s="6">
        <v>49642</v>
      </c>
    </row>
    <row r="693" spans="7:17" x14ac:dyDescent="0.3">
      <c r="G693" s="3" t="s">
        <v>72</v>
      </c>
      <c r="H693" s="3" t="s">
        <v>20</v>
      </c>
      <c r="I693" s="3" t="s">
        <v>23</v>
      </c>
      <c r="J693" s="3" t="s">
        <v>81</v>
      </c>
      <c r="K693" s="3" t="s">
        <v>83</v>
      </c>
      <c r="L693" s="6">
        <v>83064</v>
      </c>
      <c r="M693" s="6">
        <v>83768</v>
      </c>
      <c r="N693" s="6">
        <v>12030</v>
      </c>
      <c r="O693" s="6">
        <v>36016</v>
      </c>
      <c r="P693" s="6">
        <v>41696</v>
      </c>
      <c r="Q693" s="6">
        <v>51314.8</v>
      </c>
    </row>
    <row r="694" spans="7:17" x14ac:dyDescent="0.3">
      <c r="G694" s="3" t="s">
        <v>72</v>
      </c>
      <c r="H694" s="3" t="s">
        <v>20</v>
      </c>
      <c r="I694" s="3" t="s">
        <v>23</v>
      </c>
      <c r="J694" s="3" t="s">
        <v>81</v>
      </c>
      <c r="K694" s="3" t="s">
        <v>84</v>
      </c>
      <c r="L694" s="6">
        <v>83064</v>
      </c>
      <c r="M694" s="6">
        <v>83768</v>
      </c>
      <c r="N694" s="6">
        <v>12030</v>
      </c>
      <c r="O694" s="6">
        <v>36016</v>
      </c>
      <c r="P694" s="6">
        <v>84732</v>
      </c>
      <c r="Q694" s="6">
        <v>59922</v>
      </c>
    </row>
    <row r="695" spans="7:17" x14ac:dyDescent="0.3">
      <c r="G695" s="3" t="s">
        <v>72</v>
      </c>
      <c r="H695" s="3" t="s">
        <v>20</v>
      </c>
      <c r="I695" s="3" t="s">
        <v>23</v>
      </c>
      <c r="J695" s="3" t="s">
        <v>81</v>
      </c>
      <c r="K695" s="3" t="s">
        <v>24</v>
      </c>
      <c r="L695" s="6">
        <v>83064</v>
      </c>
      <c r="M695" s="6">
        <v>83768</v>
      </c>
      <c r="N695" s="6">
        <v>12030</v>
      </c>
      <c r="O695" s="6">
        <v>36016</v>
      </c>
      <c r="P695" s="6">
        <v>100893</v>
      </c>
      <c r="Q695" s="6">
        <v>63154.2</v>
      </c>
    </row>
    <row r="696" spans="7:17" x14ac:dyDescent="0.3">
      <c r="G696" s="3" t="s">
        <v>72</v>
      </c>
      <c r="H696" s="3" t="s">
        <v>20</v>
      </c>
      <c r="I696" s="3" t="s">
        <v>23</v>
      </c>
      <c r="J696" s="3" t="s">
        <v>82</v>
      </c>
      <c r="K696" s="3" t="s">
        <v>83</v>
      </c>
      <c r="L696" s="6">
        <v>83064</v>
      </c>
      <c r="M696" s="6">
        <v>83768</v>
      </c>
      <c r="N696" s="6">
        <v>12030</v>
      </c>
      <c r="O696" s="6">
        <v>33332</v>
      </c>
      <c r="P696" s="6">
        <v>41696</v>
      </c>
      <c r="Q696" s="6">
        <v>50778</v>
      </c>
    </row>
    <row r="697" spans="7:17" x14ac:dyDescent="0.3">
      <c r="G697" s="3" t="s">
        <v>72</v>
      </c>
      <c r="H697" s="3" t="s">
        <v>20</v>
      </c>
      <c r="I697" s="3" t="s">
        <v>23</v>
      </c>
      <c r="J697" s="3" t="s">
        <v>82</v>
      </c>
      <c r="K697" s="3" t="s">
        <v>84</v>
      </c>
      <c r="L697" s="6">
        <v>83064</v>
      </c>
      <c r="M697" s="6">
        <v>83768</v>
      </c>
      <c r="N697" s="6">
        <v>12030</v>
      </c>
      <c r="O697" s="6">
        <v>33332</v>
      </c>
      <c r="P697" s="6">
        <v>84732</v>
      </c>
      <c r="Q697" s="6">
        <v>59385.2</v>
      </c>
    </row>
    <row r="698" spans="7:17" x14ac:dyDescent="0.3">
      <c r="G698" s="3" t="s">
        <v>72</v>
      </c>
      <c r="H698" s="3" t="s">
        <v>20</v>
      </c>
      <c r="I698" s="3" t="s">
        <v>23</v>
      </c>
      <c r="J698" s="3" t="s">
        <v>82</v>
      </c>
      <c r="K698" s="3" t="s">
        <v>24</v>
      </c>
      <c r="L698" s="6">
        <v>83064</v>
      </c>
      <c r="M698" s="6">
        <v>83768</v>
      </c>
      <c r="N698" s="6">
        <v>12030</v>
      </c>
      <c r="O698" s="6">
        <v>33332</v>
      </c>
      <c r="P698" s="6">
        <v>100893</v>
      </c>
      <c r="Q698" s="6">
        <v>62617.4</v>
      </c>
    </row>
    <row r="699" spans="7:17" x14ac:dyDescent="0.3">
      <c r="G699" s="3" t="s">
        <v>72</v>
      </c>
      <c r="H699" s="3" t="s">
        <v>20</v>
      </c>
      <c r="I699" s="3" t="s">
        <v>23</v>
      </c>
      <c r="J699" s="3" t="s">
        <v>83</v>
      </c>
      <c r="K699" s="3" t="s">
        <v>84</v>
      </c>
      <c r="L699" s="6">
        <v>83064</v>
      </c>
      <c r="M699" s="6">
        <v>83768</v>
      </c>
      <c r="N699" s="6">
        <v>12030</v>
      </c>
      <c r="O699" s="6">
        <v>41696</v>
      </c>
      <c r="P699" s="6">
        <v>84732</v>
      </c>
      <c r="Q699" s="6">
        <v>61058</v>
      </c>
    </row>
    <row r="700" spans="7:17" x14ac:dyDescent="0.3">
      <c r="G700" s="3" t="s">
        <v>72</v>
      </c>
      <c r="H700" s="3" t="s">
        <v>20</v>
      </c>
      <c r="I700" s="3" t="s">
        <v>23</v>
      </c>
      <c r="J700" s="3" t="s">
        <v>83</v>
      </c>
      <c r="K700" s="3" t="s">
        <v>24</v>
      </c>
      <c r="L700" s="6">
        <v>83064</v>
      </c>
      <c r="M700" s="6">
        <v>83768</v>
      </c>
      <c r="N700" s="6">
        <v>12030</v>
      </c>
      <c r="O700" s="6">
        <v>41696</v>
      </c>
      <c r="P700" s="6">
        <v>100893</v>
      </c>
      <c r="Q700" s="6">
        <v>64290.2</v>
      </c>
    </row>
    <row r="701" spans="7:17" x14ac:dyDescent="0.3">
      <c r="G701" s="3" t="s">
        <v>72</v>
      </c>
      <c r="H701" s="3" t="s">
        <v>20</v>
      </c>
      <c r="I701" s="3" t="s">
        <v>23</v>
      </c>
      <c r="J701" s="3" t="s">
        <v>84</v>
      </c>
      <c r="K701" s="3" t="s">
        <v>24</v>
      </c>
      <c r="L701" s="6">
        <v>83064</v>
      </c>
      <c r="M701" s="6">
        <v>83768</v>
      </c>
      <c r="N701" s="6">
        <v>12030</v>
      </c>
      <c r="O701" s="6">
        <v>84732</v>
      </c>
      <c r="P701" s="6">
        <v>100893</v>
      </c>
      <c r="Q701" s="6">
        <v>72897.399999999994</v>
      </c>
    </row>
    <row r="702" spans="7:17" x14ac:dyDescent="0.3">
      <c r="G702" s="3" t="s">
        <v>72</v>
      </c>
      <c r="H702" s="3" t="s">
        <v>20</v>
      </c>
      <c r="I702" s="3" t="s">
        <v>77</v>
      </c>
      <c r="J702" s="3" t="s">
        <v>78</v>
      </c>
      <c r="K702" s="3" t="s">
        <v>79</v>
      </c>
      <c r="L702" s="6">
        <v>83064</v>
      </c>
      <c r="M702" s="6">
        <v>83768</v>
      </c>
      <c r="N702" s="6">
        <v>65219</v>
      </c>
      <c r="O702" s="6">
        <v>94450</v>
      </c>
      <c r="P702" s="6">
        <v>97051</v>
      </c>
      <c r="Q702" s="6">
        <v>84710.399999999994</v>
      </c>
    </row>
    <row r="703" spans="7:17" x14ac:dyDescent="0.3">
      <c r="G703" s="3" t="s">
        <v>72</v>
      </c>
      <c r="H703" s="3" t="s">
        <v>20</v>
      </c>
      <c r="I703" s="3" t="s">
        <v>77</v>
      </c>
      <c r="J703" s="3" t="s">
        <v>78</v>
      </c>
      <c r="K703" s="3" t="s">
        <v>25</v>
      </c>
      <c r="L703" s="6">
        <v>83064</v>
      </c>
      <c r="M703" s="6">
        <v>83768</v>
      </c>
      <c r="N703" s="6">
        <v>65219</v>
      </c>
      <c r="O703" s="6">
        <v>94450</v>
      </c>
      <c r="P703" s="6">
        <v>50249</v>
      </c>
      <c r="Q703" s="6">
        <v>75350</v>
      </c>
    </row>
    <row r="704" spans="7:17" x14ac:dyDescent="0.3">
      <c r="G704" s="3" t="s">
        <v>72</v>
      </c>
      <c r="H704" s="3" t="s">
        <v>20</v>
      </c>
      <c r="I704" s="3" t="s">
        <v>77</v>
      </c>
      <c r="J704" s="3" t="s">
        <v>78</v>
      </c>
      <c r="K704" s="3" t="s">
        <v>80</v>
      </c>
      <c r="L704" s="6">
        <v>83064</v>
      </c>
      <c r="M704" s="6">
        <v>83768</v>
      </c>
      <c r="N704" s="6">
        <v>65219</v>
      </c>
      <c r="O704" s="6">
        <v>94450</v>
      </c>
      <c r="P704" s="6">
        <v>117461</v>
      </c>
      <c r="Q704" s="6">
        <v>88792.4</v>
      </c>
    </row>
    <row r="705" spans="7:17" x14ac:dyDescent="0.3">
      <c r="G705" s="3" t="s">
        <v>72</v>
      </c>
      <c r="H705" s="3" t="s">
        <v>20</v>
      </c>
      <c r="I705" s="3" t="s">
        <v>77</v>
      </c>
      <c r="J705" s="3" t="s">
        <v>78</v>
      </c>
      <c r="K705" s="3" t="s">
        <v>81</v>
      </c>
      <c r="L705" s="6">
        <v>83064</v>
      </c>
      <c r="M705" s="6">
        <v>83768</v>
      </c>
      <c r="N705" s="6">
        <v>65219</v>
      </c>
      <c r="O705" s="6">
        <v>94450</v>
      </c>
      <c r="P705" s="6">
        <v>36016</v>
      </c>
      <c r="Q705" s="6">
        <v>72503.399999999994</v>
      </c>
    </row>
    <row r="706" spans="7:17" x14ac:dyDescent="0.3">
      <c r="G706" s="3" t="s">
        <v>72</v>
      </c>
      <c r="H706" s="3" t="s">
        <v>20</v>
      </c>
      <c r="I706" s="3" t="s">
        <v>77</v>
      </c>
      <c r="J706" s="3" t="s">
        <v>78</v>
      </c>
      <c r="K706" s="3" t="s">
        <v>82</v>
      </c>
      <c r="L706" s="6">
        <v>83064</v>
      </c>
      <c r="M706" s="6">
        <v>83768</v>
      </c>
      <c r="N706" s="6">
        <v>65219</v>
      </c>
      <c r="O706" s="6">
        <v>94450</v>
      </c>
      <c r="P706" s="6">
        <v>33332</v>
      </c>
      <c r="Q706" s="6">
        <v>71966.600000000006</v>
      </c>
    </row>
    <row r="707" spans="7:17" x14ac:dyDescent="0.3">
      <c r="G707" s="3" t="s">
        <v>72</v>
      </c>
      <c r="H707" s="3" t="s">
        <v>20</v>
      </c>
      <c r="I707" s="3" t="s">
        <v>77</v>
      </c>
      <c r="J707" s="3" t="s">
        <v>78</v>
      </c>
      <c r="K707" s="3" t="s">
        <v>83</v>
      </c>
      <c r="L707" s="6">
        <v>83064</v>
      </c>
      <c r="M707" s="6">
        <v>83768</v>
      </c>
      <c r="N707" s="6">
        <v>65219</v>
      </c>
      <c r="O707" s="6">
        <v>94450</v>
      </c>
      <c r="P707" s="6">
        <v>41696</v>
      </c>
      <c r="Q707" s="6">
        <v>73639.399999999994</v>
      </c>
    </row>
    <row r="708" spans="7:17" x14ac:dyDescent="0.3">
      <c r="G708" s="3" t="s">
        <v>72</v>
      </c>
      <c r="H708" s="3" t="s">
        <v>20</v>
      </c>
      <c r="I708" s="3" t="s">
        <v>77</v>
      </c>
      <c r="J708" s="3" t="s">
        <v>78</v>
      </c>
      <c r="K708" s="3" t="s">
        <v>84</v>
      </c>
      <c r="L708" s="6">
        <v>83064</v>
      </c>
      <c r="M708" s="6">
        <v>83768</v>
      </c>
      <c r="N708" s="6">
        <v>65219</v>
      </c>
      <c r="O708" s="6">
        <v>94450</v>
      </c>
      <c r="P708" s="6">
        <v>84732</v>
      </c>
      <c r="Q708" s="6">
        <v>82246.600000000006</v>
      </c>
    </row>
    <row r="709" spans="7:17" x14ac:dyDescent="0.3">
      <c r="G709" s="3" t="s">
        <v>72</v>
      </c>
      <c r="H709" s="3" t="s">
        <v>20</v>
      </c>
      <c r="I709" s="3" t="s">
        <v>77</v>
      </c>
      <c r="J709" s="3" t="s">
        <v>78</v>
      </c>
      <c r="K709" s="3" t="s">
        <v>24</v>
      </c>
      <c r="L709" s="6">
        <v>83064</v>
      </c>
      <c r="M709" s="6">
        <v>83768</v>
      </c>
      <c r="N709" s="6">
        <v>65219</v>
      </c>
      <c r="O709" s="6">
        <v>94450</v>
      </c>
      <c r="P709" s="6">
        <v>100893</v>
      </c>
      <c r="Q709" s="6">
        <v>85478.8</v>
      </c>
    </row>
    <row r="710" spans="7:17" x14ac:dyDescent="0.3">
      <c r="G710" s="3" t="s">
        <v>72</v>
      </c>
      <c r="H710" s="3" t="s">
        <v>20</v>
      </c>
      <c r="I710" s="3" t="s">
        <v>77</v>
      </c>
      <c r="J710" s="3" t="s">
        <v>79</v>
      </c>
      <c r="K710" s="3" t="s">
        <v>25</v>
      </c>
      <c r="L710" s="6">
        <v>83064</v>
      </c>
      <c r="M710" s="6">
        <v>83768</v>
      </c>
      <c r="N710" s="6">
        <v>65219</v>
      </c>
      <c r="O710" s="6">
        <v>97051</v>
      </c>
      <c r="P710" s="6">
        <v>50249</v>
      </c>
      <c r="Q710" s="6">
        <v>75870.2</v>
      </c>
    </row>
    <row r="711" spans="7:17" x14ac:dyDescent="0.3">
      <c r="G711" s="3" t="s">
        <v>72</v>
      </c>
      <c r="H711" s="3" t="s">
        <v>20</v>
      </c>
      <c r="I711" s="3" t="s">
        <v>77</v>
      </c>
      <c r="J711" s="3" t="s">
        <v>79</v>
      </c>
      <c r="K711" s="3" t="s">
        <v>80</v>
      </c>
      <c r="L711" s="6">
        <v>83064</v>
      </c>
      <c r="M711" s="6">
        <v>83768</v>
      </c>
      <c r="N711" s="6">
        <v>65219</v>
      </c>
      <c r="O711" s="6">
        <v>97051</v>
      </c>
      <c r="P711" s="6">
        <v>117461</v>
      </c>
      <c r="Q711" s="6">
        <v>89312.6</v>
      </c>
    </row>
    <row r="712" spans="7:17" x14ac:dyDescent="0.3">
      <c r="G712" s="3" t="s">
        <v>72</v>
      </c>
      <c r="H712" s="3" t="s">
        <v>20</v>
      </c>
      <c r="I712" s="3" t="s">
        <v>77</v>
      </c>
      <c r="J712" s="3" t="s">
        <v>79</v>
      </c>
      <c r="K712" s="3" t="s">
        <v>81</v>
      </c>
      <c r="L712" s="6">
        <v>83064</v>
      </c>
      <c r="M712" s="6">
        <v>83768</v>
      </c>
      <c r="N712" s="6">
        <v>65219</v>
      </c>
      <c r="O712" s="6">
        <v>97051</v>
      </c>
      <c r="P712" s="6">
        <v>36016</v>
      </c>
      <c r="Q712" s="6">
        <v>73023.600000000006</v>
      </c>
    </row>
    <row r="713" spans="7:17" x14ac:dyDescent="0.3">
      <c r="G713" s="3" t="s">
        <v>72</v>
      </c>
      <c r="H713" s="3" t="s">
        <v>20</v>
      </c>
      <c r="I713" s="3" t="s">
        <v>77</v>
      </c>
      <c r="J713" s="3" t="s">
        <v>79</v>
      </c>
      <c r="K713" s="3" t="s">
        <v>82</v>
      </c>
      <c r="L713" s="6">
        <v>83064</v>
      </c>
      <c r="M713" s="6">
        <v>83768</v>
      </c>
      <c r="N713" s="6">
        <v>65219</v>
      </c>
      <c r="O713" s="6">
        <v>97051</v>
      </c>
      <c r="P713" s="6">
        <v>33332</v>
      </c>
      <c r="Q713" s="6">
        <v>72486.8</v>
      </c>
    </row>
    <row r="714" spans="7:17" x14ac:dyDescent="0.3">
      <c r="G714" s="3" t="s">
        <v>72</v>
      </c>
      <c r="H714" s="3" t="s">
        <v>20</v>
      </c>
      <c r="I714" s="3" t="s">
        <v>77</v>
      </c>
      <c r="J714" s="3" t="s">
        <v>79</v>
      </c>
      <c r="K714" s="3" t="s">
        <v>83</v>
      </c>
      <c r="L714" s="6">
        <v>83064</v>
      </c>
      <c r="M714" s="6">
        <v>83768</v>
      </c>
      <c r="N714" s="6">
        <v>65219</v>
      </c>
      <c r="O714" s="6">
        <v>97051</v>
      </c>
      <c r="P714" s="6">
        <v>41696</v>
      </c>
      <c r="Q714" s="6">
        <v>74159.600000000006</v>
      </c>
    </row>
    <row r="715" spans="7:17" x14ac:dyDescent="0.3">
      <c r="G715" s="3" t="s">
        <v>72</v>
      </c>
      <c r="H715" s="3" t="s">
        <v>20</v>
      </c>
      <c r="I715" s="3" t="s">
        <v>77</v>
      </c>
      <c r="J715" s="3" t="s">
        <v>79</v>
      </c>
      <c r="K715" s="3" t="s">
        <v>84</v>
      </c>
      <c r="L715" s="6">
        <v>83064</v>
      </c>
      <c r="M715" s="6">
        <v>83768</v>
      </c>
      <c r="N715" s="6">
        <v>65219</v>
      </c>
      <c r="O715" s="6">
        <v>97051</v>
      </c>
      <c r="P715" s="6">
        <v>84732</v>
      </c>
      <c r="Q715" s="6">
        <v>82766.8</v>
      </c>
    </row>
    <row r="716" spans="7:17" x14ac:dyDescent="0.3">
      <c r="G716" s="3" t="s">
        <v>72</v>
      </c>
      <c r="H716" s="3" t="s">
        <v>20</v>
      </c>
      <c r="I716" s="3" t="s">
        <v>77</v>
      </c>
      <c r="J716" s="3" t="s">
        <v>79</v>
      </c>
      <c r="K716" s="3" t="s">
        <v>24</v>
      </c>
      <c r="L716" s="6">
        <v>83064</v>
      </c>
      <c r="M716" s="6">
        <v>83768</v>
      </c>
      <c r="N716" s="6">
        <v>65219</v>
      </c>
      <c r="O716" s="6">
        <v>97051</v>
      </c>
      <c r="P716" s="6">
        <v>100893</v>
      </c>
      <c r="Q716" s="6">
        <v>85999</v>
      </c>
    </row>
    <row r="717" spans="7:17" x14ac:dyDescent="0.3">
      <c r="G717" s="3" t="s">
        <v>72</v>
      </c>
      <c r="H717" s="3" t="s">
        <v>20</v>
      </c>
      <c r="I717" s="3" t="s">
        <v>77</v>
      </c>
      <c r="J717" s="3" t="s">
        <v>25</v>
      </c>
      <c r="K717" s="3" t="s">
        <v>80</v>
      </c>
      <c r="L717" s="6">
        <v>83064</v>
      </c>
      <c r="M717" s="6">
        <v>83768</v>
      </c>
      <c r="N717" s="6">
        <v>65219</v>
      </c>
      <c r="O717" s="6">
        <v>50249</v>
      </c>
      <c r="P717" s="6">
        <v>117461</v>
      </c>
      <c r="Q717" s="6">
        <v>79952.2</v>
      </c>
    </row>
    <row r="718" spans="7:17" x14ac:dyDescent="0.3">
      <c r="G718" s="3" t="s">
        <v>72</v>
      </c>
      <c r="H718" s="3" t="s">
        <v>20</v>
      </c>
      <c r="I718" s="3" t="s">
        <v>77</v>
      </c>
      <c r="J718" s="3" t="s">
        <v>25</v>
      </c>
      <c r="K718" s="3" t="s">
        <v>81</v>
      </c>
      <c r="L718" s="6">
        <v>83064</v>
      </c>
      <c r="M718" s="6">
        <v>83768</v>
      </c>
      <c r="N718" s="6">
        <v>65219</v>
      </c>
      <c r="O718" s="6">
        <v>50249</v>
      </c>
      <c r="P718" s="6">
        <v>36016</v>
      </c>
      <c r="Q718" s="6">
        <v>63663.199999999997</v>
      </c>
    </row>
    <row r="719" spans="7:17" x14ac:dyDescent="0.3">
      <c r="G719" s="3" t="s">
        <v>72</v>
      </c>
      <c r="H719" s="3" t="s">
        <v>20</v>
      </c>
      <c r="I719" s="3" t="s">
        <v>77</v>
      </c>
      <c r="J719" s="3" t="s">
        <v>25</v>
      </c>
      <c r="K719" s="3" t="s">
        <v>82</v>
      </c>
      <c r="L719" s="6">
        <v>83064</v>
      </c>
      <c r="M719" s="6">
        <v>83768</v>
      </c>
      <c r="N719" s="6">
        <v>65219</v>
      </c>
      <c r="O719" s="6">
        <v>50249</v>
      </c>
      <c r="P719" s="6">
        <v>33332</v>
      </c>
      <c r="Q719" s="6">
        <v>63126.400000000001</v>
      </c>
    </row>
    <row r="720" spans="7:17" x14ac:dyDescent="0.3">
      <c r="G720" s="3" t="s">
        <v>72</v>
      </c>
      <c r="H720" s="3" t="s">
        <v>20</v>
      </c>
      <c r="I720" s="3" t="s">
        <v>77</v>
      </c>
      <c r="J720" s="3" t="s">
        <v>25</v>
      </c>
      <c r="K720" s="3" t="s">
        <v>83</v>
      </c>
      <c r="L720" s="6">
        <v>83064</v>
      </c>
      <c r="M720" s="6">
        <v>83768</v>
      </c>
      <c r="N720" s="6">
        <v>65219</v>
      </c>
      <c r="O720" s="6">
        <v>50249</v>
      </c>
      <c r="P720" s="6">
        <v>41696</v>
      </c>
      <c r="Q720" s="6">
        <v>64799.199999999997</v>
      </c>
    </row>
    <row r="721" spans="7:17" x14ac:dyDescent="0.3">
      <c r="G721" s="3" t="s">
        <v>72</v>
      </c>
      <c r="H721" s="3" t="s">
        <v>20</v>
      </c>
      <c r="I721" s="3" t="s">
        <v>77</v>
      </c>
      <c r="J721" s="3" t="s">
        <v>25</v>
      </c>
      <c r="K721" s="3" t="s">
        <v>84</v>
      </c>
      <c r="L721" s="6">
        <v>83064</v>
      </c>
      <c r="M721" s="6">
        <v>83768</v>
      </c>
      <c r="N721" s="6">
        <v>65219</v>
      </c>
      <c r="O721" s="6">
        <v>50249</v>
      </c>
      <c r="P721" s="6">
        <v>84732</v>
      </c>
      <c r="Q721" s="6">
        <v>73406.399999999994</v>
      </c>
    </row>
    <row r="722" spans="7:17" x14ac:dyDescent="0.3">
      <c r="G722" s="3" t="s">
        <v>72</v>
      </c>
      <c r="H722" s="3" t="s">
        <v>20</v>
      </c>
      <c r="I722" s="3" t="s">
        <v>77</v>
      </c>
      <c r="J722" s="3" t="s">
        <v>25</v>
      </c>
      <c r="K722" s="3" t="s">
        <v>24</v>
      </c>
      <c r="L722" s="6">
        <v>83064</v>
      </c>
      <c r="M722" s="6">
        <v>83768</v>
      </c>
      <c r="N722" s="6">
        <v>65219</v>
      </c>
      <c r="O722" s="6">
        <v>50249</v>
      </c>
      <c r="P722" s="6">
        <v>100893</v>
      </c>
      <c r="Q722" s="6">
        <v>76638.600000000006</v>
      </c>
    </row>
    <row r="723" spans="7:17" x14ac:dyDescent="0.3">
      <c r="G723" s="3" t="s">
        <v>72</v>
      </c>
      <c r="H723" s="3" t="s">
        <v>20</v>
      </c>
      <c r="I723" s="3" t="s">
        <v>77</v>
      </c>
      <c r="J723" s="3" t="s">
        <v>80</v>
      </c>
      <c r="K723" s="3" t="s">
        <v>81</v>
      </c>
      <c r="L723" s="6">
        <v>83064</v>
      </c>
      <c r="M723" s="6">
        <v>83768</v>
      </c>
      <c r="N723" s="6">
        <v>65219</v>
      </c>
      <c r="O723" s="6">
        <v>117461</v>
      </c>
      <c r="P723" s="6">
        <v>36016</v>
      </c>
      <c r="Q723" s="6">
        <v>77105.600000000006</v>
      </c>
    </row>
    <row r="724" spans="7:17" x14ac:dyDescent="0.3">
      <c r="G724" s="3" t="s">
        <v>72</v>
      </c>
      <c r="H724" s="3" t="s">
        <v>20</v>
      </c>
      <c r="I724" s="3" t="s">
        <v>77</v>
      </c>
      <c r="J724" s="3" t="s">
        <v>80</v>
      </c>
      <c r="K724" s="3" t="s">
        <v>82</v>
      </c>
      <c r="L724" s="6">
        <v>83064</v>
      </c>
      <c r="M724" s="6">
        <v>83768</v>
      </c>
      <c r="N724" s="6">
        <v>65219</v>
      </c>
      <c r="O724" s="6">
        <v>117461</v>
      </c>
      <c r="P724" s="6">
        <v>33332</v>
      </c>
      <c r="Q724" s="6">
        <v>76568.800000000003</v>
      </c>
    </row>
    <row r="725" spans="7:17" x14ac:dyDescent="0.3">
      <c r="G725" s="3" t="s">
        <v>72</v>
      </c>
      <c r="H725" s="3" t="s">
        <v>20</v>
      </c>
      <c r="I725" s="3" t="s">
        <v>77</v>
      </c>
      <c r="J725" s="3" t="s">
        <v>80</v>
      </c>
      <c r="K725" s="3" t="s">
        <v>83</v>
      </c>
      <c r="L725" s="6">
        <v>83064</v>
      </c>
      <c r="M725" s="6">
        <v>83768</v>
      </c>
      <c r="N725" s="6">
        <v>65219</v>
      </c>
      <c r="O725" s="6">
        <v>117461</v>
      </c>
      <c r="P725" s="6">
        <v>41696</v>
      </c>
      <c r="Q725" s="6">
        <v>78241.600000000006</v>
      </c>
    </row>
    <row r="726" spans="7:17" x14ac:dyDescent="0.3">
      <c r="G726" s="3" t="s">
        <v>72</v>
      </c>
      <c r="H726" s="3" t="s">
        <v>20</v>
      </c>
      <c r="I726" s="3" t="s">
        <v>77</v>
      </c>
      <c r="J726" s="3" t="s">
        <v>80</v>
      </c>
      <c r="K726" s="3" t="s">
        <v>84</v>
      </c>
      <c r="L726" s="6">
        <v>83064</v>
      </c>
      <c r="M726" s="6">
        <v>83768</v>
      </c>
      <c r="N726" s="6">
        <v>65219</v>
      </c>
      <c r="O726" s="6">
        <v>117461</v>
      </c>
      <c r="P726" s="6">
        <v>84732</v>
      </c>
      <c r="Q726" s="6">
        <v>86848.8</v>
      </c>
    </row>
    <row r="727" spans="7:17" x14ac:dyDescent="0.3">
      <c r="G727" s="3" t="s">
        <v>72</v>
      </c>
      <c r="H727" s="3" t="s">
        <v>20</v>
      </c>
      <c r="I727" s="3" t="s">
        <v>77</v>
      </c>
      <c r="J727" s="3" t="s">
        <v>80</v>
      </c>
      <c r="K727" s="3" t="s">
        <v>24</v>
      </c>
      <c r="L727" s="6">
        <v>83064</v>
      </c>
      <c r="M727" s="6">
        <v>83768</v>
      </c>
      <c r="N727" s="6">
        <v>65219</v>
      </c>
      <c r="O727" s="6">
        <v>117461</v>
      </c>
      <c r="P727" s="6">
        <v>100893</v>
      </c>
      <c r="Q727" s="6">
        <v>90081</v>
      </c>
    </row>
    <row r="728" spans="7:17" x14ac:dyDescent="0.3">
      <c r="G728" s="3" t="s">
        <v>72</v>
      </c>
      <c r="H728" s="3" t="s">
        <v>20</v>
      </c>
      <c r="I728" s="3" t="s">
        <v>77</v>
      </c>
      <c r="J728" s="3" t="s">
        <v>81</v>
      </c>
      <c r="K728" s="3" t="s">
        <v>82</v>
      </c>
      <c r="L728" s="6">
        <v>83064</v>
      </c>
      <c r="M728" s="6">
        <v>83768</v>
      </c>
      <c r="N728" s="6">
        <v>65219</v>
      </c>
      <c r="O728" s="6">
        <v>36016</v>
      </c>
      <c r="P728" s="6">
        <v>33332</v>
      </c>
      <c r="Q728" s="6">
        <v>60279.8</v>
      </c>
    </row>
    <row r="729" spans="7:17" x14ac:dyDescent="0.3">
      <c r="G729" s="3" t="s">
        <v>72</v>
      </c>
      <c r="H729" s="3" t="s">
        <v>20</v>
      </c>
      <c r="I729" s="3" t="s">
        <v>77</v>
      </c>
      <c r="J729" s="3" t="s">
        <v>81</v>
      </c>
      <c r="K729" s="3" t="s">
        <v>83</v>
      </c>
      <c r="L729" s="6">
        <v>83064</v>
      </c>
      <c r="M729" s="6">
        <v>83768</v>
      </c>
      <c r="N729" s="6">
        <v>65219</v>
      </c>
      <c r="O729" s="6">
        <v>36016</v>
      </c>
      <c r="P729" s="6">
        <v>41696</v>
      </c>
      <c r="Q729" s="6">
        <v>61952.6</v>
      </c>
    </row>
    <row r="730" spans="7:17" x14ac:dyDescent="0.3">
      <c r="G730" s="3" t="s">
        <v>72</v>
      </c>
      <c r="H730" s="3" t="s">
        <v>20</v>
      </c>
      <c r="I730" s="3" t="s">
        <v>77</v>
      </c>
      <c r="J730" s="3" t="s">
        <v>81</v>
      </c>
      <c r="K730" s="3" t="s">
        <v>84</v>
      </c>
      <c r="L730" s="6">
        <v>83064</v>
      </c>
      <c r="M730" s="6">
        <v>83768</v>
      </c>
      <c r="N730" s="6">
        <v>65219</v>
      </c>
      <c r="O730" s="6">
        <v>36016</v>
      </c>
      <c r="P730" s="6">
        <v>84732</v>
      </c>
      <c r="Q730" s="6">
        <v>70559.8</v>
      </c>
    </row>
    <row r="731" spans="7:17" x14ac:dyDescent="0.3">
      <c r="G731" s="3" t="s">
        <v>72</v>
      </c>
      <c r="H731" s="3" t="s">
        <v>20</v>
      </c>
      <c r="I731" s="3" t="s">
        <v>77</v>
      </c>
      <c r="J731" s="3" t="s">
        <v>81</v>
      </c>
      <c r="K731" s="3" t="s">
        <v>24</v>
      </c>
      <c r="L731" s="6">
        <v>83064</v>
      </c>
      <c r="M731" s="6">
        <v>83768</v>
      </c>
      <c r="N731" s="6">
        <v>65219</v>
      </c>
      <c r="O731" s="6">
        <v>36016</v>
      </c>
      <c r="P731" s="6">
        <v>100893</v>
      </c>
      <c r="Q731" s="6">
        <v>73792</v>
      </c>
    </row>
    <row r="732" spans="7:17" x14ac:dyDescent="0.3">
      <c r="G732" s="3" t="s">
        <v>72</v>
      </c>
      <c r="H732" s="3" t="s">
        <v>20</v>
      </c>
      <c r="I732" s="3" t="s">
        <v>77</v>
      </c>
      <c r="J732" s="3" t="s">
        <v>82</v>
      </c>
      <c r="K732" s="3" t="s">
        <v>83</v>
      </c>
      <c r="L732" s="6">
        <v>83064</v>
      </c>
      <c r="M732" s="6">
        <v>83768</v>
      </c>
      <c r="N732" s="6">
        <v>65219</v>
      </c>
      <c r="O732" s="6">
        <v>33332</v>
      </c>
      <c r="P732" s="6">
        <v>41696</v>
      </c>
      <c r="Q732" s="6">
        <v>61415.8</v>
      </c>
    </row>
    <row r="733" spans="7:17" x14ac:dyDescent="0.3">
      <c r="G733" s="3" t="s">
        <v>72</v>
      </c>
      <c r="H733" s="3" t="s">
        <v>20</v>
      </c>
      <c r="I733" s="3" t="s">
        <v>77</v>
      </c>
      <c r="J733" s="3" t="s">
        <v>82</v>
      </c>
      <c r="K733" s="3" t="s">
        <v>84</v>
      </c>
      <c r="L733" s="6">
        <v>83064</v>
      </c>
      <c r="M733" s="6">
        <v>83768</v>
      </c>
      <c r="N733" s="6">
        <v>65219</v>
      </c>
      <c r="O733" s="6">
        <v>33332</v>
      </c>
      <c r="P733" s="6">
        <v>84732</v>
      </c>
      <c r="Q733" s="6">
        <v>70023</v>
      </c>
    </row>
    <row r="734" spans="7:17" x14ac:dyDescent="0.3">
      <c r="G734" s="3" t="s">
        <v>72</v>
      </c>
      <c r="H734" s="3" t="s">
        <v>20</v>
      </c>
      <c r="I734" s="3" t="s">
        <v>77</v>
      </c>
      <c r="J734" s="3" t="s">
        <v>82</v>
      </c>
      <c r="K734" s="3" t="s">
        <v>24</v>
      </c>
      <c r="L734" s="6">
        <v>83064</v>
      </c>
      <c r="M734" s="6">
        <v>83768</v>
      </c>
      <c r="N734" s="6">
        <v>65219</v>
      </c>
      <c r="O734" s="6">
        <v>33332</v>
      </c>
      <c r="P734" s="6">
        <v>100893</v>
      </c>
      <c r="Q734" s="6">
        <v>73255.199999999997</v>
      </c>
    </row>
    <row r="735" spans="7:17" x14ac:dyDescent="0.3">
      <c r="G735" s="3" t="s">
        <v>72</v>
      </c>
      <c r="H735" s="3" t="s">
        <v>20</v>
      </c>
      <c r="I735" s="3" t="s">
        <v>77</v>
      </c>
      <c r="J735" s="3" t="s">
        <v>83</v>
      </c>
      <c r="K735" s="3" t="s">
        <v>84</v>
      </c>
      <c r="L735" s="6">
        <v>83064</v>
      </c>
      <c r="M735" s="6">
        <v>83768</v>
      </c>
      <c r="N735" s="6">
        <v>65219</v>
      </c>
      <c r="O735" s="6">
        <v>41696</v>
      </c>
      <c r="P735" s="6">
        <v>84732</v>
      </c>
      <c r="Q735" s="6">
        <v>71695.8</v>
      </c>
    </row>
    <row r="736" spans="7:17" x14ac:dyDescent="0.3">
      <c r="G736" s="3" t="s">
        <v>72</v>
      </c>
      <c r="H736" s="3" t="s">
        <v>20</v>
      </c>
      <c r="I736" s="3" t="s">
        <v>77</v>
      </c>
      <c r="J736" s="3" t="s">
        <v>83</v>
      </c>
      <c r="K736" s="3" t="s">
        <v>24</v>
      </c>
      <c r="L736" s="6">
        <v>83064</v>
      </c>
      <c r="M736" s="6">
        <v>83768</v>
      </c>
      <c r="N736" s="6">
        <v>65219</v>
      </c>
      <c r="O736" s="6">
        <v>41696</v>
      </c>
      <c r="P736" s="6">
        <v>100893</v>
      </c>
      <c r="Q736" s="6">
        <v>74928</v>
      </c>
    </row>
    <row r="737" spans="7:17" x14ac:dyDescent="0.3">
      <c r="G737" s="3" t="s">
        <v>72</v>
      </c>
      <c r="H737" s="3" t="s">
        <v>20</v>
      </c>
      <c r="I737" s="3" t="s">
        <v>77</v>
      </c>
      <c r="J737" s="3" t="s">
        <v>84</v>
      </c>
      <c r="K737" s="3" t="s">
        <v>24</v>
      </c>
      <c r="L737" s="6">
        <v>83064</v>
      </c>
      <c r="M737" s="6">
        <v>83768</v>
      </c>
      <c r="N737" s="6">
        <v>65219</v>
      </c>
      <c r="O737" s="6">
        <v>84732</v>
      </c>
      <c r="P737" s="6">
        <v>100893</v>
      </c>
      <c r="Q737" s="6">
        <v>83535.199999999997</v>
      </c>
    </row>
    <row r="738" spans="7:17" x14ac:dyDescent="0.3">
      <c r="G738" s="3" t="s">
        <v>72</v>
      </c>
      <c r="H738" s="3" t="s">
        <v>20</v>
      </c>
      <c r="I738" s="3" t="s">
        <v>78</v>
      </c>
      <c r="J738" s="3" t="s">
        <v>79</v>
      </c>
      <c r="K738" s="3" t="s">
        <v>25</v>
      </c>
      <c r="L738" s="6">
        <v>83064</v>
      </c>
      <c r="M738" s="6">
        <v>83768</v>
      </c>
      <c r="N738" s="6">
        <v>94450</v>
      </c>
      <c r="O738" s="6">
        <v>97051</v>
      </c>
      <c r="P738" s="6">
        <v>50249</v>
      </c>
      <c r="Q738" s="6">
        <v>81716.399999999994</v>
      </c>
    </row>
    <row r="739" spans="7:17" x14ac:dyDescent="0.3">
      <c r="G739" s="3" t="s">
        <v>72</v>
      </c>
      <c r="H739" s="3" t="s">
        <v>20</v>
      </c>
      <c r="I739" s="3" t="s">
        <v>78</v>
      </c>
      <c r="J739" s="3" t="s">
        <v>79</v>
      </c>
      <c r="K739" s="3" t="s">
        <v>80</v>
      </c>
      <c r="L739" s="6">
        <v>83064</v>
      </c>
      <c r="M739" s="6">
        <v>83768</v>
      </c>
      <c r="N739" s="6">
        <v>94450</v>
      </c>
      <c r="O739" s="6">
        <v>97051</v>
      </c>
      <c r="P739" s="6">
        <v>117461</v>
      </c>
      <c r="Q739" s="6">
        <v>95158.8</v>
      </c>
    </row>
    <row r="740" spans="7:17" x14ac:dyDescent="0.3">
      <c r="G740" s="3" t="s">
        <v>72</v>
      </c>
      <c r="H740" s="3" t="s">
        <v>20</v>
      </c>
      <c r="I740" s="3" t="s">
        <v>78</v>
      </c>
      <c r="J740" s="3" t="s">
        <v>79</v>
      </c>
      <c r="K740" s="3" t="s">
        <v>81</v>
      </c>
      <c r="L740" s="6">
        <v>83064</v>
      </c>
      <c r="M740" s="6">
        <v>83768</v>
      </c>
      <c r="N740" s="6">
        <v>94450</v>
      </c>
      <c r="O740" s="6">
        <v>97051</v>
      </c>
      <c r="P740" s="6">
        <v>36016</v>
      </c>
      <c r="Q740" s="6">
        <v>78869.8</v>
      </c>
    </row>
    <row r="741" spans="7:17" x14ac:dyDescent="0.3">
      <c r="G741" s="3" t="s">
        <v>72</v>
      </c>
      <c r="H741" s="3" t="s">
        <v>20</v>
      </c>
      <c r="I741" s="3" t="s">
        <v>78</v>
      </c>
      <c r="J741" s="3" t="s">
        <v>79</v>
      </c>
      <c r="K741" s="3" t="s">
        <v>82</v>
      </c>
      <c r="L741" s="6">
        <v>83064</v>
      </c>
      <c r="M741" s="6">
        <v>83768</v>
      </c>
      <c r="N741" s="6">
        <v>94450</v>
      </c>
      <c r="O741" s="6">
        <v>97051</v>
      </c>
      <c r="P741" s="6">
        <v>33332</v>
      </c>
      <c r="Q741" s="6">
        <v>78333</v>
      </c>
    </row>
    <row r="742" spans="7:17" x14ac:dyDescent="0.3">
      <c r="G742" s="3" t="s">
        <v>72</v>
      </c>
      <c r="H742" s="3" t="s">
        <v>20</v>
      </c>
      <c r="I742" s="3" t="s">
        <v>78</v>
      </c>
      <c r="J742" s="3" t="s">
        <v>79</v>
      </c>
      <c r="K742" s="3" t="s">
        <v>83</v>
      </c>
      <c r="L742" s="6">
        <v>83064</v>
      </c>
      <c r="M742" s="6">
        <v>83768</v>
      </c>
      <c r="N742" s="6">
        <v>94450</v>
      </c>
      <c r="O742" s="6">
        <v>97051</v>
      </c>
      <c r="P742" s="6">
        <v>41696</v>
      </c>
      <c r="Q742" s="6">
        <v>80005.8</v>
      </c>
    </row>
    <row r="743" spans="7:17" x14ac:dyDescent="0.3">
      <c r="G743" s="3" t="s">
        <v>72</v>
      </c>
      <c r="H743" s="3" t="s">
        <v>20</v>
      </c>
      <c r="I743" s="3" t="s">
        <v>78</v>
      </c>
      <c r="J743" s="3" t="s">
        <v>79</v>
      </c>
      <c r="K743" s="3" t="s">
        <v>84</v>
      </c>
      <c r="L743" s="6">
        <v>83064</v>
      </c>
      <c r="M743" s="6">
        <v>83768</v>
      </c>
      <c r="N743" s="6">
        <v>94450</v>
      </c>
      <c r="O743" s="6">
        <v>97051</v>
      </c>
      <c r="P743" s="6">
        <v>84732</v>
      </c>
      <c r="Q743" s="6">
        <v>88613</v>
      </c>
    </row>
    <row r="744" spans="7:17" x14ac:dyDescent="0.3">
      <c r="G744" s="3" t="s">
        <v>72</v>
      </c>
      <c r="H744" s="3" t="s">
        <v>20</v>
      </c>
      <c r="I744" s="3" t="s">
        <v>78</v>
      </c>
      <c r="J744" s="3" t="s">
        <v>79</v>
      </c>
      <c r="K744" s="3" t="s">
        <v>24</v>
      </c>
      <c r="L744" s="6">
        <v>83064</v>
      </c>
      <c r="M744" s="6">
        <v>83768</v>
      </c>
      <c r="N744" s="6">
        <v>94450</v>
      </c>
      <c r="O744" s="6">
        <v>97051</v>
      </c>
      <c r="P744" s="6">
        <v>100893</v>
      </c>
      <c r="Q744" s="6">
        <v>91845.2</v>
      </c>
    </row>
    <row r="745" spans="7:17" x14ac:dyDescent="0.3">
      <c r="G745" s="3" t="s">
        <v>72</v>
      </c>
      <c r="H745" s="3" t="s">
        <v>20</v>
      </c>
      <c r="I745" s="3" t="s">
        <v>78</v>
      </c>
      <c r="J745" s="3" t="s">
        <v>25</v>
      </c>
      <c r="K745" s="3" t="s">
        <v>80</v>
      </c>
      <c r="L745" s="6">
        <v>83064</v>
      </c>
      <c r="M745" s="6">
        <v>83768</v>
      </c>
      <c r="N745" s="6">
        <v>94450</v>
      </c>
      <c r="O745" s="6">
        <v>50249</v>
      </c>
      <c r="P745" s="6">
        <v>117461</v>
      </c>
      <c r="Q745" s="6">
        <v>85798.399999999994</v>
      </c>
    </row>
    <row r="746" spans="7:17" x14ac:dyDescent="0.3">
      <c r="G746" s="3" t="s">
        <v>72</v>
      </c>
      <c r="H746" s="3" t="s">
        <v>20</v>
      </c>
      <c r="I746" s="3" t="s">
        <v>78</v>
      </c>
      <c r="J746" s="3" t="s">
        <v>25</v>
      </c>
      <c r="K746" s="3" t="s">
        <v>81</v>
      </c>
      <c r="L746" s="6">
        <v>83064</v>
      </c>
      <c r="M746" s="6">
        <v>83768</v>
      </c>
      <c r="N746" s="6">
        <v>94450</v>
      </c>
      <c r="O746" s="6">
        <v>50249</v>
      </c>
      <c r="P746" s="6">
        <v>36016</v>
      </c>
      <c r="Q746" s="6">
        <v>69509.399999999994</v>
      </c>
    </row>
    <row r="747" spans="7:17" x14ac:dyDescent="0.3">
      <c r="G747" s="3" t="s">
        <v>72</v>
      </c>
      <c r="H747" s="3" t="s">
        <v>20</v>
      </c>
      <c r="I747" s="3" t="s">
        <v>78</v>
      </c>
      <c r="J747" s="3" t="s">
        <v>25</v>
      </c>
      <c r="K747" s="3" t="s">
        <v>82</v>
      </c>
      <c r="L747" s="6">
        <v>83064</v>
      </c>
      <c r="M747" s="6">
        <v>83768</v>
      </c>
      <c r="N747" s="6">
        <v>94450</v>
      </c>
      <c r="O747" s="6">
        <v>50249</v>
      </c>
      <c r="P747" s="6">
        <v>33332</v>
      </c>
      <c r="Q747" s="6">
        <v>68972.600000000006</v>
      </c>
    </row>
    <row r="748" spans="7:17" x14ac:dyDescent="0.3">
      <c r="G748" s="3" t="s">
        <v>72</v>
      </c>
      <c r="H748" s="3" t="s">
        <v>20</v>
      </c>
      <c r="I748" s="3" t="s">
        <v>78</v>
      </c>
      <c r="J748" s="3" t="s">
        <v>25</v>
      </c>
      <c r="K748" s="3" t="s">
        <v>83</v>
      </c>
      <c r="L748" s="6">
        <v>83064</v>
      </c>
      <c r="M748" s="6">
        <v>83768</v>
      </c>
      <c r="N748" s="6">
        <v>94450</v>
      </c>
      <c r="O748" s="6">
        <v>50249</v>
      </c>
      <c r="P748" s="6">
        <v>41696</v>
      </c>
      <c r="Q748" s="6">
        <v>70645.399999999994</v>
      </c>
    </row>
    <row r="749" spans="7:17" x14ac:dyDescent="0.3">
      <c r="G749" s="3" t="s">
        <v>72</v>
      </c>
      <c r="H749" s="3" t="s">
        <v>20</v>
      </c>
      <c r="I749" s="3" t="s">
        <v>78</v>
      </c>
      <c r="J749" s="3" t="s">
        <v>25</v>
      </c>
      <c r="K749" s="3" t="s">
        <v>84</v>
      </c>
      <c r="L749" s="6">
        <v>83064</v>
      </c>
      <c r="M749" s="6">
        <v>83768</v>
      </c>
      <c r="N749" s="6">
        <v>94450</v>
      </c>
      <c r="O749" s="6">
        <v>50249</v>
      </c>
      <c r="P749" s="6">
        <v>84732</v>
      </c>
      <c r="Q749" s="6">
        <v>79252.600000000006</v>
      </c>
    </row>
    <row r="750" spans="7:17" x14ac:dyDescent="0.3">
      <c r="G750" s="3" t="s">
        <v>72</v>
      </c>
      <c r="H750" s="3" t="s">
        <v>20</v>
      </c>
      <c r="I750" s="3" t="s">
        <v>78</v>
      </c>
      <c r="J750" s="3" t="s">
        <v>25</v>
      </c>
      <c r="K750" s="3" t="s">
        <v>24</v>
      </c>
      <c r="L750" s="6">
        <v>83064</v>
      </c>
      <c r="M750" s="6">
        <v>83768</v>
      </c>
      <c r="N750" s="6">
        <v>94450</v>
      </c>
      <c r="O750" s="6">
        <v>50249</v>
      </c>
      <c r="P750" s="6">
        <v>100893</v>
      </c>
      <c r="Q750" s="6">
        <v>82484.800000000003</v>
      </c>
    </row>
    <row r="751" spans="7:17" x14ac:dyDescent="0.3">
      <c r="G751" s="3" t="s">
        <v>72</v>
      </c>
      <c r="H751" s="3" t="s">
        <v>20</v>
      </c>
      <c r="I751" s="3" t="s">
        <v>78</v>
      </c>
      <c r="J751" s="3" t="s">
        <v>80</v>
      </c>
      <c r="K751" s="3" t="s">
        <v>81</v>
      </c>
      <c r="L751" s="6">
        <v>83064</v>
      </c>
      <c r="M751" s="6">
        <v>83768</v>
      </c>
      <c r="N751" s="6">
        <v>94450</v>
      </c>
      <c r="O751" s="6">
        <v>117461</v>
      </c>
      <c r="P751" s="6">
        <v>36016</v>
      </c>
      <c r="Q751" s="6">
        <v>82951.8</v>
      </c>
    </row>
    <row r="752" spans="7:17" x14ac:dyDescent="0.3">
      <c r="G752" s="3" t="s">
        <v>72</v>
      </c>
      <c r="H752" s="3" t="s">
        <v>20</v>
      </c>
      <c r="I752" s="3" t="s">
        <v>78</v>
      </c>
      <c r="J752" s="3" t="s">
        <v>80</v>
      </c>
      <c r="K752" s="3" t="s">
        <v>82</v>
      </c>
      <c r="L752" s="6">
        <v>83064</v>
      </c>
      <c r="M752" s="6">
        <v>83768</v>
      </c>
      <c r="N752" s="6">
        <v>94450</v>
      </c>
      <c r="O752" s="6">
        <v>117461</v>
      </c>
      <c r="P752" s="6">
        <v>33332</v>
      </c>
      <c r="Q752" s="6">
        <v>82415</v>
      </c>
    </row>
    <row r="753" spans="7:17" x14ac:dyDescent="0.3">
      <c r="G753" s="3" t="s">
        <v>72</v>
      </c>
      <c r="H753" s="3" t="s">
        <v>20</v>
      </c>
      <c r="I753" s="3" t="s">
        <v>78</v>
      </c>
      <c r="J753" s="3" t="s">
        <v>80</v>
      </c>
      <c r="K753" s="3" t="s">
        <v>83</v>
      </c>
      <c r="L753" s="6">
        <v>83064</v>
      </c>
      <c r="M753" s="6">
        <v>83768</v>
      </c>
      <c r="N753" s="6">
        <v>94450</v>
      </c>
      <c r="O753" s="6">
        <v>117461</v>
      </c>
      <c r="P753" s="6">
        <v>41696</v>
      </c>
      <c r="Q753" s="6">
        <v>84087.8</v>
      </c>
    </row>
    <row r="754" spans="7:17" x14ac:dyDescent="0.3">
      <c r="G754" s="3" t="s">
        <v>72</v>
      </c>
      <c r="H754" s="3" t="s">
        <v>20</v>
      </c>
      <c r="I754" s="3" t="s">
        <v>78</v>
      </c>
      <c r="J754" s="3" t="s">
        <v>80</v>
      </c>
      <c r="K754" s="3" t="s">
        <v>84</v>
      </c>
      <c r="L754" s="6">
        <v>83064</v>
      </c>
      <c r="M754" s="6">
        <v>83768</v>
      </c>
      <c r="N754" s="6">
        <v>94450</v>
      </c>
      <c r="O754" s="6">
        <v>117461</v>
      </c>
      <c r="P754" s="6">
        <v>84732</v>
      </c>
      <c r="Q754" s="6">
        <v>92695</v>
      </c>
    </row>
    <row r="755" spans="7:17" x14ac:dyDescent="0.3">
      <c r="G755" s="3" t="s">
        <v>72</v>
      </c>
      <c r="H755" s="3" t="s">
        <v>20</v>
      </c>
      <c r="I755" s="3" t="s">
        <v>78</v>
      </c>
      <c r="J755" s="3" t="s">
        <v>80</v>
      </c>
      <c r="K755" s="3" t="s">
        <v>24</v>
      </c>
      <c r="L755" s="6">
        <v>83064</v>
      </c>
      <c r="M755" s="6">
        <v>83768</v>
      </c>
      <c r="N755" s="6">
        <v>94450</v>
      </c>
      <c r="O755" s="6">
        <v>117461</v>
      </c>
      <c r="P755" s="6">
        <v>100893</v>
      </c>
      <c r="Q755" s="6">
        <v>95927.2</v>
      </c>
    </row>
    <row r="756" spans="7:17" x14ac:dyDescent="0.3">
      <c r="G756" s="3" t="s">
        <v>72</v>
      </c>
      <c r="H756" s="3" t="s">
        <v>20</v>
      </c>
      <c r="I756" s="3" t="s">
        <v>78</v>
      </c>
      <c r="J756" s="3" t="s">
        <v>81</v>
      </c>
      <c r="K756" s="3" t="s">
        <v>82</v>
      </c>
      <c r="L756" s="6">
        <v>83064</v>
      </c>
      <c r="M756" s="6">
        <v>83768</v>
      </c>
      <c r="N756" s="6">
        <v>94450</v>
      </c>
      <c r="O756" s="6">
        <v>36016</v>
      </c>
      <c r="P756" s="6">
        <v>33332</v>
      </c>
      <c r="Q756" s="6">
        <v>66126</v>
      </c>
    </row>
    <row r="757" spans="7:17" x14ac:dyDescent="0.3">
      <c r="G757" s="3" t="s">
        <v>72</v>
      </c>
      <c r="H757" s="3" t="s">
        <v>20</v>
      </c>
      <c r="I757" s="3" t="s">
        <v>78</v>
      </c>
      <c r="J757" s="3" t="s">
        <v>81</v>
      </c>
      <c r="K757" s="3" t="s">
        <v>83</v>
      </c>
      <c r="L757" s="6">
        <v>83064</v>
      </c>
      <c r="M757" s="6">
        <v>83768</v>
      </c>
      <c r="N757" s="6">
        <v>94450</v>
      </c>
      <c r="O757" s="6">
        <v>36016</v>
      </c>
      <c r="P757" s="6">
        <v>41696</v>
      </c>
      <c r="Q757" s="6">
        <v>67798.8</v>
      </c>
    </row>
    <row r="758" spans="7:17" x14ac:dyDescent="0.3">
      <c r="G758" s="3" t="s">
        <v>72</v>
      </c>
      <c r="H758" s="3" t="s">
        <v>20</v>
      </c>
      <c r="I758" s="3" t="s">
        <v>78</v>
      </c>
      <c r="J758" s="3" t="s">
        <v>81</v>
      </c>
      <c r="K758" s="3" t="s">
        <v>84</v>
      </c>
      <c r="L758" s="6">
        <v>83064</v>
      </c>
      <c r="M758" s="6">
        <v>83768</v>
      </c>
      <c r="N758" s="6">
        <v>94450</v>
      </c>
      <c r="O758" s="6">
        <v>36016</v>
      </c>
      <c r="P758" s="6">
        <v>84732</v>
      </c>
      <c r="Q758" s="6">
        <v>76406</v>
      </c>
    </row>
    <row r="759" spans="7:17" x14ac:dyDescent="0.3">
      <c r="G759" s="3" t="s">
        <v>72</v>
      </c>
      <c r="H759" s="3" t="s">
        <v>20</v>
      </c>
      <c r="I759" s="3" t="s">
        <v>78</v>
      </c>
      <c r="J759" s="3" t="s">
        <v>81</v>
      </c>
      <c r="K759" s="3" t="s">
        <v>24</v>
      </c>
      <c r="L759" s="6">
        <v>83064</v>
      </c>
      <c r="M759" s="6">
        <v>83768</v>
      </c>
      <c r="N759" s="6">
        <v>94450</v>
      </c>
      <c r="O759" s="6">
        <v>36016</v>
      </c>
      <c r="P759" s="6">
        <v>100893</v>
      </c>
      <c r="Q759" s="6">
        <v>79638.2</v>
      </c>
    </row>
    <row r="760" spans="7:17" x14ac:dyDescent="0.3">
      <c r="G760" s="3" t="s">
        <v>72</v>
      </c>
      <c r="H760" s="3" t="s">
        <v>20</v>
      </c>
      <c r="I760" s="3" t="s">
        <v>78</v>
      </c>
      <c r="J760" s="3" t="s">
        <v>82</v>
      </c>
      <c r="K760" s="3" t="s">
        <v>83</v>
      </c>
      <c r="L760" s="6">
        <v>83064</v>
      </c>
      <c r="M760" s="6">
        <v>83768</v>
      </c>
      <c r="N760" s="6">
        <v>94450</v>
      </c>
      <c r="O760" s="6">
        <v>33332</v>
      </c>
      <c r="P760" s="6">
        <v>41696</v>
      </c>
      <c r="Q760" s="6">
        <v>67262</v>
      </c>
    </row>
    <row r="761" spans="7:17" x14ac:dyDescent="0.3">
      <c r="G761" s="3" t="s">
        <v>72</v>
      </c>
      <c r="H761" s="3" t="s">
        <v>20</v>
      </c>
      <c r="I761" s="3" t="s">
        <v>78</v>
      </c>
      <c r="J761" s="3" t="s">
        <v>82</v>
      </c>
      <c r="K761" s="3" t="s">
        <v>84</v>
      </c>
      <c r="L761" s="6">
        <v>83064</v>
      </c>
      <c r="M761" s="6">
        <v>83768</v>
      </c>
      <c r="N761" s="6">
        <v>94450</v>
      </c>
      <c r="O761" s="6">
        <v>33332</v>
      </c>
      <c r="P761" s="6">
        <v>84732</v>
      </c>
      <c r="Q761" s="6">
        <v>75869.2</v>
      </c>
    </row>
    <row r="762" spans="7:17" x14ac:dyDescent="0.3">
      <c r="G762" s="3" t="s">
        <v>72</v>
      </c>
      <c r="H762" s="3" t="s">
        <v>20</v>
      </c>
      <c r="I762" s="3" t="s">
        <v>78</v>
      </c>
      <c r="J762" s="3" t="s">
        <v>82</v>
      </c>
      <c r="K762" s="3" t="s">
        <v>24</v>
      </c>
      <c r="L762" s="6">
        <v>83064</v>
      </c>
      <c r="M762" s="6">
        <v>83768</v>
      </c>
      <c r="N762" s="6">
        <v>94450</v>
      </c>
      <c r="O762" s="6">
        <v>33332</v>
      </c>
      <c r="P762" s="6">
        <v>100893</v>
      </c>
      <c r="Q762" s="6">
        <v>79101.399999999994</v>
      </c>
    </row>
    <row r="763" spans="7:17" x14ac:dyDescent="0.3">
      <c r="G763" s="3" t="s">
        <v>72</v>
      </c>
      <c r="H763" s="3" t="s">
        <v>20</v>
      </c>
      <c r="I763" s="3" t="s">
        <v>78</v>
      </c>
      <c r="J763" s="3" t="s">
        <v>83</v>
      </c>
      <c r="K763" s="3" t="s">
        <v>84</v>
      </c>
      <c r="L763" s="6">
        <v>83064</v>
      </c>
      <c r="M763" s="6">
        <v>83768</v>
      </c>
      <c r="N763" s="6">
        <v>94450</v>
      </c>
      <c r="O763" s="6">
        <v>41696</v>
      </c>
      <c r="P763" s="6">
        <v>84732</v>
      </c>
      <c r="Q763" s="6">
        <v>77542</v>
      </c>
    </row>
    <row r="764" spans="7:17" x14ac:dyDescent="0.3">
      <c r="G764" s="3" t="s">
        <v>72</v>
      </c>
      <c r="H764" s="3" t="s">
        <v>20</v>
      </c>
      <c r="I764" s="3" t="s">
        <v>78</v>
      </c>
      <c r="J764" s="3" t="s">
        <v>83</v>
      </c>
      <c r="K764" s="3" t="s">
        <v>24</v>
      </c>
      <c r="L764" s="6">
        <v>83064</v>
      </c>
      <c r="M764" s="6">
        <v>83768</v>
      </c>
      <c r="N764" s="6">
        <v>94450</v>
      </c>
      <c r="O764" s="6">
        <v>41696</v>
      </c>
      <c r="P764" s="6">
        <v>100893</v>
      </c>
      <c r="Q764" s="6">
        <v>80774.2</v>
      </c>
    </row>
    <row r="765" spans="7:17" x14ac:dyDescent="0.3">
      <c r="G765" s="3" t="s">
        <v>72</v>
      </c>
      <c r="H765" s="3" t="s">
        <v>20</v>
      </c>
      <c r="I765" s="3" t="s">
        <v>78</v>
      </c>
      <c r="J765" s="3" t="s">
        <v>84</v>
      </c>
      <c r="K765" s="3" t="s">
        <v>24</v>
      </c>
      <c r="L765" s="6">
        <v>83064</v>
      </c>
      <c r="M765" s="6">
        <v>83768</v>
      </c>
      <c r="N765" s="6">
        <v>94450</v>
      </c>
      <c r="O765" s="6">
        <v>84732</v>
      </c>
      <c r="P765" s="6">
        <v>100893</v>
      </c>
      <c r="Q765" s="6">
        <v>89381.4</v>
      </c>
    </row>
    <row r="766" spans="7:17" x14ac:dyDescent="0.3">
      <c r="G766" s="3" t="s">
        <v>72</v>
      </c>
      <c r="H766" s="3" t="s">
        <v>20</v>
      </c>
      <c r="I766" s="3" t="s">
        <v>79</v>
      </c>
      <c r="J766" s="3" t="s">
        <v>25</v>
      </c>
      <c r="K766" s="3" t="s">
        <v>80</v>
      </c>
      <c r="L766" s="6">
        <v>83064</v>
      </c>
      <c r="M766" s="6">
        <v>83768</v>
      </c>
      <c r="N766" s="6">
        <v>97051</v>
      </c>
      <c r="O766" s="6">
        <v>50249</v>
      </c>
      <c r="P766" s="6">
        <v>117461</v>
      </c>
      <c r="Q766" s="6">
        <v>86318.6</v>
      </c>
    </row>
    <row r="767" spans="7:17" x14ac:dyDescent="0.3">
      <c r="G767" s="3" t="s">
        <v>72</v>
      </c>
      <c r="H767" s="3" t="s">
        <v>20</v>
      </c>
      <c r="I767" s="3" t="s">
        <v>79</v>
      </c>
      <c r="J767" s="3" t="s">
        <v>25</v>
      </c>
      <c r="K767" s="3" t="s">
        <v>81</v>
      </c>
      <c r="L767" s="6">
        <v>83064</v>
      </c>
      <c r="M767" s="6">
        <v>83768</v>
      </c>
      <c r="N767" s="6">
        <v>97051</v>
      </c>
      <c r="O767" s="6">
        <v>50249</v>
      </c>
      <c r="P767" s="6">
        <v>36016</v>
      </c>
      <c r="Q767" s="6">
        <v>70029.600000000006</v>
      </c>
    </row>
    <row r="768" spans="7:17" x14ac:dyDescent="0.3">
      <c r="G768" s="3" t="s">
        <v>72</v>
      </c>
      <c r="H768" s="3" t="s">
        <v>20</v>
      </c>
      <c r="I768" s="3" t="s">
        <v>79</v>
      </c>
      <c r="J768" s="3" t="s">
        <v>25</v>
      </c>
      <c r="K768" s="3" t="s">
        <v>82</v>
      </c>
      <c r="L768" s="6">
        <v>83064</v>
      </c>
      <c r="M768" s="6">
        <v>83768</v>
      </c>
      <c r="N768" s="6">
        <v>97051</v>
      </c>
      <c r="O768" s="6">
        <v>50249</v>
      </c>
      <c r="P768" s="6">
        <v>33332</v>
      </c>
      <c r="Q768" s="6">
        <v>69492.800000000003</v>
      </c>
    </row>
    <row r="769" spans="7:17" x14ac:dyDescent="0.3">
      <c r="G769" s="3" t="s">
        <v>72</v>
      </c>
      <c r="H769" s="3" t="s">
        <v>20</v>
      </c>
      <c r="I769" s="3" t="s">
        <v>79</v>
      </c>
      <c r="J769" s="3" t="s">
        <v>25</v>
      </c>
      <c r="K769" s="3" t="s">
        <v>83</v>
      </c>
      <c r="L769" s="6">
        <v>83064</v>
      </c>
      <c r="M769" s="6">
        <v>83768</v>
      </c>
      <c r="N769" s="6">
        <v>97051</v>
      </c>
      <c r="O769" s="6">
        <v>50249</v>
      </c>
      <c r="P769" s="6">
        <v>41696</v>
      </c>
      <c r="Q769" s="6">
        <v>71165.600000000006</v>
      </c>
    </row>
    <row r="770" spans="7:17" x14ac:dyDescent="0.3">
      <c r="G770" s="3" t="s">
        <v>72</v>
      </c>
      <c r="H770" s="3" t="s">
        <v>20</v>
      </c>
      <c r="I770" s="3" t="s">
        <v>79</v>
      </c>
      <c r="J770" s="3" t="s">
        <v>25</v>
      </c>
      <c r="K770" s="3" t="s">
        <v>84</v>
      </c>
      <c r="L770" s="6">
        <v>83064</v>
      </c>
      <c r="M770" s="6">
        <v>83768</v>
      </c>
      <c r="N770" s="6">
        <v>97051</v>
      </c>
      <c r="O770" s="6">
        <v>50249</v>
      </c>
      <c r="P770" s="6">
        <v>84732</v>
      </c>
      <c r="Q770" s="6">
        <v>79772.800000000003</v>
      </c>
    </row>
    <row r="771" spans="7:17" x14ac:dyDescent="0.3">
      <c r="G771" s="3" t="s">
        <v>72</v>
      </c>
      <c r="H771" s="3" t="s">
        <v>20</v>
      </c>
      <c r="I771" s="3" t="s">
        <v>79</v>
      </c>
      <c r="J771" s="3" t="s">
        <v>25</v>
      </c>
      <c r="K771" s="3" t="s">
        <v>24</v>
      </c>
      <c r="L771" s="6">
        <v>83064</v>
      </c>
      <c r="M771" s="6">
        <v>83768</v>
      </c>
      <c r="N771" s="6">
        <v>97051</v>
      </c>
      <c r="O771" s="6">
        <v>50249</v>
      </c>
      <c r="P771" s="6">
        <v>100893</v>
      </c>
      <c r="Q771" s="6">
        <v>83005</v>
      </c>
    </row>
    <row r="772" spans="7:17" x14ac:dyDescent="0.3">
      <c r="G772" s="3" t="s">
        <v>72</v>
      </c>
      <c r="H772" s="3" t="s">
        <v>20</v>
      </c>
      <c r="I772" s="3" t="s">
        <v>79</v>
      </c>
      <c r="J772" s="3" t="s">
        <v>80</v>
      </c>
      <c r="K772" s="3" t="s">
        <v>81</v>
      </c>
      <c r="L772" s="6">
        <v>83064</v>
      </c>
      <c r="M772" s="6">
        <v>83768</v>
      </c>
      <c r="N772" s="6">
        <v>97051</v>
      </c>
      <c r="O772" s="6">
        <v>117461</v>
      </c>
      <c r="P772" s="6">
        <v>36016</v>
      </c>
      <c r="Q772" s="6">
        <v>83472</v>
      </c>
    </row>
    <row r="773" spans="7:17" x14ac:dyDescent="0.3">
      <c r="G773" s="3" t="s">
        <v>72</v>
      </c>
      <c r="H773" s="3" t="s">
        <v>20</v>
      </c>
      <c r="I773" s="3" t="s">
        <v>79</v>
      </c>
      <c r="J773" s="3" t="s">
        <v>80</v>
      </c>
      <c r="K773" s="3" t="s">
        <v>82</v>
      </c>
      <c r="L773" s="6">
        <v>83064</v>
      </c>
      <c r="M773" s="6">
        <v>83768</v>
      </c>
      <c r="N773" s="6">
        <v>97051</v>
      </c>
      <c r="O773" s="6">
        <v>117461</v>
      </c>
      <c r="P773" s="6">
        <v>33332</v>
      </c>
      <c r="Q773" s="6">
        <v>82935.199999999997</v>
      </c>
    </row>
    <row r="774" spans="7:17" x14ac:dyDescent="0.3">
      <c r="G774" s="3" t="s">
        <v>72</v>
      </c>
      <c r="H774" s="3" t="s">
        <v>20</v>
      </c>
      <c r="I774" s="3" t="s">
        <v>79</v>
      </c>
      <c r="J774" s="3" t="s">
        <v>80</v>
      </c>
      <c r="K774" s="3" t="s">
        <v>83</v>
      </c>
      <c r="L774" s="6">
        <v>83064</v>
      </c>
      <c r="M774" s="6">
        <v>83768</v>
      </c>
      <c r="N774" s="6">
        <v>97051</v>
      </c>
      <c r="O774" s="6">
        <v>117461</v>
      </c>
      <c r="P774" s="6">
        <v>41696</v>
      </c>
      <c r="Q774" s="6">
        <v>84608</v>
      </c>
    </row>
    <row r="775" spans="7:17" x14ac:dyDescent="0.3">
      <c r="G775" s="3" t="s">
        <v>72</v>
      </c>
      <c r="H775" s="3" t="s">
        <v>20</v>
      </c>
      <c r="I775" s="3" t="s">
        <v>79</v>
      </c>
      <c r="J775" s="3" t="s">
        <v>80</v>
      </c>
      <c r="K775" s="3" t="s">
        <v>84</v>
      </c>
      <c r="L775" s="6">
        <v>83064</v>
      </c>
      <c r="M775" s="6">
        <v>83768</v>
      </c>
      <c r="N775" s="6">
        <v>97051</v>
      </c>
      <c r="O775" s="6">
        <v>117461</v>
      </c>
      <c r="P775" s="6">
        <v>84732</v>
      </c>
      <c r="Q775" s="6">
        <v>93215.2</v>
      </c>
    </row>
    <row r="776" spans="7:17" x14ac:dyDescent="0.3">
      <c r="G776" s="3" t="s">
        <v>72</v>
      </c>
      <c r="H776" s="3" t="s">
        <v>20</v>
      </c>
      <c r="I776" s="3" t="s">
        <v>79</v>
      </c>
      <c r="J776" s="3" t="s">
        <v>80</v>
      </c>
      <c r="K776" s="3" t="s">
        <v>24</v>
      </c>
      <c r="L776" s="6">
        <v>83064</v>
      </c>
      <c r="M776" s="6">
        <v>83768</v>
      </c>
      <c r="N776" s="6">
        <v>97051</v>
      </c>
      <c r="O776" s="6">
        <v>117461</v>
      </c>
      <c r="P776" s="6">
        <v>100893</v>
      </c>
      <c r="Q776" s="6">
        <v>96447.4</v>
      </c>
    </row>
    <row r="777" spans="7:17" x14ac:dyDescent="0.3">
      <c r="G777" s="3" t="s">
        <v>72</v>
      </c>
      <c r="H777" s="3" t="s">
        <v>20</v>
      </c>
      <c r="I777" s="3" t="s">
        <v>79</v>
      </c>
      <c r="J777" s="3" t="s">
        <v>81</v>
      </c>
      <c r="K777" s="3" t="s">
        <v>82</v>
      </c>
      <c r="L777" s="6">
        <v>83064</v>
      </c>
      <c r="M777" s="6">
        <v>83768</v>
      </c>
      <c r="N777" s="6">
        <v>97051</v>
      </c>
      <c r="O777" s="6">
        <v>36016</v>
      </c>
      <c r="P777" s="6">
        <v>33332</v>
      </c>
      <c r="Q777" s="6">
        <v>66646.2</v>
      </c>
    </row>
    <row r="778" spans="7:17" x14ac:dyDescent="0.3">
      <c r="G778" s="3" t="s">
        <v>72</v>
      </c>
      <c r="H778" s="3" t="s">
        <v>20</v>
      </c>
      <c r="I778" s="3" t="s">
        <v>79</v>
      </c>
      <c r="J778" s="3" t="s">
        <v>81</v>
      </c>
      <c r="K778" s="3" t="s">
        <v>83</v>
      </c>
      <c r="L778" s="6">
        <v>83064</v>
      </c>
      <c r="M778" s="6">
        <v>83768</v>
      </c>
      <c r="N778" s="6">
        <v>97051</v>
      </c>
      <c r="O778" s="6">
        <v>36016</v>
      </c>
      <c r="P778" s="6">
        <v>41696</v>
      </c>
      <c r="Q778" s="6">
        <v>68319</v>
      </c>
    </row>
    <row r="779" spans="7:17" x14ac:dyDescent="0.3">
      <c r="G779" s="3" t="s">
        <v>72</v>
      </c>
      <c r="H779" s="3" t="s">
        <v>20</v>
      </c>
      <c r="I779" s="3" t="s">
        <v>79</v>
      </c>
      <c r="J779" s="3" t="s">
        <v>81</v>
      </c>
      <c r="K779" s="3" t="s">
        <v>84</v>
      </c>
      <c r="L779" s="6">
        <v>83064</v>
      </c>
      <c r="M779" s="6">
        <v>83768</v>
      </c>
      <c r="N779" s="6">
        <v>97051</v>
      </c>
      <c r="O779" s="6">
        <v>36016</v>
      </c>
      <c r="P779" s="6">
        <v>84732</v>
      </c>
      <c r="Q779" s="6">
        <v>76926.2</v>
      </c>
    </row>
    <row r="780" spans="7:17" x14ac:dyDescent="0.3">
      <c r="G780" s="3" t="s">
        <v>72</v>
      </c>
      <c r="H780" s="3" t="s">
        <v>20</v>
      </c>
      <c r="I780" s="3" t="s">
        <v>79</v>
      </c>
      <c r="J780" s="3" t="s">
        <v>81</v>
      </c>
      <c r="K780" s="3" t="s">
        <v>24</v>
      </c>
      <c r="L780" s="6">
        <v>83064</v>
      </c>
      <c r="M780" s="6">
        <v>83768</v>
      </c>
      <c r="N780" s="6">
        <v>97051</v>
      </c>
      <c r="O780" s="6">
        <v>36016</v>
      </c>
      <c r="P780" s="6">
        <v>100893</v>
      </c>
      <c r="Q780" s="6">
        <v>80158.399999999994</v>
      </c>
    </row>
    <row r="781" spans="7:17" x14ac:dyDescent="0.3">
      <c r="G781" s="3" t="s">
        <v>72</v>
      </c>
      <c r="H781" s="3" t="s">
        <v>20</v>
      </c>
      <c r="I781" s="3" t="s">
        <v>79</v>
      </c>
      <c r="J781" s="3" t="s">
        <v>82</v>
      </c>
      <c r="K781" s="3" t="s">
        <v>83</v>
      </c>
      <c r="L781" s="6">
        <v>83064</v>
      </c>
      <c r="M781" s="6">
        <v>83768</v>
      </c>
      <c r="N781" s="6">
        <v>97051</v>
      </c>
      <c r="O781" s="6">
        <v>33332</v>
      </c>
      <c r="P781" s="6">
        <v>41696</v>
      </c>
      <c r="Q781" s="6">
        <v>67782.2</v>
      </c>
    </row>
    <row r="782" spans="7:17" x14ac:dyDescent="0.3">
      <c r="G782" s="3" t="s">
        <v>72</v>
      </c>
      <c r="H782" s="3" t="s">
        <v>20</v>
      </c>
      <c r="I782" s="3" t="s">
        <v>79</v>
      </c>
      <c r="J782" s="3" t="s">
        <v>82</v>
      </c>
      <c r="K782" s="3" t="s">
        <v>84</v>
      </c>
      <c r="L782" s="6">
        <v>83064</v>
      </c>
      <c r="M782" s="6">
        <v>83768</v>
      </c>
      <c r="N782" s="6">
        <v>97051</v>
      </c>
      <c r="O782" s="6">
        <v>33332</v>
      </c>
      <c r="P782" s="6">
        <v>84732</v>
      </c>
      <c r="Q782" s="6">
        <v>76389.399999999994</v>
      </c>
    </row>
    <row r="783" spans="7:17" x14ac:dyDescent="0.3">
      <c r="G783" s="3" t="s">
        <v>72</v>
      </c>
      <c r="H783" s="3" t="s">
        <v>20</v>
      </c>
      <c r="I783" s="3" t="s">
        <v>79</v>
      </c>
      <c r="J783" s="3" t="s">
        <v>82</v>
      </c>
      <c r="K783" s="3" t="s">
        <v>24</v>
      </c>
      <c r="L783" s="6">
        <v>83064</v>
      </c>
      <c r="M783" s="6">
        <v>83768</v>
      </c>
      <c r="N783" s="6">
        <v>97051</v>
      </c>
      <c r="O783" s="6">
        <v>33332</v>
      </c>
      <c r="P783" s="6">
        <v>100893</v>
      </c>
      <c r="Q783" s="6">
        <v>79621.600000000006</v>
      </c>
    </row>
    <row r="784" spans="7:17" x14ac:dyDescent="0.3">
      <c r="G784" s="3" t="s">
        <v>72</v>
      </c>
      <c r="H784" s="3" t="s">
        <v>20</v>
      </c>
      <c r="I784" s="3" t="s">
        <v>79</v>
      </c>
      <c r="J784" s="3" t="s">
        <v>83</v>
      </c>
      <c r="K784" s="3" t="s">
        <v>84</v>
      </c>
      <c r="L784" s="6">
        <v>83064</v>
      </c>
      <c r="M784" s="6">
        <v>83768</v>
      </c>
      <c r="N784" s="6">
        <v>97051</v>
      </c>
      <c r="O784" s="6">
        <v>41696</v>
      </c>
      <c r="P784" s="6">
        <v>84732</v>
      </c>
      <c r="Q784" s="6">
        <v>78062.2</v>
      </c>
    </row>
    <row r="785" spans="7:17" x14ac:dyDescent="0.3">
      <c r="G785" s="3" t="s">
        <v>72</v>
      </c>
      <c r="H785" s="3" t="s">
        <v>20</v>
      </c>
      <c r="I785" s="3" t="s">
        <v>79</v>
      </c>
      <c r="J785" s="3" t="s">
        <v>83</v>
      </c>
      <c r="K785" s="3" t="s">
        <v>24</v>
      </c>
      <c r="L785" s="6">
        <v>83064</v>
      </c>
      <c r="M785" s="6">
        <v>83768</v>
      </c>
      <c r="N785" s="6">
        <v>97051</v>
      </c>
      <c r="O785" s="6">
        <v>41696</v>
      </c>
      <c r="P785" s="6">
        <v>100893</v>
      </c>
      <c r="Q785" s="6">
        <v>81294.399999999994</v>
      </c>
    </row>
    <row r="786" spans="7:17" x14ac:dyDescent="0.3">
      <c r="G786" s="3" t="s">
        <v>72</v>
      </c>
      <c r="H786" s="3" t="s">
        <v>20</v>
      </c>
      <c r="I786" s="3" t="s">
        <v>79</v>
      </c>
      <c r="J786" s="3" t="s">
        <v>84</v>
      </c>
      <c r="K786" s="3" t="s">
        <v>24</v>
      </c>
      <c r="L786" s="6">
        <v>83064</v>
      </c>
      <c r="M786" s="6">
        <v>83768</v>
      </c>
      <c r="N786" s="6">
        <v>97051</v>
      </c>
      <c r="O786" s="6">
        <v>84732</v>
      </c>
      <c r="P786" s="6">
        <v>100893</v>
      </c>
      <c r="Q786" s="6">
        <v>89901.6</v>
      </c>
    </row>
    <row r="787" spans="7:17" x14ac:dyDescent="0.3">
      <c r="G787" s="3" t="s">
        <v>72</v>
      </c>
      <c r="H787" s="3" t="s">
        <v>20</v>
      </c>
      <c r="I787" s="3" t="s">
        <v>25</v>
      </c>
      <c r="J787" s="3" t="s">
        <v>80</v>
      </c>
      <c r="K787" s="3" t="s">
        <v>81</v>
      </c>
      <c r="L787" s="6">
        <v>83064</v>
      </c>
      <c r="M787" s="6">
        <v>83768</v>
      </c>
      <c r="N787" s="6">
        <v>50249</v>
      </c>
      <c r="O787" s="6">
        <v>117461</v>
      </c>
      <c r="P787" s="6">
        <v>36016</v>
      </c>
      <c r="Q787" s="6">
        <v>74111.600000000006</v>
      </c>
    </row>
    <row r="788" spans="7:17" x14ac:dyDescent="0.3">
      <c r="G788" s="3" t="s">
        <v>72</v>
      </c>
      <c r="H788" s="3" t="s">
        <v>20</v>
      </c>
      <c r="I788" s="3" t="s">
        <v>25</v>
      </c>
      <c r="J788" s="3" t="s">
        <v>80</v>
      </c>
      <c r="K788" s="3" t="s">
        <v>82</v>
      </c>
      <c r="L788" s="6">
        <v>83064</v>
      </c>
      <c r="M788" s="6">
        <v>83768</v>
      </c>
      <c r="N788" s="6">
        <v>50249</v>
      </c>
      <c r="O788" s="6">
        <v>117461</v>
      </c>
      <c r="P788" s="6">
        <v>33332</v>
      </c>
      <c r="Q788" s="6">
        <v>73574.8</v>
      </c>
    </row>
    <row r="789" spans="7:17" x14ac:dyDescent="0.3">
      <c r="G789" s="3" t="s">
        <v>72</v>
      </c>
      <c r="H789" s="3" t="s">
        <v>20</v>
      </c>
      <c r="I789" s="3" t="s">
        <v>25</v>
      </c>
      <c r="J789" s="3" t="s">
        <v>80</v>
      </c>
      <c r="K789" s="3" t="s">
        <v>83</v>
      </c>
      <c r="L789" s="6">
        <v>83064</v>
      </c>
      <c r="M789" s="6">
        <v>83768</v>
      </c>
      <c r="N789" s="6">
        <v>50249</v>
      </c>
      <c r="O789" s="6">
        <v>117461</v>
      </c>
      <c r="P789" s="6">
        <v>41696</v>
      </c>
      <c r="Q789" s="6">
        <v>75247.600000000006</v>
      </c>
    </row>
    <row r="790" spans="7:17" x14ac:dyDescent="0.3">
      <c r="G790" s="3" t="s">
        <v>72</v>
      </c>
      <c r="H790" s="3" t="s">
        <v>20</v>
      </c>
      <c r="I790" s="3" t="s">
        <v>25</v>
      </c>
      <c r="J790" s="3" t="s">
        <v>80</v>
      </c>
      <c r="K790" s="3" t="s">
        <v>84</v>
      </c>
      <c r="L790" s="6">
        <v>83064</v>
      </c>
      <c r="M790" s="6">
        <v>83768</v>
      </c>
      <c r="N790" s="6">
        <v>50249</v>
      </c>
      <c r="O790" s="6">
        <v>117461</v>
      </c>
      <c r="P790" s="6">
        <v>84732</v>
      </c>
      <c r="Q790" s="6">
        <v>83854.8</v>
      </c>
    </row>
    <row r="791" spans="7:17" x14ac:dyDescent="0.3">
      <c r="G791" s="3" t="s">
        <v>72</v>
      </c>
      <c r="H791" s="3" t="s">
        <v>20</v>
      </c>
      <c r="I791" s="3" t="s">
        <v>25</v>
      </c>
      <c r="J791" s="3" t="s">
        <v>80</v>
      </c>
      <c r="K791" s="3" t="s">
        <v>24</v>
      </c>
      <c r="L791" s="6">
        <v>83064</v>
      </c>
      <c r="M791" s="6">
        <v>83768</v>
      </c>
      <c r="N791" s="6">
        <v>50249</v>
      </c>
      <c r="O791" s="6">
        <v>117461</v>
      </c>
      <c r="P791" s="6">
        <v>100893</v>
      </c>
      <c r="Q791" s="6">
        <v>87087</v>
      </c>
    </row>
    <row r="792" spans="7:17" x14ac:dyDescent="0.3">
      <c r="G792" s="3" t="s">
        <v>72</v>
      </c>
      <c r="H792" s="3" t="s">
        <v>20</v>
      </c>
      <c r="I792" s="3" t="s">
        <v>25</v>
      </c>
      <c r="J792" s="3" t="s">
        <v>81</v>
      </c>
      <c r="K792" s="3" t="s">
        <v>82</v>
      </c>
      <c r="L792" s="6">
        <v>83064</v>
      </c>
      <c r="M792" s="6">
        <v>83768</v>
      </c>
      <c r="N792" s="6">
        <v>50249</v>
      </c>
      <c r="O792" s="6">
        <v>36016</v>
      </c>
      <c r="P792" s="6">
        <v>33332</v>
      </c>
      <c r="Q792" s="6">
        <v>57285.8</v>
      </c>
    </row>
    <row r="793" spans="7:17" x14ac:dyDescent="0.3">
      <c r="G793" s="3" t="s">
        <v>72</v>
      </c>
      <c r="H793" s="3" t="s">
        <v>20</v>
      </c>
      <c r="I793" s="3" t="s">
        <v>25</v>
      </c>
      <c r="J793" s="3" t="s">
        <v>81</v>
      </c>
      <c r="K793" s="3" t="s">
        <v>83</v>
      </c>
      <c r="L793" s="6">
        <v>83064</v>
      </c>
      <c r="M793" s="6">
        <v>83768</v>
      </c>
      <c r="N793" s="6">
        <v>50249</v>
      </c>
      <c r="O793" s="6">
        <v>36016</v>
      </c>
      <c r="P793" s="6">
        <v>41696</v>
      </c>
      <c r="Q793" s="6">
        <v>58958.6</v>
      </c>
    </row>
    <row r="794" spans="7:17" x14ac:dyDescent="0.3">
      <c r="G794" s="3" t="s">
        <v>72</v>
      </c>
      <c r="H794" s="3" t="s">
        <v>20</v>
      </c>
      <c r="I794" s="3" t="s">
        <v>25</v>
      </c>
      <c r="J794" s="3" t="s">
        <v>81</v>
      </c>
      <c r="K794" s="3" t="s">
        <v>84</v>
      </c>
      <c r="L794" s="6">
        <v>83064</v>
      </c>
      <c r="M794" s="6">
        <v>83768</v>
      </c>
      <c r="N794" s="6">
        <v>50249</v>
      </c>
      <c r="O794" s="6">
        <v>36016</v>
      </c>
      <c r="P794" s="6">
        <v>84732</v>
      </c>
      <c r="Q794" s="6">
        <v>67565.8</v>
      </c>
    </row>
    <row r="795" spans="7:17" x14ac:dyDescent="0.3">
      <c r="G795" s="3" t="s">
        <v>72</v>
      </c>
      <c r="H795" s="3" t="s">
        <v>20</v>
      </c>
      <c r="I795" s="3" t="s">
        <v>25</v>
      </c>
      <c r="J795" s="3" t="s">
        <v>81</v>
      </c>
      <c r="K795" s="3" t="s">
        <v>24</v>
      </c>
      <c r="L795" s="6">
        <v>83064</v>
      </c>
      <c r="M795" s="6">
        <v>83768</v>
      </c>
      <c r="N795" s="6">
        <v>50249</v>
      </c>
      <c r="O795" s="6">
        <v>36016</v>
      </c>
      <c r="P795" s="6">
        <v>100893</v>
      </c>
      <c r="Q795" s="6">
        <v>70798</v>
      </c>
    </row>
    <row r="796" spans="7:17" x14ac:dyDescent="0.3">
      <c r="G796" s="3" t="s">
        <v>72</v>
      </c>
      <c r="H796" s="3" t="s">
        <v>20</v>
      </c>
      <c r="I796" s="3" t="s">
        <v>25</v>
      </c>
      <c r="J796" s="3" t="s">
        <v>82</v>
      </c>
      <c r="K796" s="3" t="s">
        <v>83</v>
      </c>
      <c r="L796" s="6">
        <v>83064</v>
      </c>
      <c r="M796" s="6">
        <v>83768</v>
      </c>
      <c r="N796" s="6">
        <v>50249</v>
      </c>
      <c r="O796" s="6">
        <v>33332</v>
      </c>
      <c r="P796" s="6">
        <v>41696</v>
      </c>
      <c r="Q796" s="6">
        <v>58421.8</v>
      </c>
    </row>
    <row r="797" spans="7:17" x14ac:dyDescent="0.3">
      <c r="G797" s="3" t="s">
        <v>72</v>
      </c>
      <c r="H797" s="3" t="s">
        <v>20</v>
      </c>
      <c r="I797" s="3" t="s">
        <v>25</v>
      </c>
      <c r="J797" s="3" t="s">
        <v>82</v>
      </c>
      <c r="K797" s="3" t="s">
        <v>84</v>
      </c>
      <c r="L797" s="6">
        <v>83064</v>
      </c>
      <c r="M797" s="6">
        <v>83768</v>
      </c>
      <c r="N797" s="6">
        <v>50249</v>
      </c>
      <c r="O797" s="6">
        <v>33332</v>
      </c>
      <c r="P797" s="6">
        <v>84732</v>
      </c>
      <c r="Q797" s="6">
        <v>67029</v>
      </c>
    </row>
    <row r="798" spans="7:17" x14ac:dyDescent="0.3">
      <c r="G798" s="3" t="s">
        <v>72</v>
      </c>
      <c r="H798" s="3" t="s">
        <v>20</v>
      </c>
      <c r="I798" s="3" t="s">
        <v>25</v>
      </c>
      <c r="J798" s="3" t="s">
        <v>82</v>
      </c>
      <c r="K798" s="3" t="s">
        <v>24</v>
      </c>
      <c r="L798" s="6">
        <v>83064</v>
      </c>
      <c r="M798" s="6">
        <v>83768</v>
      </c>
      <c r="N798" s="6">
        <v>50249</v>
      </c>
      <c r="O798" s="6">
        <v>33332</v>
      </c>
      <c r="P798" s="6">
        <v>100893</v>
      </c>
      <c r="Q798" s="6">
        <v>70261.2</v>
      </c>
    </row>
    <row r="799" spans="7:17" x14ac:dyDescent="0.3">
      <c r="G799" s="3" t="s">
        <v>72</v>
      </c>
      <c r="H799" s="3" t="s">
        <v>20</v>
      </c>
      <c r="I799" s="3" t="s">
        <v>25</v>
      </c>
      <c r="J799" s="3" t="s">
        <v>83</v>
      </c>
      <c r="K799" s="3" t="s">
        <v>84</v>
      </c>
      <c r="L799" s="6">
        <v>83064</v>
      </c>
      <c r="M799" s="6">
        <v>83768</v>
      </c>
      <c r="N799" s="6">
        <v>50249</v>
      </c>
      <c r="O799" s="6">
        <v>41696</v>
      </c>
      <c r="P799" s="6">
        <v>84732</v>
      </c>
      <c r="Q799" s="6">
        <v>68701.8</v>
      </c>
    </row>
    <row r="800" spans="7:17" x14ac:dyDescent="0.3">
      <c r="G800" s="3" t="s">
        <v>72</v>
      </c>
      <c r="H800" s="3" t="s">
        <v>20</v>
      </c>
      <c r="I800" s="3" t="s">
        <v>25</v>
      </c>
      <c r="J800" s="3" t="s">
        <v>83</v>
      </c>
      <c r="K800" s="3" t="s">
        <v>24</v>
      </c>
      <c r="L800" s="6">
        <v>83064</v>
      </c>
      <c r="M800" s="6">
        <v>83768</v>
      </c>
      <c r="N800" s="6">
        <v>50249</v>
      </c>
      <c r="O800" s="6">
        <v>41696</v>
      </c>
      <c r="P800" s="6">
        <v>100893</v>
      </c>
      <c r="Q800" s="6">
        <v>71934</v>
      </c>
    </row>
    <row r="801" spans="7:17" x14ac:dyDescent="0.3">
      <c r="G801" s="3" t="s">
        <v>72</v>
      </c>
      <c r="H801" s="3" t="s">
        <v>20</v>
      </c>
      <c r="I801" s="3" t="s">
        <v>25</v>
      </c>
      <c r="J801" s="3" t="s">
        <v>84</v>
      </c>
      <c r="K801" s="3" t="s">
        <v>24</v>
      </c>
      <c r="L801" s="6">
        <v>83064</v>
      </c>
      <c r="M801" s="6">
        <v>83768</v>
      </c>
      <c r="N801" s="6">
        <v>50249</v>
      </c>
      <c r="O801" s="6">
        <v>84732</v>
      </c>
      <c r="P801" s="6">
        <v>100893</v>
      </c>
      <c r="Q801" s="6">
        <v>80541.2</v>
      </c>
    </row>
    <row r="802" spans="7:17" x14ac:dyDescent="0.3">
      <c r="G802" s="3" t="s">
        <v>72</v>
      </c>
      <c r="H802" s="3" t="s">
        <v>20</v>
      </c>
      <c r="I802" s="3" t="s">
        <v>80</v>
      </c>
      <c r="J802" s="3" t="s">
        <v>81</v>
      </c>
      <c r="K802" s="3" t="s">
        <v>82</v>
      </c>
      <c r="L802" s="6">
        <v>83064</v>
      </c>
      <c r="M802" s="6">
        <v>83768</v>
      </c>
      <c r="N802" s="6">
        <v>117461</v>
      </c>
      <c r="O802" s="6">
        <v>36016</v>
      </c>
      <c r="P802" s="6">
        <v>33332</v>
      </c>
      <c r="Q802" s="6">
        <v>70728.2</v>
      </c>
    </row>
    <row r="803" spans="7:17" x14ac:dyDescent="0.3">
      <c r="G803" s="3" t="s">
        <v>72</v>
      </c>
      <c r="H803" s="3" t="s">
        <v>20</v>
      </c>
      <c r="I803" s="3" t="s">
        <v>80</v>
      </c>
      <c r="J803" s="3" t="s">
        <v>81</v>
      </c>
      <c r="K803" s="3" t="s">
        <v>83</v>
      </c>
      <c r="L803" s="6">
        <v>83064</v>
      </c>
      <c r="M803" s="6">
        <v>83768</v>
      </c>
      <c r="N803" s="6">
        <v>117461</v>
      </c>
      <c r="O803" s="6">
        <v>36016</v>
      </c>
      <c r="P803" s="6">
        <v>41696</v>
      </c>
      <c r="Q803" s="6">
        <v>72401</v>
      </c>
    </row>
    <row r="804" spans="7:17" x14ac:dyDescent="0.3">
      <c r="G804" s="3" t="s">
        <v>72</v>
      </c>
      <c r="H804" s="3" t="s">
        <v>20</v>
      </c>
      <c r="I804" s="3" t="s">
        <v>80</v>
      </c>
      <c r="J804" s="3" t="s">
        <v>81</v>
      </c>
      <c r="K804" s="3" t="s">
        <v>84</v>
      </c>
      <c r="L804" s="6">
        <v>83064</v>
      </c>
      <c r="M804" s="6">
        <v>83768</v>
      </c>
      <c r="N804" s="6">
        <v>117461</v>
      </c>
      <c r="O804" s="6">
        <v>36016</v>
      </c>
      <c r="P804" s="6">
        <v>84732</v>
      </c>
      <c r="Q804" s="6">
        <v>81008.2</v>
      </c>
    </row>
    <row r="805" spans="7:17" x14ac:dyDescent="0.3">
      <c r="G805" s="3" t="s">
        <v>72</v>
      </c>
      <c r="H805" s="3" t="s">
        <v>20</v>
      </c>
      <c r="I805" s="3" t="s">
        <v>80</v>
      </c>
      <c r="J805" s="3" t="s">
        <v>81</v>
      </c>
      <c r="K805" s="3" t="s">
        <v>24</v>
      </c>
      <c r="L805" s="6">
        <v>83064</v>
      </c>
      <c r="M805" s="6">
        <v>83768</v>
      </c>
      <c r="N805" s="6">
        <v>117461</v>
      </c>
      <c r="O805" s="6">
        <v>36016</v>
      </c>
      <c r="P805" s="6">
        <v>100893</v>
      </c>
      <c r="Q805" s="6">
        <v>84240.4</v>
      </c>
    </row>
    <row r="806" spans="7:17" x14ac:dyDescent="0.3">
      <c r="G806" s="3" t="s">
        <v>72</v>
      </c>
      <c r="H806" s="3" t="s">
        <v>20</v>
      </c>
      <c r="I806" s="3" t="s">
        <v>80</v>
      </c>
      <c r="J806" s="3" t="s">
        <v>82</v>
      </c>
      <c r="K806" s="3" t="s">
        <v>83</v>
      </c>
      <c r="L806" s="6">
        <v>83064</v>
      </c>
      <c r="M806" s="6">
        <v>83768</v>
      </c>
      <c r="N806" s="6">
        <v>117461</v>
      </c>
      <c r="O806" s="6">
        <v>33332</v>
      </c>
      <c r="P806" s="6">
        <v>41696</v>
      </c>
      <c r="Q806" s="6">
        <v>71864.2</v>
      </c>
    </row>
    <row r="807" spans="7:17" x14ac:dyDescent="0.3">
      <c r="G807" s="3" t="s">
        <v>72</v>
      </c>
      <c r="H807" s="3" t="s">
        <v>20</v>
      </c>
      <c r="I807" s="3" t="s">
        <v>80</v>
      </c>
      <c r="J807" s="3" t="s">
        <v>82</v>
      </c>
      <c r="K807" s="3" t="s">
        <v>84</v>
      </c>
      <c r="L807" s="6">
        <v>83064</v>
      </c>
      <c r="M807" s="6">
        <v>83768</v>
      </c>
      <c r="N807" s="6">
        <v>117461</v>
      </c>
      <c r="O807" s="6">
        <v>33332</v>
      </c>
      <c r="P807" s="6">
        <v>84732</v>
      </c>
      <c r="Q807" s="6">
        <v>80471.399999999994</v>
      </c>
    </row>
    <row r="808" spans="7:17" x14ac:dyDescent="0.3">
      <c r="G808" s="3" t="s">
        <v>72</v>
      </c>
      <c r="H808" s="3" t="s">
        <v>20</v>
      </c>
      <c r="I808" s="3" t="s">
        <v>80</v>
      </c>
      <c r="J808" s="3" t="s">
        <v>82</v>
      </c>
      <c r="K808" s="3" t="s">
        <v>24</v>
      </c>
      <c r="L808" s="6">
        <v>83064</v>
      </c>
      <c r="M808" s="6">
        <v>83768</v>
      </c>
      <c r="N808" s="6">
        <v>117461</v>
      </c>
      <c r="O808" s="6">
        <v>33332</v>
      </c>
      <c r="P808" s="6">
        <v>100893</v>
      </c>
      <c r="Q808" s="6">
        <v>83703.600000000006</v>
      </c>
    </row>
    <row r="809" spans="7:17" x14ac:dyDescent="0.3">
      <c r="G809" s="3" t="s">
        <v>72</v>
      </c>
      <c r="H809" s="3" t="s">
        <v>20</v>
      </c>
      <c r="I809" s="3" t="s">
        <v>80</v>
      </c>
      <c r="J809" s="3" t="s">
        <v>83</v>
      </c>
      <c r="K809" s="3" t="s">
        <v>84</v>
      </c>
      <c r="L809" s="6">
        <v>83064</v>
      </c>
      <c r="M809" s="6">
        <v>83768</v>
      </c>
      <c r="N809" s="6">
        <v>117461</v>
      </c>
      <c r="O809" s="6">
        <v>41696</v>
      </c>
      <c r="P809" s="6">
        <v>84732</v>
      </c>
      <c r="Q809" s="6">
        <v>82144.2</v>
      </c>
    </row>
    <row r="810" spans="7:17" x14ac:dyDescent="0.3">
      <c r="G810" s="3" t="s">
        <v>72</v>
      </c>
      <c r="H810" s="3" t="s">
        <v>20</v>
      </c>
      <c r="I810" s="3" t="s">
        <v>80</v>
      </c>
      <c r="J810" s="3" t="s">
        <v>83</v>
      </c>
      <c r="K810" s="3" t="s">
        <v>24</v>
      </c>
      <c r="L810" s="6">
        <v>83064</v>
      </c>
      <c r="M810" s="6">
        <v>83768</v>
      </c>
      <c r="N810" s="6">
        <v>117461</v>
      </c>
      <c r="O810" s="6">
        <v>41696</v>
      </c>
      <c r="P810" s="6">
        <v>100893</v>
      </c>
      <c r="Q810" s="6">
        <v>85376.4</v>
      </c>
    </row>
    <row r="811" spans="7:17" x14ac:dyDescent="0.3">
      <c r="G811" s="3" t="s">
        <v>72</v>
      </c>
      <c r="H811" s="3" t="s">
        <v>20</v>
      </c>
      <c r="I811" s="3" t="s">
        <v>80</v>
      </c>
      <c r="J811" s="3" t="s">
        <v>84</v>
      </c>
      <c r="K811" s="3" t="s">
        <v>24</v>
      </c>
      <c r="L811" s="6">
        <v>83064</v>
      </c>
      <c r="M811" s="6">
        <v>83768</v>
      </c>
      <c r="N811" s="6">
        <v>117461</v>
      </c>
      <c r="O811" s="6">
        <v>84732</v>
      </c>
      <c r="P811" s="6">
        <v>100893</v>
      </c>
      <c r="Q811" s="6">
        <v>93983.6</v>
      </c>
    </row>
    <row r="812" spans="7:17" x14ac:dyDescent="0.3">
      <c r="G812" s="3" t="s">
        <v>72</v>
      </c>
      <c r="H812" s="3" t="s">
        <v>20</v>
      </c>
      <c r="I812" s="3" t="s">
        <v>81</v>
      </c>
      <c r="J812" s="3" t="s">
        <v>82</v>
      </c>
      <c r="K812" s="3" t="s">
        <v>83</v>
      </c>
      <c r="L812" s="6">
        <v>83064</v>
      </c>
      <c r="M812" s="6">
        <v>83768</v>
      </c>
      <c r="N812" s="6">
        <v>36016</v>
      </c>
      <c r="O812" s="6">
        <v>33332</v>
      </c>
      <c r="P812" s="6">
        <v>41696</v>
      </c>
      <c r="Q812" s="6">
        <v>55575.199999999997</v>
      </c>
    </row>
    <row r="813" spans="7:17" x14ac:dyDescent="0.3">
      <c r="G813" s="3" t="s">
        <v>72</v>
      </c>
      <c r="H813" s="3" t="s">
        <v>20</v>
      </c>
      <c r="I813" s="3" t="s">
        <v>81</v>
      </c>
      <c r="J813" s="3" t="s">
        <v>82</v>
      </c>
      <c r="K813" s="3" t="s">
        <v>84</v>
      </c>
      <c r="L813" s="6">
        <v>83064</v>
      </c>
      <c r="M813" s="6">
        <v>83768</v>
      </c>
      <c r="N813" s="6">
        <v>36016</v>
      </c>
      <c r="O813" s="6">
        <v>33332</v>
      </c>
      <c r="P813" s="6">
        <v>84732</v>
      </c>
      <c r="Q813" s="6">
        <v>64182.400000000001</v>
      </c>
    </row>
    <row r="814" spans="7:17" x14ac:dyDescent="0.3">
      <c r="G814" s="3" t="s">
        <v>72</v>
      </c>
      <c r="H814" s="3" t="s">
        <v>20</v>
      </c>
      <c r="I814" s="3" t="s">
        <v>81</v>
      </c>
      <c r="J814" s="3" t="s">
        <v>82</v>
      </c>
      <c r="K814" s="3" t="s">
        <v>24</v>
      </c>
      <c r="L814" s="6">
        <v>83064</v>
      </c>
      <c r="M814" s="6">
        <v>83768</v>
      </c>
      <c r="N814" s="6">
        <v>36016</v>
      </c>
      <c r="O814" s="6">
        <v>33332</v>
      </c>
      <c r="P814" s="6">
        <v>100893</v>
      </c>
      <c r="Q814" s="6">
        <v>67414.600000000006</v>
      </c>
    </row>
    <row r="815" spans="7:17" x14ac:dyDescent="0.3">
      <c r="G815" s="3" t="s">
        <v>72</v>
      </c>
      <c r="H815" s="3" t="s">
        <v>20</v>
      </c>
      <c r="I815" s="3" t="s">
        <v>81</v>
      </c>
      <c r="J815" s="3" t="s">
        <v>83</v>
      </c>
      <c r="K815" s="3" t="s">
        <v>84</v>
      </c>
      <c r="L815" s="6">
        <v>83064</v>
      </c>
      <c r="M815" s="6">
        <v>83768</v>
      </c>
      <c r="N815" s="6">
        <v>36016</v>
      </c>
      <c r="O815" s="6">
        <v>41696</v>
      </c>
      <c r="P815" s="6">
        <v>84732</v>
      </c>
      <c r="Q815" s="6">
        <v>65855.199999999997</v>
      </c>
    </row>
    <row r="816" spans="7:17" x14ac:dyDescent="0.3">
      <c r="G816" s="3" t="s">
        <v>72</v>
      </c>
      <c r="H816" s="3" t="s">
        <v>20</v>
      </c>
      <c r="I816" s="3" t="s">
        <v>81</v>
      </c>
      <c r="J816" s="3" t="s">
        <v>83</v>
      </c>
      <c r="K816" s="3" t="s">
        <v>24</v>
      </c>
      <c r="L816" s="6">
        <v>83064</v>
      </c>
      <c r="M816" s="6">
        <v>83768</v>
      </c>
      <c r="N816" s="6">
        <v>36016</v>
      </c>
      <c r="O816" s="6">
        <v>41696</v>
      </c>
      <c r="P816" s="6">
        <v>100893</v>
      </c>
      <c r="Q816" s="6">
        <v>69087.399999999994</v>
      </c>
    </row>
    <row r="817" spans="7:17" x14ac:dyDescent="0.3">
      <c r="G817" s="3" t="s">
        <v>72</v>
      </c>
      <c r="H817" s="3" t="s">
        <v>20</v>
      </c>
      <c r="I817" s="3" t="s">
        <v>81</v>
      </c>
      <c r="J817" s="3" t="s">
        <v>84</v>
      </c>
      <c r="K817" s="3" t="s">
        <v>24</v>
      </c>
      <c r="L817" s="6">
        <v>83064</v>
      </c>
      <c r="M817" s="6">
        <v>83768</v>
      </c>
      <c r="N817" s="6">
        <v>36016</v>
      </c>
      <c r="O817" s="6">
        <v>84732</v>
      </c>
      <c r="P817" s="6">
        <v>100893</v>
      </c>
      <c r="Q817" s="6">
        <v>77694.600000000006</v>
      </c>
    </row>
    <row r="818" spans="7:17" x14ac:dyDescent="0.3">
      <c r="G818" s="3" t="s">
        <v>72</v>
      </c>
      <c r="H818" s="3" t="s">
        <v>20</v>
      </c>
      <c r="I818" s="3" t="s">
        <v>82</v>
      </c>
      <c r="J818" s="3" t="s">
        <v>83</v>
      </c>
      <c r="K818" s="3" t="s">
        <v>84</v>
      </c>
      <c r="L818" s="6">
        <v>83064</v>
      </c>
      <c r="M818" s="6">
        <v>83768</v>
      </c>
      <c r="N818" s="6">
        <v>33332</v>
      </c>
      <c r="O818" s="6">
        <v>41696</v>
      </c>
      <c r="P818" s="6">
        <v>84732</v>
      </c>
      <c r="Q818" s="6">
        <v>65318.400000000001</v>
      </c>
    </row>
    <row r="819" spans="7:17" x14ac:dyDescent="0.3">
      <c r="G819" s="3" t="s">
        <v>72</v>
      </c>
      <c r="H819" s="3" t="s">
        <v>20</v>
      </c>
      <c r="I819" s="3" t="s">
        <v>82</v>
      </c>
      <c r="J819" s="3" t="s">
        <v>83</v>
      </c>
      <c r="K819" s="3" t="s">
        <v>24</v>
      </c>
      <c r="L819" s="6">
        <v>83064</v>
      </c>
      <c r="M819" s="6">
        <v>83768</v>
      </c>
      <c r="N819" s="6">
        <v>33332</v>
      </c>
      <c r="O819" s="6">
        <v>41696</v>
      </c>
      <c r="P819" s="6">
        <v>100893</v>
      </c>
      <c r="Q819" s="6">
        <v>68550.600000000006</v>
      </c>
    </row>
    <row r="820" spans="7:17" x14ac:dyDescent="0.3">
      <c r="G820" s="3" t="s">
        <v>72</v>
      </c>
      <c r="H820" s="3" t="s">
        <v>20</v>
      </c>
      <c r="I820" s="3" t="s">
        <v>82</v>
      </c>
      <c r="J820" s="3" t="s">
        <v>84</v>
      </c>
      <c r="K820" s="3" t="s">
        <v>24</v>
      </c>
      <c r="L820" s="6">
        <v>83064</v>
      </c>
      <c r="M820" s="6">
        <v>83768</v>
      </c>
      <c r="N820" s="6">
        <v>33332</v>
      </c>
      <c r="O820" s="6">
        <v>84732</v>
      </c>
      <c r="P820" s="6">
        <v>100893</v>
      </c>
      <c r="Q820" s="6">
        <v>77157.8</v>
      </c>
    </row>
    <row r="821" spans="7:17" x14ac:dyDescent="0.3">
      <c r="G821" s="3" t="s">
        <v>72</v>
      </c>
      <c r="H821" s="3" t="s">
        <v>20</v>
      </c>
      <c r="I821" s="3" t="s">
        <v>83</v>
      </c>
      <c r="J821" s="3" t="s">
        <v>84</v>
      </c>
      <c r="K821" s="3" t="s">
        <v>24</v>
      </c>
      <c r="L821" s="6">
        <v>83064</v>
      </c>
      <c r="M821" s="6">
        <v>83768</v>
      </c>
      <c r="N821" s="6">
        <v>41696</v>
      </c>
      <c r="O821" s="6">
        <v>84732</v>
      </c>
      <c r="P821" s="6">
        <v>100893</v>
      </c>
      <c r="Q821" s="6">
        <v>78830.600000000006</v>
      </c>
    </row>
    <row r="822" spans="7:17" x14ac:dyDescent="0.3">
      <c r="G822" s="3" t="s">
        <v>72</v>
      </c>
      <c r="H822" s="3" t="s">
        <v>74</v>
      </c>
      <c r="I822" s="3" t="s">
        <v>75</v>
      </c>
      <c r="J822" s="3" t="s">
        <v>76</v>
      </c>
      <c r="K822" s="3" t="s">
        <v>23</v>
      </c>
      <c r="L822" s="6">
        <v>83064</v>
      </c>
      <c r="M822" s="6">
        <v>101112</v>
      </c>
      <c r="N822" s="6">
        <v>19868</v>
      </c>
      <c r="O822" s="6">
        <v>36021</v>
      </c>
      <c r="P822" s="6">
        <v>12030</v>
      </c>
      <c r="Q822" s="6">
        <v>50419</v>
      </c>
    </row>
    <row r="823" spans="7:17" x14ac:dyDescent="0.3">
      <c r="G823" s="3" t="s">
        <v>72</v>
      </c>
      <c r="H823" s="3" t="s">
        <v>74</v>
      </c>
      <c r="I823" s="3" t="s">
        <v>75</v>
      </c>
      <c r="J823" s="3" t="s">
        <v>76</v>
      </c>
      <c r="K823" s="3" t="s">
        <v>77</v>
      </c>
      <c r="L823" s="6">
        <v>83064</v>
      </c>
      <c r="M823" s="6">
        <v>101112</v>
      </c>
      <c r="N823" s="6">
        <v>19868</v>
      </c>
      <c r="O823" s="6">
        <v>36021</v>
      </c>
      <c r="P823" s="6">
        <v>65219</v>
      </c>
      <c r="Q823" s="6">
        <v>61056.800000000003</v>
      </c>
    </row>
    <row r="824" spans="7:17" x14ac:dyDescent="0.3">
      <c r="G824" s="3" t="s">
        <v>72</v>
      </c>
      <c r="H824" s="3" t="s">
        <v>74</v>
      </c>
      <c r="I824" s="3" t="s">
        <v>75</v>
      </c>
      <c r="J824" s="3" t="s">
        <v>76</v>
      </c>
      <c r="K824" s="3" t="s">
        <v>78</v>
      </c>
      <c r="L824" s="6">
        <v>83064</v>
      </c>
      <c r="M824" s="6">
        <v>101112</v>
      </c>
      <c r="N824" s="6">
        <v>19868</v>
      </c>
      <c r="O824" s="6">
        <v>36021</v>
      </c>
      <c r="P824" s="6">
        <v>94450</v>
      </c>
      <c r="Q824" s="6">
        <v>66903</v>
      </c>
    </row>
    <row r="825" spans="7:17" x14ac:dyDescent="0.3">
      <c r="G825" s="3" t="s">
        <v>72</v>
      </c>
      <c r="H825" s="3" t="s">
        <v>74</v>
      </c>
      <c r="I825" s="3" t="s">
        <v>75</v>
      </c>
      <c r="J825" s="3" t="s">
        <v>76</v>
      </c>
      <c r="K825" s="3" t="s">
        <v>79</v>
      </c>
      <c r="L825" s="6">
        <v>83064</v>
      </c>
      <c r="M825" s="6">
        <v>101112</v>
      </c>
      <c r="N825" s="6">
        <v>19868</v>
      </c>
      <c r="O825" s="6">
        <v>36021</v>
      </c>
      <c r="P825" s="6">
        <v>97051</v>
      </c>
      <c r="Q825" s="6">
        <v>67423.199999999997</v>
      </c>
    </row>
    <row r="826" spans="7:17" x14ac:dyDescent="0.3">
      <c r="G826" s="3" t="s">
        <v>72</v>
      </c>
      <c r="H826" s="3" t="s">
        <v>74</v>
      </c>
      <c r="I826" s="3" t="s">
        <v>75</v>
      </c>
      <c r="J826" s="3" t="s">
        <v>76</v>
      </c>
      <c r="K826" s="3" t="s">
        <v>25</v>
      </c>
      <c r="L826" s="6">
        <v>83064</v>
      </c>
      <c r="M826" s="6">
        <v>101112</v>
      </c>
      <c r="N826" s="6">
        <v>19868</v>
      </c>
      <c r="O826" s="6">
        <v>36021</v>
      </c>
      <c r="P826" s="6">
        <v>50249</v>
      </c>
      <c r="Q826" s="6">
        <v>58062.8</v>
      </c>
    </row>
    <row r="827" spans="7:17" x14ac:dyDescent="0.3">
      <c r="G827" s="3" t="s">
        <v>72</v>
      </c>
      <c r="H827" s="3" t="s">
        <v>74</v>
      </c>
      <c r="I827" s="3" t="s">
        <v>75</v>
      </c>
      <c r="J827" s="3" t="s">
        <v>76</v>
      </c>
      <c r="K827" s="3" t="s">
        <v>80</v>
      </c>
      <c r="L827" s="6">
        <v>83064</v>
      </c>
      <c r="M827" s="6">
        <v>101112</v>
      </c>
      <c r="N827" s="6">
        <v>19868</v>
      </c>
      <c r="O827" s="6">
        <v>36021</v>
      </c>
      <c r="P827" s="6">
        <v>117461</v>
      </c>
      <c r="Q827" s="6">
        <v>71505.2</v>
      </c>
    </row>
    <row r="828" spans="7:17" x14ac:dyDescent="0.3">
      <c r="G828" s="3" t="s">
        <v>72</v>
      </c>
      <c r="H828" s="3" t="s">
        <v>74</v>
      </c>
      <c r="I828" s="3" t="s">
        <v>75</v>
      </c>
      <c r="J828" s="3" t="s">
        <v>76</v>
      </c>
      <c r="K828" s="3" t="s">
        <v>81</v>
      </c>
      <c r="L828" s="6">
        <v>83064</v>
      </c>
      <c r="M828" s="6">
        <v>101112</v>
      </c>
      <c r="N828" s="6">
        <v>19868</v>
      </c>
      <c r="O828" s="6">
        <v>36021</v>
      </c>
      <c r="P828" s="6">
        <v>36016</v>
      </c>
      <c r="Q828" s="6">
        <v>55216.2</v>
      </c>
    </row>
    <row r="829" spans="7:17" x14ac:dyDescent="0.3">
      <c r="G829" s="3" t="s">
        <v>72</v>
      </c>
      <c r="H829" s="3" t="s">
        <v>74</v>
      </c>
      <c r="I829" s="3" t="s">
        <v>75</v>
      </c>
      <c r="J829" s="3" t="s">
        <v>76</v>
      </c>
      <c r="K829" s="3" t="s">
        <v>82</v>
      </c>
      <c r="L829" s="6">
        <v>83064</v>
      </c>
      <c r="M829" s="6">
        <v>101112</v>
      </c>
      <c r="N829" s="6">
        <v>19868</v>
      </c>
      <c r="O829" s="6">
        <v>36021</v>
      </c>
      <c r="P829" s="6">
        <v>33332</v>
      </c>
      <c r="Q829" s="6">
        <v>54679.4</v>
      </c>
    </row>
    <row r="830" spans="7:17" x14ac:dyDescent="0.3">
      <c r="G830" s="3" t="s">
        <v>72</v>
      </c>
      <c r="H830" s="3" t="s">
        <v>74</v>
      </c>
      <c r="I830" s="3" t="s">
        <v>75</v>
      </c>
      <c r="J830" s="3" t="s">
        <v>76</v>
      </c>
      <c r="K830" s="3" t="s">
        <v>83</v>
      </c>
      <c r="L830" s="6">
        <v>83064</v>
      </c>
      <c r="M830" s="6">
        <v>101112</v>
      </c>
      <c r="N830" s="6">
        <v>19868</v>
      </c>
      <c r="O830" s="6">
        <v>36021</v>
      </c>
      <c r="P830" s="6">
        <v>41696</v>
      </c>
      <c r="Q830" s="6">
        <v>56352.2</v>
      </c>
    </row>
    <row r="831" spans="7:17" x14ac:dyDescent="0.3">
      <c r="G831" s="3" t="s">
        <v>72</v>
      </c>
      <c r="H831" s="3" t="s">
        <v>74</v>
      </c>
      <c r="I831" s="3" t="s">
        <v>75</v>
      </c>
      <c r="J831" s="3" t="s">
        <v>76</v>
      </c>
      <c r="K831" s="3" t="s">
        <v>84</v>
      </c>
      <c r="L831" s="6">
        <v>83064</v>
      </c>
      <c r="M831" s="6">
        <v>101112</v>
      </c>
      <c r="N831" s="6">
        <v>19868</v>
      </c>
      <c r="O831" s="6">
        <v>36021</v>
      </c>
      <c r="P831" s="6">
        <v>84732</v>
      </c>
      <c r="Q831" s="6">
        <v>64959.4</v>
      </c>
    </row>
    <row r="832" spans="7:17" x14ac:dyDescent="0.3">
      <c r="G832" s="3" t="s">
        <v>72</v>
      </c>
      <c r="H832" s="3" t="s">
        <v>74</v>
      </c>
      <c r="I832" s="3" t="s">
        <v>75</v>
      </c>
      <c r="J832" s="3" t="s">
        <v>76</v>
      </c>
      <c r="K832" s="3" t="s">
        <v>24</v>
      </c>
      <c r="L832" s="6">
        <v>83064</v>
      </c>
      <c r="M832" s="6">
        <v>101112</v>
      </c>
      <c r="N832" s="6">
        <v>19868</v>
      </c>
      <c r="O832" s="6">
        <v>36021</v>
      </c>
      <c r="P832" s="6">
        <v>100893</v>
      </c>
      <c r="Q832" s="6">
        <v>68191.600000000006</v>
      </c>
    </row>
    <row r="833" spans="7:17" x14ac:dyDescent="0.3">
      <c r="G833" s="3" t="s">
        <v>72</v>
      </c>
      <c r="H833" s="3" t="s">
        <v>74</v>
      </c>
      <c r="I833" s="3" t="s">
        <v>75</v>
      </c>
      <c r="J833" s="3" t="s">
        <v>23</v>
      </c>
      <c r="K833" s="3" t="s">
        <v>77</v>
      </c>
      <c r="L833" s="6">
        <v>83064</v>
      </c>
      <c r="M833" s="6">
        <v>101112</v>
      </c>
      <c r="N833" s="6">
        <v>19868</v>
      </c>
      <c r="O833" s="6">
        <v>12030</v>
      </c>
      <c r="P833" s="6">
        <v>65219</v>
      </c>
      <c r="Q833" s="6">
        <v>56258.6</v>
      </c>
    </row>
    <row r="834" spans="7:17" x14ac:dyDescent="0.3">
      <c r="G834" s="3" t="s">
        <v>72</v>
      </c>
      <c r="H834" s="3" t="s">
        <v>74</v>
      </c>
      <c r="I834" s="3" t="s">
        <v>75</v>
      </c>
      <c r="J834" s="3" t="s">
        <v>23</v>
      </c>
      <c r="K834" s="3" t="s">
        <v>78</v>
      </c>
      <c r="L834" s="6">
        <v>83064</v>
      </c>
      <c r="M834" s="6">
        <v>101112</v>
      </c>
      <c r="N834" s="6">
        <v>19868</v>
      </c>
      <c r="O834" s="6">
        <v>12030</v>
      </c>
      <c r="P834" s="6">
        <v>94450</v>
      </c>
      <c r="Q834" s="6">
        <v>62104.800000000003</v>
      </c>
    </row>
    <row r="835" spans="7:17" x14ac:dyDescent="0.3">
      <c r="G835" s="3" t="s">
        <v>72</v>
      </c>
      <c r="H835" s="3" t="s">
        <v>74</v>
      </c>
      <c r="I835" s="3" t="s">
        <v>75</v>
      </c>
      <c r="J835" s="3" t="s">
        <v>23</v>
      </c>
      <c r="K835" s="3" t="s">
        <v>79</v>
      </c>
      <c r="L835" s="6">
        <v>83064</v>
      </c>
      <c r="M835" s="6">
        <v>101112</v>
      </c>
      <c r="N835" s="6">
        <v>19868</v>
      </c>
      <c r="O835" s="6">
        <v>12030</v>
      </c>
      <c r="P835" s="6">
        <v>97051</v>
      </c>
      <c r="Q835" s="6">
        <v>62625</v>
      </c>
    </row>
    <row r="836" spans="7:17" x14ac:dyDescent="0.3">
      <c r="G836" s="3" t="s">
        <v>72</v>
      </c>
      <c r="H836" s="3" t="s">
        <v>74</v>
      </c>
      <c r="I836" s="3" t="s">
        <v>75</v>
      </c>
      <c r="J836" s="3" t="s">
        <v>23</v>
      </c>
      <c r="K836" s="3" t="s">
        <v>25</v>
      </c>
      <c r="L836" s="6">
        <v>83064</v>
      </c>
      <c r="M836" s="6">
        <v>101112</v>
      </c>
      <c r="N836" s="6">
        <v>19868</v>
      </c>
      <c r="O836" s="6">
        <v>12030</v>
      </c>
      <c r="P836" s="6">
        <v>50249</v>
      </c>
      <c r="Q836" s="6">
        <v>53264.6</v>
      </c>
    </row>
    <row r="837" spans="7:17" x14ac:dyDescent="0.3">
      <c r="G837" s="3" t="s">
        <v>72</v>
      </c>
      <c r="H837" s="3" t="s">
        <v>74</v>
      </c>
      <c r="I837" s="3" t="s">
        <v>75</v>
      </c>
      <c r="J837" s="3" t="s">
        <v>23</v>
      </c>
      <c r="K837" s="3" t="s">
        <v>80</v>
      </c>
      <c r="L837" s="6">
        <v>83064</v>
      </c>
      <c r="M837" s="6">
        <v>101112</v>
      </c>
      <c r="N837" s="6">
        <v>19868</v>
      </c>
      <c r="O837" s="6">
        <v>12030</v>
      </c>
      <c r="P837" s="6">
        <v>117461</v>
      </c>
      <c r="Q837" s="6">
        <v>66707</v>
      </c>
    </row>
    <row r="838" spans="7:17" x14ac:dyDescent="0.3">
      <c r="G838" s="3" t="s">
        <v>72</v>
      </c>
      <c r="H838" s="3" t="s">
        <v>74</v>
      </c>
      <c r="I838" s="3" t="s">
        <v>75</v>
      </c>
      <c r="J838" s="3" t="s">
        <v>23</v>
      </c>
      <c r="K838" s="3" t="s">
        <v>81</v>
      </c>
      <c r="L838" s="6">
        <v>83064</v>
      </c>
      <c r="M838" s="6">
        <v>101112</v>
      </c>
      <c r="N838" s="6">
        <v>19868</v>
      </c>
      <c r="O838" s="6">
        <v>12030</v>
      </c>
      <c r="P838" s="6">
        <v>36016</v>
      </c>
      <c r="Q838" s="6">
        <v>50418</v>
      </c>
    </row>
    <row r="839" spans="7:17" x14ac:dyDescent="0.3">
      <c r="G839" s="3" t="s">
        <v>72</v>
      </c>
      <c r="H839" s="3" t="s">
        <v>74</v>
      </c>
      <c r="I839" s="3" t="s">
        <v>75</v>
      </c>
      <c r="J839" s="3" t="s">
        <v>23</v>
      </c>
      <c r="K839" s="3" t="s">
        <v>82</v>
      </c>
      <c r="L839" s="6">
        <v>83064</v>
      </c>
      <c r="M839" s="6">
        <v>101112</v>
      </c>
      <c r="N839" s="6">
        <v>19868</v>
      </c>
      <c r="O839" s="6">
        <v>12030</v>
      </c>
      <c r="P839" s="6">
        <v>33332</v>
      </c>
      <c r="Q839" s="6">
        <v>49881.2</v>
      </c>
    </row>
    <row r="840" spans="7:17" x14ac:dyDescent="0.3">
      <c r="G840" s="3" t="s">
        <v>72</v>
      </c>
      <c r="H840" s="3" t="s">
        <v>74</v>
      </c>
      <c r="I840" s="3" t="s">
        <v>75</v>
      </c>
      <c r="J840" s="3" t="s">
        <v>23</v>
      </c>
      <c r="K840" s="3" t="s">
        <v>83</v>
      </c>
      <c r="L840" s="6">
        <v>83064</v>
      </c>
      <c r="M840" s="6">
        <v>101112</v>
      </c>
      <c r="N840" s="6">
        <v>19868</v>
      </c>
      <c r="O840" s="6">
        <v>12030</v>
      </c>
      <c r="P840" s="6">
        <v>41696</v>
      </c>
      <c r="Q840" s="6">
        <v>51554</v>
      </c>
    </row>
    <row r="841" spans="7:17" x14ac:dyDescent="0.3">
      <c r="G841" s="3" t="s">
        <v>72</v>
      </c>
      <c r="H841" s="3" t="s">
        <v>74</v>
      </c>
      <c r="I841" s="3" t="s">
        <v>75</v>
      </c>
      <c r="J841" s="3" t="s">
        <v>23</v>
      </c>
      <c r="K841" s="3" t="s">
        <v>84</v>
      </c>
      <c r="L841" s="6">
        <v>83064</v>
      </c>
      <c r="M841" s="6">
        <v>101112</v>
      </c>
      <c r="N841" s="6">
        <v>19868</v>
      </c>
      <c r="O841" s="6">
        <v>12030</v>
      </c>
      <c r="P841" s="6">
        <v>84732</v>
      </c>
      <c r="Q841" s="6">
        <v>60161.2</v>
      </c>
    </row>
    <row r="842" spans="7:17" x14ac:dyDescent="0.3">
      <c r="G842" s="3" t="s">
        <v>72</v>
      </c>
      <c r="H842" s="3" t="s">
        <v>74</v>
      </c>
      <c r="I842" s="3" t="s">
        <v>75</v>
      </c>
      <c r="J842" s="3" t="s">
        <v>23</v>
      </c>
      <c r="K842" s="3" t="s">
        <v>24</v>
      </c>
      <c r="L842" s="6">
        <v>83064</v>
      </c>
      <c r="M842" s="6">
        <v>101112</v>
      </c>
      <c r="N842" s="6">
        <v>19868</v>
      </c>
      <c r="O842" s="6">
        <v>12030</v>
      </c>
      <c r="P842" s="6">
        <v>100893</v>
      </c>
      <c r="Q842" s="6">
        <v>63393.4</v>
      </c>
    </row>
    <row r="843" spans="7:17" x14ac:dyDescent="0.3">
      <c r="G843" s="3" t="s">
        <v>72</v>
      </c>
      <c r="H843" s="3" t="s">
        <v>74</v>
      </c>
      <c r="I843" s="3" t="s">
        <v>75</v>
      </c>
      <c r="J843" s="3" t="s">
        <v>77</v>
      </c>
      <c r="K843" s="3" t="s">
        <v>78</v>
      </c>
      <c r="L843" s="6">
        <v>83064</v>
      </c>
      <c r="M843" s="6">
        <v>101112</v>
      </c>
      <c r="N843" s="6">
        <v>19868</v>
      </c>
      <c r="O843" s="6">
        <v>65219</v>
      </c>
      <c r="P843" s="6">
        <v>94450</v>
      </c>
      <c r="Q843" s="6">
        <v>72742.600000000006</v>
      </c>
    </row>
    <row r="844" spans="7:17" x14ac:dyDescent="0.3">
      <c r="G844" s="3" t="s">
        <v>72</v>
      </c>
      <c r="H844" s="3" t="s">
        <v>74</v>
      </c>
      <c r="I844" s="3" t="s">
        <v>75</v>
      </c>
      <c r="J844" s="3" t="s">
        <v>77</v>
      </c>
      <c r="K844" s="3" t="s">
        <v>79</v>
      </c>
      <c r="L844" s="6">
        <v>83064</v>
      </c>
      <c r="M844" s="6">
        <v>101112</v>
      </c>
      <c r="N844" s="6">
        <v>19868</v>
      </c>
      <c r="O844" s="6">
        <v>65219</v>
      </c>
      <c r="P844" s="6">
        <v>97051</v>
      </c>
      <c r="Q844" s="6">
        <v>73262.8</v>
      </c>
    </row>
    <row r="845" spans="7:17" x14ac:dyDescent="0.3">
      <c r="G845" s="3" t="s">
        <v>72</v>
      </c>
      <c r="H845" s="3" t="s">
        <v>74</v>
      </c>
      <c r="I845" s="3" t="s">
        <v>75</v>
      </c>
      <c r="J845" s="3" t="s">
        <v>77</v>
      </c>
      <c r="K845" s="3" t="s">
        <v>25</v>
      </c>
      <c r="L845" s="6">
        <v>83064</v>
      </c>
      <c r="M845" s="6">
        <v>101112</v>
      </c>
      <c r="N845" s="6">
        <v>19868</v>
      </c>
      <c r="O845" s="6">
        <v>65219</v>
      </c>
      <c r="P845" s="6">
        <v>50249</v>
      </c>
      <c r="Q845" s="6">
        <v>63902.400000000001</v>
      </c>
    </row>
    <row r="846" spans="7:17" x14ac:dyDescent="0.3">
      <c r="G846" s="3" t="s">
        <v>72</v>
      </c>
      <c r="H846" s="3" t="s">
        <v>74</v>
      </c>
      <c r="I846" s="3" t="s">
        <v>75</v>
      </c>
      <c r="J846" s="3" t="s">
        <v>77</v>
      </c>
      <c r="K846" s="3" t="s">
        <v>80</v>
      </c>
      <c r="L846" s="6">
        <v>83064</v>
      </c>
      <c r="M846" s="6">
        <v>101112</v>
      </c>
      <c r="N846" s="6">
        <v>19868</v>
      </c>
      <c r="O846" s="6">
        <v>65219</v>
      </c>
      <c r="P846" s="6">
        <v>117461</v>
      </c>
      <c r="Q846" s="6">
        <v>77344.800000000003</v>
      </c>
    </row>
    <row r="847" spans="7:17" x14ac:dyDescent="0.3">
      <c r="G847" s="3" t="s">
        <v>72</v>
      </c>
      <c r="H847" s="3" t="s">
        <v>74</v>
      </c>
      <c r="I847" s="3" t="s">
        <v>75</v>
      </c>
      <c r="J847" s="3" t="s">
        <v>77</v>
      </c>
      <c r="K847" s="3" t="s">
        <v>81</v>
      </c>
      <c r="L847" s="6">
        <v>83064</v>
      </c>
      <c r="M847" s="6">
        <v>101112</v>
      </c>
      <c r="N847" s="6">
        <v>19868</v>
      </c>
      <c r="O847" s="6">
        <v>65219</v>
      </c>
      <c r="P847" s="6">
        <v>36016</v>
      </c>
      <c r="Q847" s="6">
        <v>61055.8</v>
      </c>
    </row>
    <row r="848" spans="7:17" x14ac:dyDescent="0.3">
      <c r="G848" s="3" t="s">
        <v>72</v>
      </c>
      <c r="H848" s="3" t="s">
        <v>74</v>
      </c>
      <c r="I848" s="3" t="s">
        <v>75</v>
      </c>
      <c r="J848" s="3" t="s">
        <v>77</v>
      </c>
      <c r="K848" s="3" t="s">
        <v>82</v>
      </c>
      <c r="L848" s="6">
        <v>83064</v>
      </c>
      <c r="M848" s="6">
        <v>101112</v>
      </c>
      <c r="N848" s="6">
        <v>19868</v>
      </c>
      <c r="O848" s="6">
        <v>65219</v>
      </c>
      <c r="P848" s="6">
        <v>33332</v>
      </c>
      <c r="Q848" s="6">
        <v>60519</v>
      </c>
    </row>
    <row r="849" spans="7:17" x14ac:dyDescent="0.3">
      <c r="G849" s="3" t="s">
        <v>72</v>
      </c>
      <c r="H849" s="3" t="s">
        <v>74</v>
      </c>
      <c r="I849" s="3" t="s">
        <v>75</v>
      </c>
      <c r="J849" s="3" t="s">
        <v>77</v>
      </c>
      <c r="K849" s="3" t="s">
        <v>83</v>
      </c>
      <c r="L849" s="6">
        <v>83064</v>
      </c>
      <c r="M849" s="6">
        <v>101112</v>
      </c>
      <c r="N849" s="6">
        <v>19868</v>
      </c>
      <c r="O849" s="6">
        <v>65219</v>
      </c>
      <c r="P849" s="6">
        <v>41696</v>
      </c>
      <c r="Q849" s="6">
        <v>62191.8</v>
      </c>
    </row>
    <row r="850" spans="7:17" x14ac:dyDescent="0.3">
      <c r="G850" s="3" t="s">
        <v>72</v>
      </c>
      <c r="H850" s="3" t="s">
        <v>74</v>
      </c>
      <c r="I850" s="3" t="s">
        <v>75</v>
      </c>
      <c r="J850" s="3" t="s">
        <v>77</v>
      </c>
      <c r="K850" s="3" t="s">
        <v>84</v>
      </c>
      <c r="L850" s="6">
        <v>83064</v>
      </c>
      <c r="M850" s="6">
        <v>101112</v>
      </c>
      <c r="N850" s="6">
        <v>19868</v>
      </c>
      <c r="O850" s="6">
        <v>65219</v>
      </c>
      <c r="P850" s="6">
        <v>84732</v>
      </c>
      <c r="Q850" s="6">
        <v>70799</v>
      </c>
    </row>
    <row r="851" spans="7:17" x14ac:dyDescent="0.3">
      <c r="G851" s="3" t="s">
        <v>72</v>
      </c>
      <c r="H851" s="3" t="s">
        <v>74</v>
      </c>
      <c r="I851" s="3" t="s">
        <v>75</v>
      </c>
      <c r="J851" s="3" t="s">
        <v>77</v>
      </c>
      <c r="K851" s="3" t="s">
        <v>24</v>
      </c>
      <c r="L851" s="6">
        <v>83064</v>
      </c>
      <c r="M851" s="6">
        <v>101112</v>
      </c>
      <c r="N851" s="6">
        <v>19868</v>
      </c>
      <c r="O851" s="6">
        <v>65219</v>
      </c>
      <c r="P851" s="6">
        <v>100893</v>
      </c>
      <c r="Q851" s="6">
        <v>74031.199999999997</v>
      </c>
    </row>
    <row r="852" spans="7:17" x14ac:dyDescent="0.3">
      <c r="G852" s="3" t="s">
        <v>72</v>
      </c>
      <c r="H852" s="3" t="s">
        <v>74</v>
      </c>
      <c r="I852" s="3" t="s">
        <v>75</v>
      </c>
      <c r="J852" s="3" t="s">
        <v>78</v>
      </c>
      <c r="K852" s="3" t="s">
        <v>79</v>
      </c>
      <c r="L852" s="6">
        <v>83064</v>
      </c>
      <c r="M852" s="6">
        <v>101112</v>
      </c>
      <c r="N852" s="6">
        <v>19868</v>
      </c>
      <c r="O852" s="6">
        <v>94450</v>
      </c>
      <c r="P852" s="6">
        <v>97051</v>
      </c>
      <c r="Q852" s="6">
        <v>79109</v>
      </c>
    </row>
    <row r="853" spans="7:17" x14ac:dyDescent="0.3">
      <c r="G853" s="3" t="s">
        <v>72</v>
      </c>
      <c r="H853" s="3" t="s">
        <v>74</v>
      </c>
      <c r="I853" s="3" t="s">
        <v>75</v>
      </c>
      <c r="J853" s="3" t="s">
        <v>78</v>
      </c>
      <c r="K853" s="3" t="s">
        <v>25</v>
      </c>
      <c r="L853" s="6">
        <v>83064</v>
      </c>
      <c r="M853" s="6">
        <v>101112</v>
      </c>
      <c r="N853" s="6">
        <v>19868</v>
      </c>
      <c r="O853" s="6">
        <v>94450</v>
      </c>
      <c r="P853" s="6">
        <v>50249</v>
      </c>
      <c r="Q853" s="6">
        <v>69748.600000000006</v>
      </c>
    </row>
    <row r="854" spans="7:17" x14ac:dyDescent="0.3">
      <c r="G854" s="3" t="s">
        <v>72</v>
      </c>
      <c r="H854" s="3" t="s">
        <v>74</v>
      </c>
      <c r="I854" s="3" t="s">
        <v>75</v>
      </c>
      <c r="J854" s="3" t="s">
        <v>78</v>
      </c>
      <c r="K854" s="3" t="s">
        <v>80</v>
      </c>
      <c r="L854" s="6">
        <v>83064</v>
      </c>
      <c r="M854" s="6">
        <v>101112</v>
      </c>
      <c r="N854" s="6">
        <v>19868</v>
      </c>
      <c r="O854" s="6">
        <v>94450</v>
      </c>
      <c r="P854" s="6">
        <v>117461</v>
      </c>
      <c r="Q854" s="6">
        <v>83191</v>
      </c>
    </row>
    <row r="855" spans="7:17" x14ac:dyDescent="0.3">
      <c r="G855" s="3" t="s">
        <v>72</v>
      </c>
      <c r="H855" s="3" t="s">
        <v>74</v>
      </c>
      <c r="I855" s="3" t="s">
        <v>75</v>
      </c>
      <c r="J855" s="3" t="s">
        <v>78</v>
      </c>
      <c r="K855" s="3" t="s">
        <v>81</v>
      </c>
      <c r="L855" s="6">
        <v>83064</v>
      </c>
      <c r="M855" s="6">
        <v>101112</v>
      </c>
      <c r="N855" s="6">
        <v>19868</v>
      </c>
      <c r="O855" s="6">
        <v>94450</v>
      </c>
      <c r="P855" s="6">
        <v>36016</v>
      </c>
      <c r="Q855" s="6">
        <v>66902</v>
      </c>
    </row>
    <row r="856" spans="7:17" x14ac:dyDescent="0.3">
      <c r="G856" s="3" t="s">
        <v>72</v>
      </c>
      <c r="H856" s="3" t="s">
        <v>74</v>
      </c>
      <c r="I856" s="3" t="s">
        <v>75</v>
      </c>
      <c r="J856" s="3" t="s">
        <v>78</v>
      </c>
      <c r="K856" s="3" t="s">
        <v>82</v>
      </c>
      <c r="L856" s="6">
        <v>83064</v>
      </c>
      <c r="M856" s="6">
        <v>101112</v>
      </c>
      <c r="N856" s="6">
        <v>19868</v>
      </c>
      <c r="O856" s="6">
        <v>94450</v>
      </c>
      <c r="P856" s="6">
        <v>33332</v>
      </c>
      <c r="Q856" s="6">
        <v>66365.2</v>
      </c>
    </row>
    <row r="857" spans="7:17" x14ac:dyDescent="0.3">
      <c r="G857" s="3" t="s">
        <v>72</v>
      </c>
      <c r="H857" s="3" t="s">
        <v>74</v>
      </c>
      <c r="I857" s="3" t="s">
        <v>75</v>
      </c>
      <c r="J857" s="3" t="s">
        <v>78</v>
      </c>
      <c r="K857" s="3" t="s">
        <v>83</v>
      </c>
      <c r="L857" s="6">
        <v>83064</v>
      </c>
      <c r="M857" s="6">
        <v>101112</v>
      </c>
      <c r="N857" s="6">
        <v>19868</v>
      </c>
      <c r="O857" s="6">
        <v>94450</v>
      </c>
      <c r="P857" s="6">
        <v>41696</v>
      </c>
      <c r="Q857" s="6">
        <v>68038</v>
      </c>
    </row>
    <row r="858" spans="7:17" x14ac:dyDescent="0.3">
      <c r="G858" s="3" t="s">
        <v>72</v>
      </c>
      <c r="H858" s="3" t="s">
        <v>74</v>
      </c>
      <c r="I858" s="3" t="s">
        <v>75</v>
      </c>
      <c r="J858" s="3" t="s">
        <v>78</v>
      </c>
      <c r="K858" s="3" t="s">
        <v>84</v>
      </c>
      <c r="L858" s="6">
        <v>83064</v>
      </c>
      <c r="M858" s="6">
        <v>101112</v>
      </c>
      <c r="N858" s="6">
        <v>19868</v>
      </c>
      <c r="O858" s="6">
        <v>94450</v>
      </c>
      <c r="P858" s="6">
        <v>84732</v>
      </c>
      <c r="Q858" s="6">
        <v>76645.2</v>
      </c>
    </row>
    <row r="859" spans="7:17" x14ac:dyDescent="0.3">
      <c r="G859" s="3" t="s">
        <v>72</v>
      </c>
      <c r="H859" s="3" t="s">
        <v>74</v>
      </c>
      <c r="I859" s="3" t="s">
        <v>75</v>
      </c>
      <c r="J859" s="3" t="s">
        <v>78</v>
      </c>
      <c r="K859" s="3" t="s">
        <v>24</v>
      </c>
      <c r="L859" s="6">
        <v>83064</v>
      </c>
      <c r="M859" s="6">
        <v>101112</v>
      </c>
      <c r="N859" s="6">
        <v>19868</v>
      </c>
      <c r="O859" s="6">
        <v>94450</v>
      </c>
      <c r="P859" s="6">
        <v>100893</v>
      </c>
      <c r="Q859" s="6">
        <v>79877.399999999994</v>
      </c>
    </row>
    <row r="860" spans="7:17" x14ac:dyDescent="0.3">
      <c r="G860" s="3" t="s">
        <v>72</v>
      </c>
      <c r="H860" s="3" t="s">
        <v>74</v>
      </c>
      <c r="I860" s="3" t="s">
        <v>75</v>
      </c>
      <c r="J860" s="3" t="s">
        <v>79</v>
      </c>
      <c r="K860" s="3" t="s">
        <v>25</v>
      </c>
      <c r="L860" s="6">
        <v>83064</v>
      </c>
      <c r="M860" s="6">
        <v>101112</v>
      </c>
      <c r="N860" s="6">
        <v>19868</v>
      </c>
      <c r="O860" s="6">
        <v>97051</v>
      </c>
      <c r="P860" s="6">
        <v>50249</v>
      </c>
      <c r="Q860" s="6">
        <v>70268.800000000003</v>
      </c>
    </row>
    <row r="861" spans="7:17" x14ac:dyDescent="0.3">
      <c r="G861" s="3" t="s">
        <v>72</v>
      </c>
      <c r="H861" s="3" t="s">
        <v>74</v>
      </c>
      <c r="I861" s="3" t="s">
        <v>75</v>
      </c>
      <c r="J861" s="3" t="s">
        <v>79</v>
      </c>
      <c r="K861" s="3" t="s">
        <v>80</v>
      </c>
      <c r="L861" s="6">
        <v>83064</v>
      </c>
      <c r="M861" s="6">
        <v>101112</v>
      </c>
      <c r="N861" s="6">
        <v>19868</v>
      </c>
      <c r="O861" s="6">
        <v>97051</v>
      </c>
      <c r="P861" s="6">
        <v>117461</v>
      </c>
      <c r="Q861" s="6">
        <v>83711.199999999997</v>
      </c>
    </row>
    <row r="862" spans="7:17" x14ac:dyDescent="0.3">
      <c r="G862" s="3" t="s">
        <v>72</v>
      </c>
      <c r="H862" s="3" t="s">
        <v>74</v>
      </c>
      <c r="I862" s="3" t="s">
        <v>75</v>
      </c>
      <c r="J862" s="3" t="s">
        <v>79</v>
      </c>
      <c r="K862" s="3" t="s">
        <v>81</v>
      </c>
      <c r="L862" s="6">
        <v>83064</v>
      </c>
      <c r="M862" s="6">
        <v>101112</v>
      </c>
      <c r="N862" s="6">
        <v>19868</v>
      </c>
      <c r="O862" s="6">
        <v>97051</v>
      </c>
      <c r="P862" s="6">
        <v>36016</v>
      </c>
      <c r="Q862" s="6">
        <v>67422.2</v>
      </c>
    </row>
    <row r="863" spans="7:17" x14ac:dyDescent="0.3">
      <c r="G863" s="3" t="s">
        <v>72</v>
      </c>
      <c r="H863" s="3" t="s">
        <v>74</v>
      </c>
      <c r="I863" s="3" t="s">
        <v>75</v>
      </c>
      <c r="J863" s="3" t="s">
        <v>79</v>
      </c>
      <c r="K863" s="3" t="s">
        <v>82</v>
      </c>
      <c r="L863" s="6">
        <v>83064</v>
      </c>
      <c r="M863" s="6">
        <v>101112</v>
      </c>
      <c r="N863" s="6">
        <v>19868</v>
      </c>
      <c r="O863" s="6">
        <v>97051</v>
      </c>
      <c r="P863" s="6">
        <v>33332</v>
      </c>
      <c r="Q863" s="6">
        <v>66885.399999999994</v>
      </c>
    </row>
    <row r="864" spans="7:17" x14ac:dyDescent="0.3">
      <c r="G864" s="3" t="s">
        <v>72</v>
      </c>
      <c r="H864" s="3" t="s">
        <v>74</v>
      </c>
      <c r="I864" s="3" t="s">
        <v>75</v>
      </c>
      <c r="J864" s="3" t="s">
        <v>79</v>
      </c>
      <c r="K864" s="3" t="s">
        <v>83</v>
      </c>
      <c r="L864" s="6">
        <v>83064</v>
      </c>
      <c r="M864" s="6">
        <v>101112</v>
      </c>
      <c r="N864" s="6">
        <v>19868</v>
      </c>
      <c r="O864" s="6">
        <v>97051</v>
      </c>
      <c r="P864" s="6">
        <v>41696</v>
      </c>
      <c r="Q864" s="6">
        <v>68558.2</v>
      </c>
    </row>
    <row r="865" spans="7:17" x14ac:dyDescent="0.3">
      <c r="G865" s="3" t="s">
        <v>72</v>
      </c>
      <c r="H865" s="3" t="s">
        <v>74</v>
      </c>
      <c r="I865" s="3" t="s">
        <v>75</v>
      </c>
      <c r="J865" s="3" t="s">
        <v>79</v>
      </c>
      <c r="K865" s="3" t="s">
        <v>84</v>
      </c>
      <c r="L865" s="6">
        <v>83064</v>
      </c>
      <c r="M865" s="6">
        <v>101112</v>
      </c>
      <c r="N865" s="6">
        <v>19868</v>
      </c>
      <c r="O865" s="6">
        <v>97051</v>
      </c>
      <c r="P865" s="6">
        <v>84732</v>
      </c>
      <c r="Q865" s="6">
        <v>77165.399999999994</v>
      </c>
    </row>
    <row r="866" spans="7:17" x14ac:dyDescent="0.3">
      <c r="G866" s="3" t="s">
        <v>72</v>
      </c>
      <c r="H866" s="3" t="s">
        <v>74</v>
      </c>
      <c r="I866" s="3" t="s">
        <v>75</v>
      </c>
      <c r="J866" s="3" t="s">
        <v>79</v>
      </c>
      <c r="K866" s="3" t="s">
        <v>24</v>
      </c>
      <c r="L866" s="6">
        <v>83064</v>
      </c>
      <c r="M866" s="6">
        <v>101112</v>
      </c>
      <c r="N866" s="6">
        <v>19868</v>
      </c>
      <c r="O866" s="6">
        <v>97051</v>
      </c>
      <c r="P866" s="6">
        <v>100893</v>
      </c>
      <c r="Q866" s="6">
        <v>80397.600000000006</v>
      </c>
    </row>
    <row r="867" spans="7:17" x14ac:dyDescent="0.3">
      <c r="G867" s="3" t="s">
        <v>72</v>
      </c>
      <c r="H867" s="3" t="s">
        <v>74</v>
      </c>
      <c r="I867" s="3" t="s">
        <v>75</v>
      </c>
      <c r="J867" s="3" t="s">
        <v>25</v>
      </c>
      <c r="K867" s="3" t="s">
        <v>80</v>
      </c>
      <c r="L867" s="6">
        <v>83064</v>
      </c>
      <c r="M867" s="6">
        <v>101112</v>
      </c>
      <c r="N867" s="6">
        <v>19868</v>
      </c>
      <c r="O867" s="6">
        <v>50249</v>
      </c>
      <c r="P867" s="6">
        <v>117461</v>
      </c>
      <c r="Q867" s="6">
        <v>74350.8</v>
      </c>
    </row>
    <row r="868" spans="7:17" x14ac:dyDescent="0.3">
      <c r="G868" s="3" t="s">
        <v>72</v>
      </c>
      <c r="H868" s="3" t="s">
        <v>74</v>
      </c>
      <c r="I868" s="3" t="s">
        <v>75</v>
      </c>
      <c r="J868" s="3" t="s">
        <v>25</v>
      </c>
      <c r="K868" s="3" t="s">
        <v>81</v>
      </c>
      <c r="L868" s="6">
        <v>83064</v>
      </c>
      <c r="M868" s="6">
        <v>101112</v>
      </c>
      <c r="N868" s="6">
        <v>19868</v>
      </c>
      <c r="O868" s="6">
        <v>50249</v>
      </c>
      <c r="P868" s="6">
        <v>36016</v>
      </c>
      <c r="Q868" s="6">
        <v>58061.8</v>
      </c>
    </row>
    <row r="869" spans="7:17" x14ac:dyDescent="0.3">
      <c r="G869" s="3" t="s">
        <v>72</v>
      </c>
      <c r="H869" s="3" t="s">
        <v>74</v>
      </c>
      <c r="I869" s="3" t="s">
        <v>75</v>
      </c>
      <c r="J869" s="3" t="s">
        <v>25</v>
      </c>
      <c r="K869" s="3" t="s">
        <v>82</v>
      </c>
      <c r="L869" s="6">
        <v>83064</v>
      </c>
      <c r="M869" s="6">
        <v>101112</v>
      </c>
      <c r="N869" s="6">
        <v>19868</v>
      </c>
      <c r="O869" s="6">
        <v>50249</v>
      </c>
      <c r="P869" s="6">
        <v>33332</v>
      </c>
      <c r="Q869" s="6">
        <v>57525</v>
      </c>
    </row>
    <row r="870" spans="7:17" x14ac:dyDescent="0.3">
      <c r="G870" s="3" t="s">
        <v>72</v>
      </c>
      <c r="H870" s="3" t="s">
        <v>74</v>
      </c>
      <c r="I870" s="3" t="s">
        <v>75</v>
      </c>
      <c r="J870" s="3" t="s">
        <v>25</v>
      </c>
      <c r="K870" s="3" t="s">
        <v>83</v>
      </c>
      <c r="L870" s="6">
        <v>83064</v>
      </c>
      <c r="M870" s="6">
        <v>101112</v>
      </c>
      <c r="N870" s="6">
        <v>19868</v>
      </c>
      <c r="O870" s="6">
        <v>50249</v>
      </c>
      <c r="P870" s="6">
        <v>41696</v>
      </c>
      <c r="Q870" s="6">
        <v>59197.8</v>
      </c>
    </row>
    <row r="871" spans="7:17" x14ac:dyDescent="0.3">
      <c r="G871" s="3" t="s">
        <v>72</v>
      </c>
      <c r="H871" s="3" t="s">
        <v>74</v>
      </c>
      <c r="I871" s="3" t="s">
        <v>75</v>
      </c>
      <c r="J871" s="3" t="s">
        <v>25</v>
      </c>
      <c r="K871" s="3" t="s">
        <v>84</v>
      </c>
      <c r="L871" s="6">
        <v>83064</v>
      </c>
      <c r="M871" s="6">
        <v>101112</v>
      </c>
      <c r="N871" s="6">
        <v>19868</v>
      </c>
      <c r="O871" s="6">
        <v>50249</v>
      </c>
      <c r="P871" s="6">
        <v>84732</v>
      </c>
      <c r="Q871" s="6">
        <v>67805</v>
      </c>
    </row>
    <row r="872" spans="7:17" x14ac:dyDescent="0.3">
      <c r="G872" s="3" t="s">
        <v>72</v>
      </c>
      <c r="H872" s="3" t="s">
        <v>74</v>
      </c>
      <c r="I872" s="3" t="s">
        <v>75</v>
      </c>
      <c r="J872" s="3" t="s">
        <v>25</v>
      </c>
      <c r="K872" s="3" t="s">
        <v>24</v>
      </c>
      <c r="L872" s="6">
        <v>83064</v>
      </c>
      <c r="M872" s="6">
        <v>101112</v>
      </c>
      <c r="N872" s="6">
        <v>19868</v>
      </c>
      <c r="O872" s="6">
        <v>50249</v>
      </c>
      <c r="P872" s="6">
        <v>100893</v>
      </c>
      <c r="Q872" s="6">
        <v>71037.2</v>
      </c>
    </row>
    <row r="873" spans="7:17" x14ac:dyDescent="0.3">
      <c r="G873" s="3" t="s">
        <v>72</v>
      </c>
      <c r="H873" s="3" t="s">
        <v>74</v>
      </c>
      <c r="I873" s="3" t="s">
        <v>75</v>
      </c>
      <c r="J873" s="3" t="s">
        <v>80</v>
      </c>
      <c r="K873" s="3" t="s">
        <v>81</v>
      </c>
      <c r="L873" s="6">
        <v>83064</v>
      </c>
      <c r="M873" s="6">
        <v>101112</v>
      </c>
      <c r="N873" s="6">
        <v>19868</v>
      </c>
      <c r="O873" s="6">
        <v>117461</v>
      </c>
      <c r="P873" s="6">
        <v>36016</v>
      </c>
      <c r="Q873" s="6">
        <v>71504.2</v>
      </c>
    </row>
    <row r="874" spans="7:17" x14ac:dyDescent="0.3">
      <c r="G874" s="3" t="s">
        <v>72</v>
      </c>
      <c r="H874" s="3" t="s">
        <v>74</v>
      </c>
      <c r="I874" s="3" t="s">
        <v>75</v>
      </c>
      <c r="J874" s="3" t="s">
        <v>80</v>
      </c>
      <c r="K874" s="3" t="s">
        <v>82</v>
      </c>
      <c r="L874" s="6">
        <v>83064</v>
      </c>
      <c r="M874" s="6">
        <v>101112</v>
      </c>
      <c r="N874" s="6">
        <v>19868</v>
      </c>
      <c r="O874" s="6">
        <v>117461</v>
      </c>
      <c r="P874" s="6">
        <v>33332</v>
      </c>
      <c r="Q874" s="6">
        <v>70967.399999999994</v>
      </c>
    </row>
    <row r="875" spans="7:17" x14ac:dyDescent="0.3">
      <c r="G875" s="3" t="s">
        <v>72</v>
      </c>
      <c r="H875" s="3" t="s">
        <v>74</v>
      </c>
      <c r="I875" s="3" t="s">
        <v>75</v>
      </c>
      <c r="J875" s="3" t="s">
        <v>80</v>
      </c>
      <c r="K875" s="3" t="s">
        <v>83</v>
      </c>
      <c r="L875" s="6">
        <v>83064</v>
      </c>
      <c r="M875" s="6">
        <v>101112</v>
      </c>
      <c r="N875" s="6">
        <v>19868</v>
      </c>
      <c r="O875" s="6">
        <v>117461</v>
      </c>
      <c r="P875" s="6">
        <v>41696</v>
      </c>
      <c r="Q875" s="6">
        <v>72640.2</v>
      </c>
    </row>
    <row r="876" spans="7:17" x14ac:dyDescent="0.3">
      <c r="G876" s="3" t="s">
        <v>72</v>
      </c>
      <c r="H876" s="3" t="s">
        <v>74</v>
      </c>
      <c r="I876" s="3" t="s">
        <v>75</v>
      </c>
      <c r="J876" s="3" t="s">
        <v>80</v>
      </c>
      <c r="K876" s="3" t="s">
        <v>84</v>
      </c>
      <c r="L876" s="6">
        <v>83064</v>
      </c>
      <c r="M876" s="6">
        <v>101112</v>
      </c>
      <c r="N876" s="6">
        <v>19868</v>
      </c>
      <c r="O876" s="6">
        <v>117461</v>
      </c>
      <c r="P876" s="6">
        <v>84732</v>
      </c>
      <c r="Q876" s="6">
        <v>81247.399999999994</v>
      </c>
    </row>
    <row r="877" spans="7:17" x14ac:dyDescent="0.3">
      <c r="G877" s="3" t="s">
        <v>72</v>
      </c>
      <c r="H877" s="3" t="s">
        <v>74</v>
      </c>
      <c r="I877" s="3" t="s">
        <v>75</v>
      </c>
      <c r="J877" s="3" t="s">
        <v>80</v>
      </c>
      <c r="K877" s="3" t="s">
        <v>24</v>
      </c>
      <c r="L877" s="6">
        <v>83064</v>
      </c>
      <c r="M877" s="6">
        <v>101112</v>
      </c>
      <c r="N877" s="6">
        <v>19868</v>
      </c>
      <c r="O877" s="6">
        <v>117461</v>
      </c>
      <c r="P877" s="6">
        <v>100893</v>
      </c>
      <c r="Q877" s="6">
        <v>84479.6</v>
      </c>
    </row>
    <row r="878" spans="7:17" x14ac:dyDescent="0.3">
      <c r="G878" s="3" t="s">
        <v>72</v>
      </c>
      <c r="H878" s="3" t="s">
        <v>74</v>
      </c>
      <c r="I878" s="3" t="s">
        <v>75</v>
      </c>
      <c r="J878" s="3" t="s">
        <v>81</v>
      </c>
      <c r="K878" s="3" t="s">
        <v>82</v>
      </c>
      <c r="L878" s="6">
        <v>83064</v>
      </c>
      <c r="M878" s="6">
        <v>101112</v>
      </c>
      <c r="N878" s="6">
        <v>19868</v>
      </c>
      <c r="O878" s="6">
        <v>36016</v>
      </c>
      <c r="P878" s="6">
        <v>33332</v>
      </c>
      <c r="Q878" s="6">
        <v>54678.400000000001</v>
      </c>
    </row>
    <row r="879" spans="7:17" x14ac:dyDescent="0.3">
      <c r="G879" s="3" t="s">
        <v>72</v>
      </c>
      <c r="H879" s="3" t="s">
        <v>74</v>
      </c>
      <c r="I879" s="3" t="s">
        <v>75</v>
      </c>
      <c r="J879" s="3" t="s">
        <v>81</v>
      </c>
      <c r="K879" s="3" t="s">
        <v>83</v>
      </c>
      <c r="L879" s="6">
        <v>83064</v>
      </c>
      <c r="M879" s="6">
        <v>101112</v>
      </c>
      <c r="N879" s="6">
        <v>19868</v>
      </c>
      <c r="O879" s="6">
        <v>36016</v>
      </c>
      <c r="P879" s="6">
        <v>41696</v>
      </c>
      <c r="Q879" s="6">
        <v>56351.199999999997</v>
      </c>
    </row>
    <row r="880" spans="7:17" x14ac:dyDescent="0.3">
      <c r="G880" s="3" t="s">
        <v>72</v>
      </c>
      <c r="H880" s="3" t="s">
        <v>74</v>
      </c>
      <c r="I880" s="3" t="s">
        <v>75</v>
      </c>
      <c r="J880" s="3" t="s">
        <v>81</v>
      </c>
      <c r="K880" s="3" t="s">
        <v>84</v>
      </c>
      <c r="L880" s="6">
        <v>83064</v>
      </c>
      <c r="M880" s="6">
        <v>101112</v>
      </c>
      <c r="N880" s="6">
        <v>19868</v>
      </c>
      <c r="O880" s="6">
        <v>36016</v>
      </c>
      <c r="P880" s="6">
        <v>84732</v>
      </c>
      <c r="Q880" s="6">
        <v>64958.400000000001</v>
      </c>
    </row>
    <row r="881" spans="7:17" x14ac:dyDescent="0.3">
      <c r="G881" s="3" t="s">
        <v>72</v>
      </c>
      <c r="H881" s="3" t="s">
        <v>74</v>
      </c>
      <c r="I881" s="3" t="s">
        <v>75</v>
      </c>
      <c r="J881" s="3" t="s">
        <v>81</v>
      </c>
      <c r="K881" s="3" t="s">
        <v>24</v>
      </c>
      <c r="L881" s="6">
        <v>83064</v>
      </c>
      <c r="M881" s="6">
        <v>101112</v>
      </c>
      <c r="N881" s="6">
        <v>19868</v>
      </c>
      <c r="O881" s="6">
        <v>36016</v>
      </c>
      <c r="P881" s="6">
        <v>100893</v>
      </c>
      <c r="Q881" s="6">
        <v>68190.600000000006</v>
      </c>
    </row>
    <row r="882" spans="7:17" x14ac:dyDescent="0.3">
      <c r="G882" s="3" t="s">
        <v>72</v>
      </c>
      <c r="H882" s="3" t="s">
        <v>74</v>
      </c>
      <c r="I882" s="3" t="s">
        <v>75</v>
      </c>
      <c r="J882" s="3" t="s">
        <v>82</v>
      </c>
      <c r="K882" s="3" t="s">
        <v>83</v>
      </c>
      <c r="L882" s="6">
        <v>83064</v>
      </c>
      <c r="M882" s="6">
        <v>101112</v>
      </c>
      <c r="N882" s="6">
        <v>19868</v>
      </c>
      <c r="O882" s="6">
        <v>33332</v>
      </c>
      <c r="P882" s="6">
        <v>41696</v>
      </c>
      <c r="Q882" s="6">
        <v>55814.400000000001</v>
      </c>
    </row>
    <row r="883" spans="7:17" x14ac:dyDescent="0.3">
      <c r="G883" s="3" t="s">
        <v>72</v>
      </c>
      <c r="H883" s="3" t="s">
        <v>74</v>
      </c>
      <c r="I883" s="3" t="s">
        <v>75</v>
      </c>
      <c r="J883" s="3" t="s">
        <v>82</v>
      </c>
      <c r="K883" s="3" t="s">
        <v>84</v>
      </c>
      <c r="L883" s="6">
        <v>83064</v>
      </c>
      <c r="M883" s="6">
        <v>101112</v>
      </c>
      <c r="N883" s="6">
        <v>19868</v>
      </c>
      <c r="O883" s="6">
        <v>33332</v>
      </c>
      <c r="P883" s="6">
        <v>84732</v>
      </c>
      <c r="Q883" s="6">
        <v>64421.599999999999</v>
      </c>
    </row>
    <row r="884" spans="7:17" x14ac:dyDescent="0.3">
      <c r="G884" s="3" t="s">
        <v>72</v>
      </c>
      <c r="H884" s="3" t="s">
        <v>74</v>
      </c>
      <c r="I884" s="3" t="s">
        <v>75</v>
      </c>
      <c r="J884" s="3" t="s">
        <v>82</v>
      </c>
      <c r="K884" s="3" t="s">
        <v>24</v>
      </c>
      <c r="L884" s="6">
        <v>83064</v>
      </c>
      <c r="M884" s="6">
        <v>101112</v>
      </c>
      <c r="N884" s="6">
        <v>19868</v>
      </c>
      <c r="O884" s="6">
        <v>33332</v>
      </c>
      <c r="P884" s="6">
        <v>100893</v>
      </c>
      <c r="Q884" s="6">
        <v>67653.8</v>
      </c>
    </row>
    <row r="885" spans="7:17" x14ac:dyDescent="0.3">
      <c r="G885" s="3" t="s">
        <v>72</v>
      </c>
      <c r="H885" s="3" t="s">
        <v>74</v>
      </c>
      <c r="I885" s="3" t="s">
        <v>75</v>
      </c>
      <c r="J885" s="3" t="s">
        <v>83</v>
      </c>
      <c r="K885" s="3" t="s">
        <v>84</v>
      </c>
      <c r="L885" s="6">
        <v>83064</v>
      </c>
      <c r="M885" s="6">
        <v>101112</v>
      </c>
      <c r="N885" s="6">
        <v>19868</v>
      </c>
      <c r="O885" s="6">
        <v>41696</v>
      </c>
      <c r="P885" s="6">
        <v>84732</v>
      </c>
      <c r="Q885" s="6">
        <v>66094.399999999994</v>
      </c>
    </row>
    <row r="886" spans="7:17" x14ac:dyDescent="0.3">
      <c r="G886" s="3" t="s">
        <v>72</v>
      </c>
      <c r="H886" s="3" t="s">
        <v>74</v>
      </c>
      <c r="I886" s="3" t="s">
        <v>75</v>
      </c>
      <c r="J886" s="3" t="s">
        <v>83</v>
      </c>
      <c r="K886" s="3" t="s">
        <v>24</v>
      </c>
      <c r="L886" s="6">
        <v>83064</v>
      </c>
      <c r="M886" s="6">
        <v>101112</v>
      </c>
      <c r="N886" s="6">
        <v>19868</v>
      </c>
      <c r="O886" s="6">
        <v>41696</v>
      </c>
      <c r="P886" s="6">
        <v>100893</v>
      </c>
      <c r="Q886" s="6">
        <v>69326.600000000006</v>
      </c>
    </row>
    <row r="887" spans="7:17" x14ac:dyDescent="0.3">
      <c r="G887" s="3" t="s">
        <v>72</v>
      </c>
      <c r="H887" s="3" t="s">
        <v>74</v>
      </c>
      <c r="I887" s="3" t="s">
        <v>75</v>
      </c>
      <c r="J887" s="3" t="s">
        <v>84</v>
      </c>
      <c r="K887" s="3" t="s">
        <v>24</v>
      </c>
      <c r="L887" s="6">
        <v>83064</v>
      </c>
      <c r="M887" s="6">
        <v>101112</v>
      </c>
      <c r="N887" s="6">
        <v>19868</v>
      </c>
      <c r="O887" s="6">
        <v>84732</v>
      </c>
      <c r="P887" s="6">
        <v>100893</v>
      </c>
      <c r="Q887" s="6">
        <v>77933.8</v>
      </c>
    </row>
    <row r="888" spans="7:17" x14ac:dyDescent="0.3">
      <c r="G888" s="3" t="s">
        <v>72</v>
      </c>
      <c r="H888" s="3" t="s">
        <v>74</v>
      </c>
      <c r="I888" s="3" t="s">
        <v>76</v>
      </c>
      <c r="J888" s="3" t="s">
        <v>23</v>
      </c>
      <c r="K888" s="3" t="s">
        <v>77</v>
      </c>
      <c r="L888" s="6">
        <v>83064</v>
      </c>
      <c r="M888" s="6">
        <v>101112</v>
      </c>
      <c r="N888" s="6">
        <v>36021</v>
      </c>
      <c r="O888" s="6">
        <v>12030</v>
      </c>
      <c r="P888" s="6">
        <v>65219</v>
      </c>
      <c r="Q888" s="6">
        <v>59489.2</v>
      </c>
    </row>
    <row r="889" spans="7:17" x14ac:dyDescent="0.3">
      <c r="G889" s="3" t="s">
        <v>72</v>
      </c>
      <c r="H889" s="3" t="s">
        <v>74</v>
      </c>
      <c r="I889" s="3" t="s">
        <v>76</v>
      </c>
      <c r="J889" s="3" t="s">
        <v>23</v>
      </c>
      <c r="K889" s="3" t="s">
        <v>78</v>
      </c>
      <c r="L889" s="6">
        <v>83064</v>
      </c>
      <c r="M889" s="6">
        <v>101112</v>
      </c>
      <c r="N889" s="6">
        <v>36021</v>
      </c>
      <c r="O889" s="6">
        <v>12030</v>
      </c>
      <c r="P889" s="6">
        <v>94450</v>
      </c>
      <c r="Q889" s="6">
        <v>65335.4</v>
      </c>
    </row>
    <row r="890" spans="7:17" x14ac:dyDescent="0.3">
      <c r="G890" s="3" t="s">
        <v>72</v>
      </c>
      <c r="H890" s="3" t="s">
        <v>74</v>
      </c>
      <c r="I890" s="3" t="s">
        <v>76</v>
      </c>
      <c r="J890" s="3" t="s">
        <v>23</v>
      </c>
      <c r="K890" s="3" t="s">
        <v>79</v>
      </c>
      <c r="L890" s="6">
        <v>83064</v>
      </c>
      <c r="M890" s="6">
        <v>101112</v>
      </c>
      <c r="N890" s="6">
        <v>36021</v>
      </c>
      <c r="O890" s="6">
        <v>12030</v>
      </c>
      <c r="P890" s="6">
        <v>97051</v>
      </c>
      <c r="Q890" s="6">
        <v>65855.600000000006</v>
      </c>
    </row>
    <row r="891" spans="7:17" x14ac:dyDescent="0.3">
      <c r="G891" s="3" t="s">
        <v>72</v>
      </c>
      <c r="H891" s="3" t="s">
        <v>74</v>
      </c>
      <c r="I891" s="3" t="s">
        <v>76</v>
      </c>
      <c r="J891" s="3" t="s">
        <v>23</v>
      </c>
      <c r="K891" s="3" t="s">
        <v>25</v>
      </c>
      <c r="L891" s="6">
        <v>83064</v>
      </c>
      <c r="M891" s="6">
        <v>101112</v>
      </c>
      <c r="N891" s="6">
        <v>36021</v>
      </c>
      <c r="O891" s="6">
        <v>12030</v>
      </c>
      <c r="P891" s="6">
        <v>50249</v>
      </c>
      <c r="Q891" s="6">
        <v>56495.199999999997</v>
      </c>
    </row>
    <row r="892" spans="7:17" x14ac:dyDescent="0.3">
      <c r="G892" s="3" t="s">
        <v>72</v>
      </c>
      <c r="H892" s="3" t="s">
        <v>74</v>
      </c>
      <c r="I892" s="3" t="s">
        <v>76</v>
      </c>
      <c r="J892" s="3" t="s">
        <v>23</v>
      </c>
      <c r="K892" s="3" t="s">
        <v>80</v>
      </c>
      <c r="L892" s="6">
        <v>83064</v>
      </c>
      <c r="M892" s="6">
        <v>101112</v>
      </c>
      <c r="N892" s="6">
        <v>36021</v>
      </c>
      <c r="O892" s="6">
        <v>12030</v>
      </c>
      <c r="P892" s="6">
        <v>117461</v>
      </c>
      <c r="Q892" s="6">
        <v>69937.600000000006</v>
      </c>
    </row>
    <row r="893" spans="7:17" x14ac:dyDescent="0.3">
      <c r="G893" s="3" t="s">
        <v>72</v>
      </c>
      <c r="H893" s="3" t="s">
        <v>74</v>
      </c>
      <c r="I893" s="3" t="s">
        <v>76</v>
      </c>
      <c r="J893" s="3" t="s">
        <v>23</v>
      </c>
      <c r="K893" s="3" t="s">
        <v>81</v>
      </c>
      <c r="L893" s="6">
        <v>83064</v>
      </c>
      <c r="M893" s="6">
        <v>101112</v>
      </c>
      <c r="N893" s="6">
        <v>36021</v>
      </c>
      <c r="O893" s="6">
        <v>12030</v>
      </c>
      <c r="P893" s="6">
        <v>36016</v>
      </c>
      <c r="Q893" s="6">
        <v>53648.6</v>
      </c>
    </row>
    <row r="894" spans="7:17" x14ac:dyDescent="0.3">
      <c r="G894" s="3" t="s">
        <v>72</v>
      </c>
      <c r="H894" s="3" t="s">
        <v>74</v>
      </c>
      <c r="I894" s="3" t="s">
        <v>76</v>
      </c>
      <c r="J894" s="3" t="s">
        <v>23</v>
      </c>
      <c r="K894" s="3" t="s">
        <v>82</v>
      </c>
      <c r="L894" s="6">
        <v>83064</v>
      </c>
      <c r="M894" s="6">
        <v>101112</v>
      </c>
      <c r="N894" s="6">
        <v>36021</v>
      </c>
      <c r="O894" s="6">
        <v>12030</v>
      </c>
      <c r="P894" s="6">
        <v>33332</v>
      </c>
      <c r="Q894" s="6">
        <v>53111.8</v>
      </c>
    </row>
    <row r="895" spans="7:17" x14ac:dyDescent="0.3">
      <c r="G895" s="3" t="s">
        <v>72</v>
      </c>
      <c r="H895" s="3" t="s">
        <v>74</v>
      </c>
      <c r="I895" s="3" t="s">
        <v>76</v>
      </c>
      <c r="J895" s="3" t="s">
        <v>23</v>
      </c>
      <c r="K895" s="3" t="s">
        <v>83</v>
      </c>
      <c r="L895" s="6">
        <v>83064</v>
      </c>
      <c r="M895" s="6">
        <v>101112</v>
      </c>
      <c r="N895" s="6">
        <v>36021</v>
      </c>
      <c r="O895" s="6">
        <v>12030</v>
      </c>
      <c r="P895" s="6">
        <v>41696</v>
      </c>
      <c r="Q895" s="6">
        <v>54784.6</v>
      </c>
    </row>
    <row r="896" spans="7:17" x14ac:dyDescent="0.3">
      <c r="G896" s="3" t="s">
        <v>72</v>
      </c>
      <c r="H896" s="3" t="s">
        <v>74</v>
      </c>
      <c r="I896" s="3" t="s">
        <v>76</v>
      </c>
      <c r="J896" s="3" t="s">
        <v>23</v>
      </c>
      <c r="K896" s="3" t="s">
        <v>84</v>
      </c>
      <c r="L896" s="6">
        <v>83064</v>
      </c>
      <c r="M896" s="6">
        <v>101112</v>
      </c>
      <c r="N896" s="6">
        <v>36021</v>
      </c>
      <c r="O896" s="6">
        <v>12030</v>
      </c>
      <c r="P896" s="6">
        <v>84732</v>
      </c>
      <c r="Q896" s="6">
        <v>63391.8</v>
      </c>
    </row>
    <row r="897" spans="7:17" x14ac:dyDescent="0.3">
      <c r="G897" s="3" t="s">
        <v>72</v>
      </c>
      <c r="H897" s="3" t="s">
        <v>74</v>
      </c>
      <c r="I897" s="3" t="s">
        <v>76</v>
      </c>
      <c r="J897" s="3" t="s">
        <v>23</v>
      </c>
      <c r="K897" s="3" t="s">
        <v>24</v>
      </c>
      <c r="L897" s="6">
        <v>83064</v>
      </c>
      <c r="M897" s="6">
        <v>101112</v>
      </c>
      <c r="N897" s="6">
        <v>36021</v>
      </c>
      <c r="O897" s="6">
        <v>12030</v>
      </c>
      <c r="P897" s="6">
        <v>100893</v>
      </c>
      <c r="Q897" s="6">
        <v>66624</v>
      </c>
    </row>
    <row r="898" spans="7:17" x14ac:dyDescent="0.3">
      <c r="G898" s="3" t="s">
        <v>72</v>
      </c>
      <c r="H898" s="3" t="s">
        <v>74</v>
      </c>
      <c r="I898" s="3" t="s">
        <v>76</v>
      </c>
      <c r="J898" s="3" t="s">
        <v>77</v>
      </c>
      <c r="K898" s="3" t="s">
        <v>78</v>
      </c>
      <c r="L898" s="6">
        <v>83064</v>
      </c>
      <c r="M898" s="6">
        <v>101112</v>
      </c>
      <c r="N898" s="6">
        <v>36021</v>
      </c>
      <c r="O898" s="6">
        <v>65219</v>
      </c>
      <c r="P898" s="6">
        <v>94450</v>
      </c>
      <c r="Q898" s="6">
        <v>75973.2</v>
      </c>
    </row>
    <row r="899" spans="7:17" x14ac:dyDescent="0.3">
      <c r="G899" s="3" t="s">
        <v>72</v>
      </c>
      <c r="H899" s="3" t="s">
        <v>74</v>
      </c>
      <c r="I899" s="3" t="s">
        <v>76</v>
      </c>
      <c r="J899" s="3" t="s">
        <v>77</v>
      </c>
      <c r="K899" s="3" t="s">
        <v>79</v>
      </c>
      <c r="L899" s="6">
        <v>83064</v>
      </c>
      <c r="M899" s="6">
        <v>101112</v>
      </c>
      <c r="N899" s="6">
        <v>36021</v>
      </c>
      <c r="O899" s="6">
        <v>65219</v>
      </c>
      <c r="P899" s="6">
        <v>97051</v>
      </c>
      <c r="Q899" s="6">
        <v>76493.399999999994</v>
      </c>
    </row>
    <row r="900" spans="7:17" x14ac:dyDescent="0.3">
      <c r="G900" s="3" t="s">
        <v>72</v>
      </c>
      <c r="H900" s="3" t="s">
        <v>74</v>
      </c>
      <c r="I900" s="3" t="s">
        <v>76</v>
      </c>
      <c r="J900" s="3" t="s">
        <v>77</v>
      </c>
      <c r="K900" s="3" t="s">
        <v>25</v>
      </c>
      <c r="L900" s="6">
        <v>83064</v>
      </c>
      <c r="M900" s="6">
        <v>101112</v>
      </c>
      <c r="N900" s="6">
        <v>36021</v>
      </c>
      <c r="O900" s="6">
        <v>65219</v>
      </c>
      <c r="P900" s="6">
        <v>50249</v>
      </c>
      <c r="Q900" s="6">
        <v>67133</v>
      </c>
    </row>
    <row r="901" spans="7:17" x14ac:dyDescent="0.3">
      <c r="G901" s="3" t="s">
        <v>72</v>
      </c>
      <c r="H901" s="3" t="s">
        <v>74</v>
      </c>
      <c r="I901" s="3" t="s">
        <v>76</v>
      </c>
      <c r="J901" s="3" t="s">
        <v>77</v>
      </c>
      <c r="K901" s="3" t="s">
        <v>80</v>
      </c>
      <c r="L901" s="6">
        <v>83064</v>
      </c>
      <c r="M901" s="6">
        <v>101112</v>
      </c>
      <c r="N901" s="6">
        <v>36021</v>
      </c>
      <c r="O901" s="6">
        <v>65219</v>
      </c>
      <c r="P901" s="6">
        <v>117461</v>
      </c>
      <c r="Q901" s="6">
        <v>80575.399999999994</v>
      </c>
    </row>
    <row r="902" spans="7:17" x14ac:dyDescent="0.3">
      <c r="G902" s="3" t="s">
        <v>72</v>
      </c>
      <c r="H902" s="3" t="s">
        <v>74</v>
      </c>
      <c r="I902" s="3" t="s">
        <v>76</v>
      </c>
      <c r="J902" s="3" t="s">
        <v>77</v>
      </c>
      <c r="K902" s="3" t="s">
        <v>81</v>
      </c>
      <c r="L902" s="6">
        <v>83064</v>
      </c>
      <c r="M902" s="6">
        <v>101112</v>
      </c>
      <c r="N902" s="6">
        <v>36021</v>
      </c>
      <c r="O902" s="6">
        <v>65219</v>
      </c>
      <c r="P902" s="6">
        <v>36016</v>
      </c>
      <c r="Q902" s="6">
        <v>64286.400000000001</v>
      </c>
    </row>
    <row r="903" spans="7:17" x14ac:dyDescent="0.3">
      <c r="G903" s="3" t="s">
        <v>72</v>
      </c>
      <c r="H903" s="3" t="s">
        <v>74</v>
      </c>
      <c r="I903" s="3" t="s">
        <v>76</v>
      </c>
      <c r="J903" s="3" t="s">
        <v>77</v>
      </c>
      <c r="K903" s="3" t="s">
        <v>82</v>
      </c>
      <c r="L903" s="6">
        <v>83064</v>
      </c>
      <c r="M903" s="6">
        <v>101112</v>
      </c>
      <c r="N903" s="6">
        <v>36021</v>
      </c>
      <c r="O903" s="6">
        <v>65219</v>
      </c>
      <c r="P903" s="6">
        <v>33332</v>
      </c>
      <c r="Q903" s="6">
        <v>63749.599999999999</v>
      </c>
    </row>
    <row r="904" spans="7:17" x14ac:dyDescent="0.3">
      <c r="G904" s="3" t="s">
        <v>72</v>
      </c>
      <c r="H904" s="3" t="s">
        <v>74</v>
      </c>
      <c r="I904" s="3" t="s">
        <v>76</v>
      </c>
      <c r="J904" s="3" t="s">
        <v>77</v>
      </c>
      <c r="K904" s="3" t="s">
        <v>83</v>
      </c>
      <c r="L904" s="6">
        <v>83064</v>
      </c>
      <c r="M904" s="6">
        <v>101112</v>
      </c>
      <c r="N904" s="6">
        <v>36021</v>
      </c>
      <c r="O904" s="6">
        <v>65219</v>
      </c>
      <c r="P904" s="6">
        <v>41696</v>
      </c>
      <c r="Q904" s="6">
        <v>65422.400000000001</v>
      </c>
    </row>
    <row r="905" spans="7:17" x14ac:dyDescent="0.3">
      <c r="G905" s="3" t="s">
        <v>72</v>
      </c>
      <c r="H905" s="3" t="s">
        <v>74</v>
      </c>
      <c r="I905" s="3" t="s">
        <v>76</v>
      </c>
      <c r="J905" s="3" t="s">
        <v>77</v>
      </c>
      <c r="K905" s="3" t="s">
        <v>84</v>
      </c>
      <c r="L905" s="6">
        <v>83064</v>
      </c>
      <c r="M905" s="6">
        <v>101112</v>
      </c>
      <c r="N905" s="6">
        <v>36021</v>
      </c>
      <c r="O905" s="6">
        <v>65219</v>
      </c>
      <c r="P905" s="6">
        <v>84732</v>
      </c>
      <c r="Q905" s="6">
        <v>74029.600000000006</v>
      </c>
    </row>
    <row r="906" spans="7:17" x14ac:dyDescent="0.3">
      <c r="G906" s="3" t="s">
        <v>72</v>
      </c>
      <c r="H906" s="3" t="s">
        <v>74</v>
      </c>
      <c r="I906" s="3" t="s">
        <v>76</v>
      </c>
      <c r="J906" s="3" t="s">
        <v>77</v>
      </c>
      <c r="K906" s="3" t="s">
        <v>24</v>
      </c>
      <c r="L906" s="6">
        <v>83064</v>
      </c>
      <c r="M906" s="6">
        <v>101112</v>
      </c>
      <c r="N906" s="6">
        <v>36021</v>
      </c>
      <c r="O906" s="6">
        <v>65219</v>
      </c>
      <c r="P906" s="6">
        <v>100893</v>
      </c>
      <c r="Q906" s="6">
        <v>77261.8</v>
      </c>
    </row>
    <row r="907" spans="7:17" x14ac:dyDescent="0.3">
      <c r="G907" s="3" t="s">
        <v>72</v>
      </c>
      <c r="H907" s="3" t="s">
        <v>74</v>
      </c>
      <c r="I907" s="3" t="s">
        <v>76</v>
      </c>
      <c r="J907" s="3" t="s">
        <v>78</v>
      </c>
      <c r="K907" s="3" t="s">
        <v>79</v>
      </c>
      <c r="L907" s="6">
        <v>83064</v>
      </c>
      <c r="M907" s="6">
        <v>101112</v>
      </c>
      <c r="N907" s="6">
        <v>36021</v>
      </c>
      <c r="O907" s="6">
        <v>94450</v>
      </c>
      <c r="P907" s="6">
        <v>97051</v>
      </c>
      <c r="Q907" s="6">
        <v>82339.600000000006</v>
      </c>
    </row>
    <row r="908" spans="7:17" x14ac:dyDescent="0.3">
      <c r="G908" s="3" t="s">
        <v>72</v>
      </c>
      <c r="H908" s="3" t="s">
        <v>74</v>
      </c>
      <c r="I908" s="3" t="s">
        <v>76</v>
      </c>
      <c r="J908" s="3" t="s">
        <v>78</v>
      </c>
      <c r="K908" s="3" t="s">
        <v>25</v>
      </c>
      <c r="L908" s="6">
        <v>83064</v>
      </c>
      <c r="M908" s="6">
        <v>101112</v>
      </c>
      <c r="N908" s="6">
        <v>36021</v>
      </c>
      <c r="O908" s="6">
        <v>94450</v>
      </c>
      <c r="P908" s="6">
        <v>50249</v>
      </c>
      <c r="Q908" s="6">
        <v>72979.199999999997</v>
      </c>
    </row>
    <row r="909" spans="7:17" x14ac:dyDescent="0.3">
      <c r="G909" s="3" t="s">
        <v>72</v>
      </c>
      <c r="H909" s="3" t="s">
        <v>74</v>
      </c>
      <c r="I909" s="3" t="s">
        <v>76</v>
      </c>
      <c r="J909" s="3" t="s">
        <v>78</v>
      </c>
      <c r="K909" s="3" t="s">
        <v>80</v>
      </c>
      <c r="L909" s="6">
        <v>83064</v>
      </c>
      <c r="M909" s="6">
        <v>101112</v>
      </c>
      <c r="N909" s="6">
        <v>36021</v>
      </c>
      <c r="O909" s="6">
        <v>94450</v>
      </c>
      <c r="P909" s="6">
        <v>117461</v>
      </c>
      <c r="Q909" s="6">
        <v>86421.6</v>
      </c>
    </row>
    <row r="910" spans="7:17" x14ac:dyDescent="0.3">
      <c r="G910" s="3" t="s">
        <v>72</v>
      </c>
      <c r="H910" s="3" t="s">
        <v>74</v>
      </c>
      <c r="I910" s="3" t="s">
        <v>76</v>
      </c>
      <c r="J910" s="3" t="s">
        <v>78</v>
      </c>
      <c r="K910" s="3" t="s">
        <v>81</v>
      </c>
      <c r="L910" s="6">
        <v>83064</v>
      </c>
      <c r="M910" s="6">
        <v>101112</v>
      </c>
      <c r="N910" s="6">
        <v>36021</v>
      </c>
      <c r="O910" s="6">
        <v>94450</v>
      </c>
      <c r="P910" s="6">
        <v>36016</v>
      </c>
      <c r="Q910" s="6">
        <v>70132.600000000006</v>
      </c>
    </row>
    <row r="911" spans="7:17" x14ac:dyDescent="0.3">
      <c r="G911" s="3" t="s">
        <v>72</v>
      </c>
      <c r="H911" s="3" t="s">
        <v>74</v>
      </c>
      <c r="I911" s="3" t="s">
        <v>76</v>
      </c>
      <c r="J911" s="3" t="s">
        <v>78</v>
      </c>
      <c r="K911" s="3" t="s">
        <v>82</v>
      </c>
      <c r="L911" s="6">
        <v>83064</v>
      </c>
      <c r="M911" s="6">
        <v>101112</v>
      </c>
      <c r="N911" s="6">
        <v>36021</v>
      </c>
      <c r="O911" s="6">
        <v>94450</v>
      </c>
      <c r="P911" s="6">
        <v>33332</v>
      </c>
      <c r="Q911" s="6">
        <v>69595.8</v>
      </c>
    </row>
    <row r="912" spans="7:17" x14ac:dyDescent="0.3">
      <c r="G912" s="3" t="s">
        <v>72</v>
      </c>
      <c r="H912" s="3" t="s">
        <v>74</v>
      </c>
      <c r="I912" s="3" t="s">
        <v>76</v>
      </c>
      <c r="J912" s="3" t="s">
        <v>78</v>
      </c>
      <c r="K912" s="3" t="s">
        <v>83</v>
      </c>
      <c r="L912" s="6">
        <v>83064</v>
      </c>
      <c r="M912" s="6">
        <v>101112</v>
      </c>
      <c r="N912" s="6">
        <v>36021</v>
      </c>
      <c r="O912" s="6">
        <v>94450</v>
      </c>
      <c r="P912" s="6">
        <v>41696</v>
      </c>
      <c r="Q912" s="6">
        <v>71268.600000000006</v>
      </c>
    </row>
    <row r="913" spans="7:17" x14ac:dyDescent="0.3">
      <c r="G913" s="3" t="s">
        <v>72</v>
      </c>
      <c r="H913" s="3" t="s">
        <v>74</v>
      </c>
      <c r="I913" s="3" t="s">
        <v>76</v>
      </c>
      <c r="J913" s="3" t="s">
        <v>78</v>
      </c>
      <c r="K913" s="3" t="s">
        <v>84</v>
      </c>
      <c r="L913" s="6">
        <v>83064</v>
      </c>
      <c r="M913" s="6">
        <v>101112</v>
      </c>
      <c r="N913" s="6">
        <v>36021</v>
      </c>
      <c r="O913" s="6">
        <v>94450</v>
      </c>
      <c r="P913" s="6">
        <v>84732</v>
      </c>
      <c r="Q913" s="6">
        <v>79875.8</v>
      </c>
    </row>
    <row r="914" spans="7:17" x14ac:dyDescent="0.3">
      <c r="G914" s="3" t="s">
        <v>72</v>
      </c>
      <c r="H914" s="3" t="s">
        <v>74</v>
      </c>
      <c r="I914" s="3" t="s">
        <v>76</v>
      </c>
      <c r="J914" s="3" t="s">
        <v>78</v>
      </c>
      <c r="K914" s="3" t="s">
        <v>24</v>
      </c>
      <c r="L914" s="6">
        <v>83064</v>
      </c>
      <c r="M914" s="6">
        <v>101112</v>
      </c>
      <c r="N914" s="6">
        <v>36021</v>
      </c>
      <c r="O914" s="6">
        <v>94450</v>
      </c>
      <c r="P914" s="6">
        <v>100893</v>
      </c>
      <c r="Q914" s="6">
        <v>83108</v>
      </c>
    </row>
    <row r="915" spans="7:17" x14ac:dyDescent="0.3">
      <c r="G915" s="3" t="s">
        <v>72</v>
      </c>
      <c r="H915" s="3" t="s">
        <v>74</v>
      </c>
      <c r="I915" s="3" t="s">
        <v>76</v>
      </c>
      <c r="J915" s="3" t="s">
        <v>79</v>
      </c>
      <c r="K915" s="3" t="s">
        <v>25</v>
      </c>
      <c r="L915" s="6">
        <v>83064</v>
      </c>
      <c r="M915" s="6">
        <v>101112</v>
      </c>
      <c r="N915" s="6">
        <v>36021</v>
      </c>
      <c r="O915" s="6">
        <v>97051</v>
      </c>
      <c r="P915" s="6">
        <v>50249</v>
      </c>
      <c r="Q915" s="6">
        <v>73499.399999999994</v>
      </c>
    </row>
    <row r="916" spans="7:17" x14ac:dyDescent="0.3">
      <c r="G916" s="3" t="s">
        <v>72</v>
      </c>
      <c r="H916" s="3" t="s">
        <v>74</v>
      </c>
      <c r="I916" s="3" t="s">
        <v>76</v>
      </c>
      <c r="J916" s="3" t="s">
        <v>79</v>
      </c>
      <c r="K916" s="3" t="s">
        <v>80</v>
      </c>
      <c r="L916" s="6">
        <v>83064</v>
      </c>
      <c r="M916" s="6">
        <v>101112</v>
      </c>
      <c r="N916" s="6">
        <v>36021</v>
      </c>
      <c r="O916" s="6">
        <v>97051</v>
      </c>
      <c r="P916" s="6">
        <v>117461</v>
      </c>
      <c r="Q916" s="6">
        <v>86941.8</v>
      </c>
    </row>
    <row r="917" spans="7:17" x14ac:dyDescent="0.3">
      <c r="G917" s="3" t="s">
        <v>72</v>
      </c>
      <c r="H917" s="3" t="s">
        <v>74</v>
      </c>
      <c r="I917" s="3" t="s">
        <v>76</v>
      </c>
      <c r="J917" s="3" t="s">
        <v>79</v>
      </c>
      <c r="K917" s="3" t="s">
        <v>81</v>
      </c>
      <c r="L917" s="6">
        <v>83064</v>
      </c>
      <c r="M917" s="6">
        <v>101112</v>
      </c>
      <c r="N917" s="6">
        <v>36021</v>
      </c>
      <c r="O917" s="6">
        <v>97051</v>
      </c>
      <c r="P917" s="6">
        <v>36016</v>
      </c>
      <c r="Q917" s="6">
        <v>70652.800000000003</v>
      </c>
    </row>
    <row r="918" spans="7:17" x14ac:dyDescent="0.3">
      <c r="G918" s="3" t="s">
        <v>72</v>
      </c>
      <c r="H918" s="3" t="s">
        <v>74</v>
      </c>
      <c r="I918" s="3" t="s">
        <v>76</v>
      </c>
      <c r="J918" s="3" t="s">
        <v>79</v>
      </c>
      <c r="K918" s="3" t="s">
        <v>82</v>
      </c>
      <c r="L918" s="6">
        <v>83064</v>
      </c>
      <c r="M918" s="6">
        <v>101112</v>
      </c>
      <c r="N918" s="6">
        <v>36021</v>
      </c>
      <c r="O918" s="6">
        <v>97051</v>
      </c>
      <c r="P918" s="6">
        <v>33332</v>
      </c>
      <c r="Q918" s="6">
        <v>70116</v>
      </c>
    </row>
    <row r="919" spans="7:17" x14ac:dyDescent="0.3">
      <c r="G919" s="3" t="s">
        <v>72</v>
      </c>
      <c r="H919" s="3" t="s">
        <v>74</v>
      </c>
      <c r="I919" s="3" t="s">
        <v>76</v>
      </c>
      <c r="J919" s="3" t="s">
        <v>79</v>
      </c>
      <c r="K919" s="3" t="s">
        <v>83</v>
      </c>
      <c r="L919" s="6">
        <v>83064</v>
      </c>
      <c r="M919" s="6">
        <v>101112</v>
      </c>
      <c r="N919" s="6">
        <v>36021</v>
      </c>
      <c r="O919" s="6">
        <v>97051</v>
      </c>
      <c r="P919" s="6">
        <v>41696</v>
      </c>
      <c r="Q919" s="6">
        <v>71788.800000000003</v>
      </c>
    </row>
    <row r="920" spans="7:17" x14ac:dyDescent="0.3">
      <c r="G920" s="3" t="s">
        <v>72</v>
      </c>
      <c r="H920" s="3" t="s">
        <v>74</v>
      </c>
      <c r="I920" s="3" t="s">
        <v>76</v>
      </c>
      <c r="J920" s="3" t="s">
        <v>79</v>
      </c>
      <c r="K920" s="3" t="s">
        <v>84</v>
      </c>
      <c r="L920" s="6">
        <v>83064</v>
      </c>
      <c r="M920" s="6">
        <v>101112</v>
      </c>
      <c r="N920" s="6">
        <v>36021</v>
      </c>
      <c r="O920" s="6">
        <v>97051</v>
      </c>
      <c r="P920" s="6">
        <v>84732</v>
      </c>
      <c r="Q920" s="6">
        <v>80396</v>
      </c>
    </row>
    <row r="921" spans="7:17" x14ac:dyDescent="0.3">
      <c r="G921" s="3" t="s">
        <v>72</v>
      </c>
      <c r="H921" s="3" t="s">
        <v>74</v>
      </c>
      <c r="I921" s="3" t="s">
        <v>76</v>
      </c>
      <c r="J921" s="3" t="s">
        <v>79</v>
      </c>
      <c r="K921" s="3" t="s">
        <v>24</v>
      </c>
      <c r="L921" s="6">
        <v>83064</v>
      </c>
      <c r="M921" s="6">
        <v>101112</v>
      </c>
      <c r="N921" s="6">
        <v>36021</v>
      </c>
      <c r="O921" s="6">
        <v>97051</v>
      </c>
      <c r="P921" s="6">
        <v>100893</v>
      </c>
      <c r="Q921" s="6">
        <v>83628.2</v>
      </c>
    </row>
    <row r="922" spans="7:17" x14ac:dyDescent="0.3">
      <c r="G922" s="3" t="s">
        <v>72</v>
      </c>
      <c r="H922" s="3" t="s">
        <v>74</v>
      </c>
      <c r="I922" s="3" t="s">
        <v>76</v>
      </c>
      <c r="J922" s="3" t="s">
        <v>25</v>
      </c>
      <c r="K922" s="3" t="s">
        <v>80</v>
      </c>
      <c r="L922" s="6">
        <v>83064</v>
      </c>
      <c r="M922" s="6">
        <v>101112</v>
      </c>
      <c r="N922" s="6">
        <v>36021</v>
      </c>
      <c r="O922" s="6">
        <v>50249</v>
      </c>
      <c r="P922" s="6">
        <v>117461</v>
      </c>
      <c r="Q922" s="6">
        <v>77581.399999999994</v>
      </c>
    </row>
    <row r="923" spans="7:17" x14ac:dyDescent="0.3">
      <c r="G923" s="3" t="s">
        <v>72</v>
      </c>
      <c r="H923" s="3" t="s">
        <v>74</v>
      </c>
      <c r="I923" s="3" t="s">
        <v>76</v>
      </c>
      <c r="J923" s="3" t="s">
        <v>25</v>
      </c>
      <c r="K923" s="3" t="s">
        <v>81</v>
      </c>
      <c r="L923" s="6">
        <v>83064</v>
      </c>
      <c r="M923" s="6">
        <v>101112</v>
      </c>
      <c r="N923" s="6">
        <v>36021</v>
      </c>
      <c r="O923" s="6">
        <v>50249</v>
      </c>
      <c r="P923" s="6">
        <v>36016</v>
      </c>
      <c r="Q923" s="6">
        <v>61292.4</v>
      </c>
    </row>
    <row r="924" spans="7:17" x14ac:dyDescent="0.3">
      <c r="G924" s="3" t="s">
        <v>72</v>
      </c>
      <c r="H924" s="3" t="s">
        <v>74</v>
      </c>
      <c r="I924" s="3" t="s">
        <v>76</v>
      </c>
      <c r="J924" s="3" t="s">
        <v>25</v>
      </c>
      <c r="K924" s="3" t="s">
        <v>82</v>
      </c>
      <c r="L924" s="6">
        <v>83064</v>
      </c>
      <c r="M924" s="6">
        <v>101112</v>
      </c>
      <c r="N924" s="6">
        <v>36021</v>
      </c>
      <c r="O924" s="6">
        <v>50249</v>
      </c>
      <c r="P924" s="6">
        <v>33332</v>
      </c>
      <c r="Q924" s="6">
        <v>60755.6</v>
      </c>
    </row>
    <row r="925" spans="7:17" x14ac:dyDescent="0.3">
      <c r="G925" s="3" t="s">
        <v>72</v>
      </c>
      <c r="H925" s="3" t="s">
        <v>74</v>
      </c>
      <c r="I925" s="3" t="s">
        <v>76</v>
      </c>
      <c r="J925" s="3" t="s">
        <v>25</v>
      </c>
      <c r="K925" s="3" t="s">
        <v>83</v>
      </c>
      <c r="L925" s="6">
        <v>83064</v>
      </c>
      <c r="M925" s="6">
        <v>101112</v>
      </c>
      <c r="N925" s="6">
        <v>36021</v>
      </c>
      <c r="O925" s="6">
        <v>50249</v>
      </c>
      <c r="P925" s="6">
        <v>41696</v>
      </c>
      <c r="Q925" s="6">
        <v>62428.4</v>
      </c>
    </row>
    <row r="926" spans="7:17" x14ac:dyDescent="0.3">
      <c r="G926" s="3" t="s">
        <v>72</v>
      </c>
      <c r="H926" s="3" t="s">
        <v>74</v>
      </c>
      <c r="I926" s="3" t="s">
        <v>76</v>
      </c>
      <c r="J926" s="3" t="s">
        <v>25</v>
      </c>
      <c r="K926" s="3" t="s">
        <v>84</v>
      </c>
      <c r="L926" s="6">
        <v>83064</v>
      </c>
      <c r="M926" s="6">
        <v>101112</v>
      </c>
      <c r="N926" s="6">
        <v>36021</v>
      </c>
      <c r="O926" s="6">
        <v>50249</v>
      </c>
      <c r="P926" s="6">
        <v>84732</v>
      </c>
      <c r="Q926" s="6">
        <v>71035.600000000006</v>
      </c>
    </row>
    <row r="927" spans="7:17" x14ac:dyDescent="0.3">
      <c r="G927" s="3" t="s">
        <v>72</v>
      </c>
      <c r="H927" s="3" t="s">
        <v>74</v>
      </c>
      <c r="I927" s="3" t="s">
        <v>76</v>
      </c>
      <c r="J927" s="3" t="s">
        <v>25</v>
      </c>
      <c r="K927" s="3" t="s">
        <v>24</v>
      </c>
      <c r="L927" s="6">
        <v>83064</v>
      </c>
      <c r="M927" s="6">
        <v>101112</v>
      </c>
      <c r="N927" s="6">
        <v>36021</v>
      </c>
      <c r="O927" s="6">
        <v>50249</v>
      </c>
      <c r="P927" s="6">
        <v>100893</v>
      </c>
      <c r="Q927" s="6">
        <v>74267.8</v>
      </c>
    </row>
    <row r="928" spans="7:17" x14ac:dyDescent="0.3">
      <c r="G928" s="3" t="s">
        <v>72</v>
      </c>
      <c r="H928" s="3" t="s">
        <v>74</v>
      </c>
      <c r="I928" s="3" t="s">
        <v>76</v>
      </c>
      <c r="J928" s="3" t="s">
        <v>80</v>
      </c>
      <c r="K928" s="3" t="s">
        <v>81</v>
      </c>
      <c r="L928" s="6">
        <v>83064</v>
      </c>
      <c r="M928" s="6">
        <v>101112</v>
      </c>
      <c r="N928" s="6">
        <v>36021</v>
      </c>
      <c r="O928" s="6">
        <v>117461</v>
      </c>
      <c r="P928" s="6">
        <v>36016</v>
      </c>
      <c r="Q928" s="6">
        <v>74734.8</v>
      </c>
    </row>
    <row r="929" spans="7:17" x14ac:dyDescent="0.3">
      <c r="G929" s="3" t="s">
        <v>72</v>
      </c>
      <c r="H929" s="3" t="s">
        <v>74</v>
      </c>
      <c r="I929" s="3" t="s">
        <v>76</v>
      </c>
      <c r="J929" s="3" t="s">
        <v>80</v>
      </c>
      <c r="K929" s="3" t="s">
        <v>82</v>
      </c>
      <c r="L929" s="6">
        <v>83064</v>
      </c>
      <c r="M929" s="6">
        <v>101112</v>
      </c>
      <c r="N929" s="6">
        <v>36021</v>
      </c>
      <c r="O929" s="6">
        <v>117461</v>
      </c>
      <c r="P929" s="6">
        <v>33332</v>
      </c>
      <c r="Q929" s="6">
        <v>74198</v>
      </c>
    </row>
    <row r="930" spans="7:17" x14ac:dyDescent="0.3">
      <c r="G930" s="3" t="s">
        <v>72</v>
      </c>
      <c r="H930" s="3" t="s">
        <v>74</v>
      </c>
      <c r="I930" s="3" t="s">
        <v>76</v>
      </c>
      <c r="J930" s="3" t="s">
        <v>80</v>
      </c>
      <c r="K930" s="3" t="s">
        <v>83</v>
      </c>
      <c r="L930" s="6">
        <v>83064</v>
      </c>
      <c r="M930" s="6">
        <v>101112</v>
      </c>
      <c r="N930" s="6">
        <v>36021</v>
      </c>
      <c r="O930" s="6">
        <v>117461</v>
      </c>
      <c r="P930" s="6">
        <v>41696</v>
      </c>
      <c r="Q930" s="6">
        <v>75870.8</v>
      </c>
    </row>
    <row r="931" spans="7:17" x14ac:dyDescent="0.3">
      <c r="G931" s="3" t="s">
        <v>72</v>
      </c>
      <c r="H931" s="3" t="s">
        <v>74</v>
      </c>
      <c r="I931" s="3" t="s">
        <v>76</v>
      </c>
      <c r="J931" s="3" t="s">
        <v>80</v>
      </c>
      <c r="K931" s="3" t="s">
        <v>84</v>
      </c>
      <c r="L931" s="6">
        <v>83064</v>
      </c>
      <c r="M931" s="6">
        <v>101112</v>
      </c>
      <c r="N931" s="6">
        <v>36021</v>
      </c>
      <c r="O931" s="6">
        <v>117461</v>
      </c>
      <c r="P931" s="6">
        <v>84732</v>
      </c>
      <c r="Q931" s="6">
        <v>84478</v>
      </c>
    </row>
    <row r="932" spans="7:17" x14ac:dyDescent="0.3">
      <c r="G932" s="3" t="s">
        <v>72</v>
      </c>
      <c r="H932" s="3" t="s">
        <v>74</v>
      </c>
      <c r="I932" s="3" t="s">
        <v>76</v>
      </c>
      <c r="J932" s="3" t="s">
        <v>80</v>
      </c>
      <c r="K932" s="3" t="s">
        <v>24</v>
      </c>
      <c r="L932" s="6">
        <v>83064</v>
      </c>
      <c r="M932" s="6">
        <v>101112</v>
      </c>
      <c r="N932" s="6">
        <v>36021</v>
      </c>
      <c r="O932" s="6">
        <v>117461</v>
      </c>
      <c r="P932" s="6">
        <v>100893</v>
      </c>
      <c r="Q932" s="6">
        <v>87710.2</v>
      </c>
    </row>
    <row r="933" spans="7:17" x14ac:dyDescent="0.3">
      <c r="G933" s="3" t="s">
        <v>72</v>
      </c>
      <c r="H933" s="3" t="s">
        <v>74</v>
      </c>
      <c r="I933" s="3" t="s">
        <v>76</v>
      </c>
      <c r="J933" s="3" t="s">
        <v>81</v>
      </c>
      <c r="K933" s="3" t="s">
        <v>82</v>
      </c>
      <c r="L933" s="6">
        <v>83064</v>
      </c>
      <c r="M933" s="6">
        <v>101112</v>
      </c>
      <c r="N933" s="6">
        <v>36021</v>
      </c>
      <c r="O933" s="6">
        <v>36016</v>
      </c>
      <c r="P933" s="6">
        <v>33332</v>
      </c>
      <c r="Q933" s="6">
        <v>57909</v>
      </c>
    </row>
    <row r="934" spans="7:17" x14ac:dyDescent="0.3">
      <c r="G934" s="3" t="s">
        <v>72</v>
      </c>
      <c r="H934" s="3" t="s">
        <v>74</v>
      </c>
      <c r="I934" s="3" t="s">
        <v>76</v>
      </c>
      <c r="J934" s="3" t="s">
        <v>81</v>
      </c>
      <c r="K934" s="3" t="s">
        <v>83</v>
      </c>
      <c r="L934" s="6">
        <v>83064</v>
      </c>
      <c r="M934" s="6">
        <v>101112</v>
      </c>
      <c r="N934" s="6">
        <v>36021</v>
      </c>
      <c r="O934" s="6">
        <v>36016</v>
      </c>
      <c r="P934" s="6">
        <v>41696</v>
      </c>
      <c r="Q934" s="6">
        <v>59581.8</v>
      </c>
    </row>
    <row r="935" spans="7:17" x14ac:dyDescent="0.3">
      <c r="G935" s="3" t="s">
        <v>72</v>
      </c>
      <c r="H935" s="3" t="s">
        <v>74</v>
      </c>
      <c r="I935" s="3" t="s">
        <v>76</v>
      </c>
      <c r="J935" s="3" t="s">
        <v>81</v>
      </c>
      <c r="K935" s="3" t="s">
        <v>84</v>
      </c>
      <c r="L935" s="6">
        <v>83064</v>
      </c>
      <c r="M935" s="6">
        <v>101112</v>
      </c>
      <c r="N935" s="6">
        <v>36021</v>
      </c>
      <c r="O935" s="6">
        <v>36016</v>
      </c>
      <c r="P935" s="6">
        <v>84732</v>
      </c>
      <c r="Q935" s="6">
        <v>68189</v>
      </c>
    </row>
    <row r="936" spans="7:17" x14ac:dyDescent="0.3">
      <c r="G936" s="3" t="s">
        <v>72</v>
      </c>
      <c r="H936" s="3" t="s">
        <v>74</v>
      </c>
      <c r="I936" s="3" t="s">
        <v>76</v>
      </c>
      <c r="J936" s="3" t="s">
        <v>81</v>
      </c>
      <c r="K936" s="3" t="s">
        <v>24</v>
      </c>
      <c r="L936" s="6">
        <v>83064</v>
      </c>
      <c r="M936" s="6">
        <v>101112</v>
      </c>
      <c r="N936" s="6">
        <v>36021</v>
      </c>
      <c r="O936" s="6">
        <v>36016</v>
      </c>
      <c r="P936" s="6">
        <v>100893</v>
      </c>
      <c r="Q936" s="6">
        <v>71421.2</v>
      </c>
    </row>
    <row r="937" spans="7:17" x14ac:dyDescent="0.3">
      <c r="G937" s="3" t="s">
        <v>72</v>
      </c>
      <c r="H937" s="3" t="s">
        <v>74</v>
      </c>
      <c r="I937" s="3" t="s">
        <v>76</v>
      </c>
      <c r="J937" s="3" t="s">
        <v>82</v>
      </c>
      <c r="K937" s="3" t="s">
        <v>83</v>
      </c>
      <c r="L937" s="6">
        <v>83064</v>
      </c>
      <c r="M937" s="6">
        <v>101112</v>
      </c>
      <c r="N937" s="6">
        <v>36021</v>
      </c>
      <c r="O937" s="6">
        <v>33332</v>
      </c>
      <c r="P937" s="6">
        <v>41696</v>
      </c>
      <c r="Q937" s="6">
        <v>59045</v>
      </c>
    </row>
    <row r="938" spans="7:17" x14ac:dyDescent="0.3">
      <c r="G938" s="3" t="s">
        <v>72</v>
      </c>
      <c r="H938" s="3" t="s">
        <v>74</v>
      </c>
      <c r="I938" s="3" t="s">
        <v>76</v>
      </c>
      <c r="J938" s="3" t="s">
        <v>82</v>
      </c>
      <c r="K938" s="3" t="s">
        <v>84</v>
      </c>
      <c r="L938" s="6">
        <v>83064</v>
      </c>
      <c r="M938" s="6">
        <v>101112</v>
      </c>
      <c r="N938" s="6">
        <v>36021</v>
      </c>
      <c r="O938" s="6">
        <v>33332</v>
      </c>
      <c r="P938" s="6">
        <v>84732</v>
      </c>
      <c r="Q938" s="6">
        <v>67652.2</v>
      </c>
    </row>
    <row r="939" spans="7:17" x14ac:dyDescent="0.3">
      <c r="G939" s="3" t="s">
        <v>72</v>
      </c>
      <c r="H939" s="3" t="s">
        <v>74</v>
      </c>
      <c r="I939" s="3" t="s">
        <v>76</v>
      </c>
      <c r="J939" s="3" t="s">
        <v>82</v>
      </c>
      <c r="K939" s="3" t="s">
        <v>24</v>
      </c>
      <c r="L939" s="6">
        <v>83064</v>
      </c>
      <c r="M939" s="6">
        <v>101112</v>
      </c>
      <c r="N939" s="6">
        <v>36021</v>
      </c>
      <c r="O939" s="6">
        <v>33332</v>
      </c>
      <c r="P939" s="6">
        <v>100893</v>
      </c>
      <c r="Q939" s="6">
        <v>70884.399999999994</v>
      </c>
    </row>
    <row r="940" spans="7:17" x14ac:dyDescent="0.3">
      <c r="G940" s="3" t="s">
        <v>72</v>
      </c>
      <c r="H940" s="3" t="s">
        <v>74</v>
      </c>
      <c r="I940" s="3" t="s">
        <v>76</v>
      </c>
      <c r="J940" s="3" t="s">
        <v>83</v>
      </c>
      <c r="K940" s="3" t="s">
        <v>84</v>
      </c>
      <c r="L940" s="6">
        <v>83064</v>
      </c>
      <c r="M940" s="6">
        <v>101112</v>
      </c>
      <c r="N940" s="6">
        <v>36021</v>
      </c>
      <c r="O940" s="6">
        <v>41696</v>
      </c>
      <c r="P940" s="6">
        <v>84732</v>
      </c>
      <c r="Q940" s="6">
        <v>69325</v>
      </c>
    </row>
    <row r="941" spans="7:17" x14ac:dyDescent="0.3">
      <c r="G941" s="3" t="s">
        <v>72</v>
      </c>
      <c r="H941" s="3" t="s">
        <v>74</v>
      </c>
      <c r="I941" s="3" t="s">
        <v>76</v>
      </c>
      <c r="J941" s="3" t="s">
        <v>83</v>
      </c>
      <c r="K941" s="3" t="s">
        <v>24</v>
      </c>
      <c r="L941" s="6">
        <v>83064</v>
      </c>
      <c r="M941" s="6">
        <v>101112</v>
      </c>
      <c r="N941" s="6">
        <v>36021</v>
      </c>
      <c r="O941" s="6">
        <v>41696</v>
      </c>
      <c r="P941" s="6">
        <v>100893</v>
      </c>
      <c r="Q941" s="6">
        <v>72557.2</v>
      </c>
    </row>
    <row r="942" spans="7:17" x14ac:dyDescent="0.3">
      <c r="G942" s="3" t="s">
        <v>72</v>
      </c>
      <c r="H942" s="3" t="s">
        <v>74</v>
      </c>
      <c r="I942" s="3" t="s">
        <v>76</v>
      </c>
      <c r="J942" s="3" t="s">
        <v>84</v>
      </c>
      <c r="K942" s="3" t="s">
        <v>24</v>
      </c>
      <c r="L942" s="6">
        <v>83064</v>
      </c>
      <c r="M942" s="6">
        <v>101112</v>
      </c>
      <c r="N942" s="6">
        <v>36021</v>
      </c>
      <c r="O942" s="6">
        <v>84732</v>
      </c>
      <c r="P942" s="6">
        <v>100893</v>
      </c>
      <c r="Q942" s="6">
        <v>81164.399999999994</v>
      </c>
    </row>
    <row r="943" spans="7:17" x14ac:dyDescent="0.3">
      <c r="G943" s="3" t="s">
        <v>72</v>
      </c>
      <c r="H943" s="3" t="s">
        <v>74</v>
      </c>
      <c r="I943" s="3" t="s">
        <v>23</v>
      </c>
      <c r="J943" s="3" t="s">
        <v>77</v>
      </c>
      <c r="K943" s="3" t="s">
        <v>78</v>
      </c>
      <c r="L943" s="6">
        <v>83064</v>
      </c>
      <c r="M943" s="6">
        <v>101112</v>
      </c>
      <c r="N943" s="6">
        <v>12030</v>
      </c>
      <c r="O943" s="6">
        <v>65219</v>
      </c>
      <c r="P943" s="6">
        <v>94450</v>
      </c>
      <c r="Q943" s="6">
        <v>71175</v>
      </c>
    </row>
    <row r="944" spans="7:17" x14ac:dyDescent="0.3">
      <c r="G944" s="3" t="s">
        <v>72</v>
      </c>
      <c r="H944" s="3" t="s">
        <v>74</v>
      </c>
      <c r="I944" s="3" t="s">
        <v>23</v>
      </c>
      <c r="J944" s="3" t="s">
        <v>77</v>
      </c>
      <c r="K944" s="3" t="s">
        <v>79</v>
      </c>
      <c r="L944" s="6">
        <v>83064</v>
      </c>
      <c r="M944" s="6">
        <v>101112</v>
      </c>
      <c r="N944" s="6">
        <v>12030</v>
      </c>
      <c r="O944" s="6">
        <v>65219</v>
      </c>
      <c r="P944" s="6">
        <v>97051</v>
      </c>
      <c r="Q944" s="6">
        <v>71695.199999999997</v>
      </c>
    </row>
    <row r="945" spans="7:17" x14ac:dyDescent="0.3">
      <c r="G945" s="3" t="s">
        <v>72</v>
      </c>
      <c r="H945" s="3" t="s">
        <v>74</v>
      </c>
      <c r="I945" s="3" t="s">
        <v>23</v>
      </c>
      <c r="J945" s="3" t="s">
        <v>77</v>
      </c>
      <c r="K945" s="3" t="s">
        <v>25</v>
      </c>
      <c r="L945" s="6">
        <v>83064</v>
      </c>
      <c r="M945" s="6">
        <v>101112</v>
      </c>
      <c r="N945" s="6">
        <v>12030</v>
      </c>
      <c r="O945" s="6">
        <v>65219</v>
      </c>
      <c r="P945" s="6">
        <v>50249</v>
      </c>
      <c r="Q945" s="6">
        <v>62334.8</v>
      </c>
    </row>
    <row r="946" spans="7:17" x14ac:dyDescent="0.3">
      <c r="G946" s="3" t="s">
        <v>72</v>
      </c>
      <c r="H946" s="3" t="s">
        <v>74</v>
      </c>
      <c r="I946" s="3" t="s">
        <v>23</v>
      </c>
      <c r="J946" s="3" t="s">
        <v>77</v>
      </c>
      <c r="K946" s="3" t="s">
        <v>80</v>
      </c>
      <c r="L946" s="6">
        <v>83064</v>
      </c>
      <c r="M946" s="6">
        <v>101112</v>
      </c>
      <c r="N946" s="6">
        <v>12030</v>
      </c>
      <c r="O946" s="6">
        <v>65219</v>
      </c>
      <c r="P946" s="6">
        <v>117461</v>
      </c>
      <c r="Q946" s="6">
        <v>75777.2</v>
      </c>
    </row>
    <row r="947" spans="7:17" x14ac:dyDescent="0.3">
      <c r="G947" s="3" t="s">
        <v>72</v>
      </c>
      <c r="H947" s="3" t="s">
        <v>74</v>
      </c>
      <c r="I947" s="3" t="s">
        <v>23</v>
      </c>
      <c r="J947" s="3" t="s">
        <v>77</v>
      </c>
      <c r="K947" s="3" t="s">
        <v>81</v>
      </c>
      <c r="L947" s="6">
        <v>83064</v>
      </c>
      <c r="M947" s="6">
        <v>101112</v>
      </c>
      <c r="N947" s="6">
        <v>12030</v>
      </c>
      <c r="O947" s="6">
        <v>65219</v>
      </c>
      <c r="P947" s="6">
        <v>36016</v>
      </c>
      <c r="Q947" s="6">
        <v>59488.2</v>
      </c>
    </row>
    <row r="948" spans="7:17" x14ac:dyDescent="0.3">
      <c r="G948" s="3" t="s">
        <v>72</v>
      </c>
      <c r="H948" s="3" t="s">
        <v>74</v>
      </c>
      <c r="I948" s="3" t="s">
        <v>23</v>
      </c>
      <c r="J948" s="3" t="s">
        <v>77</v>
      </c>
      <c r="K948" s="3" t="s">
        <v>82</v>
      </c>
      <c r="L948" s="6">
        <v>83064</v>
      </c>
      <c r="M948" s="6">
        <v>101112</v>
      </c>
      <c r="N948" s="6">
        <v>12030</v>
      </c>
      <c r="O948" s="6">
        <v>65219</v>
      </c>
      <c r="P948" s="6">
        <v>33332</v>
      </c>
      <c r="Q948" s="6">
        <v>58951.4</v>
      </c>
    </row>
    <row r="949" spans="7:17" x14ac:dyDescent="0.3">
      <c r="G949" s="3" t="s">
        <v>72</v>
      </c>
      <c r="H949" s="3" t="s">
        <v>74</v>
      </c>
      <c r="I949" s="3" t="s">
        <v>23</v>
      </c>
      <c r="J949" s="3" t="s">
        <v>77</v>
      </c>
      <c r="K949" s="3" t="s">
        <v>83</v>
      </c>
      <c r="L949" s="6">
        <v>83064</v>
      </c>
      <c r="M949" s="6">
        <v>101112</v>
      </c>
      <c r="N949" s="6">
        <v>12030</v>
      </c>
      <c r="O949" s="6">
        <v>65219</v>
      </c>
      <c r="P949" s="6">
        <v>41696</v>
      </c>
      <c r="Q949" s="6">
        <v>60624.2</v>
      </c>
    </row>
    <row r="950" spans="7:17" x14ac:dyDescent="0.3">
      <c r="G950" s="3" t="s">
        <v>72</v>
      </c>
      <c r="H950" s="3" t="s">
        <v>74</v>
      </c>
      <c r="I950" s="3" t="s">
        <v>23</v>
      </c>
      <c r="J950" s="3" t="s">
        <v>77</v>
      </c>
      <c r="K950" s="3" t="s">
        <v>84</v>
      </c>
      <c r="L950" s="6">
        <v>83064</v>
      </c>
      <c r="M950" s="6">
        <v>101112</v>
      </c>
      <c r="N950" s="6">
        <v>12030</v>
      </c>
      <c r="O950" s="6">
        <v>65219</v>
      </c>
      <c r="P950" s="6">
        <v>84732</v>
      </c>
      <c r="Q950" s="6">
        <v>69231.399999999994</v>
      </c>
    </row>
    <row r="951" spans="7:17" x14ac:dyDescent="0.3">
      <c r="G951" s="3" t="s">
        <v>72</v>
      </c>
      <c r="H951" s="3" t="s">
        <v>74</v>
      </c>
      <c r="I951" s="3" t="s">
        <v>23</v>
      </c>
      <c r="J951" s="3" t="s">
        <v>77</v>
      </c>
      <c r="K951" s="3" t="s">
        <v>24</v>
      </c>
      <c r="L951" s="6">
        <v>83064</v>
      </c>
      <c r="M951" s="6">
        <v>101112</v>
      </c>
      <c r="N951" s="6">
        <v>12030</v>
      </c>
      <c r="O951" s="6">
        <v>65219</v>
      </c>
      <c r="P951" s="6">
        <v>100893</v>
      </c>
      <c r="Q951" s="6">
        <v>72463.600000000006</v>
      </c>
    </row>
    <row r="952" spans="7:17" x14ac:dyDescent="0.3">
      <c r="G952" s="3" t="s">
        <v>72</v>
      </c>
      <c r="H952" s="3" t="s">
        <v>74</v>
      </c>
      <c r="I952" s="3" t="s">
        <v>23</v>
      </c>
      <c r="J952" s="3" t="s">
        <v>78</v>
      </c>
      <c r="K952" s="3" t="s">
        <v>79</v>
      </c>
      <c r="L952" s="6">
        <v>83064</v>
      </c>
      <c r="M952" s="6">
        <v>101112</v>
      </c>
      <c r="N952" s="6">
        <v>12030</v>
      </c>
      <c r="O952" s="6">
        <v>94450</v>
      </c>
      <c r="P952" s="6">
        <v>97051</v>
      </c>
      <c r="Q952" s="6">
        <v>77541.399999999994</v>
      </c>
    </row>
    <row r="953" spans="7:17" x14ac:dyDescent="0.3">
      <c r="G953" s="3" t="s">
        <v>72</v>
      </c>
      <c r="H953" s="3" t="s">
        <v>74</v>
      </c>
      <c r="I953" s="3" t="s">
        <v>23</v>
      </c>
      <c r="J953" s="3" t="s">
        <v>78</v>
      </c>
      <c r="K953" s="3" t="s">
        <v>25</v>
      </c>
      <c r="L953" s="6">
        <v>83064</v>
      </c>
      <c r="M953" s="6">
        <v>101112</v>
      </c>
      <c r="N953" s="6">
        <v>12030</v>
      </c>
      <c r="O953" s="6">
        <v>94450</v>
      </c>
      <c r="P953" s="6">
        <v>50249</v>
      </c>
      <c r="Q953" s="6">
        <v>68181</v>
      </c>
    </row>
    <row r="954" spans="7:17" x14ac:dyDescent="0.3">
      <c r="G954" s="3" t="s">
        <v>72</v>
      </c>
      <c r="H954" s="3" t="s">
        <v>74</v>
      </c>
      <c r="I954" s="3" t="s">
        <v>23</v>
      </c>
      <c r="J954" s="3" t="s">
        <v>78</v>
      </c>
      <c r="K954" s="3" t="s">
        <v>80</v>
      </c>
      <c r="L954" s="6">
        <v>83064</v>
      </c>
      <c r="M954" s="6">
        <v>101112</v>
      </c>
      <c r="N954" s="6">
        <v>12030</v>
      </c>
      <c r="O954" s="6">
        <v>94450</v>
      </c>
      <c r="P954" s="6">
        <v>117461</v>
      </c>
      <c r="Q954" s="6">
        <v>81623.399999999994</v>
      </c>
    </row>
    <row r="955" spans="7:17" x14ac:dyDescent="0.3">
      <c r="G955" s="3" t="s">
        <v>72</v>
      </c>
      <c r="H955" s="3" t="s">
        <v>74</v>
      </c>
      <c r="I955" s="3" t="s">
        <v>23</v>
      </c>
      <c r="J955" s="3" t="s">
        <v>78</v>
      </c>
      <c r="K955" s="3" t="s">
        <v>81</v>
      </c>
      <c r="L955" s="6">
        <v>83064</v>
      </c>
      <c r="M955" s="6">
        <v>101112</v>
      </c>
      <c r="N955" s="6">
        <v>12030</v>
      </c>
      <c r="O955" s="6">
        <v>94450</v>
      </c>
      <c r="P955" s="6">
        <v>36016</v>
      </c>
      <c r="Q955" s="6">
        <v>65334.400000000001</v>
      </c>
    </row>
    <row r="956" spans="7:17" x14ac:dyDescent="0.3">
      <c r="G956" s="3" t="s">
        <v>72</v>
      </c>
      <c r="H956" s="3" t="s">
        <v>74</v>
      </c>
      <c r="I956" s="3" t="s">
        <v>23</v>
      </c>
      <c r="J956" s="3" t="s">
        <v>78</v>
      </c>
      <c r="K956" s="3" t="s">
        <v>82</v>
      </c>
      <c r="L956" s="6">
        <v>83064</v>
      </c>
      <c r="M956" s="6">
        <v>101112</v>
      </c>
      <c r="N956" s="6">
        <v>12030</v>
      </c>
      <c r="O956" s="6">
        <v>94450</v>
      </c>
      <c r="P956" s="6">
        <v>33332</v>
      </c>
      <c r="Q956" s="6">
        <v>64797.599999999999</v>
      </c>
    </row>
    <row r="957" spans="7:17" x14ac:dyDescent="0.3">
      <c r="G957" s="3" t="s">
        <v>72</v>
      </c>
      <c r="H957" s="3" t="s">
        <v>74</v>
      </c>
      <c r="I957" s="3" t="s">
        <v>23</v>
      </c>
      <c r="J957" s="3" t="s">
        <v>78</v>
      </c>
      <c r="K957" s="3" t="s">
        <v>83</v>
      </c>
      <c r="L957" s="6">
        <v>83064</v>
      </c>
      <c r="M957" s="6">
        <v>101112</v>
      </c>
      <c r="N957" s="6">
        <v>12030</v>
      </c>
      <c r="O957" s="6">
        <v>94450</v>
      </c>
      <c r="P957" s="6">
        <v>41696</v>
      </c>
      <c r="Q957" s="6">
        <v>66470.399999999994</v>
      </c>
    </row>
    <row r="958" spans="7:17" x14ac:dyDescent="0.3">
      <c r="G958" s="3" t="s">
        <v>72</v>
      </c>
      <c r="H958" s="3" t="s">
        <v>74</v>
      </c>
      <c r="I958" s="3" t="s">
        <v>23</v>
      </c>
      <c r="J958" s="3" t="s">
        <v>78</v>
      </c>
      <c r="K958" s="3" t="s">
        <v>84</v>
      </c>
      <c r="L958" s="6">
        <v>83064</v>
      </c>
      <c r="M958" s="6">
        <v>101112</v>
      </c>
      <c r="N958" s="6">
        <v>12030</v>
      </c>
      <c r="O958" s="6">
        <v>94450</v>
      </c>
      <c r="P958" s="6">
        <v>84732</v>
      </c>
      <c r="Q958" s="6">
        <v>75077.600000000006</v>
      </c>
    </row>
    <row r="959" spans="7:17" x14ac:dyDescent="0.3">
      <c r="G959" s="3" t="s">
        <v>72</v>
      </c>
      <c r="H959" s="3" t="s">
        <v>74</v>
      </c>
      <c r="I959" s="3" t="s">
        <v>23</v>
      </c>
      <c r="J959" s="3" t="s">
        <v>78</v>
      </c>
      <c r="K959" s="3" t="s">
        <v>24</v>
      </c>
      <c r="L959" s="6">
        <v>83064</v>
      </c>
      <c r="M959" s="6">
        <v>101112</v>
      </c>
      <c r="N959" s="6">
        <v>12030</v>
      </c>
      <c r="O959" s="6">
        <v>94450</v>
      </c>
      <c r="P959" s="6">
        <v>100893</v>
      </c>
      <c r="Q959" s="6">
        <v>78309.8</v>
      </c>
    </row>
    <row r="960" spans="7:17" x14ac:dyDescent="0.3">
      <c r="G960" s="3" t="s">
        <v>72</v>
      </c>
      <c r="H960" s="3" t="s">
        <v>74</v>
      </c>
      <c r="I960" s="3" t="s">
        <v>23</v>
      </c>
      <c r="J960" s="3" t="s">
        <v>79</v>
      </c>
      <c r="K960" s="3" t="s">
        <v>25</v>
      </c>
      <c r="L960" s="6">
        <v>83064</v>
      </c>
      <c r="M960" s="6">
        <v>101112</v>
      </c>
      <c r="N960" s="6">
        <v>12030</v>
      </c>
      <c r="O960" s="6">
        <v>97051</v>
      </c>
      <c r="P960" s="6">
        <v>50249</v>
      </c>
      <c r="Q960" s="6">
        <v>68701.2</v>
      </c>
    </row>
    <row r="961" spans="7:17" x14ac:dyDescent="0.3">
      <c r="G961" s="3" t="s">
        <v>72</v>
      </c>
      <c r="H961" s="3" t="s">
        <v>74</v>
      </c>
      <c r="I961" s="3" t="s">
        <v>23</v>
      </c>
      <c r="J961" s="3" t="s">
        <v>79</v>
      </c>
      <c r="K961" s="3" t="s">
        <v>80</v>
      </c>
      <c r="L961" s="6">
        <v>83064</v>
      </c>
      <c r="M961" s="6">
        <v>101112</v>
      </c>
      <c r="N961" s="6">
        <v>12030</v>
      </c>
      <c r="O961" s="6">
        <v>97051</v>
      </c>
      <c r="P961" s="6">
        <v>117461</v>
      </c>
      <c r="Q961" s="6">
        <v>82143.600000000006</v>
      </c>
    </row>
    <row r="962" spans="7:17" x14ac:dyDescent="0.3">
      <c r="G962" s="3" t="s">
        <v>72</v>
      </c>
      <c r="H962" s="3" t="s">
        <v>74</v>
      </c>
      <c r="I962" s="3" t="s">
        <v>23</v>
      </c>
      <c r="J962" s="3" t="s">
        <v>79</v>
      </c>
      <c r="K962" s="3" t="s">
        <v>81</v>
      </c>
      <c r="L962" s="6">
        <v>83064</v>
      </c>
      <c r="M962" s="6">
        <v>101112</v>
      </c>
      <c r="N962" s="6">
        <v>12030</v>
      </c>
      <c r="O962" s="6">
        <v>97051</v>
      </c>
      <c r="P962" s="6">
        <v>36016</v>
      </c>
      <c r="Q962" s="6">
        <v>65854.600000000006</v>
      </c>
    </row>
    <row r="963" spans="7:17" x14ac:dyDescent="0.3">
      <c r="G963" s="3" t="s">
        <v>72</v>
      </c>
      <c r="H963" s="3" t="s">
        <v>74</v>
      </c>
      <c r="I963" s="3" t="s">
        <v>23</v>
      </c>
      <c r="J963" s="3" t="s">
        <v>79</v>
      </c>
      <c r="K963" s="3" t="s">
        <v>82</v>
      </c>
      <c r="L963" s="6">
        <v>83064</v>
      </c>
      <c r="M963" s="6">
        <v>101112</v>
      </c>
      <c r="N963" s="6">
        <v>12030</v>
      </c>
      <c r="O963" s="6">
        <v>97051</v>
      </c>
      <c r="P963" s="6">
        <v>33332</v>
      </c>
      <c r="Q963" s="6">
        <v>65317.8</v>
      </c>
    </row>
    <row r="964" spans="7:17" x14ac:dyDescent="0.3">
      <c r="G964" s="3" t="s">
        <v>72</v>
      </c>
      <c r="H964" s="3" t="s">
        <v>74</v>
      </c>
      <c r="I964" s="3" t="s">
        <v>23</v>
      </c>
      <c r="J964" s="3" t="s">
        <v>79</v>
      </c>
      <c r="K964" s="3" t="s">
        <v>83</v>
      </c>
      <c r="L964" s="6">
        <v>83064</v>
      </c>
      <c r="M964" s="6">
        <v>101112</v>
      </c>
      <c r="N964" s="6">
        <v>12030</v>
      </c>
      <c r="O964" s="6">
        <v>97051</v>
      </c>
      <c r="P964" s="6">
        <v>41696</v>
      </c>
      <c r="Q964" s="6">
        <v>66990.600000000006</v>
      </c>
    </row>
    <row r="965" spans="7:17" x14ac:dyDescent="0.3">
      <c r="G965" s="3" t="s">
        <v>72</v>
      </c>
      <c r="H965" s="3" t="s">
        <v>74</v>
      </c>
      <c r="I965" s="3" t="s">
        <v>23</v>
      </c>
      <c r="J965" s="3" t="s">
        <v>79</v>
      </c>
      <c r="K965" s="3" t="s">
        <v>84</v>
      </c>
      <c r="L965" s="6">
        <v>83064</v>
      </c>
      <c r="M965" s="6">
        <v>101112</v>
      </c>
      <c r="N965" s="6">
        <v>12030</v>
      </c>
      <c r="O965" s="6">
        <v>97051</v>
      </c>
      <c r="P965" s="6">
        <v>84732</v>
      </c>
      <c r="Q965" s="6">
        <v>75597.8</v>
      </c>
    </row>
    <row r="966" spans="7:17" x14ac:dyDescent="0.3">
      <c r="G966" s="3" t="s">
        <v>72</v>
      </c>
      <c r="H966" s="3" t="s">
        <v>74</v>
      </c>
      <c r="I966" s="3" t="s">
        <v>23</v>
      </c>
      <c r="J966" s="3" t="s">
        <v>79</v>
      </c>
      <c r="K966" s="3" t="s">
        <v>24</v>
      </c>
      <c r="L966" s="6">
        <v>83064</v>
      </c>
      <c r="M966" s="6">
        <v>101112</v>
      </c>
      <c r="N966" s="6">
        <v>12030</v>
      </c>
      <c r="O966" s="6">
        <v>97051</v>
      </c>
      <c r="P966" s="6">
        <v>100893</v>
      </c>
      <c r="Q966" s="6">
        <v>78830</v>
      </c>
    </row>
    <row r="967" spans="7:17" x14ac:dyDescent="0.3">
      <c r="G967" s="3" t="s">
        <v>72</v>
      </c>
      <c r="H967" s="3" t="s">
        <v>74</v>
      </c>
      <c r="I967" s="3" t="s">
        <v>23</v>
      </c>
      <c r="J967" s="3" t="s">
        <v>25</v>
      </c>
      <c r="K967" s="3" t="s">
        <v>80</v>
      </c>
      <c r="L967" s="6">
        <v>83064</v>
      </c>
      <c r="M967" s="6">
        <v>101112</v>
      </c>
      <c r="N967" s="6">
        <v>12030</v>
      </c>
      <c r="O967" s="6">
        <v>50249</v>
      </c>
      <c r="P967" s="6">
        <v>117461</v>
      </c>
      <c r="Q967" s="6">
        <v>72783.199999999997</v>
      </c>
    </row>
    <row r="968" spans="7:17" x14ac:dyDescent="0.3">
      <c r="G968" s="3" t="s">
        <v>72</v>
      </c>
      <c r="H968" s="3" t="s">
        <v>74</v>
      </c>
      <c r="I968" s="3" t="s">
        <v>23</v>
      </c>
      <c r="J968" s="3" t="s">
        <v>25</v>
      </c>
      <c r="K968" s="3" t="s">
        <v>81</v>
      </c>
      <c r="L968" s="6">
        <v>83064</v>
      </c>
      <c r="M968" s="6">
        <v>101112</v>
      </c>
      <c r="N968" s="6">
        <v>12030</v>
      </c>
      <c r="O968" s="6">
        <v>50249</v>
      </c>
      <c r="P968" s="6">
        <v>36016</v>
      </c>
      <c r="Q968" s="6">
        <v>56494.2</v>
      </c>
    </row>
    <row r="969" spans="7:17" x14ac:dyDescent="0.3">
      <c r="G969" s="3" t="s">
        <v>72</v>
      </c>
      <c r="H969" s="3" t="s">
        <v>74</v>
      </c>
      <c r="I969" s="3" t="s">
        <v>23</v>
      </c>
      <c r="J969" s="3" t="s">
        <v>25</v>
      </c>
      <c r="K969" s="3" t="s">
        <v>82</v>
      </c>
      <c r="L969" s="6">
        <v>83064</v>
      </c>
      <c r="M969" s="6">
        <v>101112</v>
      </c>
      <c r="N969" s="6">
        <v>12030</v>
      </c>
      <c r="O969" s="6">
        <v>50249</v>
      </c>
      <c r="P969" s="6">
        <v>33332</v>
      </c>
      <c r="Q969" s="6">
        <v>55957.4</v>
      </c>
    </row>
    <row r="970" spans="7:17" x14ac:dyDescent="0.3">
      <c r="G970" s="3" t="s">
        <v>72</v>
      </c>
      <c r="H970" s="3" t="s">
        <v>74</v>
      </c>
      <c r="I970" s="3" t="s">
        <v>23</v>
      </c>
      <c r="J970" s="3" t="s">
        <v>25</v>
      </c>
      <c r="K970" s="3" t="s">
        <v>83</v>
      </c>
      <c r="L970" s="6">
        <v>83064</v>
      </c>
      <c r="M970" s="6">
        <v>101112</v>
      </c>
      <c r="N970" s="6">
        <v>12030</v>
      </c>
      <c r="O970" s="6">
        <v>50249</v>
      </c>
      <c r="P970" s="6">
        <v>41696</v>
      </c>
      <c r="Q970" s="6">
        <v>57630.2</v>
      </c>
    </row>
    <row r="971" spans="7:17" x14ac:dyDescent="0.3">
      <c r="G971" s="3" t="s">
        <v>72</v>
      </c>
      <c r="H971" s="3" t="s">
        <v>74</v>
      </c>
      <c r="I971" s="3" t="s">
        <v>23</v>
      </c>
      <c r="J971" s="3" t="s">
        <v>25</v>
      </c>
      <c r="K971" s="3" t="s">
        <v>84</v>
      </c>
      <c r="L971" s="6">
        <v>83064</v>
      </c>
      <c r="M971" s="6">
        <v>101112</v>
      </c>
      <c r="N971" s="6">
        <v>12030</v>
      </c>
      <c r="O971" s="6">
        <v>50249</v>
      </c>
      <c r="P971" s="6">
        <v>84732</v>
      </c>
      <c r="Q971" s="6">
        <v>66237.399999999994</v>
      </c>
    </row>
    <row r="972" spans="7:17" x14ac:dyDescent="0.3">
      <c r="G972" s="3" t="s">
        <v>72</v>
      </c>
      <c r="H972" s="3" t="s">
        <v>74</v>
      </c>
      <c r="I972" s="3" t="s">
        <v>23</v>
      </c>
      <c r="J972" s="3" t="s">
        <v>25</v>
      </c>
      <c r="K972" s="3" t="s">
        <v>24</v>
      </c>
      <c r="L972" s="6">
        <v>83064</v>
      </c>
      <c r="M972" s="6">
        <v>101112</v>
      </c>
      <c r="N972" s="6">
        <v>12030</v>
      </c>
      <c r="O972" s="6">
        <v>50249</v>
      </c>
      <c r="P972" s="6">
        <v>100893</v>
      </c>
      <c r="Q972" s="6">
        <v>69469.600000000006</v>
      </c>
    </row>
    <row r="973" spans="7:17" x14ac:dyDescent="0.3">
      <c r="G973" s="3" t="s">
        <v>72</v>
      </c>
      <c r="H973" s="3" t="s">
        <v>74</v>
      </c>
      <c r="I973" s="3" t="s">
        <v>23</v>
      </c>
      <c r="J973" s="3" t="s">
        <v>80</v>
      </c>
      <c r="K973" s="3" t="s">
        <v>81</v>
      </c>
      <c r="L973" s="6">
        <v>83064</v>
      </c>
      <c r="M973" s="6">
        <v>101112</v>
      </c>
      <c r="N973" s="6">
        <v>12030</v>
      </c>
      <c r="O973" s="6">
        <v>117461</v>
      </c>
      <c r="P973" s="6">
        <v>36016</v>
      </c>
      <c r="Q973" s="6">
        <v>69936.600000000006</v>
      </c>
    </row>
    <row r="974" spans="7:17" x14ac:dyDescent="0.3">
      <c r="G974" s="3" t="s">
        <v>72</v>
      </c>
      <c r="H974" s="3" t="s">
        <v>74</v>
      </c>
      <c r="I974" s="3" t="s">
        <v>23</v>
      </c>
      <c r="J974" s="3" t="s">
        <v>80</v>
      </c>
      <c r="K974" s="3" t="s">
        <v>82</v>
      </c>
      <c r="L974" s="6">
        <v>83064</v>
      </c>
      <c r="M974" s="6">
        <v>101112</v>
      </c>
      <c r="N974" s="6">
        <v>12030</v>
      </c>
      <c r="O974" s="6">
        <v>117461</v>
      </c>
      <c r="P974" s="6">
        <v>33332</v>
      </c>
      <c r="Q974" s="6">
        <v>69399.8</v>
      </c>
    </row>
    <row r="975" spans="7:17" x14ac:dyDescent="0.3">
      <c r="G975" s="3" t="s">
        <v>72</v>
      </c>
      <c r="H975" s="3" t="s">
        <v>74</v>
      </c>
      <c r="I975" s="3" t="s">
        <v>23</v>
      </c>
      <c r="J975" s="3" t="s">
        <v>80</v>
      </c>
      <c r="K975" s="3" t="s">
        <v>83</v>
      </c>
      <c r="L975" s="6">
        <v>83064</v>
      </c>
      <c r="M975" s="6">
        <v>101112</v>
      </c>
      <c r="N975" s="6">
        <v>12030</v>
      </c>
      <c r="O975" s="6">
        <v>117461</v>
      </c>
      <c r="P975" s="6">
        <v>41696</v>
      </c>
      <c r="Q975" s="6">
        <v>71072.600000000006</v>
      </c>
    </row>
    <row r="976" spans="7:17" x14ac:dyDescent="0.3">
      <c r="G976" s="3" t="s">
        <v>72</v>
      </c>
      <c r="H976" s="3" t="s">
        <v>74</v>
      </c>
      <c r="I976" s="3" t="s">
        <v>23</v>
      </c>
      <c r="J976" s="3" t="s">
        <v>80</v>
      </c>
      <c r="K976" s="3" t="s">
        <v>84</v>
      </c>
      <c r="L976" s="6">
        <v>83064</v>
      </c>
      <c r="M976" s="6">
        <v>101112</v>
      </c>
      <c r="N976" s="6">
        <v>12030</v>
      </c>
      <c r="O976" s="6">
        <v>117461</v>
      </c>
      <c r="P976" s="6">
        <v>84732</v>
      </c>
      <c r="Q976" s="6">
        <v>79679.8</v>
      </c>
    </row>
    <row r="977" spans="7:17" x14ac:dyDescent="0.3">
      <c r="G977" s="3" t="s">
        <v>72</v>
      </c>
      <c r="H977" s="3" t="s">
        <v>74</v>
      </c>
      <c r="I977" s="3" t="s">
        <v>23</v>
      </c>
      <c r="J977" s="3" t="s">
        <v>80</v>
      </c>
      <c r="K977" s="3" t="s">
        <v>24</v>
      </c>
      <c r="L977" s="6">
        <v>83064</v>
      </c>
      <c r="M977" s="6">
        <v>101112</v>
      </c>
      <c r="N977" s="6">
        <v>12030</v>
      </c>
      <c r="O977" s="6">
        <v>117461</v>
      </c>
      <c r="P977" s="6">
        <v>100893</v>
      </c>
      <c r="Q977" s="6">
        <v>82912</v>
      </c>
    </row>
    <row r="978" spans="7:17" x14ac:dyDescent="0.3">
      <c r="G978" s="3" t="s">
        <v>72</v>
      </c>
      <c r="H978" s="3" t="s">
        <v>74</v>
      </c>
      <c r="I978" s="3" t="s">
        <v>23</v>
      </c>
      <c r="J978" s="3" t="s">
        <v>81</v>
      </c>
      <c r="K978" s="3" t="s">
        <v>82</v>
      </c>
      <c r="L978" s="6">
        <v>83064</v>
      </c>
      <c r="M978" s="6">
        <v>101112</v>
      </c>
      <c r="N978" s="6">
        <v>12030</v>
      </c>
      <c r="O978" s="6">
        <v>36016</v>
      </c>
      <c r="P978" s="6">
        <v>33332</v>
      </c>
      <c r="Q978" s="6">
        <v>53110.8</v>
      </c>
    </row>
    <row r="979" spans="7:17" x14ac:dyDescent="0.3">
      <c r="G979" s="3" t="s">
        <v>72</v>
      </c>
      <c r="H979" s="3" t="s">
        <v>74</v>
      </c>
      <c r="I979" s="3" t="s">
        <v>23</v>
      </c>
      <c r="J979" s="3" t="s">
        <v>81</v>
      </c>
      <c r="K979" s="3" t="s">
        <v>83</v>
      </c>
      <c r="L979" s="6">
        <v>83064</v>
      </c>
      <c r="M979" s="6">
        <v>101112</v>
      </c>
      <c r="N979" s="6">
        <v>12030</v>
      </c>
      <c r="O979" s="6">
        <v>36016</v>
      </c>
      <c r="P979" s="6">
        <v>41696</v>
      </c>
      <c r="Q979" s="6">
        <v>54783.6</v>
      </c>
    </row>
    <row r="980" spans="7:17" x14ac:dyDescent="0.3">
      <c r="G980" s="3" t="s">
        <v>72</v>
      </c>
      <c r="H980" s="3" t="s">
        <v>74</v>
      </c>
      <c r="I980" s="3" t="s">
        <v>23</v>
      </c>
      <c r="J980" s="3" t="s">
        <v>81</v>
      </c>
      <c r="K980" s="3" t="s">
        <v>84</v>
      </c>
      <c r="L980" s="6">
        <v>83064</v>
      </c>
      <c r="M980" s="6">
        <v>101112</v>
      </c>
      <c r="N980" s="6">
        <v>12030</v>
      </c>
      <c r="O980" s="6">
        <v>36016</v>
      </c>
      <c r="P980" s="6">
        <v>84732</v>
      </c>
      <c r="Q980" s="6">
        <v>63390.8</v>
      </c>
    </row>
    <row r="981" spans="7:17" x14ac:dyDescent="0.3">
      <c r="G981" s="3" t="s">
        <v>72</v>
      </c>
      <c r="H981" s="3" t="s">
        <v>74</v>
      </c>
      <c r="I981" s="3" t="s">
        <v>23</v>
      </c>
      <c r="J981" s="3" t="s">
        <v>81</v>
      </c>
      <c r="K981" s="3" t="s">
        <v>24</v>
      </c>
      <c r="L981" s="6">
        <v>83064</v>
      </c>
      <c r="M981" s="6">
        <v>101112</v>
      </c>
      <c r="N981" s="6">
        <v>12030</v>
      </c>
      <c r="O981" s="6">
        <v>36016</v>
      </c>
      <c r="P981" s="6">
        <v>100893</v>
      </c>
      <c r="Q981" s="6">
        <v>66623</v>
      </c>
    </row>
    <row r="982" spans="7:17" x14ac:dyDescent="0.3">
      <c r="G982" s="3" t="s">
        <v>72</v>
      </c>
      <c r="H982" s="3" t="s">
        <v>74</v>
      </c>
      <c r="I982" s="3" t="s">
        <v>23</v>
      </c>
      <c r="J982" s="3" t="s">
        <v>82</v>
      </c>
      <c r="K982" s="3" t="s">
        <v>83</v>
      </c>
      <c r="L982" s="6">
        <v>83064</v>
      </c>
      <c r="M982" s="6">
        <v>101112</v>
      </c>
      <c r="N982" s="6">
        <v>12030</v>
      </c>
      <c r="O982" s="6">
        <v>33332</v>
      </c>
      <c r="P982" s="6">
        <v>41696</v>
      </c>
      <c r="Q982" s="6">
        <v>54246.8</v>
      </c>
    </row>
    <row r="983" spans="7:17" x14ac:dyDescent="0.3">
      <c r="G983" s="3" t="s">
        <v>72</v>
      </c>
      <c r="H983" s="3" t="s">
        <v>74</v>
      </c>
      <c r="I983" s="3" t="s">
        <v>23</v>
      </c>
      <c r="J983" s="3" t="s">
        <v>82</v>
      </c>
      <c r="K983" s="3" t="s">
        <v>84</v>
      </c>
      <c r="L983" s="6">
        <v>83064</v>
      </c>
      <c r="M983" s="6">
        <v>101112</v>
      </c>
      <c r="N983" s="6">
        <v>12030</v>
      </c>
      <c r="O983" s="6">
        <v>33332</v>
      </c>
      <c r="P983" s="6">
        <v>84732</v>
      </c>
      <c r="Q983" s="6">
        <v>62854</v>
      </c>
    </row>
    <row r="984" spans="7:17" x14ac:dyDescent="0.3">
      <c r="G984" s="3" t="s">
        <v>72</v>
      </c>
      <c r="H984" s="3" t="s">
        <v>74</v>
      </c>
      <c r="I984" s="3" t="s">
        <v>23</v>
      </c>
      <c r="J984" s="3" t="s">
        <v>82</v>
      </c>
      <c r="K984" s="3" t="s">
        <v>24</v>
      </c>
      <c r="L984" s="6">
        <v>83064</v>
      </c>
      <c r="M984" s="6">
        <v>101112</v>
      </c>
      <c r="N984" s="6">
        <v>12030</v>
      </c>
      <c r="O984" s="6">
        <v>33332</v>
      </c>
      <c r="P984" s="6">
        <v>100893</v>
      </c>
      <c r="Q984" s="6">
        <v>66086.2</v>
      </c>
    </row>
    <row r="985" spans="7:17" x14ac:dyDescent="0.3">
      <c r="G985" s="3" t="s">
        <v>72</v>
      </c>
      <c r="H985" s="3" t="s">
        <v>74</v>
      </c>
      <c r="I985" s="3" t="s">
        <v>23</v>
      </c>
      <c r="J985" s="3" t="s">
        <v>83</v>
      </c>
      <c r="K985" s="3" t="s">
        <v>84</v>
      </c>
      <c r="L985" s="6">
        <v>83064</v>
      </c>
      <c r="M985" s="6">
        <v>101112</v>
      </c>
      <c r="N985" s="6">
        <v>12030</v>
      </c>
      <c r="O985" s="6">
        <v>41696</v>
      </c>
      <c r="P985" s="6">
        <v>84732</v>
      </c>
      <c r="Q985" s="6">
        <v>64526.8</v>
      </c>
    </row>
    <row r="986" spans="7:17" x14ac:dyDescent="0.3">
      <c r="G986" s="3" t="s">
        <v>72</v>
      </c>
      <c r="H986" s="3" t="s">
        <v>74</v>
      </c>
      <c r="I986" s="3" t="s">
        <v>23</v>
      </c>
      <c r="J986" s="3" t="s">
        <v>83</v>
      </c>
      <c r="K986" s="3" t="s">
        <v>24</v>
      </c>
      <c r="L986" s="6">
        <v>83064</v>
      </c>
      <c r="M986" s="6">
        <v>101112</v>
      </c>
      <c r="N986" s="6">
        <v>12030</v>
      </c>
      <c r="O986" s="6">
        <v>41696</v>
      </c>
      <c r="P986" s="6">
        <v>100893</v>
      </c>
      <c r="Q986" s="6">
        <v>67759</v>
      </c>
    </row>
    <row r="987" spans="7:17" x14ac:dyDescent="0.3">
      <c r="G987" s="3" t="s">
        <v>72</v>
      </c>
      <c r="H987" s="3" t="s">
        <v>74</v>
      </c>
      <c r="I987" s="3" t="s">
        <v>23</v>
      </c>
      <c r="J987" s="3" t="s">
        <v>84</v>
      </c>
      <c r="K987" s="3" t="s">
        <v>24</v>
      </c>
      <c r="L987" s="6">
        <v>83064</v>
      </c>
      <c r="M987" s="6">
        <v>101112</v>
      </c>
      <c r="N987" s="6">
        <v>12030</v>
      </c>
      <c r="O987" s="6">
        <v>84732</v>
      </c>
      <c r="P987" s="6">
        <v>100893</v>
      </c>
      <c r="Q987" s="6">
        <v>76366.2</v>
      </c>
    </row>
    <row r="988" spans="7:17" x14ac:dyDescent="0.3">
      <c r="G988" s="3" t="s">
        <v>72</v>
      </c>
      <c r="H988" s="3" t="s">
        <v>74</v>
      </c>
      <c r="I988" s="3" t="s">
        <v>77</v>
      </c>
      <c r="J988" s="3" t="s">
        <v>78</v>
      </c>
      <c r="K988" s="3" t="s">
        <v>79</v>
      </c>
      <c r="L988" s="6">
        <v>83064</v>
      </c>
      <c r="M988" s="6">
        <v>101112</v>
      </c>
      <c r="N988" s="6">
        <v>65219</v>
      </c>
      <c r="O988" s="6">
        <v>94450</v>
      </c>
      <c r="P988" s="6">
        <v>97051</v>
      </c>
      <c r="Q988" s="6">
        <v>88179.199999999997</v>
      </c>
    </row>
    <row r="989" spans="7:17" x14ac:dyDescent="0.3">
      <c r="G989" s="3" t="s">
        <v>72</v>
      </c>
      <c r="H989" s="3" t="s">
        <v>74</v>
      </c>
      <c r="I989" s="3" t="s">
        <v>77</v>
      </c>
      <c r="J989" s="3" t="s">
        <v>78</v>
      </c>
      <c r="K989" s="3" t="s">
        <v>25</v>
      </c>
      <c r="L989" s="6">
        <v>83064</v>
      </c>
      <c r="M989" s="6">
        <v>101112</v>
      </c>
      <c r="N989" s="6">
        <v>65219</v>
      </c>
      <c r="O989" s="6">
        <v>94450</v>
      </c>
      <c r="P989" s="6">
        <v>50249</v>
      </c>
      <c r="Q989" s="6">
        <v>78818.8</v>
      </c>
    </row>
    <row r="990" spans="7:17" x14ac:dyDescent="0.3">
      <c r="G990" s="3" t="s">
        <v>72</v>
      </c>
      <c r="H990" s="3" t="s">
        <v>74</v>
      </c>
      <c r="I990" s="3" t="s">
        <v>77</v>
      </c>
      <c r="J990" s="3" t="s">
        <v>78</v>
      </c>
      <c r="K990" s="3" t="s">
        <v>80</v>
      </c>
      <c r="L990" s="6">
        <v>83064</v>
      </c>
      <c r="M990" s="6">
        <v>101112</v>
      </c>
      <c r="N990" s="6">
        <v>65219</v>
      </c>
      <c r="O990" s="6">
        <v>94450</v>
      </c>
      <c r="P990" s="6">
        <v>117461</v>
      </c>
      <c r="Q990" s="6">
        <v>92261.2</v>
      </c>
    </row>
    <row r="991" spans="7:17" x14ac:dyDescent="0.3">
      <c r="G991" s="3" t="s">
        <v>72</v>
      </c>
      <c r="H991" s="3" t="s">
        <v>74</v>
      </c>
      <c r="I991" s="3" t="s">
        <v>77</v>
      </c>
      <c r="J991" s="3" t="s">
        <v>78</v>
      </c>
      <c r="K991" s="3" t="s">
        <v>81</v>
      </c>
      <c r="L991" s="6">
        <v>83064</v>
      </c>
      <c r="M991" s="6">
        <v>101112</v>
      </c>
      <c r="N991" s="6">
        <v>65219</v>
      </c>
      <c r="O991" s="6">
        <v>94450</v>
      </c>
      <c r="P991" s="6">
        <v>36016</v>
      </c>
      <c r="Q991" s="6">
        <v>75972.2</v>
      </c>
    </row>
    <row r="992" spans="7:17" x14ac:dyDescent="0.3">
      <c r="G992" s="3" t="s">
        <v>72</v>
      </c>
      <c r="H992" s="3" t="s">
        <v>74</v>
      </c>
      <c r="I992" s="3" t="s">
        <v>77</v>
      </c>
      <c r="J992" s="3" t="s">
        <v>78</v>
      </c>
      <c r="K992" s="3" t="s">
        <v>82</v>
      </c>
      <c r="L992" s="6">
        <v>83064</v>
      </c>
      <c r="M992" s="6">
        <v>101112</v>
      </c>
      <c r="N992" s="6">
        <v>65219</v>
      </c>
      <c r="O992" s="6">
        <v>94450</v>
      </c>
      <c r="P992" s="6">
        <v>33332</v>
      </c>
      <c r="Q992" s="6">
        <v>75435.399999999994</v>
      </c>
    </row>
    <row r="993" spans="7:17" x14ac:dyDescent="0.3">
      <c r="G993" s="3" t="s">
        <v>72</v>
      </c>
      <c r="H993" s="3" t="s">
        <v>74</v>
      </c>
      <c r="I993" s="3" t="s">
        <v>77</v>
      </c>
      <c r="J993" s="3" t="s">
        <v>78</v>
      </c>
      <c r="K993" s="3" t="s">
        <v>83</v>
      </c>
      <c r="L993" s="6">
        <v>83064</v>
      </c>
      <c r="M993" s="6">
        <v>101112</v>
      </c>
      <c r="N993" s="6">
        <v>65219</v>
      </c>
      <c r="O993" s="6">
        <v>94450</v>
      </c>
      <c r="P993" s="6">
        <v>41696</v>
      </c>
      <c r="Q993" s="6">
        <v>77108.2</v>
      </c>
    </row>
    <row r="994" spans="7:17" x14ac:dyDescent="0.3">
      <c r="G994" s="3" t="s">
        <v>72</v>
      </c>
      <c r="H994" s="3" t="s">
        <v>74</v>
      </c>
      <c r="I994" s="3" t="s">
        <v>77</v>
      </c>
      <c r="J994" s="3" t="s">
        <v>78</v>
      </c>
      <c r="K994" s="3" t="s">
        <v>84</v>
      </c>
      <c r="L994" s="6">
        <v>83064</v>
      </c>
      <c r="M994" s="6">
        <v>101112</v>
      </c>
      <c r="N994" s="6">
        <v>65219</v>
      </c>
      <c r="O994" s="6">
        <v>94450</v>
      </c>
      <c r="P994" s="6">
        <v>84732</v>
      </c>
      <c r="Q994" s="6">
        <v>85715.4</v>
      </c>
    </row>
    <row r="995" spans="7:17" x14ac:dyDescent="0.3">
      <c r="G995" s="3" t="s">
        <v>72</v>
      </c>
      <c r="H995" s="3" t="s">
        <v>74</v>
      </c>
      <c r="I995" s="3" t="s">
        <v>77</v>
      </c>
      <c r="J995" s="3" t="s">
        <v>78</v>
      </c>
      <c r="K995" s="3" t="s">
        <v>24</v>
      </c>
      <c r="L995" s="6">
        <v>83064</v>
      </c>
      <c r="M995" s="6">
        <v>101112</v>
      </c>
      <c r="N995" s="6">
        <v>65219</v>
      </c>
      <c r="O995" s="6">
        <v>94450</v>
      </c>
      <c r="P995" s="6">
        <v>100893</v>
      </c>
      <c r="Q995" s="6">
        <v>88947.6</v>
      </c>
    </row>
    <row r="996" spans="7:17" x14ac:dyDescent="0.3">
      <c r="G996" s="3" t="s">
        <v>72</v>
      </c>
      <c r="H996" s="3" t="s">
        <v>74</v>
      </c>
      <c r="I996" s="3" t="s">
        <v>77</v>
      </c>
      <c r="J996" s="3" t="s">
        <v>79</v>
      </c>
      <c r="K996" s="3" t="s">
        <v>25</v>
      </c>
      <c r="L996" s="6">
        <v>83064</v>
      </c>
      <c r="M996" s="6">
        <v>101112</v>
      </c>
      <c r="N996" s="6">
        <v>65219</v>
      </c>
      <c r="O996" s="6">
        <v>97051</v>
      </c>
      <c r="P996" s="6">
        <v>50249</v>
      </c>
      <c r="Q996" s="6">
        <v>79339</v>
      </c>
    </row>
    <row r="997" spans="7:17" x14ac:dyDescent="0.3">
      <c r="G997" s="3" t="s">
        <v>72</v>
      </c>
      <c r="H997" s="3" t="s">
        <v>74</v>
      </c>
      <c r="I997" s="3" t="s">
        <v>77</v>
      </c>
      <c r="J997" s="3" t="s">
        <v>79</v>
      </c>
      <c r="K997" s="3" t="s">
        <v>80</v>
      </c>
      <c r="L997" s="6">
        <v>83064</v>
      </c>
      <c r="M997" s="6">
        <v>101112</v>
      </c>
      <c r="N997" s="6">
        <v>65219</v>
      </c>
      <c r="O997" s="6">
        <v>97051</v>
      </c>
      <c r="P997" s="6">
        <v>117461</v>
      </c>
      <c r="Q997" s="6">
        <v>92781.4</v>
      </c>
    </row>
    <row r="998" spans="7:17" x14ac:dyDescent="0.3">
      <c r="G998" s="3" t="s">
        <v>72</v>
      </c>
      <c r="H998" s="3" t="s">
        <v>74</v>
      </c>
      <c r="I998" s="3" t="s">
        <v>77</v>
      </c>
      <c r="J998" s="3" t="s">
        <v>79</v>
      </c>
      <c r="K998" s="3" t="s">
        <v>81</v>
      </c>
      <c r="L998" s="6">
        <v>83064</v>
      </c>
      <c r="M998" s="6">
        <v>101112</v>
      </c>
      <c r="N998" s="6">
        <v>65219</v>
      </c>
      <c r="O998" s="6">
        <v>97051</v>
      </c>
      <c r="P998" s="6">
        <v>36016</v>
      </c>
      <c r="Q998" s="6">
        <v>76492.399999999994</v>
      </c>
    </row>
    <row r="999" spans="7:17" x14ac:dyDescent="0.3">
      <c r="G999" s="3" t="s">
        <v>72</v>
      </c>
      <c r="H999" s="3" t="s">
        <v>74</v>
      </c>
      <c r="I999" s="3" t="s">
        <v>77</v>
      </c>
      <c r="J999" s="3" t="s">
        <v>79</v>
      </c>
      <c r="K999" s="3" t="s">
        <v>82</v>
      </c>
      <c r="L999" s="6">
        <v>83064</v>
      </c>
      <c r="M999" s="6">
        <v>101112</v>
      </c>
      <c r="N999" s="6">
        <v>65219</v>
      </c>
      <c r="O999" s="6">
        <v>97051</v>
      </c>
      <c r="P999" s="6">
        <v>33332</v>
      </c>
      <c r="Q999" s="6">
        <v>75955.600000000006</v>
      </c>
    </row>
    <row r="1000" spans="7:17" x14ac:dyDescent="0.3">
      <c r="G1000" s="3" t="s">
        <v>72</v>
      </c>
      <c r="H1000" s="3" t="s">
        <v>74</v>
      </c>
      <c r="I1000" s="3" t="s">
        <v>77</v>
      </c>
      <c r="J1000" s="3" t="s">
        <v>79</v>
      </c>
      <c r="K1000" s="3" t="s">
        <v>83</v>
      </c>
      <c r="L1000" s="6">
        <v>83064</v>
      </c>
      <c r="M1000" s="6">
        <v>101112</v>
      </c>
      <c r="N1000" s="6">
        <v>65219</v>
      </c>
      <c r="O1000" s="6">
        <v>97051</v>
      </c>
      <c r="P1000" s="6">
        <v>41696</v>
      </c>
      <c r="Q1000" s="6">
        <v>77628.399999999994</v>
      </c>
    </row>
    <row r="1001" spans="7:17" x14ac:dyDescent="0.3">
      <c r="G1001" s="3" t="s">
        <v>72</v>
      </c>
      <c r="H1001" s="3" t="s">
        <v>74</v>
      </c>
      <c r="I1001" s="3" t="s">
        <v>77</v>
      </c>
      <c r="J1001" s="3" t="s">
        <v>79</v>
      </c>
      <c r="K1001" s="3" t="s">
        <v>84</v>
      </c>
      <c r="L1001" s="6">
        <v>83064</v>
      </c>
      <c r="M1001" s="6">
        <v>101112</v>
      </c>
      <c r="N1001" s="6">
        <v>65219</v>
      </c>
      <c r="O1001" s="6">
        <v>97051</v>
      </c>
      <c r="P1001" s="6">
        <v>84732</v>
      </c>
      <c r="Q1001" s="6">
        <v>86235.6</v>
      </c>
    </row>
    <row r="1002" spans="7:17" x14ac:dyDescent="0.3">
      <c r="G1002" s="3" t="s">
        <v>72</v>
      </c>
      <c r="H1002" s="3" t="s">
        <v>74</v>
      </c>
      <c r="I1002" s="3" t="s">
        <v>77</v>
      </c>
      <c r="J1002" s="3" t="s">
        <v>79</v>
      </c>
      <c r="K1002" s="3" t="s">
        <v>24</v>
      </c>
      <c r="L1002" s="6">
        <v>83064</v>
      </c>
      <c r="M1002" s="6">
        <v>101112</v>
      </c>
      <c r="N1002" s="6">
        <v>65219</v>
      </c>
      <c r="O1002" s="6">
        <v>97051</v>
      </c>
      <c r="P1002" s="6">
        <v>100893</v>
      </c>
      <c r="Q1002" s="6">
        <v>89467.8</v>
      </c>
    </row>
    <row r="1003" spans="7:17" x14ac:dyDescent="0.3">
      <c r="G1003" s="3" t="s">
        <v>72</v>
      </c>
      <c r="H1003" s="3" t="s">
        <v>74</v>
      </c>
      <c r="I1003" s="3" t="s">
        <v>77</v>
      </c>
      <c r="J1003" s="3" t="s">
        <v>25</v>
      </c>
      <c r="K1003" s="3" t="s">
        <v>80</v>
      </c>
      <c r="L1003" s="6">
        <v>83064</v>
      </c>
      <c r="M1003" s="6">
        <v>101112</v>
      </c>
      <c r="N1003" s="6">
        <v>65219</v>
      </c>
      <c r="O1003" s="6">
        <v>50249</v>
      </c>
      <c r="P1003" s="6">
        <v>117461</v>
      </c>
      <c r="Q1003" s="6">
        <v>83421</v>
      </c>
    </row>
    <row r="1004" spans="7:17" x14ac:dyDescent="0.3">
      <c r="G1004" s="3" t="s">
        <v>72</v>
      </c>
      <c r="H1004" s="3" t="s">
        <v>74</v>
      </c>
      <c r="I1004" s="3" t="s">
        <v>77</v>
      </c>
      <c r="J1004" s="3" t="s">
        <v>25</v>
      </c>
      <c r="K1004" s="3" t="s">
        <v>81</v>
      </c>
      <c r="L1004" s="6">
        <v>83064</v>
      </c>
      <c r="M1004" s="6">
        <v>101112</v>
      </c>
      <c r="N1004" s="6">
        <v>65219</v>
      </c>
      <c r="O1004" s="6">
        <v>50249</v>
      </c>
      <c r="P1004" s="6">
        <v>36016</v>
      </c>
      <c r="Q1004" s="6">
        <v>67132</v>
      </c>
    </row>
    <row r="1005" spans="7:17" x14ac:dyDescent="0.3">
      <c r="G1005" s="3" t="s">
        <v>72</v>
      </c>
      <c r="H1005" s="3" t="s">
        <v>74</v>
      </c>
      <c r="I1005" s="3" t="s">
        <v>77</v>
      </c>
      <c r="J1005" s="3" t="s">
        <v>25</v>
      </c>
      <c r="K1005" s="3" t="s">
        <v>82</v>
      </c>
      <c r="L1005" s="6">
        <v>83064</v>
      </c>
      <c r="M1005" s="6">
        <v>101112</v>
      </c>
      <c r="N1005" s="6">
        <v>65219</v>
      </c>
      <c r="O1005" s="6">
        <v>50249</v>
      </c>
      <c r="P1005" s="6">
        <v>33332</v>
      </c>
      <c r="Q1005" s="6">
        <v>66595.199999999997</v>
      </c>
    </row>
    <row r="1006" spans="7:17" x14ac:dyDescent="0.3">
      <c r="G1006" s="3" t="s">
        <v>72</v>
      </c>
      <c r="H1006" s="3" t="s">
        <v>74</v>
      </c>
      <c r="I1006" s="3" t="s">
        <v>77</v>
      </c>
      <c r="J1006" s="3" t="s">
        <v>25</v>
      </c>
      <c r="K1006" s="3" t="s">
        <v>83</v>
      </c>
      <c r="L1006" s="6">
        <v>83064</v>
      </c>
      <c r="M1006" s="6">
        <v>101112</v>
      </c>
      <c r="N1006" s="6">
        <v>65219</v>
      </c>
      <c r="O1006" s="6">
        <v>50249</v>
      </c>
      <c r="P1006" s="6">
        <v>41696</v>
      </c>
      <c r="Q1006" s="6">
        <v>68268</v>
      </c>
    </row>
    <row r="1007" spans="7:17" x14ac:dyDescent="0.3">
      <c r="G1007" s="3" t="s">
        <v>72</v>
      </c>
      <c r="H1007" s="3" t="s">
        <v>74</v>
      </c>
      <c r="I1007" s="3" t="s">
        <v>77</v>
      </c>
      <c r="J1007" s="3" t="s">
        <v>25</v>
      </c>
      <c r="K1007" s="3" t="s">
        <v>84</v>
      </c>
      <c r="L1007" s="6">
        <v>83064</v>
      </c>
      <c r="M1007" s="6">
        <v>101112</v>
      </c>
      <c r="N1007" s="6">
        <v>65219</v>
      </c>
      <c r="O1007" s="6">
        <v>50249</v>
      </c>
      <c r="P1007" s="6">
        <v>84732</v>
      </c>
      <c r="Q1007" s="6">
        <v>76875.199999999997</v>
      </c>
    </row>
    <row r="1008" spans="7:17" x14ac:dyDescent="0.3">
      <c r="G1008" s="3" t="s">
        <v>72</v>
      </c>
      <c r="H1008" s="3" t="s">
        <v>74</v>
      </c>
      <c r="I1008" s="3" t="s">
        <v>77</v>
      </c>
      <c r="J1008" s="3" t="s">
        <v>25</v>
      </c>
      <c r="K1008" s="3" t="s">
        <v>24</v>
      </c>
      <c r="L1008" s="6">
        <v>83064</v>
      </c>
      <c r="M1008" s="6">
        <v>101112</v>
      </c>
      <c r="N1008" s="6">
        <v>65219</v>
      </c>
      <c r="O1008" s="6">
        <v>50249</v>
      </c>
      <c r="P1008" s="6">
        <v>100893</v>
      </c>
      <c r="Q1008" s="6">
        <v>80107.399999999994</v>
      </c>
    </row>
    <row r="1009" spans="7:17" x14ac:dyDescent="0.3">
      <c r="G1009" s="3" t="s">
        <v>72</v>
      </c>
      <c r="H1009" s="3" t="s">
        <v>74</v>
      </c>
      <c r="I1009" s="3" t="s">
        <v>77</v>
      </c>
      <c r="J1009" s="3" t="s">
        <v>80</v>
      </c>
      <c r="K1009" s="3" t="s">
        <v>81</v>
      </c>
      <c r="L1009" s="6">
        <v>83064</v>
      </c>
      <c r="M1009" s="6">
        <v>101112</v>
      </c>
      <c r="N1009" s="6">
        <v>65219</v>
      </c>
      <c r="O1009" s="6">
        <v>117461</v>
      </c>
      <c r="P1009" s="6">
        <v>36016</v>
      </c>
      <c r="Q1009" s="6">
        <v>80574.399999999994</v>
      </c>
    </row>
    <row r="1010" spans="7:17" x14ac:dyDescent="0.3">
      <c r="G1010" s="3" t="s">
        <v>72</v>
      </c>
      <c r="H1010" s="3" t="s">
        <v>74</v>
      </c>
      <c r="I1010" s="3" t="s">
        <v>77</v>
      </c>
      <c r="J1010" s="3" t="s">
        <v>80</v>
      </c>
      <c r="K1010" s="3" t="s">
        <v>82</v>
      </c>
      <c r="L1010" s="6">
        <v>83064</v>
      </c>
      <c r="M1010" s="6">
        <v>101112</v>
      </c>
      <c r="N1010" s="6">
        <v>65219</v>
      </c>
      <c r="O1010" s="6">
        <v>117461</v>
      </c>
      <c r="P1010" s="6">
        <v>33332</v>
      </c>
      <c r="Q1010" s="6">
        <v>80037.600000000006</v>
      </c>
    </row>
    <row r="1011" spans="7:17" x14ac:dyDescent="0.3">
      <c r="G1011" s="3" t="s">
        <v>72</v>
      </c>
      <c r="H1011" s="3" t="s">
        <v>74</v>
      </c>
      <c r="I1011" s="3" t="s">
        <v>77</v>
      </c>
      <c r="J1011" s="3" t="s">
        <v>80</v>
      </c>
      <c r="K1011" s="3" t="s">
        <v>83</v>
      </c>
      <c r="L1011" s="6">
        <v>83064</v>
      </c>
      <c r="M1011" s="6">
        <v>101112</v>
      </c>
      <c r="N1011" s="6">
        <v>65219</v>
      </c>
      <c r="O1011" s="6">
        <v>117461</v>
      </c>
      <c r="P1011" s="6">
        <v>41696</v>
      </c>
      <c r="Q1011" s="6">
        <v>81710.399999999994</v>
      </c>
    </row>
    <row r="1012" spans="7:17" x14ac:dyDescent="0.3">
      <c r="G1012" s="3" t="s">
        <v>72</v>
      </c>
      <c r="H1012" s="3" t="s">
        <v>74</v>
      </c>
      <c r="I1012" s="3" t="s">
        <v>77</v>
      </c>
      <c r="J1012" s="3" t="s">
        <v>80</v>
      </c>
      <c r="K1012" s="3" t="s">
        <v>84</v>
      </c>
      <c r="L1012" s="6">
        <v>83064</v>
      </c>
      <c r="M1012" s="6">
        <v>101112</v>
      </c>
      <c r="N1012" s="6">
        <v>65219</v>
      </c>
      <c r="O1012" s="6">
        <v>117461</v>
      </c>
      <c r="P1012" s="6">
        <v>84732</v>
      </c>
      <c r="Q1012" s="6">
        <v>90317.6</v>
      </c>
    </row>
    <row r="1013" spans="7:17" x14ac:dyDescent="0.3">
      <c r="G1013" s="3" t="s">
        <v>72</v>
      </c>
      <c r="H1013" s="3" t="s">
        <v>74</v>
      </c>
      <c r="I1013" s="3" t="s">
        <v>77</v>
      </c>
      <c r="J1013" s="3" t="s">
        <v>80</v>
      </c>
      <c r="K1013" s="3" t="s">
        <v>24</v>
      </c>
      <c r="L1013" s="6">
        <v>83064</v>
      </c>
      <c r="M1013" s="6">
        <v>101112</v>
      </c>
      <c r="N1013" s="6">
        <v>65219</v>
      </c>
      <c r="O1013" s="6">
        <v>117461</v>
      </c>
      <c r="P1013" s="6">
        <v>100893</v>
      </c>
      <c r="Q1013" s="6">
        <v>93549.8</v>
      </c>
    </row>
    <row r="1014" spans="7:17" x14ac:dyDescent="0.3">
      <c r="G1014" s="3" t="s">
        <v>72</v>
      </c>
      <c r="H1014" s="3" t="s">
        <v>74</v>
      </c>
      <c r="I1014" s="3" t="s">
        <v>77</v>
      </c>
      <c r="J1014" s="3" t="s">
        <v>81</v>
      </c>
      <c r="K1014" s="3" t="s">
        <v>82</v>
      </c>
      <c r="L1014" s="6">
        <v>83064</v>
      </c>
      <c r="M1014" s="6">
        <v>101112</v>
      </c>
      <c r="N1014" s="6">
        <v>65219</v>
      </c>
      <c r="O1014" s="6">
        <v>36016</v>
      </c>
      <c r="P1014" s="6">
        <v>33332</v>
      </c>
      <c r="Q1014" s="6">
        <v>63748.6</v>
      </c>
    </row>
    <row r="1015" spans="7:17" x14ac:dyDescent="0.3">
      <c r="G1015" s="3" t="s">
        <v>72</v>
      </c>
      <c r="H1015" s="3" t="s">
        <v>74</v>
      </c>
      <c r="I1015" s="3" t="s">
        <v>77</v>
      </c>
      <c r="J1015" s="3" t="s">
        <v>81</v>
      </c>
      <c r="K1015" s="3" t="s">
        <v>83</v>
      </c>
      <c r="L1015" s="6">
        <v>83064</v>
      </c>
      <c r="M1015" s="6">
        <v>101112</v>
      </c>
      <c r="N1015" s="6">
        <v>65219</v>
      </c>
      <c r="O1015" s="6">
        <v>36016</v>
      </c>
      <c r="P1015" s="6">
        <v>41696</v>
      </c>
      <c r="Q1015" s="6">
        <v>65421.4</v>
      </c>
    </row>
    <row r="1016" spans="7:17" x14ac:dyDescent="0.3">
      <c r="G1016" s="3" t="s">
        <v>72</v>
      </c>
      <c r="H1016" s="3" t="s">
        <v>74</v>
      </c>
      <c r="I1016" s="3" t="s">
        <v>77</v>
      </c>
      <c r="J1016" s="3" t="s">
        <v>81</v>
      </c>
      <c r="K1016" s="3" t="s">
        <v>84</v>
      </c>
      <c r="L1016" s="6">
        <v>83064</v>
      </c>
      <c r="M1016" s="6">
        <v>101112</v>
      </c>
      <c r="N1016" s="6">
        <v>65219</v>
      </c>
      <c r="O1016" s="6">
        <v>36016</v>
      </c>
      <c r="P1016" s="6">
        <v>84732</v>
      </c>
      <c r="Q1016" s="6">
        <v>74028.600000000006</v>
      </c>
    </row>
    <row r="1017" spans="7:17" x14ac:dyDescent="0.3">
      <c r="G1017" s="3" t="s">
        <v>72</v>
      </c>
      <c r="H1017" s="3" t="s">
        <v>74</v>
      </c>
      <c r="I1017" s="3" t="s">
        <v>77</v>
      </c>
      <c r="J1017" s="3" t="s">
        <v>81</v>
      </c>
      <c r="K1017" s="3" t="s">
        <v>24</v>
      </c>
      <c r="L1017" s="6">
        <v>83064</v>
      </c>
      <c r="M1017" s="6">
        <v>101112</v>
      </c>
      <c r="N1017" s="6">
        <v>65219</v>
      </c>
      <c r="O1017" s="6">
        <v>36016</v>
      </c>
      <c r="P1017" s="6">
        <v>100893</v>
      </c>
      <c r="Q1017" s="6">
        <v>77260.800000000003</v>
      </c>
    </row>
    <row r="1018" spans="7:17" x14ac:dyDescent="0.3">
      <c r="G1018" s="3" t="s">
        <v>72</v>
      </c>
      <c r="H1018" s="3" t="s">
        <v>74</v>
      </c>
      <c r="I1018" s="3" t="s">
        <v>77</v>
      </c>
      <c r="J1018" s="3" t="s">
        <v>82</v>
      </c>
      <c r="K1018" s="3" t="s">
        <v>83</v>
      </c>
      <c r="L1018" s="6">
        <v>83064</v>
      </c>
      <c r="M1018" s="6">
        <v>101112</v>
      </c>
      <c r="N1018" s="6">
        <v>65219</v>
      </c>
      <c r="O1018" s="6">
        <v>33332</v>
      </c>
      <c r="P1018" s="6">
        <v>41696</v>
      </c>
      <c r="Q1018" s="6">
        <v>64884.6</v>
      </c>
    </row>
    <row r="1019" spans="7:17" x14ac:dyDescent="0.3">
      <c r="G1019" s="3" t="s">
        <v>72</v>
      </c>
      <c r="H1019" s="3" t="s">
        <v>74</v>
      </c>
      <c r="I1019" s="3" t="s">
        <v>77</v>
      </c>
      <c r="J1019" s="3" t="s">
        <v>82</v>
      </c>
      <c r="K1019" s="3" t="s">
        <v>84</v>
      </c>
      <c r="L1019" s="6">
        <v>83064</v>
      </c>
      <c r="M1019" s="6">
        <v>101112</v>
      </c>
      <c r="N1019" s="6">
        <v>65219</v>
      </c>
      <c r="O1019" s="6">
        <v>33332</v>
      </c>
      <c r="P1019" s="6">
        <v>84732</v>
      </c>
      <c r="Q1019" s="6">
        <v>73491.8</v>
      </c>
    </row>
    <row r="1020" spans="7:17" x14ac:dyDescent="0.3">
      <c r="G1020" s="3" t="s">
        <v>72</v>
      </c>
      <c r="H1020" s="3" t="s">
        <v>74</v>
      </c>
      <c r="I1020" s="3" t="s">
        <v>77</v>
      </c>
      <c r="J1020" s="3" t="s">
        <v>82</v>
      </c>
      <c r="K1020" s="3" t="s">
        <v>24</v>
      </c>
      <c r="L1020" s="6">
        <v>83064</v>
      </c>
      <c r="M1020" s="6">
        <v>101112</v>
      </c>
      <c r="N1020" s="6">
        <v>65219</v>
      </c>
      <c r="O1020" s="6">
        <v>33332</v>
      </c>
      <c r="P1020" s="6">
        <v>100893</v>
      </c>
      <c r="Q1020" s="6">
        <v>76724</v>
      </c>
    </row>
    <row r="1021" spans="7:17" x14ac:dyDescent="0.3">
      <c r="G1021" s="3" t="s">
        <v>72</v>
      </c>
      <c r="H1021" s="3" t="s">
        <v>74</v>
      </c>
      <c r="I1021" s="3" t="s">
        <v>77</v>
      </c>
      <c r="J1021" s="3" t="s">
        <v>83</v>
      </c>
      <c r="K1021" s="3" t="s">
        <v>84</v>
      </c>
      <c r="L1021" s="6">
        <v>83064</v>
      </c>
      <c r="M1021" s="6">
        <v>101112</v>
      </c>
      <c r="N1021" s="6">
        <v>65219</v>
      </c>
      <c r="O1021" s="6">
        <v>41696</v>
      </c>
      <c r="P1021" s="6">
        <v>84732</v>
      </c>
      <c r="Q1021" s="6">
        <v>75164.600000000006</v>
      </c>
    </row>
    <row r="1022" spans="7:17" x14ac:dyDescent="0.3">
      <c r="G1022" s="3" t="s">
        <v>72</v>
      </c>
      <c r="H1022" s="3" t="s">
        <v>74</v>
      </c>
      <c r="I1022" s="3" t="s">
        <v>77</v>
      </c>
      <c r="J1022" s="3" t="s">
        <v>83</v>
      </c>
      <c r="K1022" s="3" t="s">
        <v>24</v>
      </c>
      <c r="L1022" s="6">
        <v>83064</v>
      </c>
      <c r="M1022" s="6">
        <v>101112</v>
      </c>
      <c r="N1022" s="6">
        <v>65219</v>
      </c>
      <c r="O1022" s="6">
        <v>41696</v>
      </c>
      <c r="P1022" s="6">
        <v>100893</v>
      </c>
      <c r="Q1022" s="6">
        <v>78396.800000000003</v>
      </c>
    </row>
    <row r="1023" spans="7:17" x14ac:dyDescent="0.3">
      <c r="G1023" s="3" t="s">
        <v>72</v>
      </c>
      <c r="H1023" s="3" t="s">
        <v>74</v>
      </c>
      <c r="I1023" s="3" t="s">
        <v>77</v>
      </c>
      <c r="J1023" s="3" t="s">
        <v>84</v>
      </c>
      <c r="K1023" s="3" t="s">
        <v>24</v>
      </c>
      <c r="L1023" s="6">
        <v>83064</v>
      </c>
      <c r="M1023" s="6">
        <v>101112</v>
      </c>
      <c r="N1023" s="6">
        <v>65219</v>
      </c>
      <c r="O1023" s="6">
        <v>84732</v>
      </c>
      <c r="P1023" s="6">
        <v>100893</v>
      </c>
      <c r="Q1023" s="6">
        <v>87004</v>
      </c>
    </row>
    <row r="1024" spans="7:17" x14ac:dyDescent="0.3">
      <c r="G1024" s="3" t="s">
        <v>72</v>
      </c>
      <c r="H1024" s="3" t="s">
        <v>74</v>
      </c>
      <c r="I1024" s="3" t="s">
        <v>78</v>
      </c>
      <c r="J1024" s="3" t="s">
        <v>79</v>
      </c>
      <c r="K1024" s="3" t="s">
        <v>25</v>
      </c>
      <c r="L1024" s="6">
        <v>83064</v>
      </c>
      <c r="M1024" s="6">
        <v>101112</v>
      </c>
      <c r="N1024" s="6">
        <v>94450</v>
      </c>
      <c r="O1024" s="6">
        <v>97051</v>
      </c>
      <c r="P1024" s="6">
        <v>50249</v>
      </c>
      <c r="Q1024" s="6">
        <v>85185.2</v>
      </c>
    </row>
    <row r="1025" spans="7:17" x14ac:dyDescent="0.3">
      <c r="G1025" s="3" t="s">
        <v>72</v>
      </c>
      <c r="H1025" s="3" t="s">
        <v>74</v>
      </c>
      <c r="I1025" s="3" t="s">
        <v>78</v>
      </c>
      <c r="J1025" s="3" t="s">
        <v>79</v>
      </c>
      <c r="K1025" s="3" t="s">
        <v>80</v>
      </c>
      <c r="L1025" s="6">
        <v>83064</v>
      </c>
      <c r="M1025" s="6">
        <v>101112</v>
      </c>
      <c r="N1025" s="6">
        <v>94450</v>
      </c>
      <c r="O1025" s="6">
        <v>97051</v>
      </c>
      <c r="P1025" s="6">
        <v>117461</v>
      </c>
      <c r="Q1025" s="6">
        <v>98627.6</v>
      </c>
    </row>
    <row r="1026" spans="7:17" x14ac:dyDescent="0.3">
      <c r="G1026" s="3" t="s">
        <v>72</v>
      </c>
      <c r="H1026" s="3" t="s">
        <v>74</v>
      </c>
      <c r="I1026" s="3" t="s">
        <v>78</v>
      </c>
      <c r="J1026" s="3" t="s">
        <v>79</v>
      </c>
      <c r="K1026" s="3" t="s">
        <v>81</v>
      </c>
      <c r="L1026" s="6">
        <v>83064</v>
      </c>
      <c r="M1026" s="6">
        <v>101112</v>
      </c>
      <c r="N1026" s="6">
        <v>94450</v>
      </c>
      <c r="O1026" s="6">
        <v>97051</v>
      </c>
      <c r="P1026" s="6">
        <v>36016</v>
      </c>
      <c r="Q1026" s="6">
        <v>82338.600000000006</v>
      </c>
    </row>
    <row r="1027" spans="7:17" x14ac:dyDescent="0.3">
      <c r="G1027" s="3" t="s">
        <v>72</v>
      </c>
      <c r="H1027" s="3" t="s">
        <v>74</v>
      </c>
      <c r="I1027" s="3" t="s">
        <v>78</v>
      </c>
      <c r="J1027" s="3" t="s">
        <v>79</v>
      </c>
      <c r="K1027" s="3" t="s">
        <v>82</v>
      </c>
      <c r="L1027" s="6">
        <v>83064</v>
      </c>
      <c r="M1027" s="6">
        <v>101112</v>
      </c>
      <c r="N1027" s="6">
        <v>94450</v>
      </c>
      <c r="O1027" s="6">
        <v>97051</v>
      </c>
      <c r="P1027" s="6">
        <v>33332</v>
      </c>
      <c r="Q1027" s="6">
        <v>81801.8</v>
      </c>
    </row>
    <row r="1028" spans="7:17" x14ac:dyDescent="0.3">
      <c r="G1028" s="3" t="s">
        <v>72</v>
      </c>
      <c r="H1028" s="3" t="s">
        <v>74</v>
      </c>
      <c r="I1028" s="3" t="s">
        <v>78</v>
      </c>
      <c r="J1028" s="3" t="s">
        <v>79</v>
      </c>
      <c r="K1028" s="3" t="s">
        <v>83</v>
      </c>
      <c r="L1028" s="6">
        <v>83064</v>
      </c>
      <c r="M1028" s="6">
        <v>101112</v>
      </c>
      <c r="N1028" s="6">
        <v>94450</v>
      </c>
      <c r="O1028" s="6">
        <v>97051</v>
      </c>
      <c r="P1028" s="6">
        <v>41696</v>
      </c>
      <c r="Q1028" s="6">
        <v>83474.600000000006</v>
      </c>
    </row>
    <row r="1029" spans="7:17" x14ac:dyDescent="0.3">
      <c r="G1029" s="3" t="s">
        <v>72</v>
      </c>
      <c r="H1029" s="3" t="s">
        <v>74</v>
      </c>
      <c r="I1029" s="3" t="s">
        <v>78</v>
      </c>
      <c r="J1029" s="3" t="s">
        <v>79</v>
      </c>
      <c r="K1029" s="3" t="s">
        <v>84</v>
      </c>
      <c r="L1029" s="6">
        <v>83064</v>
      </c>
      <c r="M1029" s="6">
        <v>101112</v>
      </c>
      <c r="N1029" s="6">
        <v>94450</v>
      </c>
      <c r="O1029" s="6">
        <v>97051</v>
      </c>
      <c r="P1029" s="6">
        <v>84732</v>
      </c>
      <c r="Q1029" s="6">
        <v>92081.8</v>
      </c>
    </row>
    <row r="1030" spans="7:17" x14ac:dyDescent="0.3">
      <c r="G1030" s="3" t="s">
        <v>72</v>
      </c>
      <c r="H1030" s="3" t="s">
        <v>74</v>
      </c>
      <c r="I1030" s="3" t="s">
        <v>78</v>
      </c>
      <c r="J1030" s="3" t="s">
        <v>79</v>
      </c>
      <c r="K1030" s="3" t="s">
        <v>24</v>
      </c>
      <c r="L1030" s="6">
        <v>83064</v>
      </c>
      <c r="M1030" s="6">
        <v>101112</v>
      </c>
      <c r="N1030" s="6">
        <v>94450</v>
      </c>
      <c r="O1030" s="6">
        <v>97051</v>
      </c>
      <c r="P1030" s="6">
        <v>100893</v>
      </c>
      <c r="Q1030" s="6">
        <v>95314</v>
      </c>
    </row>
    <row r="1031" spans="7:17" x14ac:dyDescent="0.3">
      <c r="G1031" s="3" t="s">
        <v>72</v>
      </c>
      <c r="H1031" s="3" t="s">
        <v>74</v>
      </c>
      <c r="I1031" s="3" t="s">
        <v>78</v>
      </c>
      <c r="J1031" s="3" t="s">
        <v>25</v>
      </c>
      <c r="K1031" s="3" t="s">
        <v>80</v>
      </c>
      <c r="L1031" s="6">
        <v>83064</v>
      </c>
      <c r="M1031" s="6">
        <v>101112</v>
      </c>
      <c r="N1031" s="6">
        <v>94450</v>
      </c>
      <c r="O1031" s="6">
        <v>50249</v>
      </c>
      <c r="P1031" s="6">
        <v>117461</v>
      </c>
      <c r="Q1031" s="6">
        <v>89267.199999999997</v>
      </c>
    </row>
    <row r="1032" spans="7:17" x14ac:dyDescent="0.3">
      <c r="G1032" s="3" t="s">
        <v>72</v>
      </c>
      <c r="H1032" s="3" t="s">
        <v>74</v>
      </c>
      <c r="I1032" s="3" t="s">
        <v>78</v>
      </c>
      <c r="J1032" s="3" t="s">
        <v>25</v>
      </c>
      <c r="K1032" s="3" t="s">
        <v>81</v>
      </c>
      <c r="L1032" s="6">
        <v>83064</v>
      </c>
      <c r="M1032" s="6">
        <v>101112</v>
      </c>
      <c r="N1032" s="6">
        <v>94450</v>
      </c>
      <c r="O1032" s="6">
        <v>50249</v>
      </c>
      <c r="P1032" s="6">
        <v>36016</v>
      </c>
      <c r="Q1032" s="6">
        <v>72978.2</v>
      </c>
    </row>
    <row r="1033" spans="7:17" x14ac:dyDescent="0.3">
      <c r="G1033" s="3" t="s">
        <v>72</v>
      </c>
      <c r="H1033" s="3" t="s">
        <v>74</v>
      </c>
      <c r="I1033" s="3" t="s">
        <v>78</v>
      </c>
      <c r="J1033" s="3" t="s">
        <v>25</v>
      </c>
      <c r="K1033" s="3" t="s">
        <v>82</v>
      </c>
      <c r="L1033" s="6">
        <v>83064</v>
      </c>
      <c r="M1033" s="6">
        <v>101112</v>
      </c>
      <c r="N1033" s="6">
        <v>94450</v>
      </c>
      <c r="O1033" s="6">
        <v>50249</v>
      </c>
      <c r="P1033" s="6">
        <v>33332</v>
      </c>
      <c r="Q1033" s="6">
        <v>72441.399999999994</v>
      </c>
    </row>
    <row r="1034" spans="7:17" x14ac:dyDescent="0.3">
      <c r="G1034" s="3" t="s">
        <v>72</v>
      </c>
      <c r="H1034" s="3" t="s">
        <v>74</v>
      </c>
      <c r="I1034" s="3" t="s">
        <v>78</v>
      </c>
      <c r="J1034" s="3" t="s">
        <v>25</v>
      </c>
      <c r="K1034" s="3" t="s">
        <v>83</v>
      </c>
      <c r="L1034" s="6">
        <v>83064</v>
      </c>
      <c r="M1034" s="6">
        <v>101112</v>
      </c>
      <c r="N1034" s="6">
        <v>94450</v>
      </c>
      <c r="O1034" s="6">
        <v>50249</v>
      </c>
      <c r="P1034" s="6">
        <v>41696</v>
      </c>
      <c r="Q1034" s="6">
        <v>74114.2</v>
      </c>
    </row>
    <row r="1035" spans="7:17" x14ac:dyDescent="0.3">
      <c r="G1035" s="3" t="s">
        <v>72</v>
      </c>
      <c r="H1035" s="3" t="s">
        <v>74</v>
      </c>
      <c r="I1035" s="3" t="s">
        <v>78</v>
      </c>
      <c r="J1035" s="3" t="s">
        <v>25</v>
      </c>
      <c r="K1035" s="3" t="s">
        <v>84</v>
      </c>
      <c r="L1035" s="6">
        <v>83064</v>
      </c>
      <c r="M1035" s="6">
        <v>101112</v>
      </c>
      <c r="N1035" s="6">
        <v>94450</v>
      </c>
      <c r="O1035" s="6">
        <v>50249</v>
      </c>
      <c r="P1035" s="6">
        <v>84732</v>
      </c>
      <c r="Q1035" s="6">
        <v>82721.399999999994</v>
      </c>
    </row>
    <row r="1036" spans="7:17" x14ac:dyDescent="0.3">
      <c r="G1036" s="3" t="s">
        <v>72</v>
      </c>
      <c r="H1036" s="3" t="s">
        <v>74</v>
      </c>
      <c r="I1036" s="3" t="s">
        <v>78</v>
      </c>
      <c r="J1036" s="3" t="s">
        <v>25</v>
      </c>
      <c r="K1036" s="3" t="s">
        <v>24</v>
      </c>
      <c r="L1036" s="6">
        <v>83064</v>
      </c>
      <c r="M1036" s="6">
        <v>101112</v>
      </c>
      <c r="N1036" s="6">
        <v>94450</v>
      </c>
      <c r="O1036" s="6">
        <v>50249</v>
      </c>
      <c r="P1036" s="6">
        <v>100893</v>
      </c>
      <c r="Q1036" s="6">
        <v>85953.600000000006</v>
      </c>
    </row>
    <row r="1037" spans="7:17" x14ac:dyDescent="0.3">
      <c r="G1037" s="3" t="s">
        <v>72</v>
      </c>
      <c r="H1037" s="3" t="s">
        <v>74</v>
      </c>
      <c r="I1037" s="3" t="s">
        <v>78</v>
      </c>
      <c r="J1037" s="3" t="s">
        <v>80</v>
      </c>
      <c r="K1037" s="3" t="s">
        <v>81</v>
      </c>
      <c r="L1037" s="6">
        <v>83064</v>
      </c>
      <c r="M1037" s="6">
        <v>101112</v>
      </c>
      <c r="N1037" s="6">
        <v>94450</v>
      </c>
      <c r="O1037" s="6">
        <v>117461</v>
      </c>
      <c r="P1037" s="6">
        <v>36016</v>
      </c>
      <c r="Q1037" s="6">
        <v>86420.6</v>
      </c>
    </row>
    <row r="1038" spans="7:17" x14ac:dyDescent="0.3">
      <c r="G1038" s="3" t="s">
        <v>72</v>
      </c>
      <c r="H1038" s="3" t="s">
        <v>74</v>
      </c>
      <c r="I1038" s="3" t="s">
        <v>78</v>
      </c>
      <c r="J1038" s="3" t="s">
        <v>80</v>
      </c>
      <c r="K1038" s="3" t="s">
        <v>82</v>
      </c>
      <c r="L1038" s="6">
        <v>83064</v>
      </c>
      <c r="M1038" s="6">
        <v>101112</v>
      </c>
      <c r="N1038" s="6">
        <v>94450</v>
      </c>
      <c r="O1038" s="6">
        <v>117461</v>
      </c>
      <c r="P1038" s="6">
        <v>33332</v>
      </c>
      <c r="Q1038" s="6">
        <v>85883.8</v>
      </c>
    </row>
    <row r="1039" spans="7:17" x14ac:dyDescent="0.3">
      <c r="G1039" s="3" t="s">
        <v>72</v>
      </c>
      <c r="H1039" s="3" t="s">
        <v>74</v>
      </c>
      <c r="I1039" s="3" t="s">
        <v>78</v>
      </c>
      <c r="J1039" s="3" t="s">
        <v>80</v>
      </c>
      <c r="K1039" s="3" t="s">
        <v>83</v>
      </c>
      <c r="L1039" s="6">
        <v>83064</v>
      </c>
      <c r="M1039" s="6">
        <v>101112</v>
      </c>
      <c r="N1039" s="6">
        <v>94450</v>
      </c>
      <c r="O1039" s="6">
        <v>117461</v>
      </c>
      <c r="P1039" s="6">
        <v>41696</v>
      </c>
      <c r="Q1039" s="6">
        <v>87556.6</v>
      </c>
    </row>
    <row r="1040" spans="7:17" x14ac:dyDescent="0.3">
      <c r="G1040" s="3" t="s">
        <v>72</v>
      </c>
      <c r="H1040" s="3" t="s">
        <v>74</v>
      </c>
      <c r="I1040" s="3" t="s">
        <v>78</v>
      </c>
      <c r="J1040" s="3" t="s">
        <v>80</v>
      </c>
      <c r="K1040" s="3" t="s">
        <v>84</v>
      </c>
      <c r="L1040" s="6">
        <v>83064</v>
      </c>
      <c r="M1040" s="6">
        <v>101112</v>
      </c>
      <c r="N1040" s="6">
        <v>94450</v>
      </c>
      <c r="O1040" s="6">
        <v>117461</v>
      </c>
      <c r="P1040" s="6">
        <v>84732</v>
      </c>
      <c r="Q1040" s="6">
        <v>96163.8</v>
      </c>
    </row>
    <row r="1041" spans="7:17" x14ac:dyDescent="0.3">
      <c r="G1041" s="3" t="s">
        <v>72</v>
      </c>
      <c r="H1041" s="3" t="s">
        <v>74</v>
      </c>
      <c r="I1041" s="3" t="s">
        <v>78</v>
      </c>
      <c r="J1041" s="3" t="s">
        <v>80</v>
      </c>
      <c r="K1041" s="3" t="s">
        <v>24</v>
      </c>
      <c r="L1041" s="6">
        <v>83064</v>
      </c>
      <c r="M1041" s="6">
        <v>101112</v>
      </c>
      <c r="N1041" s="6">
        <v>94450</v>
      </c>
      <c r="O1041" s="6">
        <v>117461</v>
      </c>
      <c r="P1041" s="6">
        <v>100893</v>
      </c>
      <c r="Q1041" s="6">
        <v>99396</v>
      </c>
    </row>
    <row r="1042" spans="7:17" x14ac:dyDescent="0.3">
      <c r="G1042" s="3" t="s">
        <v>72</v>
      </c>
      <c r="H1042" s="3" t="s">
        <v>74</v>
      </c>
      <c r="I1042" s="3" t="s">
        <v>78</v>
      </c>
      <c r="J1042" s="3" t="s">
        <v>81</v>
      </c>
      <c r="K1042" s="3" t="s">
        <v>82</v>
      </c>
      <c r="L1042" s="6">
        <v>83064</v>
      </c>
      <c r="M1042" s="6">
        <v>101112</v>
      </c>
      <c r="N1042" s="6">
        <v>94450</v>
      </c>
      <c r="O1042" s="6">
        <v>36016</v>
      </c>
      <c r="P1042" s="6">
        <v>33332</v>
      </c>
      <c r="Q1042" s="6">
        <v>69594.8</v>
      </c>
    </row>
    <row r="1043" spans="7:17" x14ac:dyDescent="0.3">
      <c r="G1043" s="3" t="s">
        <v>72</v>
      </c>
      <c r="H1043" s="3" t="s">
        <v>74</v>
      </c>
      <c r="I1043" s="3" t="s">
        <v>78</v>
      </c>
      <c r="J1043" s="3" t="s">
        <v>81</v>
      </c>
      <c r="K1043" s="3" t="s">
        <v>83</v>
      </c>
      <c r="L1043" s="6">
        <v>83064</v>
      </c>
      <c r="M1043" s="6">
        <v>101112</v>
      </c>
      <c r="N1043" s="6">
        <v>94450</v>
      </c>
      <c r="O1043" s="6">
        <v>36016</v>
      </c>
      <c r="P1043" s="6">
        <v>41696</v>
      </c>
      <c r="Q1043" s="6">
        <v>71267.600000000006</v>
      </c>
    </row>
    <row r="1044" spans="7:17" x14ac:dyDescent="0.3">
      <c r="G1044" s="3" t="s">
        <v>72</v>
      </c>
      <c r="H1044" s="3" t="s">
        <v>74</v>
      </c>
      <c r="I1044" s="3" t="s">
        <v>78</v>
      </c>
      <c r="J1044" s="3" t="s">
        <v>81</v>
      </c>
      <c r="K1044" s="3" t="s">
        <v>84</v>
      </c>
      <c r="L1044" s="6">
        <v>83064</v>
      </c>
      <c r="M1044" s="6">
        <v>101112</v>
      </c>
      <c r="N1044" s="6">
        <v>94450</v>
      </c>
      <c r="O1044" s="6">
        <v>36016</v>
      </c>
      <c r="P1044" s="6">
        <v>84732</v>
      </c>
      <c r="Q1044" s="6">
        <v>79874.8</v>
      </c>
    </row>
    <row r="1045" spans="7:17" x14ac:dyDescent="0.3">
      <c r="G1045" s="3" t="s">
        <v>72</v>
      </c>
      <c r="H1045" s="3" t="s">
        <v>74</v>
      </c>
      <c r="I1045" s="3" t="s">
        <v>78</v>
      </c>
      <c r="J1045" s="3" t="s">
        <v>81</v>
      </c>
      <c r="K1045" s="3" t="s">
        <v>24</v>
      </c>
      <c r="L1045" s="6">
        <v>83064</v>
      </c>
      <c r="M1045" s="6">
        <v>101112</v>
      </c>
      <c r="N1045" s="6">
        <v>94450</v>
      </c>
      <c r="O1045" s="6">
        <v>36016</v>
      </c>
      <c r="P1045" s="6">
        <v>100893</v>
      </c>
      <c r="Q1045" s="6">
        <v>83107</v>
      </c>
    </row>
    <row r="1046" spans="7:17" x14ac:dyDescent="0.3">
      <c r="G1046" s="3" t="s">
        <v>72</v>
      </c>
      <c r="H1046" s="3" t="s">
        <v>74</v>
      </c>
      <c r="I1046" s="3" t="s">
        <v>78</v>
      </c>
      <c r="J1046" s="3" t="s">
        <v>82</v>
      </c>
      <c r="K1046" s="3" t="s">
        <v>83</v>
      </c>
      <c r="L1046" s="6">
        <v>83064</v>
      </c>
      <c r="M1046" s="6">
        <v>101112</v>
      </c>
      <c r="N1046" s="6">
        <v>94450</v>
      </c>
      <c r="O1046" s="6">
        <v>33332</v>
      </c>
      <c r="P1046" s="6">
        <v>41696</v>
      </c>
      <c r="Q1046" s="6">
        <v>70730.8</v>
      </c>
    </row>
    <row r="1047" spans="7:17" x14ac:dyDescent="0.3">
      <c r="G1047" s="3" t="s">
        <v>72</v>
      </c>
      <c r="H1047" s="3" t="s">
        <v>74</v>
      </c>
      <c r="I1047" s="3" t="s">
        <v>78</v>
      </c>
      <c r="J1047" s="3" t="s">
        <v>82</v>
      </c>
      <c r="K1047" s="3" t="s">
        <v>84</v>
      </c>
      <c r="L1047" s="6">
        <v>83064</v>
      </c>
      <c r="M1047" s="6">
        <v>101112</v>
      </c>
      <c r="N1047" s="6">
        <v>94450</v>
      </c>
      <c r="O1047" s="6">
        <v>33332</v>
      </c>
      <c r="P1047" s="6">
        <v>84732</v>
      </c>
      <c r="Q1047" s="6">
        <v>79338</v>
      </c>
    </row>
    <row r="1048" spans="7:17" x14ac:dyDescent="0.3">
      <c r="G1048" s="3" t="s">
        <v>72</v>
      </c>
      <c r="H1048" s="3" t="s">
        <v>74</v>
      </c>
      <c r="I1048" s="3" t="s">
        <v>78</v>
      </c>
      <c r="J1048" s="3" t="s">
        <v>82</v>
      </c>
      <c r="K1048" s="3" t="s">
        <v>24</v>
      </c>
      <c r="L1048" s="6">
        <v>83064</v>
      </c>
      <c r="M1048" s="6">
        <v>101112</v>
      </c>
      <c r="N1048" s="6">
        <v>94450</v>
      </c>
      <c r="O1048" s="6">
        <v>33332</v>
      </c>
      <c r="P1048" s="6">
        <v>100893</v>
      </c>
      <c r="Q1048" s="6">
        <v>82570.2</v>
      </c>
    </row>
    <row r="1049" spans="7:17" x14ac:dyDescent="0.3">
      <c r="G1049" s="3" t="s">
        <v>72</v>
      </c>
      <c r="H1049" s="3" t="s">
        <v>74</v>
      </c>
      <c r="I1049" s="3" t="s">
        <v>78</v>
      </c>
      <c r="J1049" s="3" t="s">
        <v>83</v>
      </c>
      <c r="K1049" s="3" t="s">
        <v>84</v>
      </c>
      <c r="L1049" s="6">
        <v>83064</v>
      </c>
      <c r="M1049" s="6">
        <v>101112</v>
      </c>
      <c r="N1049" s="6">
        <v>94450</v>
      </c>
      <c r="O1049" s="6">
        <v>41696</v>
      </c>
      <c r="P1049" s="6">
        <v>84732</v>
      </c>
      <c r="Q1049" s="6">
        <v>81010.8</v>
      </c>
    </row>
    <row r="1050" spans="7:17" x14ac:dyDescent="0.3">
      <c r="G1050" s="3" t="s">
        <v>72</v>
      </c>
      <c r="H1050" s="3" t="s">
        <v>74</v>
      </c>
      <c r="I1050" s="3" t="s">
        <v>78</v>
      </c>
      <c r="J1050" s="3" t="s">
        <v>83</v>
      </c>
      <c r="K1050" s="3" t="s">
        <v>24</v>
      </c>
      <c r="L1050" s="6">
        <v>83064</v>
      </c>
      <c r="M1050" s="6">
        <v>101112</v>
      </c>
      <c r="N1050" s="6">
        <v>94450</v>
      </c>
      <c r="O1050" s="6">
        <v>41696</v>
      </c>
      <c r="P1050" s="6">
        <v>100893</v>
      </c>
      <c r="Q1050" s="6">
        <v>84243</v>
      </c>
    </row>
    <row r="1051" spans="7:17" x14ac:dyDescent="0.3">
      <c r="G1051" s="3" t="s">
        <v>72</v>
      </c>
      <c r="H1051" s="3" t="s">
        <v>74</v>
      </c>
      <c r="I1051" s="3" t="s">
        <v>78</v>
      </c>
      <c r="J1051" s="3" t="s">
        <v>84</v>
      </c>
      <c r="K1051" s="3" t="s">
        <v>24</v>
      </c>
      <c r="L1051" s="6">
        <v>83064</v>
      </c>
      <c r="M1051" s="6">
        <v>101112</v>
      </c>
      <c r="N1051" s="6">
        <v>94450</v>
      </c>
      <c r="O1051" s="6">
        <v>84732</v>
      </c>
      <c r="P1051" s="6">
        <v>100893</v>
      </c>
      <c r="Q1051" s="6">
        <v>92850.2</v>
      </c>
    </row>
    <row r="1052" spans="7:17" x14ac:dyDescent="0.3">
      <c r="G1052" s="3" t="s">
        <v>72</v>
      </c>
      <c r="H1052" s="3" t="s">
        <v>74</v>
      </c>
      <c r="I1052" s="3" t="s">
        <v>79</v>
      </c>
      <c r="J1052" s="3" t="s">
        <v>25</v>
      </c>
      <c r="K1052" s="3" t="s">
        <v>80</v>
      </c>
      <c r="L1052" s="6">
        <v>83064</v>
      </c>
      <c r="M1052" s="6">
        <v>101112</v>
      </c>
      <c r="N1052" s="6">
        <v>97051</v>
      </c>
      <c r="O1052" s="6">
        <v>50249</v>
      </c>
      <c r="P1052" s="6">
        <v>117461</v>
      </c>
      <c r="Q1052" s="6">
        <v>89787.4</v>
      </c>
    </row>
    <row r="1053" spans="7:17" x14ac:dyDescent="0.3">
      <c r="G1053" s="3" t="s">
        <v>72</v>
      </c>
      <c r="H1053" s="3" t="s">
        <v>74</v>
      </c>
      <c r="I1053" s="3" t="s">
        <v>79</v>
      </c>
      <c r="J1053" s="3" t="s">
        <v>25</v>
      </c>
      <c r="K1053" s="3" t="s">
        <v>81</v>
      </c>
      <c r="L1053" s="6">
        <v>83064</v>
      </c>
      <c r="M1053" s="6">
        <v>101112</v>
      </c>
      <c r="N1053" s="6">
        <v>97051</v>
      </c>
      <c r="O1053" s="6">
        <v>50249</v>
      </c>
      <c r="P1053" s="6">
        <v>36016</v>
      </c>
      <c r="Q1053" s="6">
        <v>73498.399999999994</v>
      </c>
    </row>
    <row r="1054" spans="7:17" x14ac:dyDescent="0.3">
      <c r="G1054" s="3" t="s">
        <v>72</v>
      </c>
      <c r="H1054" s="3" t="s">
        <v>74</v>
      </c>
      <c r="I1054" s="3" t="s">
        <v>79</v>
      </c>
      <c r="J1054" s="3" t="s">
        <v>25</v>
      </c>
      <c r="K1054" s="3" t="s">
        <v>82</v>
      </c>
      <c r="L1054" s="6">
        <v>83064</v>
      </c>
      <c r="M1054" s="6">
        <v>101112</v>
      </c>
      <c r="N1054" s="6">
        <v>97051</v>
      </c>
      <c r="O1054" s="6">
        <v>50249</v>
      </c>
      <c r="P1054" s="6">
        <v>33332</v>
      </c>
      <c r="Q1054" s="6">
        <v>72961.600000000006</v>
      </c>
    </row>
    <row r="1055" spans="7:17" x14ac:dyDescent="0.3">
      <c r="G1055" s="3" t="s">
        <v>72</v>
      </c>
      <c r="H1055" s="3" t="s">
        <v>74</v>
      </c>
      <c r="I1055" s="3" t="s">
        <v>79</v>
      </c>
      <c r="J1055" s="3" t="s">
        <v>25</v>
      </c>
      <c r="K1055" s="3" t="s">
        <v>83</v>
      </c>
      <c r="L1055" s="6">
        <v>83064</v>
      </c>
      <c r="M1055" s="6">
        <v>101112</v>
      </c>
      <c r="N1055" s="6">
        <v>97051</v>
      </c>
      <c r="O1055" s="6">
        <v>50249</v>
      </c>
      <c r="P1055" s="6">
        <v>41696</v>
      </c>
      <c r="Q1055" s="6">
        <v>74634.399999999994</v>
      </c>
    </row>
    <row r="1056" spans="7:17" x14ac:dyDescent="0.3">
      <c r="G1056" s="3" t="s">
        <v>72</v>
      </c>
      <c r="H1056" s="3" t="s">
        <v>74</v>
      </c>
      <c r="I1056" s="3" t="s">
        <v>79</v>
      </c>
      <c r="J1056" s="3" t="s">
        <v>25</v>
      </c>
      <c r="K1056" s="3" t="s">
        <v>84</v>
      </c>
      <c r="L1056" s="6">
        <v>83064</v>
      </c>
      <c r="M1056" s="6">
        <v>101112</v>
      </c>
      <c r="N1056" s="6">
        <v>97051</v>
      </c>
      <c r="O1056" s="6">
        <v>50249</v>
      </c>
      <c r="P1056" s="6">
        <v>84732</v>
      </c>
      <c r="Q1056" s="6">
        <v>83241.600000000006</v>
      </c>
    </row>
    <row r="1057" spans="7:17" x14ac:dyDescent="0.3">
      <c r="G1057" s="3" t="s">
        <v>72</v>
      </c>
      <c r="H1057" s="3" t="s">
        <v>74</v>
      </c>
      <c r="I1057" s="3" t="s">
        <v>79</v>
      </c>
      <c r="J1057" s="3" t="s">
        <v>25</v>
      </c>
      <c r="K1057" s="3" t="s">
        <v>24</v>
      </c>
      <c r="L1057" s="6">
        <v>83064</v>
      </c>
      <c r="M1057" s="6">
        <v>101112</v>
      </c>
      <c r="N1057" s="6">
        <v>97051</v>
      </c>
      <c r="O1057" s="6">
        <v>50249</v>
      </c>
      <c r="P1057" s="6">
        <v>100893</v>
      </c>
      <c r="Q1057" s="6">
        <v>86473.8</v>
      </c>
    </row>
    <row r="1058" spans="7:17" x14ac:dyDescent="0.3">
      <c r="G1058" s="3" t="s">
        <v>72</v>
      </c>
      <c r="H1058" s="3" t="s">
        <v>74</v>
      </c>
      <c r="I1058" s="3" t="s">
        <v>79</v>
      </c>
      <c r="J1058" s="3" t="s">
        <v>80</v>
      </c>
      <c r="K1058" s="3" t="s">
        <v>81</v>
      </c>
      <c r="L1058" s="6">
        <v>83064</v>
      </c>
      <c r="M1058" s="6">
        <v>101112</v>
      </c>
      <c r="N1058" s="6">
        <v>97051</v>
      </c>
      <c r="O1058" s="6">
        <v>117461</v>
      </c>
      <c r="P1058" s="6">
        <v>36016</v>
      </c>
      <c r="Q1058" s="6">
        <v>86940.800000000003</v>
      </c>
    </row>
    <row r="1059" spans="7:17" x14ac:dyDescent="0.3">
      <c r="G1059" s="3" t="s">
        <v>72</v>
      </c>
      <c r="H1059" s="3" t="s">
        <v>74</v>
      </c>
      <c r="I1059" s="3" t="s">
        <v>79</v>
      </c>
      <c r="J1059" s="3" t="s">
        <v>80</v>
      </c>
      <c r="K1059" s="3" t="s">
        <v>82</v>
      </c>
      <c r="L1059" s="6">
        <v>83064</v>
      </c>
      <c r="M1059" s="6">
        <v>101112</v>
      </c>
      <c r="N1059" s="6">
        <v>97051</v>
      </c>
      <c r="O1059" s="6">
        <v>117461</v>
      </c>
      <c r="P1059" s="6">
        <v>33332</v>
      </c>
      <c r="Q1059" s="6">
        <v>86404</v>
      </c>
    </row>
    <row r="1060" spans="7:17" x14ac:dyDescent="0.3">
      <c r="G1060" s="3" t="s">
        <v>72</v>
      </c>
      <c r="H1060" s="3" t="s">
        <v>74</v>
      </c>
      <c r="I1060" s="3" t="s">
        <v>79</v>
      </c>
      <c r="J1060" s="3" t="s">
        <v>80</v>
      </c>
      <c r="K1060" s="3" t="s">
        <v>83</v>
      </c>
      <c r="L1060" s="6">
        <v>83064</v>
      </c>
      <c r="M1060" s="6">
        <v>101112</v>
      </c>
      <c r="N1060" s="6">
        <v>97051</v>
      </c>
      <c r="O1060" s="6">
        <v>117461</v>
      </c>
      <c r="P1060" s="6">
        <v>41696</v>
      </c>
      <c r="Q1060" s="6">
        <v>88076.800000000003</v>
      </c>
    </row>
    <row r="1061" spans="7:17" x14ac:dyDescent="0.3">
      <c r="G1061" s="3" t="s">
        <v>72</v>
      </c>
      <c r="H1061" s="3" t="s">
        <v>74</v>
      </c>
      <c r="I1061" s="3" t="s">
        <v>79</v>
      </c>
      <c r="J1061" s="3" t="s">
        <v>80</v>
      </c>
      <c r="K1061" s="3" t="s">
        <v>84</v>
      </c>
      <c r="L1061" s="6">
        <v>83064</v>
      </c>
      <c r="M1061" s="6">
        <v>101112</v>
      </c>
      <c r="N1061" s="6">
        <v>97051</v>
      </c>
      <c r="O1061" s="6">
        <v>117461</v>
      </c>
      <c r="P1061" s="6">
        <v>84732</v>
      </c>
      <c r="Q1061" s="6">
        <v>96684</v>
      </c>
    </row>
    <row r="1062" spans="7:17" x14ac:dyDescent="0.3">
      <c r="G1062" s="3" t="s">
        <v>72</v>
      </c>
      <c r="H1062" s="3" t="s">
        <v>74</v>
      </c>
      <c r="I1062" s="3" t="s">
        <v>79</v>
      </c>
      <c r="J1062" s="3" t="s">
        <v>80</v>
      </c>
      <c r="K1062" s="3" t="s">
        <v>24</v>
      </c>
      <c r="L1062" s="6">
        <v>83064</v>
      </c>
      <c r="M1062" s="6">
        <v>101112</v>
      </c>
      <c r="N1062" s="6">
        <v>97051</v>
      </c>
      <c r="O1062" s="6">
        <v>117461</v>
      </c>
      <c r="P1062" s="6">
        <v>100893</v>
      </c>
      <c r="Q1062" s="6">
        <v>99916.2</v>
      </c>
    </row>
    <row r="1063" spans="7:17" x14ac:dyDescent="0.3">
      <c r="G1063" s="3" t="s">
        <v>72</v>
      </c>
      <c r="H1063" s="3" t="s">
        <v>74</v>
      </c>
      <c r="I1063" s="3" t="s">
        <v>79</v>
      </c>
      <c r="J1063" s="3" t="s">
        <v>81</v>
      </c>
      <c r="K1063" s="3" t="s">
        <v>82</v>
      </c>
      <c r="L1063" s="6">
        <v>83064</v>
      </c>
      <c r="M1063" s="6">
        <v>101112</v>
      </c>
      <c r="N1063" s="6">
        <v>97051</v>
      </c>
      <c r="O1063" s="6">
        <v>36016</v>
      </c>
      <c r="P1063" s="6">
        <v>33332</v>
      </c>
      <c r="Q1063" s="6">
        <v>70115</v>
      </c>
    </row>
    <row r="1064" spans="7:17" x14ac:dyDescent="0.3">
      <c r="G1064" s="3" t="s">
        <v>72</v>
      </c>
      <c r="H1064" s="3" t="s">
        <v>74</v>
      </c>
      <c r="I1064" s="3" t="s">
        <v>79</v>
      </c>
      <c r="J1064" s="3" t="s">
        <v>81</v>
      </c>
      <c r="K1064" s="3" t="s">
        <v>83</v>
      </c>
      <c r="L1064" s="6">
        <v>83064</v>
      </c>
      <c r="M1064" s="6">
        <v>101112</v>
      </c>
      <c r="N1064" s="6">
        <v>97051</v>
      </c>
      <c r="O1064" s="6">
        <v>36016</v>
      </c>
      <c r="P1064" s="6">
        <v>41696</v>
      </c>
      <c r="Q1064" s="6">
        <v>71787.8</v>
      </c>
    </row>
    <row r="1065" spans="7:17" x14ac:dyDescent="0.3">
      <c r="G1065" s="3" t="s">
        <v>72</v>
      </c>
      <c r="H1065" s="3" t="s">
        <v>74</v>
      </c>
      <c r="I1065" s="3" t="s">
        <v>79</v>
      </c>
      <c r="J1065" s="3" t="s">
        <v>81</v>
      </c>
      <c r="K1065" s="3" t="s">
        <v>84</v>
      </c>
      <c r="L1065" s="6">
        <v>83064</v>
      </c>
      <c r="M1065" s="6">
        <v>101112</v>
      </c>
      <c r="N1065" s="6">
        <v>97051</v>
      </c>
      <c r="O1065" s="6">
        <v>36016</v>
      </c>
      <c r="P1065" s="6">
        <v>84732</v>
      </c>
      <c r="Q1065" s="6">
        <v>80395</v>
      </c>
    </row>
    <row r="1066" spans="7:17" x14ac:dyDescent="0.3">
      <c r="G1066" s="3" t="s">
        <v>72</v>
      </c>
      <c r="H1066" s="3" t="s">
        <v>74</v>
      </c>
      <c r="I1066" s="3" t="s">
        <v>79</v>
      </c>
      <c r="J1066" s="3" t="s">
        <v>81</v>
      </c>
      <c r="K1066" s="3" t="s">
        <v>24</v>
      </c>
      <c r="L1066" s="6">
        <v>83064</v>
      </c>
      <c r="M1066" s="6">
        <v>101112</v>
      </c>
      <c r="N1066" s="6">
        <v>97051</v>
      </c>
      <c r="O1066" s="6">
        <v>36016</v>
      </c>
      <c r="P1066" s="6">
        <v>100893</v>
      </c>
      <c r="Q1066" s="6">
        <v>83627.199999999997</v>
      </c>
    </row>
    <row r="1067" spans="7:17" x14ac:dyDescent="0.3">
      <c r="G1067" s="3" t="s">
        <v>72</v>
      </c>
      <c r="H1067" s="3" t="s">
        <v>74</v>
      </c>
      <c r="I1067" s="3" t="s">
        <v>79</v>
      </c>
      <c r="J1067" s="3" t="s">
        <v>82</v>
      </c>
      <c r="K1067" s="3" t="s">
        <v>83</v>
      </c>
      <c r="L1067" s="6">
        <v>83064</v>
      </c>
      <c r="M1067" s="6">
        <v>101112</v>
      </c>
      <c r="N1067" s="6">
        <v>97051</v>
      </c>
      <c r="O1067" s="6">
        <v>33332</v>
      </c>
      <c r="P1067" s="6">
        <v>41696</v>
      </c>
      <c r="Q1067" s="6">
        <v>71251</v>
      </c>
    </row>
    <row r="1068" spans="7:17" x14ac:dyDescent="0.3">
      <c r="G1068" s="3" t="s">
        <v>72</v>
      </c>
      <c r="H1068" s="3" t="s">
        <v>74</v>
      </c>
      <c r="I1068" s="3" t="s">
        <v>79</v>
      </c>
      <c r="J1068" s="3" t="s">
        <v>82</v>
      </c>
      <c r="K1068" s="3" t="s">
        <v>84</v>
      </c>
      <c r="L1068" s="6">
        <v>83064</v>
      </c>
      <c r="M1068" s="6">
        <v>101112</v>
      </c>
      <c r="N1068" s="6">
        <v>97051</v>
      </c>
      <c r="O1068" s="6">
        <v>33332</v>
      </c>
      <c r="P1068" s="6">
        <v>84732</v>
      </c>
      <c r="Q1068" s="6">
        <v>79858.2</v>
      </c>
    </row>
    <row r="1069" spans="7:17" x14ac:dyDescent="0.3">
      <c r="G1069" s="3" t="s">
        <v>72</v>
      </c>
      <c r="H1069" s="3" t="s">
        <v>74</v>
      </c>
      <c r="I1069" s="3" t="s">
        <v>79</v>
      </c>
      <c r="J1069" s="3" t="s">
        <v>82</v>
      </c>
      <c r="K1069" s="3" t="s">
        <v>24</v>
      </c>
      <c r="L1069" s="6">
        <v>83064</v>
      </c>
      <c r="M1069" s="6">
        <v>101112</v>
      </c>
      <c r="N1069" s="6">
        <v>97051</v>
      </c>
      <c r="O1069" s="6">
        <v>33332</v>
      </c>
      <c r="P1069" s="6">
        <v>100893</v>
      </c>
      <c r="Q1069" s="6">
        <v>83090.399999999994</v>
      </c>
    </row>
    <row r="1070" spans="7:17" x14ac:dyDescent="0.3">
      <c r="G1070" s="3" t="s">
        <v>72</v>
      </c>
      <c r="H1070" s="3" t="s">
        <v>74</v>
      </c>
      <c r="I1070" s="3" t="s">
        <v>79</v>
      </c>
      <c r="J1070" s="3" t="s">
        <v>83</v>
      </c>
      <c r="K1070" s="3" t="s">
        <v>84</v>
      </c>
      <c r="L1070" s="6">
        <v>83064</v>
      </c>
      <c r="M1070" s="6">
        <v>101112</v>
      </c>
      <c r="N1070" s="6">
        <v>97051</v>
      </c>
      <c r="O1070" s="6">
        <v>41696</v>
      </c>
      <c r="P1070" s="6">
        <v>84732</v>
      </c>
      <c r="Q1070" s="6">
        <v>81531</v>
      </c>
    </row>
    <row r="1071" spans="7:17" x14ac:dyDescent="0.3">
      <c r="G1071" s="3" t="s">
        <v>72</v>
      </c>
      <c r="H1071" s="3" t="s">
        <v>74</v>
      </c>
      <c r="I1071" s="3" t="s">
        <v>79</v>
      </c>
      <c r="J1071" s="3" t="s">
        <v>83</v>
      </c>
      <c r="K1071" s="3" t="s">
        <v>24</v>
      </c>
      <c r="L1071" s="6">
        <v>83064</v>
      </c>
      <c r="M1071" s="6">
        <v>101112</v>
      </c>
      <c r="N1071" s="6">
        <v>97051</v>
      </c>
      <c r="O1071" s="6">
        <v>41696</v>
      </c>
      <c r="P1071" s="6">
        <v>100893</v>
      </c>
      <c r="Q1071" s="6">
        <v>84763.199999999997</v>
      </c>
    </row>
    <row r="1072" spans="7:17" x14ac:dyDescent="0.3">
      <c r="G1072" s="3" t="s">
        <v>72</v>
      </c>
      <c r="H1072" s="3" t="s">
        <v>74</v>
      </c>
      <c r="I1072" s="3" t="s">
        <v>79</v>
      </c>
      <c r="J1072" s="3" t="s">
        <v>84</v>
      </c>
      <c r="K1072" s="3" t="s">
        <v>24</v>
      </c>
      <c r="L1072" s="6">
        <v>83064</v>
      </c>
      <c r="M1072" s="6">
        <v>101112</v>
      </c>
      <c r="N1072" s="6">
        <v>97051</v>
      </c>
      <c r="O1072" s="6">
        <v>84732</v>
      </c>
      <c r="P1072" s="6">
        <v>100893</v>
      </c>
      <c r="Q1072" s="6">
        <v>93370.4</v>
      </c>
    </row>
    <row r="1073" spans="7:17" x14ac:dyDescent="0.3">
      <c r="G1073" s="3" t="s">
        <v>72</v>
      </c>
      <c r="H1073" s="3" t="s">
        <v>74</v>
      </c>
      <c r="I1073" s="3" t="s">
        <v>25</v>
      </c>
      <c r="J1073" s="3" t="s">
        <v>80</v>
      </c>
      <c r="K1073" s="3" t="s">
        <v>81</v>
      </c>
      <c r="L1073" s="6">
        <v>83064</v>
      </c>
      <c r="M1073" s="6">
        <v>101112</v>
      </c>
      <c r="N1073" s="6">
        <v>50249</v>
      </c>
      <c r="O1073" s="6">
        <v>117461</v>
      </c>
      <c r="P1073" s="6">
        <v>36016</v>
      </c>
      <c r="Q1073" s="6">
        <v>77580.399999999994</v>
      </c>
    </row>
    <row r="1074" spans="7:17" x14ac:dyDescent="0.3">
      <c r="G1074" s="3" t="s">
        <v>72</v>
      </c>
      <c r="H1074" s="3" t="s">
        <v>74</v>
      </c>
      <c r="I1074" s="3" t="s">
        <v>25</v>
      </c>
      <c r="J1074" s="3" t="s">
        <v>80</v>
      </c>
      <c r="K1074" s="3" t="s">
        <v>82</v>
      </c>
      <c r="L1074" s="6">
        <v>83064</v>
      </c>
      <c r="M1074" s="6">
        <v>101112</v>
      </c>
      <c r="N1074" s="6">
        <v>50249</v>
      </c>
      <c r="O1074" s="6">
        <v>117461</v>
      </c>
      <c r="P1074" s="6">
        <v>33332</v>
      </c>
      <c r="Q1074" s="6">
        <v>77043.600000000006</v>
      </c>
    </row>
    <row r="1075" spans="7:17" x14ac:dyDescent="0.3">
      <c r="G1075" s="3" t="s">
        <v>72</v>
      </c>
      <c r="H1075" s="3" t="s">
        <v>74</v>
      </c>
      <c r="I1075" s="3" t="s">
        <v>25</v>
      </c>
      <c r="J1075" s="3" t="s">
        <v>80</v>
      </c>
      <c r="K1075" s="3" t="s">
        <v>83</v>
      </c>
      <c r="L1075" s="6">
        <v>83064</v>
      </c>
      <c r="M1075" s="6">
        <v>101112</v>
      </c>
      <c r="N1075" s="6">
        <v>50249</v>
      </c>
      <c r="O1075" s="6">
        <v>117461</v>
      </c>
      <c r="P1075" s="6">
        <v>41696</v>
      </c>
      <c r="Q1075" s="6">
        <v>78716.399999999994</v>
      </c>
    </row>
    <row r="1076" spans="7:17" x14ac:dyDescent="0.3">
      <c r="G1076" s="3" t="s">
        <v>72</v>
      </c>
      <c r="H1076" s="3" t="s">
        <v>74</v>
      </c>
      <c r="I1076" s="3" t="s">
        <v>25</v>
      </c>
      <c r="J1076" s="3" t="s">
        <v>80</v>
      </c>
      <c r="K1076" s="3" t="s">
        <v>84</v>
      </c>
      <c r="L1076" s="6">
        <v>83064</v>
      </c>
      <c r="M1076" s="6">
        <v>101112</v>
      </c>
      <c r="N1076" s="6">
        <v>50249</v>
      </c>
      <c r="O1076" s="6">
        <v>117461</v>
      </c>
      <c r="P1076" s="6">
        <v>84732</v>
      </c>
      <c r="Q1076" s="6">
        <v>87323.6</v>
      </c>
    </row>
    <row r="1077" spans="7:17" x14ac:dyDescent="0.3">
      <c r="G1077" s="3" t="s">
        <v>72</v>
      </c>
      <c r="H1077" s="3" t="s">
        <v>74</v>
      </c>
      <c r="I1077" s="3" t="s">
        <v>25</v>
      </c>
      <c r="J1077" s="3" t="s">
        <v>80</v>
      </c>
      <c r="K1077" s="3" t="s">
        <v>24</v>
      </c>
      <c r="L1077" s="6">
        <v>83064</v>
      </c>
      <c r="M1077" s="6">
        <v>101112</v>
      </c>
      <c r="N1077" s="6">
        <v>50249</v>
      </c>
      <c r="O1077" s="6">
        <v>117461</v>
      </c>
      <c r="P1077" s="6">
        <v>100893</v>
      </c>
      <c r="Q1077" s="6">
        <v>90555.8</v>
      </c>
    </row>
    <row r="1078" spans="7:17" x14ac:dyDescent="0.3">
      <c r="G1078" s="3" t="s">
        <v>72</v>
      </c>
      <c r="H1078" s="3" t="s">
        <v>74</v>
      </c>
      <c r="I1078" s="3" t="s">
        <v>25</v>
      </c>
      <c r="J1078" s="3" t="s">
        <v>81</v>
      </c>
      <c r="K1078" s="3" t="s">
        <v>82</v>
      </c>
      <c r="L1078" s="6">
        <v>83064</v>
      </c>
      <c r="M1078" s="6">
        <v>101112</v>
      </c>
      <c r="N1078" s="6">
        <v>50249</v>
      </c>
      <c r="O1078" s="6">
        <v>36016</v>
      </c>
      <c r="P1078" s="6">
        <v>33332</v>
      </c>
      <c r="Q1078" s="6">
        <v>60754.6</v>
      </c>
    </row>
    <row r="1079" spans="7:17" x14ac:dyDescent="0.3">
      <c r="G1079" s="3" t="s">
        <v>72</v>
      </c>
      <c r="H1079" s="3" t="s">
        <v>74</v>
      </c>
      <c r="I1079" s="3" t="s">
        <v>25</v>
      </c>
      <c r="J1079" s="3" t="s">
        <v>81</v>
      </c>
      <c r="K1079" s="3" t="s">
        <v>83</v>
      </c>
      <c r="L1079" s="6">
        <v>83064</v>
      </c>
      <c r="M1079" s="6">
        <v>101112</v>
      </c>
      <c r="N1079" s="6">
        <v>50249</v>
      </c>
      <c r="O1079" s="6">
        <v>36016</v>
      </c>
      <c r="P1079" s="6">
        <v>41696</v>
      </c>
      <c r="Q1079" s="6">
        <v>62427.4</v>
      </c>
    </row>
    <row r="1080" spans="7:17" x14ac:dyDescent="0.3">
      <c r="G1080" s="3" t="s">
        <v>72</v>
      </c>
      <c r="H1080" s="3" t="s">
        <v>74</v>
      </c>
      <c r="I1080" s="3" t="s">
        <v>25</v>
      </c>
      <c r="J1080" s="3" t="s">
        <v>81</v>
      </c>
      <c r="K1080" s="3" t="s">
        <v>84</v>
      </c>
      <c r="L1080" s="6">
        <v>83064</v>
      </c>
      <c r="M1080" s="6">
        <v>101112</v>
      </c>
      <c r="N1080" s="6">
        <v>50249</v>
      </c>
      <c r="O1080" s="6">
        <v>36016</v>
      </c>
      <c r="P1080" s="6">
        <v>84732</v>
      </c>
      <c r="Q1080" s="6">
        <v>71034.600000000006</v>
      </c>
    </row>
    <row r="1081" spans="7:17" x14ac:dyDescent="0.3">
      <c r="G1081" s="3" t="s">
        <v>72</v>
      </c>
      <c r="H1081" s="3" t="s">
        <v>74</v>
      </c>
      <c r="I1081" s="3" t="s">
        <v>25</v>
      </c>
      <c r="J1081" s="3" t="s">
        <v>81</v>
      </c>
      <c r="K1081" s="3" t="s">
        <v>24</v>
      </c>
      <c r="L1081" s="6">
        <v>83064</v>
      </c>
      <c r="M1081" s="6">
        <v>101112</v>
      </c>
      <c r="N1081" s="6">
        <v>50249</v>
      </c>
      <c r="O1081" s="6">
        <v>36016</v>
      </c>
      <c r="P1081" s="6">
        <v>100893</v>
      </c>
      <c r="Q1081" s="6">
        <v>74266.8</v>
      </c>
    </row>
    <row r="1082" spans="7:17" x14ac:dyDescent="0.3">
      <c r="G1082" s="3" t="s">
        <v>72</v>
      </c>
      <c r="H1082" s="3" t="s">
        <v>74</v>
      </c>
      <c r="I1082" s="3" t="s">
        <v>25</v>
      </c>
      <c r="J1082" s="3" t="s">
        <v>82</v>
      </c>
      <c r="K1082" s="3" t="s">
        <v>83</v>
      </c>
      <c r="L1082" s="6">
        <v>83064</v>
      </c>
      <c r="M1082" s="6">
        <v>101112</v>
      </c>
      <c r="N1082" s="6">
        <v>50249</v>
      </c>
      <c r="O1082" s="6">
        <v>33332</v>
      </c>
      <c r="P1082" s="6">
        <v>41696</v>
      </c>
      <c r="Q1082" s="6">
        <v>61890.6</v>
      </c>
    </row>
    <row r="1083" spans="7:17" x14ac:dyDescent="0.3">
      <c r="G1083" s="3" t="s">
        <v>72</v>
      </c>
      <c r="H1083" s="3" t="s">
        <v>74</v>
      </c>
      <c r="I1083" s="3" t="s">
        <v>25</v>
      </c>
      <c r="J1083" s="3" t="s">
        <v>82</v>
      </c>
      <c r="K1083" s="3" t="s">
        <v>84</v>
      </c>
      <c r="L1083" s="6">
        <v>83064</v>
      </c>
      <c r="M1083" s="6">
        <v>101112</v>
      </c>
      <c r="N1083" s="6">
        <v>50249</v>
      </c>
      <c r="O1083" s="6">
        <v>33332</v>
      </c>
      <c r="P1083" s="6">
        <v>84732</v>
      </c>
      <c r="Q1083" s="6">
        <v>70497.8</v>
      </c>
    </row>
    <row r="1084" spans="7:17" x14ac:dyDescent="0.3">
      <c r="G1084" s="3" t="s">
        <v>72</v>
      </c>
      <c r="H1084" s="3" t="s">
        <v>74</v>
      </c>
      <c r="I1084" s="3" t="s">
        <v>25</v>
      </c>
      <c r="J1084" s="3" t="s">
        <v>82</v>
      </c>
      <c r="K1084" s="3" t="s">
        <v>24</v>
      </c>
      <c r="L1084" s="6">
        <v>83064</v>
      </c>
      <c r="M1084" s="6">
        <v>101112</v>
      </c>
      <c r="N1084" s="6">
        <v>50249</v>
      </c>
      <c r="O1084" s="6">
        <v>33332</v>
      </c>
      <c r="P1084" s="6">
        <v>100893</v>
      </c>
      <c r="Q1084" s="6">
        <v>73730</v>
      </c>
    </row>
    <row r="1085" spans="7:17" x14ac:dyDescent="0.3">
      <c r="G1085" s="3" t="s">
        <v>72</v>
      </c>
      <c r="H1085" s="3" t="s">
        <v>74</v>
      </c>
      <c r="I1085" s="3" t="s">
        <v>25</v>
      </c>
      <c r="J1085" s="3" t="s">
        <v>83</v>
      </c>
      <c r="K1085" s="3" t="s">
        <v>84</v>
      </c>
      <c r="L1085" s="6">
        <v>83064</v>
      </c>
      <c r="M1085" s="6">
        <v>101112</v>
      </c>
      <c r="N1085" s="6">
        <v>50249</v>
      </c>
      <c r="O1085" s="6">
        <v>41696</v>
      </c>
      <c r="P1085" s="6">
        <v>84732</v>
      </c>
      <c r="Q1085" s="6">
        <v>72170.600000000006</v>
      </c>
    </row>
    <row r="1086" spans="7:17" x14ac:dyDescent="0.3">
      <c r="G1086" s="3" t="s">
        <v>72</v>
      </c>
      <c r="H1086" s="3" t="s">
        <v>74</v>
      </c>
      <c r="I1086" s="3" t="s">
        <v>25</v>
      </c>
      <c r="J1086" s="3" t="s">
        <v>83</v>
      </c>
      <c r="K1086" s="3" t="s">
        <v>24</v>
      </c>
      <c r="L1086" s="6">
        <v>83064</v>
      </c>
      <c r="M1086" s="6">
        <v>101112</v>
      </c>
      <c r="N1086" s="6">
        <v>50249</v>
      </c>
      <c r="O1086" s="6">
        <v>41696</v>
      </c>
      <c r="P1086" s="6">
        <v>100893</v>
      </c>
      <c r="Q1086" s="6">
        <v>75402.8</v>
      </c>
    </row>
    <row r="1087" spans="7:17" x14ac:dyDescent="0.3">
      <c r="G1087" s="3" t="s">
        <v>72</v>
      </c>
      <c r="H1087" s="3" t="s">
        <v>74</v>
      </c>
      <c r="I1087" s="3" t="s">
        <v>25</v>
      </c>
      <c r="J1087" s="3" t="s">
        <v>84</v>
      </c>
      <c r="K1087" s="3" t="s">
        <v>24</v>
      </c>
      <c r="L1087" s="6">
        <v>83064</v>
      </c>
      <c r="M1087" s="6">
        <v>101112</v>
      </c>
      <c r="N1087" s="6">
        <v>50249</v>
      </c>
      <c r="O1087" s="6">
        <v>84732</v>
      </c>
      <c r="P1087" s="6">
        <v>100893</v>
      </c>
      <c r="Q1087" s="6">
        <v>84010</v>
      </c>
    </row>
    <row r="1088" spans="7:17" x14ac:dyDescent="0.3">
      <c r="G1088" s="3" t="s">
        <v>72</v>
      </c>
      <c r="H1088" s="3" t="s">
        <v>74</v>
      </c>
      <c r="I1088" s="3" t="s">
        <v>80</v>
      </c>
      <c r="J1088" s="3" t="s">
        <v>81</v>
      </c>
      <c r="K1088" s="3" t="s">
        <v>82</v>
      </c>
      <c r="L1088" s="6">
        <v>83064</v>
      </c>
      <c r="M1088" s="6">
        <v>101112</v>
      </c>
      <c r="N1088" s="6">
        <v>117461</v>
      </c>
      <c r="O1088" s="6">
        <v>36016</v>
      </c>
      <c r="P1088" s="6">
        <v>33332</v>
      </c>
      <c r="Q1088" s="6">
        <v>74197</v>
      </c>
    </row>
    <row r="1089" spans="7:17" x14ac:dyDescent="0.3">
      <c r="G1089" s="3" t="s">
        <v>72</v>
      </c>
      <c r="H1089" s="3" t="s">
        <v>74</v>
      </c>
      <c r="I1089" s="3" t="s">
        <v>80</v>
      </c>
      <c r="J1089" s="3" t="s">
        <v>81</v>
      </c>
      <c r="K1089" s="3" t="s">
        <v>83</v>
      </c>
      <c r="L1089" s="6">
        <v>83064</v>
      </c>
      <c r="M1089" s="6">
        <v>101112</v>
      </c>
      <c r="N1089" s="6">
        <v>117461</v>
      </c>
      <c r="O1089" s="6">
        <v>36016</v>
      </c>
      <c r="P1089" s="6">
        <v>41696</v>
      </c>
      <c r="Q1089" s="6">
        <v>75869.8</v>
      </c>
    </row>
    <row r="1090" spans="7:17" x14ac:dyDescent="0.3">
      <c r="G1090" s="3" t="s">
        <v>72</v>
      </c>
      <c r="H1090" s="3" t="s">
        <v>74</v>
      </c>
      <c r="I1090" s="3" t="s">
        <v>80</v>
      </c>
      <c r="J1090" s="3" t="s">
        <v>81</v>
      </c>
      <c r="K1090" s="3" t="s">
        <v>84</v>
      </c>
      <c r="L1090" s="6">
        <v>83064</v>
      </c>
      <c r="M1090" s="6">
        <v>101112</v>
      </c>
      <c r="N1090" s="6">
        <v>117461</v>
      </c>
      <c r="O1090" s="6">
        <v>36016</v>
      </c>
      <c r="P1090" s="6">
        <v>84732</v>
      </c>
      <c r="Q1090" s="6">
        <v>84477</v>
      </c>
    </row>
    <row r="1091" spans="7:17" x14ac:dyDescent="0.3">
      <c r="G1091" s="3" t="s">
        <v>72</v>
      </c>
      <c r="H1091" s="3" t="s">
        <v>74</v>
      </c>
      <c r="I1091" s="3" t="s">
        <v>80</v>
      </c>
      <c r="J1091" s="3" t="s">
        <v>81</v>
      </c>
      <c r="K1091" s="3" t="s">
        <v>24</v>
      </c>
      <c r="L1091" s="6">
        <v>83064</v>
      </c>
      <c r="M1091" s="6">
        <v>101112</v>
      </c>
      <c r="N1091" s="6">
        <v>117461</v>
      </c>
      <c r="O1091" s="6">
        <v>36016</v>
      </c>
      <c r="P1091" s="6">
        <v>100893</v>
      </c>
      <c r="Q1091" s="6">
        <v>87709.2</v>
      </c>
    </row>
    <row r="1092" spans="7:17" x14ac:dyDescent="0.3">
      <c r="G1092" s="3" t="s">
        <v>72</v>
      </c>
      <c r="H1092" s="3" t="s">
        <v>74</v>
      </c>
      <c r="I1092" s="3" t="s">
        <v>80</v>
      </c>
      <c r="J1092" s="3" t="s">
        <v>82</v>
      </c>
      <c r="K1092" s="3" t="s">
        <v>83</v>
      </c>
      <c r="L1092" s="6">
        <v>83064</v>
      </c>
      <c r="M1092" s="6">
        <v>101112</v>
      </c>
      <c r="N1092" s="6">
        <v>117461</v>
      </c>
      <c r="O1092" s="6">
        <v>33332</v>
      </c>
      <c r="P1092" s="6">
        <v>41696</v>
      </c>
      <c r="Q1092" s="6">
        <v>75333</v>
      </c>
    </row>
    <row r="1093" spans="7:17" x14ac:dyDescent="0.3">
      <c r="G1093" s="3" t="s">
        <v>72</v>
      </c>
      <c r="H1093" s="3" t="s">
        <v>74</v>
      </c>
      <c r="I1093" s="3" t="s">
        <v>80</v>
      </c>
      <c r="J1093" s="3" t="s">
        <v>82</v>
      </c>
      <c r="K1093" s="3" t="s">
        <v>84</v>
      </c>
      <c r="L1093" s="6">
        <v>83064</v>
      </c>
      <c r="M1093" s="6">
        <v>101112</v>
      </c>
      <c r="N1093" s="6">
        <v>117461</v>
      </c>
      <c r="O1093" s="6">
        <v>33332</v>
      </c>
      <c r="P1093" s="6">
        <v>84732</v>
      </c>
      <c r="Q1093" s="6">
        <v>83940.2</v>
      </c>
    </row>
    <row r="1094" spans="7:17" x14ac:dyDescent="0.3">
      <c r="G1094" s="3" t="s">
        <v>72</v>
      </c>
      <c r="H1094" s="3" t="s">
        <v>74</v>
      </c>
      <c r="I1094" s="3" t="s">
        <v>80</v>
      </c>
      <c r="J1094" s="3" t="s">
        <v>82</v>
      </c>
      <c r="K1094" s="3" t="s">
        <v>24</v>
      </c>
      <c r="L1094" s="6">
        <v>83064</v>
      </c>
      <c r="M1094" s="6">
        <v>101112</v>
      </c>
      <c r="N1094" s="6">
        <v>117461</v>
      </c>
      <c r="O1094" s="6">
        <v>33332</v>
      </c>
      <c r="P1094" s="6">
        <v>100893</v>
      </c>
      <c r="Q1094" s="6">
        <v>87172.4</v>
      </c>
    </row>
    <row r="1095" spans="7:17" x14ac:dyDescent="0.3">
      <c r="G1095" s="3" t="s">
        <v>72</v>
      </c>
      <c r="H1095" s="3" t="s">
        <v>74</v>
      </c>
      <c r="I1095" s="3" t="s">
        <v>80</v>
      </c>
      <c r="J1095" s="3" t="s">
        <v>83</v>
      </c>
      <c r="K1095" s="3" t="s">
        <v>84</v>
      </c>
      <c r="L1095" s="6">
        <v>83064</v>
      </c>
      <c r="M1095" s="6">
        <v>101112</v>
      </c>
      <c r="N1095" s="6">
        <v>117461</v>
      </c>
      <c r="O1095" s="6">
        <v>41696</v>
      </c>
      <c r="P1095" s="6">
        <v>84732</v>
      </c>
      <c r="Q1095" s="6">
        <v>85613</v>
      </c>
    </row>
    <row r="1096" spans="7:17" x14ac:dyDescent="0.3">
      <c r="G1096" s="3" t="s">
        <v>72</v>
      </c>
      <c r="H1096" s="3" t="s">
        <v>74</v>
      </c>
      <c r="I1096" s="3" t="s">
        <v>80</v>
      </c>
      <c r="J1096" s="3" t="s">
        <v>83</v>
      </c>
      <c r="K1096" s="3" t="s">
        <v>24</v>
      </c>
      <c r="L1096" s="6">
        <v>83064</v>
      </c>
      <c r="M1096" s="6">
        <v>101112</v>
      </c>
      <c r="N1096" s="6">
        <v>117461</v>
      </c>
      <c r="O1096" s="6">
        <v>41696</v>
      </c>
      <c r="P1096" s="6">
        <v>100893</v>
      </c>
      <c r="Q1096" s="6">
        <v>88845.2</v>
      </c>
    </row>
    <row r="1097" spans="7:17" x14ac:dyDescent="0.3">
      <c r="G1097" s="3" t="s">
        <v>72</v>
      </c>
      <c r="H1097" s="3" t="s">
        <v>74</v>
      </c>
      <c r="I1097" s="3" t="s">
        <v>80</v>
      </c>
      <c r="J1097" s="3" t="s">
        <v>84</v>
      </c>
      <c r="K1097" s="3" t="s">
        <v>24</v>
      </c>
      <c r="L1097" s="6">
        <v>83064</v>
      </c>
      <c r="M1097" s="6">
        <v>101112</v>
      </c>
      <c r="N1097" s="6">
        <v>117461</v>
      </c>
      <c r="O1097" s="6">
        <v>84732</v>
      </c>
      <c r="P1097" s="6">
        <v>100893</v>
      </c>
      <c r="Q1097" s="6">
        <v>97452.4</v>
      </c>
    </row>
    <row r="1098" spans="7:17" x14ac:dyDescent="0.3">
      <c r="G1098" s="3" t="s">
        <v>72</v>
      </c>
      <c r="H1098" s="3" t="s">
        <v>74</v>
      </c>
      <c r="I1098" s="3" t="s">
        <v>81</v>
      </c>
      <c r="J1098" s="3" t="s">
        <v>82</v>
      </c>
      <c r="K1098" s="3" t="s">
        <v>83</v>
      </c>
      <c r="L1098" s="6">
        <v>83064</v>
      </c>
      <c r="M1098" s="6">
        <v>101112</v>
      </c>
      <c r="N1098" s="6">
        <v>36016</v>
      </c>
      <c r="O1098" s="6">
        <v>33332</v>
      </c>
      <c r="P1098" s="6">
        <v>41696</v>
      </c>
      <c r="Q1098" s="6">
        <v>59044</v>
      </c>
    </row>
    <row r="1099" spans="7:17" x14ac:dyDescent="0.3">
      <c r="G1099" s="3" t="s">
        <v>72</v>
      </c>
      <c r="H1099" s="3" t="s">
        <v>74</v>
      </c>
      <c r="I1099" s="3" t="s">
        <v>81</v>
      </c>
      <c r="J1099" s="3" t="s">
        <v>82</v>
      </c>
      <c r="K1099" s="3" t="s">
        <v>84</v>
      </c>
      <c r="L1099" s="6">
        <v>83064</v>
      </c>
      <c r="M1099" s="6">
        <v>101112</v>
      </c>
      <c r="N1099" s="6">
        <v>36016</v>
      </c>
      <c r="O1099" s="6">
        <v>33332</v>
      </c>
      <c r="P1099" s="6">
        <v>84732</v>
      </c>
      <c r="Q1099" s="6">
        <v>67651.199999999997</v>
      </c>
    </row>
    <row r="1100" spans="7:17" x14ac:dyDescent="0.3">
      <c r="G1100" s="3" t="s">
        <v>72</v>
      </c>
      <c r="H1100" s="3" t="s">
        <v>74</v>
      </c>
      <c r="I1100" s="3" t="s">
        <v>81</v>
      </c>
      <c r="J1100" s="3" t="s">
        <v>82</v>
      </c>
      <c r="K1100" s="3" t="s">
        <v>24</v>
      </c>
      <c r="L1100" s="6">
        <v>83064</v>
      </c>
      <c r="M1100" s="6">
        <v>101112</v>
      </c>
      <c r="N1100" s="6">
        <v>36016</v>
      </c>
      <c r="O1100" s="6">
        <v>33332</v>
      </c>
      <c r="P1100" s="6">
        <v>100893</v>
      </c>
      <c r="Q1100" s="6">
        <v>70883.399999999994</v>
      </c>
    </row>
    <row r="1101" spans="7:17" x14ac:dyDescent="0.3">
      <c r="G1101" s="3" t="s">
        <v>72</v>
      </c>
      <c r="H1101" s="3" t="s">
        <v>74</v>
      </c>
      <c r="I1101" s="3" t="s">
        <v>81</v>
      </c>
      <c r="J1101" s="3" t="s">
        <v>83</v>
      </c>
      <c r="K1101" s="3" t="s">
        <v>84</v>
      </c>
      <c r="L1101" s="6">
        <v>83064</v>
      </c>
      <c r="M1101" s="6">
        <v>101112</v>
      </c>
      <c r="N1101" s="6">
        <v>36016</v>
      </c>
      <c r="O1101" s="6">
        <v>41696</v>
      </c>
      <c r="P1101" s="6">
        <v>84732</v>
      </c>
      <c r="Q1101" s="6">
        <v>69324</v>
      </c>
    </row>
    <row r="1102" spans="7:17" x14ac:dyDescent="0.3">
      <c r="G1102" s="3" t="s">
        <v>72</v>
      </c>
      <c r="H1102" s="3" t="s">
        <v>74</v>
      </c>
      <c r="I1102" s="3" t="s">
        <v>81</v>
      </c>
      <c r="J1102" s="3" t="s">
        <v>83</v>
      </c>
      <c r="K1102" s="3" t="s">
        <v>24</v>
      </c>
      <c r="L1102" s="6">
        <v>83064</v>
      </c>
      <c r="M1102" s="6">
        <v>101112</v>
      </c>
      <c r="N1102" s="6">
        <v>36016</v>
      </c>
      <c r="O1102" s="6">
        <v>41696</v>
      </c>
      <c r="P1102" s="6">
        <v>100893</v>
      </c>
      <c r="Q1102" s="6">
        <v>72556.2</v>
      </c>
    </row>
    <row r="1103" spans="7:17" x14ac:dyDescent="0.3">
      <c r="G1103" s="3" t="s">
        <v>72</v>
      </c>
      <c r="H1103" s="3" t="s">
        <v>74</v>
      </c>
      <c r="I1103" s="3" t="s">
        <v>81</v>
      </c>
      <c r="J1103" s="3" t="s">
        <v>84</v>
      </c>
      <c r="K1103" s="3" t="s">
        <v>24</v>
      </c>
      <c r="L1103" s="6">
        <v>83064</v>
      </c>
      <c r="M1103" s="6">
        <v>101112</v>
      </c>
      <c r="N1103" s="6">
        <v>36016</v>
      </c>
      <c r="O1103" s="6">
        <v>84732</v>
      </c>
      <c r="P1103" s="6">
        <v>100893</v>
      </c>
      <c r="Q1103" s="6">
        <v>81163.399999999994</v>
      </c>
    </row>
    <row r="1104" spans="7:17" x14ac:dyDescent="0.3">
      <c r="G1104" s="3" t="s">
        <v>72</v>
      </c>
      <c r="H1104" s="3" t="s">
        <v>74</v>
      </c>
      <c r="I1104" s="3" t="s">
        <v>82</v>
      </c>
      <c r="J1104" s="3" t="s">
        <v>83</v>
      </c>
      <c r="K1104" s="3" t="s">
        <v>84</v>
      </c>
      <c r="L1104" s="6">
        <v>83064</v>
      </c>
      <c r="M1104" s="6">
        <v>101112</v>
      </c>
      <c r="N1104" s="6">
        <v>33332</v>
      </c>
      <c r="O1104" s="6">
        <v>41696</v>
      </c>
      <c r="P1104" s="6">
        <v>84732</v>
      </c>
      <c r="Q1104" s="6">
        <v>68787.199999999997</v>
      </c>
    </row>
    <row r="1105" spans="7:17" x14ac:dyDescent="0.3">
      <c r="G1105" s="3" t="s">
        <v>72</v>
      </c>
      <c r="H1105" s="3" t="s">
        <v>74</v>
      </c>
      <c r="I1105" s="3" t="s">
        <v>82</v>
      </c>
      <c r="J1105" s="3" t="s">
        <v>83</v>
      </c>
      <c r="K1105" s="3" t="s">
        <v>24</v>
      </c>
      <c r="L1105" s="6">
        <v>83064</v>
      </c>
      <c r="M1105" s="6">
        <v>101112</v>
      </c>
      <c r="N1105" s="6">
        <v>33332</v>
      </c>
      <c r="O1105" s="6">
        <v>41696</v>
      </c>
      <c r="P1105" s="6">
        <v>100893</v>
      </c>
      <c r="Q1105" s="6">
        <v>72019.399999999994</v>
      </c>
    </row>
    <row r="1106" spans="7:17" x14ac:dyDescent="0.3">
      <c r="G1106" s="3" t="s">
        <v>72</v>
      </c>
      <c r="H1106" s="3" t="s">
        <v>74</v>
      </c>
      <c r="I1106" s="3" t="s">
        <v>82</v>
      </c>
      <c r="J1106" s="3" t="s">
        <v>84</v>
      </c>
      <c r="K1106" s="3" t="s">
        <v>24</v>
      </c>
      <c r="L1106" s="6">
        <v>83064</v>
      </c>
      <c r="M1106" s="6">
        <v>101112</v>
      </c>
      <c r="N1106" s="6">
        <v>33332</v>
      </c>
      <c r="O1106" s="6">
        <v>84732</v>
      </c>
      <c r="P1106" s="6">
        <v>100893</v>
      </c>
      <c r="Q1106" s="6">
        <v>80626.600000000006</v>
      </c>
    </row>
    <row r="1107" spans="7:17" x14ac:dyDescent="0.3">
      <c r="G1107" s="3" t="s">
        <v>72</v>
      </c>
      <c r="H1107" s="3" t="s">
        <v>74</v>
      </c>
      <c r="I1107" s="3" t="s">
        <v>83</v>
      </c>
      <c r="J1107" s="3" t="s">
        <v>84</v>
      </c>
      <c r="K1107" s="3" t="s">
        <v>24</v>
      </c>
      <c r="L1107" s="6">
        <v>83064</v>
      </c>
      <c r="M1107" s="6">
        <v>101112</v>
      </c>
      <c r="N1107" s="6">
        <v>41696</v>
      </c>
      <c r="O1107" s="6">
        <v>84732</v>
      </c>
      <c r="P1107" s="6">
        <v>100893</v>
      </c>
      <c r="Q1107" s="6">
        <v>82299.399999999994</v>
      </c>
    </row>
    <row r="1108" spans="7:17" x14ac:dyDescent="0.3">
      <c r="G1108" s="3" t="s">
        <v>72</v>
      </c>
      <c r="H1108" s="3" t="s">
        <v>75</v>
      </c>
      <c r="I1108" s="3" t="s">
        <v>76</v>
      </c>
      <c r="J1108" s="3" t="s">
        <v>23</v>
      </c>
      <c r="K1108" s="3" t="s">
        <v>77</v>
      </c>
      <c r="L1108" s="6">
        <v>83064</v>
      </c>
      <c r="M1108" s="6">
        <v>19868</v>
      </c>
      <c r="N1108" s="6">
        <v>36021</v>
      </c>
      <c r="O1108" s="6">
        <v>12030</v>
      </c>
      <c r="P1108" s="6">
        <v>65219</v>
      </c>
      <c r="Q1108" s="6">
        <v>43240.4</v>
      </c>
    </row>
    <row r="1109" spans="7:17" x14ac:dyDescent="0.3">
      <c r="G1109" s="3" t="s">
        <v>72</v>
      </c>
      <c r="H1109" s="3" t="s">
        <v>75</v>
      </c>
      <c r="I1109" s="3" t="s">
        <v>76</v>
      </c>
      <c r="J1109" s="3" t="s">
        <v>23</v>
      </c>
      <c r="K1109" s="3" t="s">
        <v>78</v>
      </c>
      <c r="L1109" s="6">
        <v>83064</v>
      </c>
      <c r="M1109" s="6">
        <v>19868</v>
      </c>
      <c r="N1109" s="6">
        <v>36021</v>
      </c>
      <c r="O1109" s="6">
        <v>12030</v>
      </c>
      <c r="P1109" s="6">
        <v>94450</v>
      </c>
      <c r="Q1109" s="6">
        <v>49086.6</v>
      </c>
    </row>
    <row r="1110" spans="7:17" x14ac:dyDescent="0.3">
      <c r="G1110" s="3" t="s">
        <v>72</v>
      </c>
      <c r="H1110" s="3" t="s">
        <v>75</v>
      </c>
      <c r="I1110" s="3" t="s">
        <v>76</v>
      </c>
      <c r="J1110" s="3" t="s">
        <v>23</v>
      </c>
      <c r="K1110" s="3" t="s">
        <v>79</v>
      </c>
      <c r="L1110" s="6">
        <v>83064</v>
      </c>
      <c r="M1110" s="6">
        <v>19868</v>
      </c>
      <c r="N1110" s="6">
        <v>36021</v>
      </c>
      <c r="O1110" s="6">
        <v>12030</v>
      </c>
      <c r="P1110" s="6">
        <v>97051</v>
      </c>
      <c r="Q1110" s="6">
        <v>49606.8</v>
      </c>
    </row>
    <row r="1111" spans="7:17" x14ac:dyDescent="0.3">
      <c r="G1111" s="3" t="s">
        <v>72</v>
      </c>
      <c r="H1111" s="3" t="s">
        <v>75</v>
      </c>
      <c r="I1111" s="3" t="s">
        <v>76</v>
      </c>
      <c r="J1111" s="3" t="s">
        <v>23</v>
      </c>
      <c r="K1111" s="3" t="s">
        <v>25</v>
      </c>
      <c r="L1111" s="6">
        <v>83064</v>
      </c>
      <c r="M1111" s="6">
        <v>19868</v>
      </c>
      <c r="N1111" s="6">
        <v>36021</v>
      </c>
      <c r="O1111" s="6">
        <v>12030</v>
      </c>
      <c r="P1111" s="6">
        <v>50249</v>
      </c>
      <c r="Q1111" s="6">
        <v>40246.400000000001</v>
      </c>
    </row>
    <row r="1112" spans="7:17" x14ac:dyDescent="0.3">
      <c r="G1112" s="3" t="s">
        <v>72</v>
      </c>
      <c r="H1112" s="3" t="s">
        <v>75</v>
      </c>
      <c r="I1112" s="3" t="s">
        <v>76</v>
      </c>
      <c r="J1112" s="3" t="s">
        <v>23</v>
      </c>
      <c r="K1112" s="3" t="s">
        <v>80</v>
      </c>
      <c r="L1112" s="6">
        <v>83064</v>
      </c>
      <c r="M1112" s="6">
        <v>19868</v>
      </c>
      <c r="N1112" s="6">
        <v>36021</v>
      </c>
      <c r="O1112" s="6">
        <v>12030</v>
      </c>
      <c r="P1112" s="6">
        <v>117461</v>
      </c>
      <c r="Q1112" s="6">
        <v>53688.800000000003</v>
      </c>
    </row>
    <row r="1113" spans="7:17" x14ac:dyDescent="0.3">
      <c r="G1113" s="3" t="s">
        <v>72</v>
      </c>
      <c r="H1113" s="3" t="s">
        <v>75</v>
      </c>
      <c r="I1113" s="3" t="s">
        <v>76</v>
      </c>
      <c r="J1113" s="3" t="s">
        <v>23</v>
      </c>
      <c r="K1113" s="3" t="s">
        <v>81</v>
      </c>
      <c r="L1113" s="6">
        <v>83064</v>
      </c>
      <c r="M1113" s="6">
        <v>19868</v>
      </c>
      <c r="N1113" s="6">
        <v>36021</v>
      </c>
      <c r="O1113" s="6">
        <v>12030</v>
      </c>
      <c r="P1113" s="6">
        <v>36016</v>
      </c>
      <c r="Q1113" s="6">
        <v>37399.800000000003</v>
      </c>
    </row>
    <row r="1114" spans="7:17" x14ac:dyDescent="0.3">
      <c r="G1114" s="3" t="s">
        <v>72</v>
      </c>
      <c r="H1114" s="3" t="s">
        <v>75</v>
      </c>
      <c r="I1114" s="3" t="s">
        <v>76</v>
      </c>
      <c r="J1114" s="3" t="s">
        <v>23</v>
      </c>
      <c r="K1114" s="3" t="s">
        <v>82</v>
      </c>
      <c r="L1114" s="6">
        <v>83064</v>
      </c>
      <c r="M1114" s="6">
        <v>19868</v>
      </c>
      <c r="N1114" s="6">
        <v>36021</v>
      </c>
      <c r="O1114" s="6">
        <v>12030</v>
      </c>
      <c r="P1114" s="6">
        <v>33332</v>
      </c>
      <c r="Q1114" s="6">
        <v>36863</v>
      </c>
    </row>
    <row r="1115" spans="7:17" x14ac:dyDescent="0.3">
      <c r="G1115" s="3" t="s">
        <v>72</v>
      </c>
      <c r="H1115" s="3" t="s">
        <v>75</v>
      </c>
      <c r="I1115" s="3" t="s">
        <v>76</v>
      </c>
      <c r="J1115" s="3" t="s">
        <v>23</v>
      </c>
      <c r="K1115" s="3" t="s">
        <v>83</v>
      </c>
      <c r="L1115" s="6">
        <v>83064</v>
      </c>
      <c r="M1115" s="6">
        <v>19868</v>
      </c>
      <c r="N1115" s="6">
        <v>36021</v>
      </c>
      <c r="O1115" s="6">
        <v>12030</v>
      </c>
      <c r="P1115" s="6">
        <v>41696</v>
      </c>
      <c r="Q1115" s="6">
        <v>38535.800000000003</v>
      </c>
    </row>
    <row r="1116" spans="7:17" x14ac:dyDescent="0.3">
      <c r="G1116" s="3" t="s">
        <v>72</v>
      </c>
      <c r="H1116" s="3" t="s">
        <v>75</v>
      </c>
      <c r="I1116" s="3" t="s">
        <v>76</v>
      </c>
      <c r="J1116" s="3" t="s">
        <v>23</v>
      </c>
      <c r="K1116" s="3" t="s">
        <v>84</v>
      </c>
      <c r="L1116" s="6">
        <v>83064</v>
      </c>
      <c r="M1116" s="6">
        <v>19868</v>
      </c>
      <c r="N1116" s="6">
        <v>36021</v>
      </c>
      <c r="O1116" s="6">
        <v>12030</v>
      </c>
      <c r="P1116" s="6">
        <v>84732</v>
      </c>
      <c r="Q1116" s="6">
        <v>47143</v>
      </c>
    </row>
    <row r="1117" spans="7:17" x14ac:dyDescent="0.3">
      <c r="G1117" s="3" t="s">
        <v>72</v>
      </c>
      <c r="H1117" s="3" t="s">
        <v>75</v>
      </c>
      <c r="I1117" s="3" t="s">
        <v>76</v>
      </c>
      <c r="J1117" s="3" t="s">
        <v>23</v>
      </c>
      <c r="K1117" s="3" t="s">
        <v>24</v>
      </c>
      <c r="L1117" s="6">
        <v>83064</v>
      </c>
      <c r="M1117" s="6">
        <v>19868</v>
      </c>
      <c r="N1117" s="6">
        <v>36021</v>
      </c>
      <c r="O1117" s="6">
        <v>12030</v>
      </c>
      <c r="P1117" s="6">
        <v>100893</v>
      </c>
      <c r="Q1117" s="6">
        <v>50375.199999999997</v>
      </c>
    </row>
    <row r="1118" spans="7:17" x14ac:dyDescent="0.3">
      <c r="G1118" s="3" t="s">
        <v>72</v>
      </c>
      <c r="H1118" s="3" t="s">
        <v>75</v>
      </c>
      <c r="I1118" s="3" t="s">
        <v>76</v>
      </c>
      <c r="J1118" s="3" t="s">
        <v>77</v>
      </c>
      <c r="K1118" s="3" t="s">
        <v>78</v>
      </c>
      <c r="L1118" s="6">
        <v>83064</v>
      </c>
      <c r="M1118" s="6">
        <v>19868</v>
      </c>
      <c r="N1118" s="6">
        <v>36021</v>
      </c>
      <c r="O1118" s="6">
        <v>65219</v>
      </c>
      <c r="P1118" s="6">
        <v>94450</v>
      </c>
      <c r="Q1118" s="6">
        <v>59724.4</v>
      </c>
    </row>
    <row r="1119" spans="7:17" x14ac:dyDescent="0.3">
      <c r="G1119" s="3" t="s">
        <v>72</v>
      </c>
      <c r="H1119" s="3" t="s">
        <v>75</v>
      </c>
      <c r="I1119" s="3" t="s">
        <v>76</v>
      </c>
      <c r="J1119" s="3" t="s">
        <v>77</v>
      </c>
      <c r="K1119" s="3" t="s">
        <v>79</v>
      </c>
      <c r="L1119" s="6">
        <v>83064</v>
      </c>
      <c r="M1119" s="6">
        <v>19868</v>
      </c>
      <c r="N1119" s="6">
        <v>36021</v>
      </c>
      <c r="O1119" s="6">
        <v>65219</v>
      </c>
      <c r="P1119" s="6">
        <v>97051</v>
      </c>
      <c r="Q1119" s="6">
        <v>60244.6</v>
      </c>
    </row>
    <row r="1120" spans="7:17" x14ac:dyDescent="0.3">
      <c r="G1120" s="3" t="s">
        <v>72</v>
      </c>
      <c r="H1120" s="3" t="s">
        <v>75</v>
      </c>
      <c r="I1120" s="3" t="s">
        <v>76</v>
      </c>
      <c r="J1120" s="3" t="s">
        <v>77</v>
      </c>
      <c r="K1120" s="3" t="s">
        <v>25</v>
      </c>
      <c r="L1120" s="6">
        <v>83064</v>
      </c>
      <c r="M1120" s="6">
        <v>19868</v>
      </c>
      <c r="N1120" s="6">
        <v>36021</v>
      </c>
      <c r="O1120" s="6">
        <v>65219</v>
      </c>
      <c r="P1120" s="6">
        <v>50249</v>
      </c>
      <c r="Q1120" s="6">
        <v>50884.2</v>
      </c>
    </row>
    <row r="1121" spans="7:17" x14ac:dyDescent="0.3">
      <c r="G1121" s="3" t="s">
        <v>72</v>
      </c>
      <c r="H1121" s="3" t="s">
        <v>75</v>
      </c>
      <c r="I1121" s="3" t="s">
        <v>76</v>
      </c>
      <c r="J1121" s="3" t="s">
        <v>77</v>
      </c>
      <c r="K1121" s="3" t="s">
        <v>80</v>
      </c>
      <c r="L1121" s="6">
        <v>83064</v>
      </c>
      <c r="M1121" s="6">
        <v>19868</v>
      </c>
      <c r="N1121" s="6">
        <v>36021</v>
      </c>
      <c r="O1121" s="6">
        <v>65219</v>
      </c>
      <c r="P1121" s="6">
        <v>117461</v>
      </c>
      <c r="Q1121" s="6">
        <v>64326.6</v>
      </c>
    </row>
    <row r="1122" spans="7:17" x14ac:dyDescent="0.3">
      <c r="G1122" s="3" t="s">
        <v>72</v>
      </c>
      <c r="H1122" s="3" t="s">
        <v>75</v>
      </c>
      <c r="I1122" s="3" t="s">
        <v>76</v>
      </c>
      <c r="J1122" s="3" t="s">
        <v>77</v>
      </c>
      <c r="K1122" s="3" t="s">
        <v>81</v>
      </c>
      <c r="L1122" s="6">
        <v>83064</v>
      </c>
      <c r="M1122" s="6">
        <v>19868</v>
      </c>
      <c r="N1122" s="6">
        <v>36021</v>
      </c>
      <c r="O1122" s="6">
        <v>65219</v>
      </c>
      <c r="P1122" s="6">
        <v>36016</v>
      </c>
      <c r="Q1122" s="6">
        <v>48037.599999999999</v>
      </c>
    </row>
    <row r="1123" spans="7:17" x14ac:dyDescent="0.3">
      <c r="G1123" s="3" t="s">
        <v>72</v>
      </c>
      <c r="H1123" s="3" t="s">
        <v>75</v>
      </c>
      <c r="I1123" s="3" t="s">
        <v>76</v>
      </c>
      <c r="J1123" s="3" t="s">
        <v>77</v>
      </c>
      <c r="K1123" s="3" t="s">
        <v>82</v>
      </c>
      <c r="L1123" s="6">
        <v>83064</v>
      </c>
      <c r="M1123" s="6">
        <v>19868</v>
      </c>
      <c r="N1123" s="6">
        <v>36021</v>
      </c>
      <c r="O1123" s="6">
        <v>65219</v>
      </c>
      <c r="P1123" s="6">
        <v>33332</v>
      </c>
      <c r="Q1123" s="6">
        <v>47500.800000000003</v>
      </c>
    </row>
    <row r="1124" spans="7:17" x14ac:dyDescent="0.3">
      <c r="G1124" s="3" t="s">
        <v>72</v>
      </c>
      <c r="H1124" s="3" t="s">
        <v>75</v>
      </c>
      <c r="I1124" s="3" t="s">
        <v>76</v>
      </c>
      <c r="J1124" s="3" t="s">
        <v>77</v>
      </c>
      <c r="K1124" s="3" t="s">
        <v>83</v>
      </c>
      <c r="L1124" s="6">
        <v>83064</v>
      </c>
      <c r="M1124" s="6">
        <v>19868</v>
      </c>
      <c r="N1124" s="6">
        <v>36021</v>
      </c>
      <c r="O1124" s="6">
        <v>65219</v>
      </c>
      <c r="P1124" s="6">
        <v>41696</v>
      </c>
      <c r="Q1124" s="6">
        <v>49173.599999999999</v>
      </c>
    </row>
    <row r="1125" spans="7:17" x14ac:dyDescent="0.3">
      <c r="G1125" s="3" t="s">
        <v>72</v>
      </c>
      <c r="H1125" s="3" t="s">
        <v>75</v>
      </c>
      <c r="I1125" s="3" t="s">
        <v>76</v>
      </c>
      <c r="J1125" s="3" t="s">
        <v>77</v>
      </c>
      <c r="K1125" s="3" t="s">
        <v>84</v>
      </c>
      <c r="L1125" s="6">
        <v>83064</v>
      </c>
      <c r="M1125" s="6">
        <v>19868</v>
      </c>
      <c r="N1125" s="6">
        <v>36021</v>
      </c>
      <c r="O1125" s="6">
        <v>65219</v>
      </c>
      <c r="P1125" s="6">
        <v>84732</v>
      </c>
      <c r="Q1125" s="6">
        <v>57780.800000000003</v>
      </c>
    </row>
    <row r="1126" spans="7:17" x14ac:dyDescent="0.3">
      <c r="G1126" s="3" t="s">
        <v>72</v>
      </c>
      <c r="H1126" s="3" t="s">
        <v>75</v>
      </c>
      <c r="I1126" s="3" t="s">
        <v>76</v>
      </c>
      <c r="J1126" s="3" t="s">
        <v>77</v>
      </c>
      <c r="K1126" s="3" t="s">
        <v>24</v>
      </c>
      <c r="L1126" s="6">
        <v>83064</v>
      </c>
      <c r="M1126" s="6">
        <v>19868</v>
      </c>
      <c r="N1126" s="6">
        <v>36021</v>
      </c>
      <c r="O1126" s="6">
        <v>65219</v>
      </c>
      <c r="P1126" s="6">
        <v>100893</v>
      </c>
      <c r="Q1126" s="6">
        <v>61013</v>
      </c>
    </row>
    <row r="1127" spans="7:17" x14ac:dyDescent="0.3">
      <c r="G1127" s="3" t="s">
        <v>72</v>
      </c>
      <c r="H1127" s="3" t="s">
        <v>75</v>
      </c>
      <c r="I1127" s="3" t="s">
        <v>76</v>
      </c>
      <c r="J1127" s="3" t="s">
        <v>78</v>
      </c>
      <c r="K1127" s="3" t="s">
        <v>79</v>
      </c>
      <c r="L1127" s="6">
        <v>83064</v>
      </c>
      <c r="M1127" s="6">
        <v>19868</v>
      </c>
      <c r="N1127" s="6">
        <v>36021</v>
      </c>
      <c r="O1127" s="6">
        <v>94450</v>
      </c>
      <c r="P1127" s="6">
        <v>97051</v>
      </c>
      <c r="Q1127" s="6">
        <v>66090.8</v>
      </c>
    </row>
    <row r="1128" spans="7:17" x14ac:dyDescent="0.3">
      <c r="G1128" s="3" t="s">
        <v>72</v>
      </c>
      <c r="H1128" s="3" t="s">
        <v>75</v>
      </c>
      <c r="I1128" s="3" t="s">
        <v>76</v>
      </c>
      <c r="J1128" s="3" t="s">
        <v>78</v>
      </c>
      <c r="K1128" s="3" t="s">
        <v>25</v>
      </c>
      <c r="L1128" s="6">
        <v>83064</v>
      </c>
      <c r="M1128" s="6">
        <v>19868</v>
      </c>
      <c r="N1128" s="6">
        <v>36021</v>
      </c>
      <c r="O1128" s="6">
        <v>94450</v>
      </c>
      <c r="P1128" s="6">
        <v>50249</v>
      </c>
      <c r="Q1128" s="6">
        <v>56730.400000000001</v>
      </c>
    </row>
    <row r="1129" spans="7:17" x14ac:dyDescent="0.3">
      <c r="G1129" s="3" t="s">
        <v>72</v>
      </c>
      <c r="H1129" s="3" t="s">
        <v>75</v>
      </c>
      <c r="I1129" s="3" t="s">
        <v>76</v>
      </c>
      <c r="J1129" s="3" t="s">
        <v>78</v>
      </c>
      <c r="K1129" s="3" t="s">
        <v>80</v>
      </c>
      <c r="L1129" s="6">
        <v>83064</v>
      </c>
      <c r="M1129" s="6">
        <v>19868</v>
      </c>
      <c r="N1129" s="6">
        <v>36021</v>
      </c>
      <c r="O1129" s="6">
        <v>94450</v>
      </c>
      <c r="P1129" s="6">
        <v>117461</v>
      </c>
      <c r="Q1129" s="6">
        <v>70172.800000000003</v>
      </c>
    </row>
    <row r="1130" spans="7:17" x14ac:dyDescent="0.3">
      <c r="G1130" s="3" t="s">
        <v>72</v>
      </c>
      <c r="H1130" s="3" t="s">
        <v>75</v>
      </c>
      <c r="I1130" s="3" t="s">
        <v>76</v>
      </c>
      <c r="J1130" s="3" t="s">
        <v>78</v>
      </c>
      <c r="K1130" s="3" t="s">
        <v>81</v>
      </c>
      <c r="L1130" s="6">
        <v>83064</v>
      </c>
      <c r="M1130" s="6">
        <v>19868</v>
      </c>
      <c r="N1130" s="6">
        <v>36021</v>
      </c>
      <c r="O1130" s="6">
        <v>94450</v>
      </c>
      <c r="P1130" s="6">
        <v>36016</v>
      </c>
      <c r="Q1130" s="6">
        <v>53883.8</v>
      </c>
    </row>
    <row r="1131" spans="7:17" x14ac:dyDescent="0.3">
      <c r="G1131" s="3" t="s">
        <v>72</v>
      </c>
      <c r="H1131" s="3" t="s">
        <v>75</v>
      </c>
      <c r="I1131" s="3" t="s">
        <v>76</v>
      </c>
      <c r="J1131" s="3" t="s">
        <v>78</v>
      </c>
      <c r="K1131" s="3" t="s">
        <v>82</v>
      </c>
      <c r="L1131" s="6">
        <v>83064</v>
      </c>
      <c r="M1131" s="6">
        <v>19868</v>
      </c>
      <c r="N1131" s="6">
        <v>36021</v>
      </c>
      <c r="O1131" s="6">
        <v>94450</v>
      </c>
      <c r="P1131" s="6">
        <v>33332</v>
      </c>
      <c r="Q1131" s="6">
        <v>53347</v>
      </c>
    </row>
    <row r="1132" spans="7:17" x14ac:dyDescent="0.3">
      <c r="G1132" s="3" t="s">
        <v>72</v>
      </c>
      <c r="H1132" s="3" t="s">
        <v>75</v>
      </c>
      <c r="I1132" s="3" t="s">
        <v>76</v>
      </c>
      <c r="J1132" s="3" t="s">
        <v>78</v>
      </c>
      <c r="K1132" s="3" t="s">
        <v>83</v>
      </c>
      <c r="L1132" s="6">
        <v>83064</v>
      </c>
      <c r="M1132" s="6">
        <v>19868</v>
      </c>
      <c r="N1132" s="6">
        <v>36021</v>
      </c>
      <c r="O1132" s="6">
        <v>94450</v>
      </c>
      <c r="P1132" s="6">
        <v>41696</v>
      </c>
      <c r="Q1132" s="6">
        <v>55019.8</v>
      </c>
    </row>
    <row r="1133" spans="7:17" x14ac:dyDescent="0.3">
      <c r="G1133" s="3" t="s">
        <v>72</v>
      </c>
      <c r="H1133" s="3" t="s">
        <v>75</v>
      </c>
      <c r="I1133" s="3" t="s">
        <v>76</v>
      </c>
      <c r="J1133" s="3" t="s">
        <v>78</v>
      </c>
      <c r="K1133" s="3" t="s">
        <v>84</v>
      </c>
      <c r="L1133" s="6">
        <v>83064</v>
      </c>
      <c r="M1133" s="6">
        <v>19868</v>
      </c>
      <c r="N1133" s="6">
        <v>36021</v>
      </c>
      <c r="O1133" s="6">
        <v>94450</v>
      </c>
      <c r="P1133" s="6">
        <v>84732</v>
      </c>
      <c r="Q1133" s="6">
        <v>63627</v>
      </c>
    </row>
    <row r="1134" spans="7:17" x14ac:dyDescent="0.3">
      <c r="G1134" s="3" t="s">
        <v>72</v>
      </c>
      <c r="H1134" s="3" t="s">
        <v>75</v>
      </c>
      <c r="I1134" s="3" t="s">
        <v>76</v>
      </c>
      <c r="J1134" s="3" t="s">
        <v>78</v>
      </c>
      <c r="K1134" s="3" t="s">
        <v>24</v>
      </c>
      <c r="L1134" s="6">
        <v>83064</v>
      </c>
      <c r="M1134" s="6">
        <v>19868</v>
      </c>
      <c r="N1134" s="6">
        <v>36021</v>
      </c>
      <c r="O1134" s="6">
        <v>94450</v>
      </c>
      <c r="P1134" s="6">
        <v>100893</v>
      </c>
      <c r="Q1134" s="6">
        <v>66859.199999999997</v>
      </c>
    </row>
    <row r="1135" spans="7:17" x14ac:dyDescent="0.3">
      <c r="G1135" s="3" t="s">
        <v>72</v>
      </c>
      <c r="H1135" s="3" t="s">
        <v>75</v>
      </c>
      <c r="I1135" s="3" t="s">
        <v>76</v>
      </c>
      <c r="J1135" s="3" t="s">
        <v>79</v>
      </c>
      <c r="K1135" s="3" t="s">
        <v>25</v>
      </c>
      <c r="L1135" s="6">
        <v>83064</v>
      </c>
      <c r="M1135" s="6">
        <v>19868</v>
      </c>
      <c r="N1135" s="6">
        <v>36021</v>
      </c>
      <c r="O1135" s="6">
        <v>97051</v>
      </c>
      <c r="P1135" s="6">
        <v>50249</v>
      </c>
      <c r="Q1135" s="6">
        <v>57250.6</v>
      </c>
    </row>
    <row r="1136" spans="7:17" x14ac:dyDescent="0.3">
      <c r="G1136" s="3" t="s">
        <v>72</v>
      </c>
      <c r="H1136" s="3" t="s">
        <v>75</v>
      </c>
      <c r="I1136" s="3" t="s">
        <v>76</v>
      </c>
      <c r="J1136" s="3" t="s">
        <v>79</v>
      </c>
      <c r="K1136" s="3" t="s">
        <v>80</v>
      </c>
      <c r="L1136" s="6">
        <v>83064</v>
      </c>
      <c r="M1136" s="6">
        <v>19868</v>
      </c>
      <c r="N1136" s="6">
        <v>36021</v>
      </c>
      <c r="O1136" s="6">
        <v>97051</v>
      </c>
      <c r="P1136" s="6">
        <v>117461</v>
      </c>
      <c r="Q1136" s="6">
        <v>70693</v>
      </c>
    </row>
    <row r="1137" spans="7:17" x14ac:dyDescent="0.3">
      <c r="G1137" s="3" t="s">
        <v>72</v>
      </c>
      <c r="H1137" s="3" t="s">
        <v>75</v>
      </c>
      <c r="I1137" s="3" t="s">
        <v>76</v>
      </c>
      <c r="J1137" s="3" t="s">
        <v>79</v>
      </c>
      <c r="K1137" s="3" t="s">
        <v>81</v>
      </c>
      <c r="L1137" s="6">
        <v>83064</v>
      </c>
      <c r="M1137" s="6">
        <v>19868</v>
      </c>
      <c r="N1137" s="6">
        <v>36021</v>
      </c>
      <c r="O1137" s="6">
        <v>97051</v>
      </c>
      <c r="P1137" s="6">
        <v>36016</v>
      </c>
      <c r="Q1137" s="6">
        <v>54404</v>
      </c>
    </row>
    <row r="1138" spans="7:17" x14ac:dyDescent="0.3">
      <c r="G1138" s="3" t="s">
        <v>72</v>
      </c>
      <c r="H1138" s="3" t="s">
        <v>75</v>
      </c>
      <c r="I1138" s="3" t="s">
        <v>76</v>
      </c>
      <c r="J1138" s="3" t="s">
        <v>79</v>
      </c>
      <c r="K1138" s="3" t="s">
        <v>82</v>
      </c>
      <c r="L1138" s="6">
        <v>83064</v>
      </c>
      <c r="M1138" s="6">
        <v>19868</v>
      </c>
      <c r="N1138" s="6">
        <v>36021</v>
      </c>
      <c r="O1138" s="6">
        <v>97051</v>
      </c>
      <c r="P1138" s="6">
        <v>33332</v>
      </c>
      <c r="Q1138" s="6">
        <v>53867.199999999997</v>
      </c>
    </row>
    <row r="1139" spans="7:17" x14ac:dyDescent="0.3">
      <c r="G1139" s="3" t="s">
        <v>72</v>
      </c>
      <c r="H1139" s="3" t="s">
        <v>75</v>
      </c>
      <c r="I1139" s="3" t="s">
        <v>76</v>
      </c>
      <c r="J1139" s="3" t="s">
        <v>79</v>
      </c>
      <c r="K1139" s="3" t="s">
        <v>83</v>
      </c>
      <c r="L1139" s="6">
        <v>83064</v>
      </c>
      <c r="M1139" s="6">
        <v>19868</v>
      </c>
      <c r="N1139" s="6">
        <v>36021</v>
      </c>
      <c r="O1139" s="6">
        <v>97051</v>
      </c>
      <c r="P1139" s="6">
        <v>41696</v>
      </c>
      <c r="Q1139" s="6">
        <v>55540</v>
      </c>
    </row>
    <row r="1140" spans="7:17" x14ac:dyDescent="0.3">
      <c r="G1140" s="3" t="s">
        <v>72</v>
      </c>
      <c r="H1140" s="3" t="s">
        <v>75</v>
      </c>
      <c r="I1140" s="3" t="s">
        <v>76</v>
      </c>
      <c r="J1140" s="3" t="s">
        <v>79</v>
      </c>
      <c r="K1140" s="3" t="s">
        <v>84</v>
      </c>
      <c r="L1140" s="6">
        <v>83064</v>
      </c>
      <c r="M1140" s="6">
        <v>19868</v>
      </c>
      <c r="N1140" s="6">
        <v>36021</v>
      </c>
      <c r="O1140" s="6">
        <v>97051</v>
      </c>
      <c r="P1140" s="6">
        <v>84732</v>
      </c>
      <c r="Q1140" s="6">
        <v>64147.199999999997</v>
      </c>
    </row>
    <row r="1141" spans="7:17" x14ac:dyDescent="0.3">
      <c r="G1141" s="3" t="s">
        <v>72</v>
      </c>
      <c r="H1141" s="3" t="s">
        <v>75</v>
      </c>
      <c r="I1141" s="3" t="s">
        <v>76</v>
      </c>
      <c r="J1141" s="3" t="s">
        <v>79</v>
      </c>
      <c r="K1141" s="3" t="s">
        <v>24</v>
      </c>
      <c r="L1141" s="6">
        <v>83064</v>
      </c>
      <c r="M1141" s="6">
        <v>19868</v>
      </c>
      <c r="N1141" s="6">
        <v>36021</v>
      </c>
      <c r="O1141" s="6">
        <v>97051</v>
      </c>
      <c r="P1141" s="6">
        <v>100893</v>
      </c>
      <c r="Q1141" s="6">
        <v>67379.399999999994</v>
      </c>
    </row>
    <row r="1142" spans="7:17" x14ac:dyDescent="0.3">
      <c r="G1142" s="3" t="s">
        <v>72</v>
      </c>
      <c r="H1142" s="3" t="s">
        <v>75</v>
      </c>
      <c r="I1142" s="3" t="s">
        <v>76</v>
      </c>
      <c r="J1142" s="3" t="s">
        <v>25</v>
      </c>
      <c r="K1142" s="3" t="s">
        <v>80</v>
      </c>
      <c r="L1142" s="6">
        <v>83064</v>
      </c>
      <c r="M1142" s="6">
        <v>19868</v>
      </c>
      <c r="N1142" s="6">
        <v>36021</v>
      </c>
      <c r="O1142" s="6">
        <v>50249</v>
      </c>
      <c r="P1142" s="6">
        <v>117461</v>
      </c>
      <c r="Q1142" s="6">
        <v>61332.6</v>
      </c>
    </row>
    <row r="1143" spans="7:17" x14ac:dyDescent="0.3">
      <c r="G1143" s="3" t="s">
        <v>72</v>
      </c>
      <c r="H1143" s="3" t="s">
        <v>75</v>
      </c>
      <c r="I1143" s="3" t="s">
        <v>76</v>
      </c>
      <c r="J1143" s="3" t="s">
        <v>25</v>
      </c>
      <c r="K1143" s="3" t="s">
        <v>81</v>
      </c>
      <c r="L1143" s="6">
        <v>83064</v>
      </c>
      <c r="M1143" s="6">
        <v>19868</v>
      </c>
      <c r="N1143" s="6">
        <v>36021</v>
      </c>
      <c r="O1143" s="6">
        <v>50249</v>
      </c>
      <c r="P1143" s="6">
        <v>36016</v>
      </c>
      <c r="Q1143" s="6">
        <v>45043.6</v>
      </c>
    </row>
    <row r="1144" spans="7:17" x14ac:dyDescent="0.3">
      <c r="G1144" s="3" t="s">
        <v>72</v>
      </c>
      <c r="H1144" s="3" t="s">
        <v>75</v>
      </c>
      <c r="I1144" s="3" t="s">
        <v>76</v>
      </c>
      <c r="J1144" s="3" t="s">
        <v>25</v>
      </c>
      <c r="K1144" s="3" t="s">
        <v>82</v>
      </c>
      <c r="L1144" s="6">
        <v>83064</v>
      </c>
      <c r="M1144" s="6">
        <v>19868</v>
      </c>
      <c r="N1144" s="6">
        <v>36021</v>
      </c>
      <c r="O1144" s="6">
        <v>50249</v>
      </c>
      <c r="P1144" s="6">
        <v>33332</v>
      </c>
      <c r="Q1144" s="6">
        <v>44506.8</v>
      </c>
    </row>
    <row r="1145" spans="7:17" x14ac:dyDescent="0.3">
      <c r="G1145" s="3" t="s">
        <v>72</v>
      </c>
      <c r="H1145" s="3" t="s">
        <v>75</v>
      </c>
      <c r="I1145" s="3" t="s">
        <v>76</v>
      </c>
      <c r="J1145" s="3" t="s">
        <v>25</v>
      </c>
      <c r="K1145" s="3" t="s">
        <v>83</v>
      </c>
      <c r="L1145" s="6">
        <v>83064</v>
      </c>
      <c r="M1145" s="6">
        <v>19868</v>
      </c>
      <c r="N1145" s="6">
        <v>36021</v>
      </c>
      <c r="O1145" s="6">
        <v>50249</v>
      </c>
      <c r="P1145" s="6">
        <v>41696</v>
      </c>
      <c r="Q1145" s="6">
        <v>46179.6</v>
      </c>
    </row>
    <row r="1146" spans="7:17" x14ac:dyDescent="0.3">
      <c r="G1146" s="3" t="s">
        <v>72</v>
      </c>
      <c r="H1146" s="3" t="s">
        <v>75</v>
      </c>
      <c r="I1146" s="3" t="s">
        <v>76</v>
      </c>
      <c r="J1146" s="3" t="s">
        <v>25</v>
      </c>
      <c r="K1146" s="3" t="s">
        <v>84</v>
      </c>
      <c r="L1146" s="6">
        <v>83064</v>
      </c>
      <c r="M1146" s="6">
        <v>19868</v>
      </c>
      <c r="N1146" s="6">
        <v>36021</v>
      </c>
      <c r="O1146" s="6">
        <v>50249</v>
      </c>
      <c r="P1146" s="6">
        <v>84732</v>
      </c>
      <c r="Q1146" s="6">
        <v>54786.8</v>
      </c>
    </row>
    <row r="1147" spans="7:17" x14ac:dyDescent="0.3">
      <c r="G1147" s="3" t="s">
        <v>72</v>
      </c>
      <c r="H1147" s="3" t="s">
        <v>75</v>
      </c>
      <c r="I1147" s="3" t="s">
        <v>76</v>
      </c>
      <c r="J1147" s="3" t="s">
        <v>25</v>
      </c>
      <c r="K1147" s="3" t="s">
        <v>24</v>
      </c>
      <c r="L1147" s="6">
        <v>83064</v>
      </c>
      <c r="M1147" s="6">
        <v>19868</v>
      </c>
      <c r="N1147" s="6">
        <v>36021</v>
      </c>
      <c r="O1147" s="6">
        <v>50249</v>
      </c>
      <c r="P1147" s="6">
        <v>100893</v>
      </c>
      <c r="Q1147" s="6">
        <v>58019</v>
      </c>
    </row>
    <row r="1148" spans="7:17" x14ac:dyDescent="0.3">
      <c r="G1148" s="3" t="s">
        <v>72</v>
      </c>
      <c r="H1148" s="3" t="s">
        <v>75</v>
      </c>
      <c r="I1148" s="3" t="s">
        <v>76</v>
      </c>
      <c r="J1148" s="3" t="s">
        <v>80</v>
      </c>
      <c r="K1148" s="3" t="s">
        <v>81</v>
      </c>
      <c r="L1148" s="6">
        <v>83064</v>
      </c>
      <c r="M1148" s="6">
        <v>19868</v>
      </c>
      <c r="N1148" s="6">
        <v>36021</v>
      </c>
      <c r="O1148" s="6">
        <v>117461</v>
      </c>
      <c r="P1148" s="6">
        <v>36016</v>
      </c>
      <c r="Q1148" s="6">
        <v>58486</v>
      </c>
    </row>
    <row r="1149" spans="7:17" x14ac:dyDescent="0.3">
      <c r="G1149" s="3" t="s">
        <v>72</v>
      </c>
      <c r="H1149" s="3" t="s">
        <v>75</v>
      </c>
      <c r="I1149" s="3" t="s">
        <v>76</v>
      </c>
      <c r="J1149" s="3" t="s">
        <v>80</v>
      </c>
      <c r="K1149" s="3" t="s">
        <v>82</v>
      </c>
      <c r="L1149" s="6">
        <v>83064</v>
      </c>
      <c r="M1149" s="6">
        <v>19868</v>
      </c>
      <c r="N1149" s="6">
        <v>36021</v>
      </c>
      <c r="O1149" s="6">
        <v>117461</v>
      </c>
      <c r="P1149" s="6">
        <v>33332</v>
      </c>
      <c r="Q1149" s="6">
        <v>57949.2</v>
      </c>
    </row>
    <row r="1150" spans="7:17" x14ac:dyDescent="0.3">
      <c r="G1150" s="3" t="s">
        <v>72</v>
      </c>
      <c r="H1150" s="3" t="s">
        <v>75</v>
      </c>
      <c r="I1150" s="3" t="s">
        <v>76</v>
      </c>
      <c r="J1150" s="3" t="s">
        <v>80</v>
      </c>
      <c r="K1150" s="3" t="s">
        <v>83</v>
      </c>
      <c r="L1150" s="6">
        <v>83064</v>
      </c>
      <c r="M1150" s="6">
        <v>19868</v>
      </c>
      <c r="N1150" s="6">
        <v>36021</v>
      </c>
      <c r="O1150" s="6">
        <v>117461</v>
      </c>
      <c r="P1150" s="6">
        <v>41696</v>
      </c>
      <c r="Q1150" s="6">
        <v>59622</v>
      </c>
    </row>
    <row r="1151" spans="7:17" x14ac:dyDescent="0.3">
      <c r="G1151" s="3" t="s">
        <v>72</v>
      </c>
      <c r="H1151" s="3" t="s">
        <v>75</v>
      </c>
      <c r="I1151" s="3" t="s">
        <v>76</v>
      </c>
      <c r="J1151" s="3" t="s">
        <v>80</v>
      </c>
      <c r="K1151" s="3" t="s">
        <v>84</v>
      </c>
      <c r="L1151" s="6">
        <v>83064</v>
      </c>
      <c r="M1151" s="6">
        <v>19868</v>
      </c>
      <c r="N1151" s="6">
        <v>36021</v>
      </c>
      <c r="O1151" s="6">
        <v>117461</v>
      </c>
      <c r="P1151" s="6">
        <v>84732</v>
      </c>
      <c r="Q1151" s="6">
        <v>68229.2</v>
      </c>
    </row>
    <row r="1152" spans="7:17" x14ac:dyDescent="0.3">
      <c r="G1152" s="3" t="s">
        <v>72</v>
      </c>
      <c r="H1152" s="3" t="s">
        <v>75</v>
      </c>
      <c r="I1152" s="3" t="s">
        <v>76</v>
      </c>
      <c r="J1152" s="3" t="s">
        <v>80</v>
      </c>
      <c r="K1152" s="3" t="s">
        <v>24</v>
      </c>
      <c r="L1152" s="6">
        <v>83064</v>
      </c>
      <c r="M1152" s="6">
        <v>19868</v>
      </c>
      <c r="N1152" s="6">
        <v>36021</v>
      </c>
      <c r="O1152" s="6">
        <v>117461</v>
      </c>
      <c r="P1152" s="6">
        <v>100893</v>
      </c>
      <c r="Q1152" s="6">
        <v>71461.399999999994</v>
      </c>
    </row>
    <row r="1153" spans="7:17" x14ac:dyDescent="0.3">
      <c r="G1153" s="3" t="s">
        <v>72</v>
      </c>
      <c r="H1153" s="3" t="s">
        <v>75</v>
      </c>
      <c r="I1153" s="3" t="s">
        <v>76</v>
      </c>
      <c r="J1153" s="3" t="s">
        <v>81</v>
      </c>
      <c r="K1153" s="3" t="s">
        <v>82</v>
      </c>
      <c r="L1153" s="6">
        <v>83064</v>
      </c>
      <c r="M1153" s="6">
        <v>19868</v>
      </c>
      <c r="N1153" s="6">
        <v>36021</v>
      </c>
      <c r="O1153" s="6">
        <v>36016</v>
      </c>
      <c r="P1153" s="6">
        <v>33332</v>
      </c>
      <c r="Q1153" s="6">
        <v>41660.199999999997</v>
      </c>
    </row>
    <row r="1154" spans="7:17" x14ac:dyDescent="0.3">
      <c r="G1154" s="3" t="s">
        <v>72</v>
      </c>
      <c r="H1154" s="3" t="s">
        <v>75</v>
      </c>
      <c r="I1154" s="3" t="s">
        <v>76</v>
      </c>
      <c r="J1154" s="3" t="s">
        <v>81</v>
      </c>
      <c r="K1154" s="3" t="s">
        <v>83</v>
      </c>
      <c r="L1154" s="6">
        <v>83064</v>
      </c>
      <c r="M1154" s="6">
        <v>19868</v>
      </c>
      <c r="N1154" s="6">
        <v>36021</v>
      </c>
      <c r="O1154" s="6">
        <v>36016</v>
      </c>
      <c r="P1154" s="6">
        <v>41696</v>
      </c>
      <c r="Q1154" s="6">
        <v>43333</v>
      </c>
    </row>
    <row r="1155" spans="7:17" x14ac:dyDescent="0.3">
      <c r="G1155" s="3" t="s">
        <v>72</v>
      </c>
      <c r="H1155" s="3" t="s">
        <v>75</v>
      </c>
      <c r="I1155" s="3" t="s">
        <v>76</v>
      </c>
      <c r="J1155" s="3" t="s">
        <v>81</v>
      </c>
      <c r="K1155" s="3" t="s">
        <v>84</v>
      </c>
      <c r="L1155" s="6">
        <v>83064</v>
      </c>
      <c r="M1155" s="6">
        <v>19868</v>
      </c>
      <c r="N1155" s="6">
        <v>36021</v>
      </c>
      <c r="O1155" s="6">
        <v>36016</v>
      </c>
      <c r="P1155" s="6">
        <v>84732</v>
      </c>
      <c r="Q1155" s="6">
        <v>51940.2</v>
      </c>
    </row>
    <row r="1156" spans="7:17" x14ac:dyDescent="0.3">
      <c r="G1156" s="3" t="s">
        <v>72</v>
      </c>
      <c r="H1156" s="3" t="s">
        <v>75</v>
      </c>
      <c r="I1156" s="3" t="s">
        <v>76</v>
      </c>
      <c r="J1156" s="3" t="s">
        <v>81</v>
      </c>
      <c r="K1156" s="3" t="s">
        <v>24</v>
      </c>
      <c r="L1156" s="6">
        <v>83064</v>
      </c>
      <c r="M1156" s="6">
        <v>19868</v>
      </c>
      <c r="N1156" s="6">
        <v>36021</v>
      </c>
      <c r="O1156" s="6">
        <v>36016</v>
      </c>
      <c r="P1156" s="6">
        <v>100893</v>
      </c>
      <c r="Q1156" s="6">
        <v>55172.4</v>
      </c>
    </row>
    <row r="1157" spans="7:17" x14ac:dyDescent="0.3">
      <c r="G1157" s="3" t="s">
        <v>72</v>
      </c>
      <c r="H1157" s="3" t="s">
        <v>75</v>
      </c>
      <c r="I1157" s="3" t="s">
        <v>76</v>
      </c>
      <c r="J1157" s="3" t="s">
        <v>82</v>
      </c>
      <c r="K1157" s="3" t="s">
        <v>83</v>
      </c>
      <c r="L1157" s="6">
        <v>83064</v>
      </c>
      <c r="M1157" s="6">
        <v>19868</v>
      </c>
      <c r="N1157" s="6">
        <v>36021</v>
      </c>
      <c r="O1157" s="6">
        <v>33332</v>
      </c>
      <c r="P1157" s="6">
        <v>41696</v>
      </c>
      <c r="Q1157" s="6">
        <v>42796.2</v>
      </c>
    </row>
    <row r="1158" spans="7:17" x14ac:dyDescent="0.3">
      <c r="G1158" s="3" t="s">
        <v>72</v>
      </c>
      <c r="H1158" s="3" t="s">
        <v>75</v>
      </c>
      <c r="I1158" s="3" t="s">
        <v>76</v>
      </c>
      <c r="J1158" s="3" t="s">
        <v>82</v>
      </c>
      <c r="K1158" s="3" t="s">
        <v>84</v>
      </c>
      <c r="L1158" s="6">
        <v>83064</v>
      </c>
      <c r="M1158" s="6">
        <v>19868</v>
      </c>
      <c r="N1158" s="6">
        <v>36021</v>
      </c>
      <c r="O1158" s="6">
        <v>33332</v>
      </c>
      <c r="P1158" s="6">
        <v>84732</v>
      </c>
      <c r="Q1158" s="6">
        <v>51403.4</v>
      </c>
    </row>
    <row r="1159" spans="7:17" x14ac:dyDescent="0.3">
      <c r="G1159" s="3" t="s">
        <v>72</v>
      </c>
      <c r="H1159" s="3" t="s">
        <v>75</v>
      </c>
      <c r="I1159" s="3" t="s">
        <v>76</v>
      </c>
      <c r="J1159" s="3" t="s">
        <v>82</v>
      </c>
      <c r="K1159" s="3" t="s">
        <v>24</v>
      </c>
      <c r="L1159" s="6">
        <v>83064</v>
      </c>
      <c r="M1159" s="6">
        <v>19868</v>
      </c>
      <c r="N1159" s="6">
        <v>36021</v>
      </c>
      <c r="O1159" s="6">
        <v>33332</v>
      </c>
      <c r="P1159" s="6">
        <v>100893</v>
      </c>
      <c r="Q1159" s="6">
        <v>54635.6</v>
      </c>
    </row>
    <row r="1160" spans="7:17" x14ac:dyDescent="0.3">
      <c r="G1160" s="3" t="s">
        <v>72</v>
      </c>
      <c r="H1160" s="3" t="s">
        <v>75</v>
      </c>
      <c r="I1160" s="3" t="s">
        <v>76</v>
      </c>
      <c r="J1160" s="3" t="s">
        <v>83</v>
      </c>
      <c r="K1160" s="3" t="s">
        <v>84</v>
      </c>
      <c r="L1160" s="6">
        <v>83064</v>
      </c>
      <c r="M1160" s="6">
        <v>19868</v>
      </c>
      <c r="N1160" s="6">
        <v>36021</v>
      </c>
      <c r="O1160" s="6">
        <v>41696</v>
      </c>
      <c r="P1160" s="6">
        <v>84732</v>
      </c>
      <c r="Q1160" s="6">
        <v>53076.2</v>
      </c>
    </row>
    <row r="1161" spans="7:17" x14ac:dyDescent="0.3">
      <c r="G1161" s="3" t="s">
        <v>72</v>
      </c>
      <c r="H1161" s="3" t="s">
        <v>75</v>
      </c>
      <c r="I1161" s="3" t="s">
        <v>76</v>
      </c>
      <c r="J1161" s="3" t="s">
        <v>83</v>
      </c>
      <c r="K1161" s="3" t="s">
        <v>24</v>
      </c>
      <c r="L1161" s="6">
        <v>83064</v>
      </c>
      <c r="M1161" s="6">
        <v>19868</v>
      </c>
      <c r="N1161" s="6">
        <v>36021</v>
      </c>
      <c r="O1161" s="6">
        <v>41696</v>
      </c>
      <c r="P1161" s="6">
        <v>100893</v>
      </c>
      <c r="Q1161" s="6">
        <v>56308.4</v>
      </c>
    </row>
    <row r="1162" spans="7:17" x14ac:dyDescent="0.3">
      <c r="G1162" s="3" t="s">
        <v>72</v>
      </c>
      <c r="H1162" s="3" t="s">
        <v>75</v>
      </c>
      <c r="I1162" s="3" t="s">
        <v>76</v>
      </c>
      <c r="J1162" s="3" t="s">
        <v>84</v>
      </c>
      <c r="K1162" s="3" t="s">
        <v>24</v>
      </c>
      <c r="L1162" s="6">
        <v>83064</v>
      </c>
      <c r="M1162" s="6">
        <v>19868</v>
      </c>
      <c r="N1162" s="6">
        <v>36021</v>
      </c>
      <c r="O1162" s="6">
        <v>84732</v>
      </c>
      <c r="P1162" s="6">
        <v>100893</v>
      </c>
      <c r="Q1162" s="6">
        <v>64915.6</v>
      </c>
    </row>
    <row r="1163" spans="7:17" x14ac:dyDescent="0.3">
      <c r="G1163" s="3" t="s">
        <v>72</v>
      </c>
      <c r="H1163" s="3" t="s">
        <v>75</v>
      </c>
      <c r="I1163" s="3" t="s">
        <v>23</v>
      </c>
      <c r="J1163" s="3" t="s">
        <v>77</v>
      </c>
      <c r="K1163" s="3" t="s">
        <v>78</v>
      </c>
      <c r="L1163" s="6">
        <v>83064</v>
      </c>
      <c r="M1163" s="6">
        <v>19868</v>
      </c>
      <c r="N1163" s="6">
        <v>12030</v>
      </c>
      <c r="O1163" s="6">
        <v>65219</v>
      </c>
      <c r="P1163" s="6">
        <v>94450</v>
      </c>
      <c r="Q1163" s="6">
        <v>54926.2</v>
      </c>
    </row>
    <row r="1164" spans="7:17" x14ac:dyDescent="0.3">
      <c r="G1164" s="3" t="s">
        <v>72</v>
      </c>
      <c r="H1164" s="3" t="s">
        <v>75</v>
      </c>
      <c r="I1164" s="3" t="s">
        <v>23</v>
      </c>
      <c r="J1164" s="3" t="s">
        <v>77</v>
      </c>
      <c r="K1164" s="3" t="s">
        <v>79</v>
      </c>
      <c r="L1164" s="6">
        <v>83064</v>
      </c>
      <c r="M1164" s="6">
        <v>19868</v>
      </c>
      <c r="N1164" s="6">
        <v>12030</v>
      </c>
      <c r="O1164" s="6">
        <v>65219</v>
      </c>
      <c r="P1164" s="6">
        <v>97051</v>
      </c>
      <c r="Q1164" s="6">
        <v>55446.400000000001</v>
      </c>
    </row>
    <row r="1165" spans="7:17" x14ac:dyDescent="0.3">
      <c r="G1165" s="3" t="s">
        <v>72</v>
      </c>
      <c r="H1165" s="3" t="s">
        <v>75</v>
      </c>
      <c r="I1165" s="3" t="s">
        <v>23</v>
      </c>
      <c r="J1165" s="3" t="s">
        <v>77</v>
      </c>
      <c r="K1165" s="3" t="s">
        <v>25</v>
      </c>
      <c r="L1165" s="6">
        <v>83064</v>
      </c>
      <c r="M1165" s="6">
        <v>19868</v>
      </c>
      <c r="N1165" s="6">
        <v>12030</v>
      </c>
      <c r="O1165" s="6">
        <v>65219</v>
      </c>
      <c r="P1165" s="6">
        <v>50249</v>
      </c>
      <c r="Q1165" s="6">
        <v>46086</v>
      </c>
    </row>
    <row r="1166" spans="7:17" x14ac:dyDescent="0.3">
      <c r="G1166" s="3" t="s">
        <v>72</v>
      </c>
      <c r="H1166" s="3" t="s">
        <v>75</v>
      </c>
      <c r="I1166" s="3" t="s">
        <v>23</v>
      </c>
      <c r="J1166" s="3" t="s">
        <v>77</v>
      </c>
      <c r="K1166" s="3" t="s">
        <v>80</v>
      </c>
      <c r="L1166" s="6">
        <v>83064</v>
      </c>
      <c r="M1166" s="6">
        <v>19868</v>
      </c>
      <c r="N1166" s="6">
        <v>12030</v>
      </c>
      <c r="O1166" s="6">
        <v>65219</v>
      </c>
      <c r="P1166" s="6">
        <v>117461</v>
      </c>
      <c r="Q1166" s="6">
        <v>59528.4</v>
      </c>
    </row>
    <row r="1167" spans="7:17" x14ac:dyDescent="0.3">
      <c r="G1167" s="3" t="s">
        <v>72</v>
      </c>
      <c r="H1167" s="3" t="s">
        <v>75</v>
      </c>
      <c r="I1167" s="3" t="s">
        <v>23</v>
      </c>
      <c r="J1167" s="3" t="s">
        <v>77</v>
      </c>
      <c r="K1167" s="3" t="s">
        <v>81</v>
      </c>
      <c r="L1167" s="6">
        <v>83064</v>
      </c>
      <c r="M1167" s="6">
        <v>19868</v>
      </c>
      <c r="N1167" s="6">
        <v>12030</v>
      </c>
      <c r="O1167" s="6">
        <v>65219</v>
      </c>
      <c r="P1167" s="6">
        <v>36016</v>
      </c>
      <c r="Q1167" s="6">
        <v>43239.4</v>
      </c>
    </row>
    <row r="1168" spans="7:17" x14ac:dyDescent="0.3">
      <c r="G1168" s="3" t="s">
        <v>72</v>
      </c>
      <c r="H1168" s="3" t="s">
        <v>75</v>
      </c>
      <c r="I1168" s="3" t="s">
        <v>23</v>
      </c>
      <c r="J1168" s="3" t="s">
        <v>77</v>
      </c>
      <c r="K1168" s="3" t="s">
        <v>82</v>
      </c>
      <c r="L1168" s="6">
        <v>83064</v>
      </c>
      <c r="M1168" s="6">
        <v>19868</v>
      </c>
      <c r="N1168" s="6">
        <v>12030</v>
      </c>
      <c r="O1168" s="6">
        <v>65219</v>
      </c>
      <c r="P1168" s="6">
        <v>33332</v>
      </c>
      <c r="Q1168" s="6">
        <v>42702.6</v>
      </c>
    </row>
    <row r="1169" spans="7:17" x14ac:dyDescent="0.3">
      <c r="G1169" s="3" t="s">
        <v>72</v>
      </c>
      <c r="H1169" s="3" t="s">
        <v>75</v>
      </c>
      <c r="I1169" s="3" t="s">
        <v>23</v>
      </c>
      <c r="J1169" s="3" t="s">
        <v>77</v>
      </c>
      <c r="K1169" s="3" t="s">
        <v>83</v>
      </c>
      <c r="L1169" s="6">
        <v>83064</v>
      </c>
      <c r="M1169" s="6">
        <v>19868</v>
      </c>
      <c r="N1169" s="6">
        <v>12030</v>
      </c>
      <c r="O1169" s="6">
        <v>65219</v>
      </c>
      <c r="P1169" s="6">
        <v>41696</v>
      </c>
      <c r="Q1169" s="6">
        <v>44375.4</v>
      </c>
    </row>
    <row r="1170" spans="7:17" x14ac:dyDescent="0.3">
      <c r="G1170" s="3" t="s">
        <v>72</v>
      </c>
      <c r="H1170" s="3" t="s">
        <v>75</v>
      </c>
      <c r="I1170" s="3" t="s">
        <v>23</v>
      </c>
      <c r="J1170" s="3" t="s">
        <v>77</v>
      </c>
      <c r="K1170" s="3" t="s">
        <v>84</v>
      </c>
      <c r="L1170" s="6">
        <v>83064</v>
      </c>
      <c r="M1170" s="6">
        <v>19868</v>
      </c>
      <c r="N1170" s="6">
        <v>12030</v>
      </c>
      <c r="O1170" s="6">
        <v>65219</v>
      </c>
      <c r="P1170" s="6">
        <v>84732</v>
      </c>
      <c r="Q1170" s="6">
        <v>52982.6</v>
      </c>
    </row>
    <row r="1171" spans="7:17" x14ac:dyDescent="0.3">
      <c r="G1171" s="3" t="s">
        <v>72</v>
      </c>
      <c r="H1171" s="3" t="s">
        <v>75</v>
      </c>
      <c r="I1171" s="3" t="s">
        <v>23</v>
      </c>
      <c r="J1171" s="3" t="s">
        <v>77</v>
      </c>
      <c r="K1171" s="3" t="s">
        <v>24</v>
      </c>
      <c r="L1171" s="6">
        <v>83064</v>
      </c>
      <c r="M1171" s="6">
        <v>19868</v>
      </c>
      <c r="N1171" s="6">
        <v>12030</v>
      </c>
      <c r="O1171" s="6">
        <v>65219</v>
      </c>
      <c r="P1171" s="6">
        <v>100893</v>
      </c>
      <c r="Q1171" s="6">
        <v>56214.8</v>
      </c>
    </row>
    <row r="1172" spans="7:17" x14ac:dyDescent="0.3">
      <c r="G1172" s="3" t="s">
        <v>72</v>
      </c>
      <c r="H1172" s="3" t="s">
        <v>75</v>
      </c>
      <c r="I1172" s="3" t="s">
        <v>23</v>
      </c>
      <c r="J1172" s="3" t="s">
        <v>78</v>
      </c>
      <c r="K1172" s="3" t="s">
        <v>79</v>
      </c>
      <c r="L1172" s="6">
        <v>83064</v>
      </c>
      <c r="M1172" s="6">
        <v>19868</v>
      </c>
      <c r="N1172" s="6">
        <v>12030</v>
      </c>
      <c r="O1172" s="6">
        <v>94450</v>
      </c>
      <c r="P1172" s="6">
        <v>97051</v>
      </c>
      <c r="Q1172" s="6">
        <v>61292.6</v>
      </c>
    </row>
    <row r="1173" spans="7:17" x14ac:dyDescent="0.3">
      <c r="G1173" s="3" t="s">
        <v>72</v>
      </c>
      <c r="H1173" s="3" t="s">
        <v>75</v>
      </c>
      <c r="I1173" s="3" t="s">
        <v>23</v>
      </c>
      <c r="J1173" s="3" t="s">
        <v>78</v>
      </c>
      <c r="K1173" s="3" t="s">
        <v>25</v>
      </c>
      <c r="L1173" s="6">
        <v>83064</v>
      </c>
      <c r="M1173" s="6">
        <v>19868</v>
      </c>
      <c r="N1173" s="6">
        <v>12030</v>
      </c>
      <c r="O1173" s="6">
        <v>94450</v>
      </c>
      <c r="P1173" s="6">
        <v>50249</v>
      </c>
      <c r="Q1173" s="6">
        <v>51932.2</v>
      </c>
    </row>
    <row r="1174" spans="7:17" x14ac:dyDescent="0.3">
      <c r="G1174" s="3" t="s">
        <v>72</v>
      </c>
      <c r="H1174" s="3" t="s">
        <v>75</v>
      </c>
      <c r="I1174" s="3" t="s">
        <v>23</v>
      </c>
      <c r="J1174" s="3" t="s">
        <v>78</v>
      </c>
      <c r="K1174" s="3" t="s">
        <v>80</v>
      </c>
      <c r="L1174" s="6">
        <v>83064</v>
      </c>
      <c r="M1174" s="6">
        <v>19868</v>
      </c>
      <c r="N1174" s="6">
        <v>12030</v>
      </c>
      <c r="O1174" s="6">
        <v>94450</v>
      </c>
      <c r="P1174" s="6">
        <v>117461</v>
      </c>
      <c r="Q1174" s="6">
        <v>65374.6</v>
      </c>
    </row>
    <row r="1175" spans="7:17" x14ac:dyDescent="0.3">
      <c r="G1175" s="3" t="s">
        <v>72</v>
      </c>
      <c r="H1175" s="3" t="s">
        <v>75</v>
      </c>
      <c r="I1175" s="3" t="s">
        <v>23</v>
      </c>
      <c r="J1175" s="3" t="s">
        <v>78</v>
      </c>
      <c r="K1175" s="3" t="s">
        <v>81</v>
      </c>
      <c r="L1175" s="6">
        <v>83064</v>
      </c>
      <c r="M1175" s="6">
        <v>19868</v>
      </c>
      <c r="N1175" s="6">
        <v>12030</v>
      </c>
      <c r="O1175" s="6">
        <v>94450</v>
      </c>
      <c r="P1175" s="6">
        <v>36016</v>
      </c>
      <c r="Q1175" s="6">
        <v>49085.599999999999</v>
      </c>
    </row>
    <row r="1176" spans="7:17" x14ac:dyDescent="0.3">
      <c r="G1176" s="3" t="s">
        <v>72</v>
      </c>
      <c r="H1176" s="3" t="s">
        <v>75</v>
      </c>
      <c r="I1176" s="3" t="s">
        <v>23</v>
      </c>
      <c r="J1176" s="3" t="s">
        <v>78</v>
      </c>
      <c r="K1176" s="3" t="s">
        <v>82</v>
      </c>
      <c r="L1176" s="6">
        <v>83064</v>
      </c>
      <c r="M1176" s="6">
        <v>19868</v>
      </c>
      <c r="N1176" s="6">
        <v>12030</v>
      </c>
      <c r="O1176" s="6">
        <v>94450</v>
      </c>
      <c r="P1176" s="6">
        <v>33332</v>
      </c>
      <c r="Q1176" s="6">
        <v>48548.800000000003</v>
      </c>
    </row>
    <row r="1177" spans="7:17" x14ac:dyDescent="0.3">
      <c r="G1177" s="3" t="s">
        <v>72</v>
      </c>
      <c r="H1177" s="3" t="s">
        <v>75</v>
      </c>
      <c r="I1177" s="3" t="s">
        <v>23</v>
      </c>
      <c r="J1177" s="3" t="s">
        <v>78</v>
      </c>
      <c r="K1177" s="3" t="s">
        <v>83</v>
      </c>
      <c r="L1177" s="6">
        <v>83064</v>
      </c>
      <c r="M1177" s="6">
        <v>19868</v>
      </c>
      <c r="N1177" s="6">
        <v>12030</v>
      </c>
      <c r="O1177" s="6">
        <v>94450</v>
      </c>
      <c r="P1177" s="6">
        <v>41696</v>
      </c>
      <c r="Q1177" s="6">
        <v>50221.599999999999</v>
      </c>
    </row>
    <row r="1178" spans="7:17" x14ac:dyDescent="0.3">
      <c r="G1178" s="3" t="s">
        <v>72</v>
      </c>
      <c r="H1178" s="3" t="s">
        <v>75</v>
      </c>
      <c r="I1178" s="3" t="s">
        <v>23</v>
      </c>
      <c r="J1178" s="3" t="s">
        <v>78</v>
      </c>
      <c r="K1178" s="3" t="s">
        <v>84</v>
      </c>
      <c r="L1178" s="6">
        <v>83064</v>
      </c>
      <c r="M1178" s="6">
        <v>19868</v>
      </c>
      <c r="N1178" s="6">
        <v>12030</v>
      </c>
      <c r="O1178" s="6">
        <v>94450</v>
      </c>
      <c r="P1178" s="6">
        <v>84732</v>
      </c>
      <c r="Q1178" s="6">
        <v>58828.800000000003</v>
      </c>
    </row>
    <row r="1179" spans="7:17" x14ac:dyDescent="0.3">
      <c r="G1179" s="3" t="s">
        <v>72</v>
      </c>
      <c r="H1179" s="3" t="s">
        <v>75</v>
      </c>
      <c r="I1179" s="3" t="s">
        <v>23</v>
      </c>
      <c r="J1179" s="3" t="s">
        <v>78</v>
      </c>
      <c r="K1179" s="3" t="s">
        <v>24</v>
      </c>
      <c r="L1179" s="6">
        <v>83064</v>
      </c>
      <c r="M1179" s="6">
        <v>19868</v>
      </c>
      <c r="N1179" s="6">
        <v>12030</v>
      </c>
      <c r="O1179" s="6">
        <v>94450</v>
      </c>
      <c r="P1179" s="6">
        <v>100893</v>
      </c>
      <c r="Q1179" s="6">
        <v>62061</v>
      </c>
    </row>
    <row r="1180" spans="7:17" x14ac:dyDescent="0.3">
      <c r="G1180" s="3" t="s">
        <v>72</v>
      </c>
      <c r="H1180" s="3" t="s">
        <v>75</v>
      </c>
      <c r="I1180" s="3" t="s">
        <v>23</v>
      </c>
      <c r="J1180" s="3" t="s">
        <v>79</v>
      </c>
      <c r="K1180" s="3" t="s">
        <v>25</v>
      </c>
      <c r="L1180" s="6">
        <v>83064</v>
      </c>
      <c r="M1180" s="6">
        <v>19868</v>
      </c>
      <c r="N1180" s="6">
        <v>12030</v>
      </c>
      <c r="O1180" s="6">
        <v>97051</v>
      </c>
      <c r="P1180" s="6">
        <v>50249</v>
      </c>
      <c r="Q1180" s="6">
        <v>52452.4</v>
      </c>
    </row>
    <row r="1181" spans="7:17" x14ac:dyDescent="0.3">
      <c r="G1181" s="3" t="s">
        <v>72</v>
      </c>
      <c r="H1181" s="3" t="s">
        <v>75</v>
      </c>
      <c r="I1181" s="3" t="s">
        <v>23</v>
      </c>
      <c r="J1181" s="3" t="s">
        <v>79</v>
      </c>
      <c r="K1181" s="3" t="s">
        <v>80</v>
      </c>
      <c r="L1181" s="6">
        <v>83064</v>
      </c>
      <c r="M1181" s="6">
        <v>19868</v>
      </c>
      <c r="N1181" s="6">
        <v>12030</v>
      </c>
      <c r="O1181" s="6">
        <v>97051</v>
      </c>
      <c r="P1181" s="6">
        <v>117461</v>
      </c>
      <c r="Q1181" s="6">
        <v>65894.8</v>
      </c>
    </row>
    <row r="1182" spans="7:17" x14ac:dyDescent="0.3">
      <c r="G1182" s="3" t="s">
        <v>72</v>
      </c>
      <c r="H1182" s="3" t="s">
        <v>75</v>
      </c>
      <c r="I1182" s="3" t="s">
        <v>23</v>
      </c>
      <c r="J1182" s="3" t="s">
        <v>79</v>
      </c>
      <c r="K1182" s="3" t="s">
        <v>81</v>
      </c>
      <c r="L1182" s="6">
        <v>83064</v>
      </c>
      <c r="M1182" s="6">
        <v>19868</v>
      </c>
      <c r="N1182" s="6">
        <v>12030</v>
      </c>
      <c r="O1182" s="6">
        <v>97051</v>
      </c>
      <c r="P1182" s="6">
        <v>36016</v>
      </c>
      <c r="Q1182" s="6">
        <v>49605.8</v>
      </c>
    </row>
    <row r="1183" spans="7:17" x14ac:dyDescent="0.3">
      <c r="G1183" s="3" t="s">
        <v>72</v>
      </c>
      <c r="H1183" s="3" t="s">
        <v>75</v>
      </c>
      <c r="I1183" s="3" t="s">
        <v>23</v>
      </c>
      <c r="J1183" s="3" t="s">
        <v>79</v>
      </c>
      <c r="K1183" s="3" t="s">
        <v>82</v>
      </c>
      <c r="L1183" s="6">
        <v>83064</v>
      </c>
      <c r="M1183" s="6">
        <v>19868</v>
      </c>
      <c r="N1183" s="6">
        <v>12030</v>
      </c>
      <c r="O1183" s="6">
        <v>97051</v>
      </c>
      <c r="P1183" s="6">
        <v>33332</v>
      </c>
      <c r="Q1183" s="6">
        <v>49069</v>
      </c>
    </row>
    <row r="1184" spans="7:17" x14ac:dyDescent="0.3">
      <c r="G1184" s="3" t="s">
        <v>72</v>
      </c>
      <c r="H1184" s="3" t="s">
        <v>75</v>
      </c>
      <c r="I1184" s="3" t="s">
        <v>23</v>
      </c>
      <c r="J1184" s="3" t="s">
        <v>79</v>
      </c>
      <c r="K1184" s="3" t="s">
        <v>83</v>
      </c>
      <c r="L1184" s="6">
        <v>83064</v>
      </c>
      <c r="M1184" s="6">
        <v>19868</v>
      </c>
      <c r="N1184" s="6">
        <v>12030</v>
      </c>
      <c r="O1184" s="6">
        <v>97051</v>
      </c>
      <c r="P1184" s="6">
        <v>41696</v>
      </c>
      <c r="Q1184" s="6">
        <v>50741.8</v>
      </c>
    </row>
    <row r="1185" spans="7:17" x14ac:dyDescent="0.3">
      <c r="G1185" s="3" t="s">
        <v>72</v>
      </c>
      <c r="H1185" s="3" t="s">
        <v>75</v>
      </c>
      <c r="I1185" s="3" t="s">
        <v>23</v>
      </c>
      <c r="J1185" s="3" t="s">
        <v>79</v>
      </c>
      <c r="K1185" s="3" t="s">
        <v>84</v>
      </c>
      <c r="L1185" s="6">
        <v>83064</v>
      </c>
      <c r="M1185" s="6">
        <v>19868</v>
      </c>
      <c r="N1185" s="6">
        <v>12030</v>
      </c>
      <c r="O1185" s="6">
        <v>97051</v>
      </c>
      <c r="P1185" s="6">
        <v>84732</v>
      </c>
      <c r="Q1185" s="6">
        <v>59349</v>
      </c>
    </row>
    <row r="1186" spans="7:17" x14ac:dyDescent="0.3">
      <c r="G1186" s="3" t="s">
        <v>72</v>
      </c>
      <c r="H1186" s="3" t="s">
        <v>75</v>
      </c>
      <c r="I1186" s="3" t="s">
        <v>23</v>
      </c>
      <c r="J1186" s="3" t="s">
        <v>79</v>
      </c>
      <c r="K1186" s="3" t="s">
        <v>24</v>
      </c>
      <c r="L1186" s="6">
        <v>83064</v>
      </c>
      <c r="M1186" s="6">
        <v>19868</v>
      </c>
      <c r="N1186" s="6">
        <v>12030</v>
      </c>
      <c r="O1186" s="6">
        <v>97051</v>
      </c>
      <c r="P1186" s="6">
        <v>100893</v>
      </c>
      <c r="Q1186" s="6">
        <v>62581.2</v>
      </c>
    </row>
    <row r="1187" spans="7:17" x14ac:dyDescent="0.3">
      <c r="G1187" s="3" t="s">
        <v>72</v>
      </c>
      <c r="H1187" s="3" t="s">
        <v>75</v>
      </c>
      <c r="I1187" s="3" t="s">
        <v>23</v>
      </c>
      <c r="J1187" s="3" t="s">
        <v>25</v>
      </c>
      <c r="K1187" s="3" t="s">
        <v>80</v>
      </c>
      <c r="L1187" s="6">
        <v>83064</v>
      </c>
      <c r="M1187" s="6">
        <v>19868</v>
      </c>
      <c r="N1187" s="6">
        <v>12030</v>
      </c>
      <c r="O1187" s="6">
        <v>50249</v>
      </c>
      <c r="P1187" s="6">
        <v>117461</v>
      </c>
      <c r="Q1187" s="6">
        <v>56534.400000000001</v>
      </c>
    </row>
    <row r="1188" spans="7:17" x14ac:dyDescent="0.3">
      <c r="G1188" s="3" t="s">
        <v>72</v>
      </c>
      <c r="H1188" s="3" t="s">
        <v>75</v>
      </c>
      <c r="I1188" s="3" t="s">
        <v>23</v>
      </c>
      <c r="J1188" s="3" t="s">
        <v>25</v>
      </c>
      <c r="K1188" s="3" t="s">
        <v>81</v>
      </c>
      <c r="L1188" s="6">
        <v>83064</v>
      </c>
      <c r="M1188" s="6">
        <v>19868</v>
      </c>
      <c r="N1188" s="6">
        <v>12030</v>
      </c>
      <c r="O1188" s="6">
        <v>50249</v>
      </c>
      <c r="P1188" s="6">
        <v>36016</v>
      </c>
      <c r="Q1188" s="6">
        <v>40245.4</v>
      </c>
    </row>
    <row r="1189" spans="7:17" x14ac:dyDescent="0.3">
      <c r="G1189" s="3" t="s">
        <v>72</v>
      </c>
      <c r="H1189" s="3" t="s">
        <v>75</v>
      </c>
      <c r="I1189" s="3" t="s">
        <v>23</v>
      </c>
      <c r="J1189" s="3" t="s">
        <v>25</v>
      </c>
      <c r="K1189" s="3" t="s">
        <v>82</v>
      </c>
      <c r="L1189" s="6">
        <v>83064</v>
      </c>
      <c r="M1189" s="6">
        <v>19868</v>
      </c>
      <c r="N1189" s="6">
        <v>12030</v>
      </c>
      <c r="O1189" s="6">
        <v>50249</v>
      </c>
      <c r="P1189" s="6">
        <v>33332</v>
      </c>
      <c r="Q1189" s="6">
        <v>39708.6</v>
      </c>
    </row>
    <row r="1190" spans="7:17" x14ac:dyDescent="0.3">
      <c r="G1190" s="3" t="s">
        <v>72</v>
      </c>
      <c r="H1190" s="3" t="s">
        <v>75</v>
      </c>
      <c r="I1190" s="3" t="s">
        <v>23</v>
      </c>
      <c r="J1190" s="3" t="s">
        <v>25</v>
      </c>
      <c r="K1190" s="3" t="s">
        <v>83</v>
      </c>
      <c r="L1190" s="6">
        <v>83064</v>
      </c>
      <c r="M1190" s="6">
        <v>19868</v>
      </c>
      <c r="N1190" s="6">
        <v>12030</v>
      </c>
      <c r="O1190" s="6">
        <v>50249</v>
      </c>
      <c r="P1190" s="6">
        <v>41696</v>
      </c>
      <c r="Q1190" s="6">
        <v>41381.4</v>
      </c>
    </row>
    <row r="1191" spans="7:17" x14ac:dyDescent="0.3">
      <c r="G1191" s="3" t="s">
        <v>72</v>
      </c>
      <c r="H1191" s="3" t="s">
        <v>75</v>
      </c>
      <c r="I1191" s="3" t="s">
        <v>23</v>
      </c>
      <c r="J1191" s="3" t="s">
        <v>25</v>
      </c>
      <c r="K1191" s="3" t="s">
        <v>84</v>
      </c>
      <c r="L1191" s="6">
        <v>83064</v>
      </c>
      <c r="M1191" s="6">
        <v>19868</v>
      </c>
      <c r="N1191" s="6">
        <v>12030</v>
      </c>
      <c r="O1191" s="6">
        <v>50249</v>
      </c>
      <c r="P1191" s="6">
        <v>84732</v>
      </c>
      <c r="Q1191" s="6">
        <v>49988.6</v>
      </c>
    </row>
    <row r="1192" spans="7:17" x14ac:dyDescent="0.3">
      <c r="G1192" s="3" t="s">
        <v>72</v>
      </c>
      <c r="H1192" s="3" t="s">
        <v>75</v>
      </c>
      <c r="I1192" s="3" t="s">
        <v>23</v>
      </c>
      <c r="J1192" s="3" t="s">
        <v>25</v>
      </c>
      <c r="K1192" s="3" t="s">
        <v>24</v>
      </c>
      <c r="L1192" s="6">
        <v>83064</v>
      </c>
      <c r="M1192" s="6">
        <v>19868</v>
      </c>
      <c r="N1192" s="6">
        <v>12030</v>
      </c>
      <c r="O1192" s="6">
        <v>50249</v>
      </c>
      <c r="P1192" s="6">
        <v>100893</v>
      </c>
      <c r="Q1192" s="6">
        <v>53220.800000000003</v>
      </c>
    </row>
    <row r="1193" spans="7:17" x14ac:dyDescent="0.3">
      <c r="G1193" s="3" t="s">
        <v>72</v>
      </c>
      <c r="H1193" s="3" t="s">
        <v>75</v>
      </c>
      <c r="I1193" s="3" t="s">
        <v>23</v>
      </c>
      <c r="J1193" s="3" t="s">
        <v>80</v>
      </c>
      <c r="K1193" s="3" t="s">
        <v>81</v>
      </c>
      <c r="L1193" s="6">
        <v>83064</v>
      </c>
      <c r="M1193" s="6">
        <v>19868</v>
      </c>
      <c r="N1193" s="6">
        <v>12030</v>
      </c>
      <c r="O1193" s="6">
        <v>117461</v>
      </c>
      <c r="P1193" s="6">
        <v>36016</v>
      </c>
      <c r="Q1193" s="6">
        <v>53687.8</v>
      </c>
    </row>
    <row r="1194" spans="7:17" x14ac:dyDescent="0.3">
      <c r="G1194" s="3" t="s">
        <v>72</v>
      </c>
      <c r="H1194" s="3" t="s">
        <v>75</v>
      </c>
      <c r="I1194" s="3" t="s">
        <v>23</v>
      </c>
      <c r="J1194" s="3" t="s">
        <v>80</v>
      </c>
      <c r="K1194" s="3" t="s">
        <v>82</v>
      </c>
      <c r="L1194" s="6">
        <v>83064</v>
      </c>
      <c r="M1194" s="6">
        <v>19868</v>
      </c>
      <c r="N1194" s="6">
        <v>12030</v>
      </c>
      <c r="O1194" s="6">
        <v>117461</v>
      </c>
      <c r="P1194" s="6">
        <v>33332</v>
      </c>
      <c r="Q1194" s="6">
        <v>53151</v>
      </c>
    </row>
    <row r="1195" spans="7:17" x14ac:dyDescent="0.3">
      <c r="G1195" s="3" t="s">
        <v>72</v>
      </c>
      <c r="H1195" s="3" t="s">
        <v>75</v>
      </c>
      <c r="I1195" s="3" t="s">
        <v>23</v>
      </c>
      <c r="J1195" s="3" t="s">
        <v>80</v>
      </c>
      <c r="K1195" s="3" t="s">
        <v>83</v>
      </c>
      <c r="L1195" s="6">
        <v>83064</v>
      </c>
      <c r="M1195" s="6">
        <v>19868</v>
      </c>
      <c r="N1195" s="6">
        <v>12030</v>
      </c>
      <c r="O1195" s="6">
        <v>117461</v>
      </c>
      <c r="P1195" s="6">
        <v>41696</v>
      </c>
      <c r="Q1195" s="6">
        <v>54823.8</v>
      </c>
    </row>
    <row r="1196" spans="7:17" x14ac:dyDescent="0.3">
      <c r="G1196" s="3" t="s">
        <v>72</v>
      </c>
      <c r="H1196" s="3" t="s">
        <v>75</v>
      </c>
      <c r="I1196" s="3" t="s">
        <v>23</v>
      </c>
      <c r="J1196" s="3" t="s">
        <v>80</v>
      </c>
      <c r="K1196" s="3" t="s">
        <v>84</v>
      </c>
      <c r="L1196" s="6">
        <v>83064</v>
      </c>
      <c r="M1196" s="6">
        <v>19868</v>
      </c>
      <c r="N1196" s="6">
        <v>12030</v>
      </c>
      <c r="O1196" s="6">
        <v>117461</v>
      </c>
      <c r="P1196" s="6">
        <v>84732</v>
      </c>
      <c r="Q1196" s="6">
        <v>63431</v>
      </c>
    </row>
    <row r="1197" spans="7:17" x14ac:dyDescent="0.3">
      <c r="G1197" s="3" t="s">
        <v>72</v>
      </c>
      <c r="H1197" s="3" t="s">
        <v>75</v>
      </c>
      <c r="I1197" s="3" t="s">
        <v>23</v>
      </c>
      <c r="J1197" s="3" t="s">
        <v>80</v>
      </c>
      <c r="K1197" s="3" t="s">
        <v>24</v>
      </c>
      <c r="L1197" s="6">
        <v>83064</v>
      </c>
      <c r="M1197" s="6">
        <v>19868</v>
      </c>
      <c r="N1197" s="6">
        <v>12030</v>
      </c>
      <c r="O1197" s="6">
        <v>117461</v>
      </c>
      <c r="P1197" s="6">
        <v>100893</v>
      </c>
      <c r="Q1197" s="6">
        <v>66663.199999999997</v>
      </c>
    </row>
    <row r="1198" spans="7:17" x14ac:dyDescent="0.3">
      <c r="G1198" s="3" t="s">
        <v>72</v>
      </c>
      <c r="H1198" s="3" t="s">
        <v>75</v>
      </c>
      <c r="I1198" s="3" t="s">
        <v>23</v>
      </c>
      <c r="J1198" s="3" t="s">
        <v>81</v>
      </c>
      <c r="K1198" s="3" t="s">
        <v>82</v>
      </c>
      <c r="L1198" s="6">
        <v>83064</v>
      </c>
      <c r="M1198" s="6">
        <v>19868</v>
      </c>
      <c r="N1198" s="6">
        <v>12030</v>
      </c>
      <c r="O1198" s="6">
        <v>36016</v>
      </c>
      <c r="P1198" s="6">
        <v>33332</v>
      </c>
      <c r="Q1198" s="6">
        <v>36862</v>
      </c>
    </row>
    <row r="1199" spans="7:17" x14ac:dyDescent="0.3">
      <c r="G1199" s="3" t="s">
        <v>72</v>
      </c>
      <c r="H1199" s="3" t="s">
        <v>75</v>
      </c>
      <c r="I1199" s="3" t="s">
        <v>23</v>
      </c>
      <c r="J1199" s="3" t="s">
        <v>81</v>
      </c>
      <c r="K1199" s="3" t="s">
        <v>83</v>
      </c>
      <c r="L1199" s="6">
        <v>83064</v>
      </c>
      <c r="M1199" s="6">
        <v>19868</v>
      </c>
      <c r="N1199" s="6">
        <v>12030</v>
      </c>
      <c r="O1199" s="6">
        <v>36016</v>
      </c>
      <c r="P1199" s="6">
        <v>41696</v>
      </c>
      <c r="Q1199" s="6">
        <v>38534.800000000003</v>
      </c>
    </row>
    <row r="1200" spans="7:17" x14ac:dyDescent="0.3">
      <c r="G1200" s="3" t="s">
        <v>72</v>
      </c>
      <c r="H1200" s="3" t="s">
        <v>75</v>
      </c>
      <c r="I1200" s="3" t="s">
        <v>23</v>
      </c>
      <c r="J1200" s="3" t="s">
        <v>81</v>
      </c>
      <c r="K1200" s="3" t="s">
        <v>84</v>
      </c>
      <c r="L1200" s="6">
        <v>83064</v>
      </c>
      <c r="M1200" s="6">
        <v>19868</v>
      </c>
      <c r="N1200" s="6">
        <v>12030</v>
      </c>
      <c r="O1200" s="6">
        <v>36016</v>
      </c>
      <c r="P1200" s="6">
        <v>84732</v>
      </c>
      <c r="Q1200" s="6">
        <v>47142</v>
      </c>
    </row>
    <row r="1201" spans="7:17" x14ac:dyDescent="0.3">
      <c r="G1201" s="3" t="s">
        <v>72</v>
      </c>
      <c r="H1201" s="3" t="s">
        <v>75</v>
      </c>
      <c r="I1201" s="3" t="s">
        <v>23</v>
      </c>
      <c r="J1201" s="3" t="s">
        <v>81</v>
      </c>
      <c r="K1201" s="3" t="s">
        <v>24</v>
      </c>
      <c r="L1201" s="6">
        <v>83064</v>
      </c>
      <c r="M1201" s="6">
        <v>19868</v>
      </c>
      <c r="N1201" s="6">
        <v>12030</v>
      </c>
      <c r="O1201" s="6">
        <v>36016</v>
      </c>
      <c r="P1201" s="6">
        <v>100893</v>
      </c>
      <c r="Q1201" s="6">
        <v>50374.2</v>
      </c>
    </row>
    <row r="1202" spans="7:17" x14ac:dyDescent="0.3">
      <c r="G1202" s="3" t="s">
        <v>72</v>
      </c>
      <c r="H1202" s="3" t="s">
        <v>75</v>
      </c>
      <c r="I1202" s="3" t="s">
        <v>23</v>
      </c>
      <c r="J1202" s="3" t="s">
        <v>82</v>
      </c>
      <c r="K1202" s="3" t="s">
        <v>83</v>
      </c>
      <c r="L1202" s="6">
        <v>83064</v>
      </c>
      <c r="M1202" s="6">
        <v>19868</v>
      </c>
      <c r="N1202" s="6">
        <v>12030</v>
      </c>
      <c r="O1202" s="6">
        <v>33332</v>
      </c>
      <c r="P1202" s="6">
        <v>41696</v>
      </c>
      <c r="Q1202" s="6">
        <v>37998</v>
      </c>
    </row>
    <row r="1203" spans="7:17" x14ac:dyDescent="0.3">
      <c r="G1203" s="3" t="s">
        <v>72</v>
      </c>
      <c r="H1203" s="3" t="s">
        <v>75</v>
      </c>
      <c r="I1203" s="3" t="s">
        <v>23</v>
      </c>
      <c r="J1203" s="3" t="s">
        <v>82</v>
      </c>
      <c r="K1203" s="3" t="s">
        <v>84</v>
      </c>
      <c r="L1203" s="6">
        <v>83064</v>
      </c>
      <c r="M1203" s="6">
        <v>19868</v>
      </c>
      <c r="N1203" s="6">
        <v>12030</v>
      </c>
      <c r="O1203" s="6">
        <v>33332</v>
      </c>
      <c r="P1203" s="6">
        <v>84732</v>
      </c>
      <c r="Q1203" s="6">
        <v>46605.2</v>
      </c>
    </row>
    <row r="1204" spans="7:17" x14ac:dyDescent="0.3">
      <c r="G1204" s="3" t="s">
        <v>72</v>
      </c>
      <c r="H1204" s="3" t="s">
        <v>75</v>
      </c>
      <c r="I1204" s="3" t="s">
        <v>23</v>
      </c>
      <c r="J1204" s="3" t="s">
        <v>82</v>
      </c>
      <c r="K1204" s="3" t="s">
        <v>24</v>
      </c>
      <c r="L1204" s="6">
        <v>83064</v>
      </c>
      <c r="M1204" s="6">
        <v>19868</v>
      </c>
      <c r="N1204" s="6">
        <v>12030</v>
      </c>
      <c r="O1204" s="6">
        <v>33332</v>
      </c>
      <c r="P1204" s="6">
        <v>100893</v>
      </c>
      <c r="Q1204" s="6">
        <v>49837.4</v>
      </c>
    </row>
    <row r="1205" spans="7:17" x14ac:dyDescent="0.3">
      <c r="G1205" s="3" t="s">
        <v>72</v>
      </c>
      <c r="H1205" s="3" t="s">
        <v>75</v>
      </c>
      <c r="I1205" s="3" t="s">
        <v>23</v>
      </c>
      <c r="J1205" s="3" t="s">
        <v>83</v>
      </c>
      <c r="K1205" s="3" t="s">
        <v>84</v>
      </c>
      <c r="L1205" s="6">
        <v>83064</v>
      </c>
      <c r="M1205" s="6">
        <v>19868</v>
      </c>
      <c r="N1205" s="6">
        <v>12030</v>
      </c>
      <c r="O1205" s="6">
        <v>41696</v>
      </c>
      <c r="P1205" s="6">
        <v>84732</v>
      </c>
      <c r="Q1205" s="6">
        <v>48278</v>
      </c>
    </row>
    <row r="1206" spans="7:17" x14ac:dyDescent="0.3">
      <c r="G1206" s="3" t="s">
        <v>72</v>
      </c>
      <c r="H1206" s="3" t="s">
        <v>75</v>
      </c>
      <c r="I1206" s="3" t="s">
        <v>23</v>
      </c>
      <c r="J1206" s="3" t="s">
        <v>83</v>
      </c>
      <c r="K1206" s="3" t="s">
        <v>24</v>
      </c>
      <c r="L1206" s="6">
        <v>83064</v>
      </c>
      <c r="M1206" s="6">
        <v>19868</v>
      </c>
      <c r="N1206" s="6">
        <v>12030</v>
      </c>
      <c r="O1206" s="6">
        <v>41696</v>
      </c>
      <c r="P1206" s="6">
        <v>100893</v>
      </c>
      <c r="Q1206" s="6">
        <v>51510.2</v>
      </c>
    </row>
    <row r="1207" spans="7:17" x14ac:dyDescent="0.3">
      <c r="G1207" s="3" t="s">
        <v>72</v>
      </c>
      <c r="H1207" s="3" t="s">
        <v>75</v>
      </c>
      <c r="I1207" s="3" t="s">
        <v>23</v>
      </c>
      <c r="J1207" s="3" t="s">
        <v>84</v>
      </c>
      <c r="K1207" s="3" t="s">
        <v>24</v>
      </c>
      <c r="L1207" s="6">
        <v>83064</v>
      </c>
      <c r="M1207" s="6">
        <v>19868</v>
      </c>
      <c r="N1207" s="6">
        <v>12030</v>
      </c>
      <c r="O1207" s="6">
        <v>84732</v>
      </c>
      <c r="P1207" s="6">
        <v>100893</v>
      </c>
      <c r="Q1207" s="6">
        <v>60117.4</v>
      </c>
    </row>
    <row r="1208" spans="7:17" x14ac:dyDescent="0.3">
      <c r="G1208" s="3" t="s">
        <v>72</v>
      </c>
      <c r="H1208" s="3" t="s">
        <v>75</v>
      </c>
      <c r="I1208" s="3" t="s">
        <v>77</v>
      </c>
      <c r="J1208" s="3" t="s">
        <v>78</v>
      </c>
      <c r="K1208" s="3" t="s">
        <v>79</v>
      </c>
      <c r="L1208" s="6">
        <v>83064</v>
      </c>
      <c r="M1208" s="6">
        <v>19868</v>
      </c>
      <c r="N1208" s="6">
        <v>65219</v>
      </c>
      <c r="O1208" s="6">
        <v>94450</v>
      </c>
      <c r="P1208" s="6">
        <v>97051</v>
      </c>
      <c r="Q1208" s="6">
        <v>71930.399999999994</v>
      </c>
    </row>
    <row r="1209" spans="7:17" x14ac:dyDescent="0.3">
      <c r="G1209" s="3" t="s">
        <v>72</v>
      </c>
      <c r="H1209" s="3" t="s">
        <v>75</v>
      </c>
      <c r="I1209" s="3" t="s">
        <v>77</v>
      </c>
      <c r="J1209" s="3" t="s">
        <v>78</v>
      </c>
      <c r="K1209" s="3" t="s">
        <v>25</v>
      </c>
      <c r="L1209" s="6">
        <v>83064</v>
      </c>
      <c r="M1209" s="6">
        <v>19868</v>
      </c>
      <c r="N1209" s="6">
        <v>65219</v>
      </c>
      <c r="O1209" s="6">
        <v>94450</v>
      </c>
      <c r="P1209" s="6">
        <v>50249</v>
      </c>
      <c r="Q1209" s="6">
        <v>62570</v>
      </c>
    </row>
    <row r="1210" spans="7:17" x14ac:dyDescent="0.3">
      <c r="G1210" s="3" t="s">
        <v>72</v>
      </c>
      <c r="H1210" s="3" t="s">
        <v>75</v>
      </c>
      <c r="I1210" s="3" t="s">
        <v>77</v>
      </c>
      <c r="J1210" s="3" t="s">
        <v>78</v>
      </c>
      <c r="K1210" s="3" t="s">
        <v>80</v>
      </c>
      <c r="L1210" s="6">
        <v>83064</v>
      </c>
      <c r="M1210" s="6">
        <v>19868</v>
      </c>
      <c r="N1210" s="6">
        <v>65219</v>
      </c>
      <c r="O1210" s="6">
        <v>94450</v>
      </c>
      <c r="P1210" s="6">
        <v>117461</v>
      </c>
      <c r="Q1210" s="6">
        <v>76012.399999999994</v>
      </c>
    </row>
    <row r="1211" spans="7:17" x14ac:dyDescent="0.3">
      <c r="G1211" s="3" t="s">
        <v>72</v>
      </c>
      <c r="H1211" s="3" t="s">
        <v>75</v>
      </c>
      <c r="I1211" s="3" t="s">
        <v>77</v>
      </c>
      <c r="J1211" s="3" t="s">
        <v>78</v>
      </c>
      <c r="K1211" s="3" t="s">
        <v>81</v>
      </c>
      <c r="L1211" s="6">
        <v>83064</v>
      </c>
      <c r="M1211" s="6">
        <v>19868</v>
      </c>
      <c r="N1211" s="6">
        <v>65219</v>
      </c>
      <c r="O1211" s="6">
        <v>94450</v>
      </c>
      <c r="P1211" s="6">
        <v>36016</v>
      </c>
      <c r="Q1211" s="6">
        <v>59723.4</v>
      </c>
    </row>
    <row r="1212" spans="7:17" x14ac:dyDescent="0.3">
      <c r="G1212" s="3" t="s">
        <v>72</v>
      </c>
      <c r="H1212" s="3" t="s">
        <v>75</v>
      </c>
      <c r="I1212" s="3" t="s">
        <v>77</v>
      </c>
      <c r="J1212" s="3" t="s">
        <v>78</v>
      </c>
      <c r="K1212" s="3" t="s">
        <v>82</v>
      </c>
      <c r="L1212" s="6">
        <v>83064</v>
      </c>
      <c r="M1212" s="6">
        <v>19868</v>
      </c>
      <c r="N1212" s="6">
        <v>65219</v>
      </c>
      <c r="O1212" s="6">
        <v>94450</v>
      </c>
      <c r="P1212" s="6">
        <v>33332</v>
      </c>
      <c r="Q1212" s="6">
        <v>59186.6</v>
      </c>
    </row>
    <row r="1213" spans="7:17" x14ac:dyDescent="0.3">
      <c r="G1213" s="3" t="s">
        <v>72</v>
      </c>
      <c r="H1213" s="3" t="s">
        <v>75</v>
      </c>
      <c r="I1213" s="3" t="s">
        <v>77</v>
      </c>
      <c r="J1213" s="3" t="s">
        <v>78</v>
      </c>
      <c r="K1213" s="3" t="s">
        <v>83</v>
      </c>
      <c r="L1213" s="6">
        <v>83064</v>
      </c>
      <c r="M1213" s="6">
        <v>19868</v>
      </c>
      <c r="N1213" s="6">
        <v>65219</v>
      </c>
      <c r="O1213" s="6">
        <v>94450</v>
      </c>
      <c r="P1213" s="6">
        <v>41696</v>
      </c>
      <c r="Q1213" s="6">
        <v>60859.4</v>
      </c>
    </row>
    <row r="1214" spans="7:17" x14ac:dyDescent="0.3">
      <c r="G1214" s="3" t="s">
        <v>72</v>
      </c>
      <c r="H1214" s="3" t="s">
        <v>75</v>
      </c>
      <c r="I1214" s="3" t="s">
        <v>77</v>
      </c>
      <c r="J1214" s="3" t="s">
        <v>78</v>
      </c>
      <c r="K1214" s="3" t="s">
        <v>84</v>
      </c>
      <c r="L1214" s="6">
        <v>83064</v>
      </c>
      <c r="M1214" s="6">
        <v>19868</v>
      </c>
      <c r="N1214" s="6">
        <v>65219</v>
      </c>
      <c r="O1214" s="6">
        <v>94450</v>
      </c>
      <c r="P1214" s="6">
        <v>84732</v>
      </c>
      <c r="Q1214" s="6">
        <v>69466.600000000006</v>
      </c>
    </row>
    <row r="1215" spans="7:17" x14ac:dyDescent="0.3">
      <c r="G1215" s="3" t="s">
        <v>72</v>
      </c>
      <c r="H1215" s="3" t="s">
        <v>75</v>
      </c>
      <c r="I1215" s="3" t="s">
        <v>77</v>
      </c>
      <c r="J1215" s="3" t="s">
        <v>78</v>
      </c>
      <c r="K1215" s="3" t="s">
        <v>24</v>
      </c>
      <c r="L1215" s="6">
        <v>83064</v>
      </c>
      <c r="M1215" s="6">
        <v>19868</v>
      </c>
      <c r="N1215" s="6">
        <v>65219</v>
      </c>
      <c r="O1215" s="6">
        <v>94450</v>
      </c>
      <c r="P1215" s="6">
        <v>100893</v>
      </c>
      <c r="Q1215" s="6">
        <v>72698.8</v>
      </c>
    </row>
    <row r="1216" spans="7:17" x14ac:dyDescent="0.3">
      <c r="G1216" s="3" t="s">
        <v>72</v>
      </c>
      <c r="H1216" s="3" t="s">
        <v>75</v>
      </c>
      <c r="I1216" s="3" t="s">
        <v>77</v>
      </c>
      <c r="J1216" s="3" t="s">
        <v>79</v>
      </c>
      <c r="K1216" s="3" t="s">
        <v>25</v>
      </c>
      <c r="L1216" s="6">
        <v>83064</v>
      </c>
      <c r="M1216" s="6">
        <v>19868</v>
      </c>
      <c r="N1216" s="6">
        <v>65219</v>
      </c>
      <c r="O1216" s="6">
        <v>97051</v>
      </c>
      <c r="P1216" s="6">
        <v>50249</v>
      </c>
      <c r="Q1216" s="6">
        <v>63090.2</v>
      </c>
    </row>
    <row r="1217" spans="7:17" x14ac:dyDescent="0.3">
      <c r="G1217" s="3" t="s">
        <v>72</v>
      </c>
      <c r="H1217" s="3" t="s">
        <v>75</v>
      </c>
      <c r="I1217" s="3" t="s">
        <v>77</v>
      </c>
      <c r="J1217" s="3" t="s">
        <v>79</v>
      </c>
      <c r="K1217" s="3" t="s">
        <v>80</v>
      </c>
      <c r="L1217" s="6">
        <v>83064</v>
      </c>
      <c r="M1217" s="6">
        <v>19868</v>
      </c>
      <c r="N1217" s="6">
        <v>65219</v>
      </c>
      <c r="O1217" s="6">
        <v>97051</v>
      </c>
      <c r="P1217" s="6">
        <v>117461</v>
      </c>
      <c r="Q1217" s="6">
        <v>76532.600000000006</v>
      </c>
    </row>
    <row r="1218" spans="7:17" x14ac:dyDescent="0.3">
      <c r="G1218" s="3" t="s">
        <v>72</v>
      </c>
      <c r="H1218" s="3" t="s">
        <v>75</v>
      </c>
      <c r="I1218" s="3" t="s">
        <v>77</v>
      </c>
      <c r="J1218" s="3" t="s">
        <v>79</v>
      </c>
      <c r="K1218" s="3" t="s">
        <v>81</v>
      </c>
      <c r="L1218" s="6">
        <v>83064</v>
      </c>
      <c r="M1218" s="6">
        <v>19868</v>
      </c>
      <c r="N1218" s="6">
        <v>65219</v>
      </c>
      <c r="O1218" s="6">
        <v>97051</v>
      </c>
      <c r="P1218" s="6">
        <v>36016</v>
      </c>
      <c r="Q1218" s="6">
        <v>60243.6</v>
      </c>
    </row>
    <row r="1219" spans="7:17" x14ac:dyDescent="0.3">
      <c r="G1219" s="3" t="s">
        <v>72</v>
      </c>
      <c r="H1219" s="3" t="s">
        <v>75</v>
      </c>
      <c r="I1219" s="3" t="s">
        <v>77</v>
      </c>
      <c r="J1219" s="3" t="s">
        <v>79</v>
      </c>
      <c r="K1219" s="3" t="s">
        <v>82</v>
      </c>
      <c r="L1219" s="6">
        <v>83064</v>
      </c>
      <c r="M1219" s="6">
        <v>19868</v>
      </c>
      <c r="N1219" s="6">
        <v>65219</v>
      </c>
      <c r="O1219" s="6">
        <v>97051</v>
      </c>
      <c r="P1219" s="6">
        <v>33332</v>
      </c>
      <c r="Q1219" s="6">
        <v>59706.8</v>
      </c>
    </row>
    <row r="1220" spans="7:17" x14ac:dyDescent="0.3">
      <c r="G1220" s="3" t="s">
        <v>72</v>
      </c>
      <c r="H1220" s="3" t="s">
        <v>75</v>
      </c>
      <c r="I1220" s="3" t="s">
        <v>77</v>
      </c>
      <c r="J1220" s="3" t="s">
        <v>79</v>
      </c>
      <c r="K1220" s="3" t="s">
        <v>83</v>
      </c>
      <c r="L1220" s="6">
        <v>83064</v>
      </c>
      <c r="M1220" s="6">
        <v>19868</v>
      </c>
      <c r="N1220" s="6">
        <v>65219</v>
      </c>
      <c r="O1220" s="6">
        <v>97051</v>
      </c>
      <c r="P1220" s="6">
        <v>41696</v>
      </c>
      <c r="Q1220" s="6">
        <v>61379.6</v>
      </c>
    </row>
    <row r="1221" spans="7:17" x14ac:dyDescent="0.3">
      <c r="G1221" s="3" t="s">
        <v>72</v>
      </c>
      <c r="H1221" s="3" t="s">
        <v>75</v>
      </c>
      <c r="I1221" s="3" t="s">
        <v>77</v>
      </c>
      <c r="J1221" s="3" t="s">
        <v>79</v>
      </c>
      <c r="K1221" s="3" t="s">
        <v>84</v>
      </c>
      <c r="L1221" s="6">
        <v>83064</v>
      </c>
      <c r="M1221" s="6">
        <v>19868</v>
      </c>
      <c r="N1221" s="6">
        <v>65219</v>
      </c>
      <c r="O1221" s="6">
        <v>97051</v>
      </c>
      <c r="P1221" s="6">
        <v>84732</v>
      </c>
      <c r="Q1221" s="6">
        <v>69986.8</v>
      </c>
    </row>
    <row r="1222" spans="7:17" x14ac:dyDescent="0.3">
      <c r="G1222" s="3" t="s">
        <v>72</v>
      </c>
      <c r="H1222" s="3" t="s">
        <v>75</v>
      </c>
      <c r="I1222" s="3" t="s">
        <v>77</v>
      </c>
      <c r="J1222" s="3" t="s">
        <v>79</v>
      </c>
      <c r="K1222" s="3" t="s">
        <v>24</v>
      </c>
      <c r="L1222" s="6">
        <v>83064</v>
      </c>
      <c r="M1222" s="6">
        <v>19868</v>
      </c>
      <c r="N1222" s="6">
        <v>65219</v>
      </c>
      <c r="O1222" s="6">
        <v>97051</v>
      </c>
      <c r="P1222" s="6">
        <v>100893</v>
      </c>
      <c r="Q1222" s="6">
        <v>73219</v>
      </c>
    </row>
    <row r="1223" spans="7:17" x14ac:dyDescent="0.3">
      <c r="G1223" s="3" t="s">
        <v>72</v>
      </c>
      <c r="H1223" s="3" t="s">
        <v>75</v>
      </c>
      <c r="I1223" s="3" t="s">
        <v>77</v>
      </c>
      <c r="J1223" s="3" t="s">
        <v>25</v>
      </c>
      <c r="K1223" s="3" t="s">
        <v>80</v>
      </c>
      <c r="L1223" s="6">
        <v>83064</v>
      </c>
      <c r="M1223" s="6">
        <v>19868</v>
      </c>
      <c r="N1223" s="6">
        <v>65219</v>
      </c>
      <c r="O1223" s="6">
        <v>50249</v>
      </c>
      <c r="P1223" s="6">
        <v>117461</v>
      </c>
      <c r="Q1223" s="6">
        <v>67172.2</v>
      </c>
    </row>
    <row r="1224" spans="7:17" x14ac:dyDescent="0.3">
      <c r="G1224" s="3" t="s">
        <v>72</v>
      </c>
      <c r="H1224" s="3" t="s">
        <v>75</v>
      </c>
      <c r="I1224" s="3" t="s">
        <v>77</v>
      </c>
      <c r="J1224" s="3" t="s">
        <v>25</v>
      </c>
      <c r="K1224" s="3" t="s">
        <v>81</v>
      </c>
      <c r="L1224" s="6">
        <v>83064</v>
      </c>
      <c r="M1224" s="6">
        <v>19868</v>
      </c>
      <c r="N1224" s="6">
        <v>65219</v>
      </c>
      <c r="O1224" s="6">
        <v>50249</v>
      </c>
      <c r="P1224" s="6">
        <v>36016</v>
      </c>
      <c r="Q1224" s="6">
        <v>50883.199999999997</v>
      </c>
    </row>
    <row r="1225" spans="7:17" x14ac:dyDescent="0.3">
      <c r="G1225" s="3" t="s">
        <v>72</v>
      </c>
      <c r="H1225" s="3" t="s">
        <v>75</v>
      </c>
      <c r="I1225" s="3" t="s">
        <v>77</v>
      </c>
      <c r="J1225" s="3" t="s">
        <v>25</v>
      </c>
      <c r="K1225" s="3" t="s">
        <v>82</v>
      </c>
      <c r="L1225" s="6">
        <v>83064</v>
      </c>
      <c r="M1225" s="6">
        <v>19868</v>
      </c>
      <c r="N1225" s="6">
        <v>65219</v>
      </c>
      <c r="O1225" s="6">
        <v>50249</v>
      </c>
      <c r="P1225" s="6">
        <v>33332</v>
      </c>
      <c r="Q1225" s="6">
        <v>50346.400000000001</v>
      </c>
    </row>
    <row r="1226" spans="7:17" x14ac:dyDescent="0.3">
      <c r="G1226" s="3" t="s">
        <v>72</v>
      </c>
      <c r="H1226" s="3" t="s">
        <v>75</v>
      </c>
      <c r="I1226" s="3" t="s">
        <v>77</v>
      </c>
      <c r="J1226" s="3" t="s">
        <v>25</v>
      </c>
      <c r="K1226" s="3" t="s">
        <v>83</v>
      </c>
      <c r="L1226" s="6">
        <v>83064</v>
      </c>
      <c r="M1226" s="6">
        <v>19868</v>
      </c>
      <c r="N1226" s="6">
        <v>65219</v>
      </c>
      <c r="O1226" s="6">
        <v>50249</v>
      </c>
      <c r="P1226" s="6">
        <v>41696</v>
      </c>
      <c r="Q1226" s="6">
        <v>52019.199999999997</v>
      </c>
    </row>
    <row r="1227" spans="7:17" x14ac:dyDescent="0.3">
      <c r="G1227" s="3" t="s">
        <v>72</v>
      </c>
      <c r="H1227" s="3" t="s">
        <v>75</v>
      </c>
      <c r="I1227" s="3" t="s">
        <v>77</v>
      </c>
      <c r="J1227" s="3" t="s">
        <v>25</v>
      </c>
      <c r="K1227" s="3" t="s">
        <v>84</v>
      </c>
      <c r="L1227" s="6">
        <v>83064</v>
      </c>
      <c r="M1227" s="6">
        <v>19868</v>
      </c>
      <c r="N1227" s="6">
        <v>65219</v>
      </c>
      <c r="O1227" s="6">
        <v>50249</v>
      </c>
      <c r="P1227" s="6">
        <v>84732</v>
      </c>
      <c r="Q1227" s="6">
        <v>60626.400000000001</v>
      </c>
    </row>
    <row r="1228" spans="7:17" x14ac:dyDescent="0.3">
      <c r="G1228" s="3" t="s">
        <v>72</v>
      </c>
      <c r="H1228" s="3" t="s">
        <v>75</v>
      </c>
      <c r="I1228" s="3" t="s">
        <v>77</v>
      </c>
      <c r="J1228" s="3" t="s">
        <v>25</v>
      </c>
      <c r="K1228" s="3" t="s">
        <v>24</v>
      </c>
      <c r="L1228" s="6">
        <v>83064</v>
      </c>
      <c r="M1228" s="6">
        <v>19868</v>
      </c>
      <c r="N1228" s="6">
        <v>65219</v>
      </c>
      <c r="O1228" s="6">
        <v>50249</v>
      </c>
      <c r="P1228" s="6">
        <v>100893</v>
      </c>
      <c r="Q1228" s="6">
        <v>63858.6</v>
      </c>
    </row>
    <row r="1229" spans="7:17" x14ac:dyDescent="0.3">
      <c r="G1229" s="3" t="s">
        <v>72</v>
      </c>
      <c r="H1229" s="3" t="s">
        <v>75</v>
      </c>
      <c r="I1229" s="3" t="s">
        <v>77</v>
      </c>
      <c r="J1229" s="3" t="s">
        <v>80</v>
      </c>
      <c r="K1229" s="3" t="s">
        <v>81</v>
      </c>
      <c r="L1229" s="6">
        <v>83064</v>
      </c>
      <c r="M1229" s="6">
        <v>19868</v>
      </c>
      <c r="N1229" s="6">
        <v>65219</v>
      </c>
      <c r="O1229" s="6">
        <v>117461</v>
      </c>
      <c r="P1229" s="6">
        <v>36016</v>
      </c>
      <c r="Q1229" s="6">
        <v>64325.599999999999</v>
      </c>
    </row>
    <row r="1230" spans="7:17" x14ac:dyDescent="0.3">
      <c r="G1230" s="3" t="s">
        <v>72</v>
      </c>
      <c r="H1230" s="3" t="s">
        <v>75</v>
      </c>
      <c r="I1230" s="3" t="s">
        <v>77</v>
      </c>
      <c r="J1230" s="3" t="s">
        <v>80</v>
      </c>
      <c r="K1230" s="3" t="s">
        <v>82</v>
      </c>
      <c r="L1230" s="6">
        <v>83064</v>
      </c>
      <c r="M1230" s="6">
        <v>19868</v>
      </c>
      <c r="N1230" s="6">
        <v>65219</v>
      </c>
      <c r="O1230" s="6">
        <v>117461</v>
      </c>
      <c r="P1230" s="6">
        <v>33332</v>
      </c>
      <c r="Q1230" s="6">
        <v>63788.800000000003</v>
      </c>
    </row>
    <row r="1231" spans="7:17" x14ac:dyDescent="0.3">
      <c r="G1231" s="3" t="s">
        <v>72</v>
      </c>
      <c r="H1231" s="3" t="s">
        <v>75</v>
      </c>
      <c r="I1231" s="3" t="s">
        <v>77</v>
      </c>
      <c r="J1231" s="3" t="s">
        <v>80</v>
      </c>
      <c r="K1231" s="3" t="s">
        <v>83</v>
      </c>
      <c r="L1231" s="6">
        <v>83064</v>
      </c>
      <c r="M1231" s="6">
        <v>19868</v>
      </c>
      <c r="N1231" s="6">
        <v>65219</v>
      </c>
      <c r="O1231" s="6">
        <v>117461</v>
      </c>
      <c r="P1231" s="6">
        <v>41696</v>
      </c>
      <c r="Q1231" s="6">
        <v>65461.599999999999</v>
      </c>
    </row>
    <row r="1232" spans="7:17" x14ac:dyDescent="0.3">
      <c r="G1232" s="3" t="s">
        <v>72</v>
      </c>
      <c r="H1232" s="3" t="s">
        <v>75</v>
      </c>
      <c r="I1232" s="3" t="s">
        <v>77</v>
      </c>
      <c r="J1232" s="3" t="s">
        <v>80</v>
      </c>
      <c r="K1232" s="3" t="s">
        <v>84</v>
      </c>
      <c r="L1232" s="6">
        <v>83064</v>
      </c>
      <c r="M1232" s="6">
        <v>19868</v>
      </c>
      <c r="N1232" s="6">
        <v>65219</v>
      </c>
      <c r="O1232" s="6">
        <v>117461</v>
      </c>
      <c r="P1232" s="6">
        <v>84732</v>
      </c>
      <c r="Q1232" s="6">
        <v>74068.800000000003</v>
      </c>
    </row>
    <row r="1233" spans="7:17" x14ac:dyDescent="0.3">
      <c r="G1233" s="3" t="s">
        <v>72</v>
      </c>
      <c r="H1233" s="3" t="s">
        <v>75</v>
      </c>
      <c r="I1233" s="3" t="s">
        <v>77</v>
      </c>
      <c r="J1233" s="3" t="s">
        <v>80</v>
      </c>
      <c r="K1233" s="3" t="s">
        <v>24</v>
      </c>
      <c r="L1233" s="6">
        <v>83064</v>
      </c>
      <c r="M1233" s="6">
        <v>19868</v>
      </c>
      <c r="N1233" s="6">
        <v>65219</v>
      </c>
      <c r="O1233" s="6">
        <v>117461</v>
      </c>
      <c r="P1233" s="6">
        <v>100893</v>
      </c>
      <c r="Q1233" s="6">
        <v>77301</v>
      </c>
    </row>
    <row r="1234" spans="7:17" x14ac:dyDescent="0.3">
      <c r="G1234" s="3" t="s">
        <v>72</v>
      </c>
      <c r="H1234" s="3" t="s">
        <v>75</v>
      </c>
      <c r="I1234" s="3" t="s">
        <v>77</v>
      </c>
      <c r="J1234" s="3" t="s">
        <v>81</v>
      </c>
      <c r="K1234" s="3" t="s">
        <v>82</v>
      </c>
      <c r="L1234" s="6">
        <v>83064</v>
      </c>
      <c r="M1234" s="6">
        <v>19868</v>
      </c>
      <c r="N1234" s="6">
        <v>65219</v>
      </c>
      <c r="O1234" s="6">
        <v>36016</v>
      </c>
      <c r="P1234" s="6">
        <v>33332</v>
      </c>
      <c r="Q1234" s="6">
        <v>47499.8</v>
      </c>
    </row>
    <row r="1235" spans="7:17" x14ac:dyDescent="0.3">
      <c r="G1235" s="3" t="s">
        <v>72</v>
      </c>
      <c r="H1235" s="3" t="s">
        <v>75</v>
      </c>
      <c r="I1235" s="3" t="s">
        <v>77</v>
      </c>
      <c r="J1235" s="3" t="s">
        <v>81</v>
      </c>
      <c r="K1235" s="3" t="s">
        <v>83</v>
      </c>
      <c r="L1235" s="6">
        <v>83064</v>
      </c>
      <c r="M1235" s="6">
        <v>19868</v>
      </c>
      <c r="N1235" s="6">
        <v>65219</v>
      </c>
      <c r="O1235" s="6">
        <v>36016</v>
      </c>
      <c r="P1235" s="6">
        <v>41696</v>
      </c>
      <c r="Q1235" s="6">
        <v>49172.6</v>
      </c>
    </row>
    <row r="1236" spans="7:17" x14ac:dyDescent="0.3">
      <c r="G1236" s="3" t="s">
        <v>72</v>
      </c>
      <c r="H1236" s="3" t="s">
        <v>75</v>
      </c>
      <c r="I1236" s="3" t="s">
        <v>77</v>
      </c>
      <c r="J1236" s="3" t="s">
        <v>81</v>
      </c>
      <c r="K1236" s="3" t="s">
        <v>84</v>
      </c>
      <c r="L1236" s="6">
        <v>83064</v>
      </c>
      <c r="M1236" s="6">
        <v>19868</v>
      </c>
      <c r="N1236" s="6">
        <v>65219</v>
      </c>
      <c r="O1236" s="6">
        <v>36016</v>
      </c>
      <c r="P1236" s="6">
        <v>84732</v>
      </c>
      <c r="Q1236" s="6">
        <v>57779.8</v>
      </c>
    </row>
    <row r="1237" spans="7:17" x14ac:dyDescent="0.3">
      <c r="G1237" s="3" t="s">
        <v>72</v>
      </c>
      <c r="H1237" s="3" t="s">
        <v>75</v>
      </c>
      <c r="I1237" s="3" t="s">
        <v>77</v>
      </c>
      <c r="J1237" s="3" t="s">
        <v>81</v>
      </c>
      <c r="K1237" s="3" t="s">
        <v>24</v>
      </c>
      <c r="L1237" s="6">
        <v>83064</v>
      </c>
      <c r="M1237" s="6">
        <v>19868</v>
      </c>
      <c r="N1237" s="6">
        <v>65219</v>
      </c>
      <c r="O1237" s="6">
        <v>36016</v>
      </c>
      <c r="P1237" s="6">
        <v>100893</v>
      </c>
      <c r="Q1237" s="6">
        <v>61012</v>
      </c>
    </row>
    <row r="1238" spans="7:17" x14ac:dyDescent="0.3">
      <c r="G1238" s="3" t="s">
        <v>72</v>
      </c>
      <c r="H1238" s="3" t="s">
        <v>75</v>
      </c>
      <c r="I1238" s="3" t="s">
        <v>77</v>
      </c>
      <c r="J1238" s="3" t="s">
        <v>82</v>
      </c>
      <c r="K1238" s="3" t="s">
        <v>83</v>
      </c>
      <c r="L1238" s="6">
        <v>83064</v>
      </c>
      <c r="M1238" s="6">
        <v>19868</v>
      </c>
      <c r="N1238" s="6">
        <v>65219</v>
      </c>
      <c r="O1238" s="6">
        <v>33332</v>
      </c>
      <c r="P1238" s="6">
        <v>41696</v>
      </c>
      <c r="Q1238" s="6">
        <v>48635.8</v>
      </c>
    </row>
    <row r="1239" spans="7:17" x14ac:dyDescent="0.3">
      <c r="G1239" s="3" t="s">
        <v>72</v>
      </c>
      <c r="H1239" s="3" t="s">
        <v>75</v>
      </c>
      <c r="I1239" s="3" t="s">
        <v>77</v>
      </c>
      <c r="J1239" s="3" t="s">
        <v>82</v>
      </c>
      <c r="K1239" s="3" t="s">
        <v>84</v>
      </c>
      <c r="L1239" s="6">
        <v>83064</v>
      </c>
      <c r="M1239" s="6">
        <v>19868</v>
      </c>
      <c r="N1239" s="6">
        <v>65219</v>
      </c>
      <c r="O1239" s="6">
        <v>33332</v>
      </c>
      <c r="P1239" s="6">
        <v>84732</v>
      </c>
      <c r="Q1239" s="6">
        <v>57243</v>
      </c>
    </row>
    <row r="1240" spans="7:17" x14ac:dyDescent="0.3">
      <c r="G1240" s="3" t="s">
        <v>72</v>
      </c>
      <c r="H1240" s="3" t="s">
        <v>75</v>
      </c>
      <c r="I1240" s="3" t="s">
        <v>77</v>
      </c>
      <c r="J1240" s="3" t="s">
        <v>82</v>
      </c>
      <c r="K1240" s="3" t="s">
        <v>24</v>
      </c>
      <c r="L1240" s="6">
        <v>83064</v>
      </c>
      <c r="M1240" s="6">
        <v>19868</v>
      </c>
      <c r="N1240" s="6">
        <v>65219</v>
      </c>
      <c r="O1240" s="6">
        <v>33332</v>
      </c>
      <c r="P1240" s="6">
        <v>100893</v>
      </c>
      <c r="Q1240" s="6">
        <v>60475.199999999997</v>
      </c>
    </row>
    <row r="1241" spans="7:17" x14ac:dyDescent="0.3">
      <c r="G1241" s="3" t="s">
        <v>72</v>
      </c>
      <c r="H1241" s="3" t="s">
        <v>75</v>
      </c>
      <c r="I1241" s="3" t="s">
        <v>77</v>
      </c>
      <c r="J1241" s="3" t="s">
        <v>83</v>
      </c>
      <c r="K1241" s="3" t="s">
        <v>84</v>
      </c>
      <c r="L1241" s="6">
        <v>83064</v>
      </c>
      <c r="M1241" s="6">
        <v>19868</v>
      </c>
      <c r="N1241" s="6">
        <v>65219</v>
      </c>
      <c r="O1241" s="6">
        <v>41696</v>
      </c>
      <c r="P1241" s="6">
        <v>84732</v>
      </c>
      <c r="Q1241" s="6">
        <v>58915.8</v>
      </c>
    </row>
    <row r="1242" spans="7:17" x14ac:dyDescent="0.3">
      <c r="G1242" s="3" t="s">
        <v>72</v>
      </c>
      <c r="H1242" s="3" t="s">
        <v>75</v>
      </c>
      <c r="I1242" s="3" t="s">
        <v>77</v>
      </c>
      <c r="J1242" s="3" t="s">
        <v>83</v>
      </c>
      <c r="K1242" s="3" t="s">
        <v>24</v>
      </c>
      <c r="L1242" s="6">
        <v>83064</v>
      </c>
      <c r="M1242" s="6">
        <v>19868</v>
      </c>
      <c r="N1242" s="6">
        <v>65219</v>
      </c>
      <c r="O1242" s="6">
        <v>41696</v>
      </c>
      <c r="P1242" s="6">
        <v>100893</v>
      </c>
      <c r="Q1242" s="6">
        <v>62148</v>
      </c>
    </row>
    <row r="1243" spans="7:17" x14ac:dyDescent="0.3">
      <c r="G1243" s="3" t="s">
        <v>72</v>
      </c>
      <c r="H1243" s="3" t="s">
        <v>75</v>
      </c>
      <c r="I1243" s="3" t="s">
        <v>77</v>
      </c>
      <c r="J1243" s="3" t="s">
        <v>84</v>
      </c>
      <c r="K1243" s="3" t="s">
        <v>24</v>
      </c>
      <c r="L1243" s="6">
        <v>83064</v>
      </c>
      <c r="M1243" s="6">
        <v>19868</v>
      </c>
      <c r="N1243" s="6">
        <v>65219</v>
      </c>
      <c r="O1243" s="6">
        <v>84732</v>
      </c>
      <c r="P1243" s="6">
        <v>100893</v>
      </c>
      <c r="Q1243" s="6">
        <v>70755.199999999997</v>
      </c>
    </row>
    <row r="1244" spans="7:17" x14ac:dyDescent="0.3">
      <c r="G1244" s="3" t="s">
        <v>72</v>
      </c>
      <c r="H1244" s="3" t="s">
        <v>75</v>
      </c>
      <c r="I1244" s="3" t="s">
        <v>78</v>
      </c>
      <c r="J1244" s="3" t="s">
        <v>79</v>
      </c>
      <c r="K1244" s="3" t="s">
        <v>25</v>
      </c>
      <c r="L1244" s="6">
        <v>83064</v>
      </c>
      <c r="M1244" s="6">
        <v>19868</v>
      </c>
      <c r="N1244" s="6">
        <v>94450</v>
      </c>
      <c r="O1244" s="6">
        <v>97051</v>
      </c>
      <c r="P1244" s="6">
        <v>50249</v>
      </c>
      <c r="Q1244" s="6">
        <v>68936.399999999994</v>
      </c>
    </row>
    <row r="1245" spans="7:17" x14ac:dyDescent="0.3">
      <c r="G1245" s="3" t="s">
        <v>72</v>
      </c>
      <c r="H1245" s="3" t="s">
        <v>75</v>
      </c>
      <c r="I1245" s="3" t="s">
        <v>78</v>
      </c>
      <c r="J1245" s="3" t="s">
        <v>79</v>
      </c>
      <c r="K1245" s="3" t="s">
        <v>80</v>
      </c>
      <c r="L1245" s="6">
        <v>83064</v>
      </c>
      <c r="M1245" s="6">
        <v>19868</v>
      </c>
      <c r="N1245" s="6">
        <v>94450</v>
      </c>
      <c r="O1245" s="6">
        <v>97051</v>
      </c>
      <c r="P1245" s="6">
        <v>117461</v>
      </c>
      <c r="Q1245" s="6">
        <v>82378.8</v>
      </c>
    </row>
    <row r="1246" spans="7:17" x14ac:dyDescent="0.3">
      <c r="G1246" s="3" t="s">
        <v>72</v>
      </c>
      <c r="H1246" s="3" t="s">
        <v>75</v>
      </c>
      <c r="I1246" s="3" t="s">
        <v>78</v>
      </c>
      <c r="J1246" s="3" t="s">
        <v>79</v>
      </c>
      <c r="K1246" s="3" t="s">
        <v>81</v>
      </c>
      <c r="L1246" s="6">
        <v>83064</v>
      </c>
      <c r="M1246" s="6">
        <v>19868</v>
      </c>
      <c r="N1246" s="6">
        <v>94450</v>
      </c>
      <c r="O1246" s="6">
        <v>97051</v>
      </c>
      <c r="P1246" s="6">
        <v>36016</v>
      </c>
      <c r="Q1246" s="6">
        <v>66089.8</v>
      </c>
    </row>
    <row r="1247" spans="7:17" x14ac:dyDescent="0.3">
      <c r="G1247" s="3" t="s">
        <v>72</v>
      </c>
      <c r="H1247" s="3" t="s">
        <v>75</v>
      </c>
      <c r="I1247" s="3" t="s">
        <v>78</v>
      </c>
      <c r="J1247" s="3" t="s">
        <v>79</v>
      </c>
      <c r="K1247" s="3" t="s">
        <v>82</v>
      </c>
      <c r="L1247" s="6">
        <v>83064</v>
      </c>
      <c r="M1247" s="6">
        <v>19868</v>
      </c>
      <c r="N1247" s="6">
        <v>94450</v>
      </c>
      <c r="O1247" s="6">
        <v>97051</v>
      </c>
      <c r="P1247" s="6">
        <v>33332</v>
      </c>
      <c r="Q1247" s="6">
        <v>65553</v>
      </c>
    </row>
    <row r="1248" spans="7:17" x14ac:dyDescent="0.3">
      <c r="G1248" s="3" t="s">
        <v>72</v>
      </c>
      <c r="H1248" s="3" t="s">
        <v>75</v>
      </c>
      <c r="I1248" s="3" t="s">
        <v>78</v>
      </c>
      <c r="J1248" s="3" t="s">
        <v>79</v>
      </c>
      <c r="K1248" s="3" t="s">
        <v>83</v>
      </c>
      <c r="L1248" s="6">
        <v>83064</v>
      </c>
      <c r="M1248" s="6">
        <v>19868</v>
      </c>
      <c r="N1248" s="6">
        <v>94450</v>
      </c>
      <c r="O1248" s="6">
        <v>97051</v>
      </c>
      <c r="P1248" s="6">
        <v>41696</v>
      </c>
      <c r="Q1248" s="6">
        <v>67225.8</v>
      </c>
    </row>
    <row r="1249" spans="7:17" x14ac:dyDescent="0.3">
      <c r="G1249" s="3" t="s">
        <v>72</v>
      </c>
      <c r="H1249" s="3" t="s">
        <v>75</v>
      </c>
      <c r="I1249" s="3" t="s">
        <v>78</v>
      </c>
      <c r="J1249" s="3" t="s">
        <v>79</v>
      </c>
      <c r="K1249" s="3" t="s">
        <v>84</v>
      </c>
      <c r="L1249" s="6">
        <v>83064</v>
      </c>
      <c r="M1249" s="6">
        <v>19868</v>
      </c>
      <c r="N1249" s="6">
        <v>94450</v>
      </c>
      <c r="O1249" s="6">
        <v>97051</v>
      </c>
      <c r="P1249" s="6">
        <v>84732</v>
      </c>
      <c r="Q1249" s="6">
        <v>75833</v>
      </c>
    </row>
    <row r="1250" spans="7:17" x14ac:dyDescent="0.3">
      <c r="G1250" s="3" t="s">
        <v>72</v>
      </c>
      <c r="H1250" s="3" t="s">
        <v>75</v>
      </c>
      <c r="I1250" s="3" t="s">
        <v>78</v>
      </c>
      <c r="J1250" s="3" t="s">
        <v>79</v>
      </c>
      <c r="K1250" s="3" t="s">
        <v>24</v>
      </c>
      <c r="L1250" s="6">
        <v>83064</v>
      </c>
      <c r="M1250" s="6">
        <v>19868</v>
      </c>
      <c r="N1250" s="6">
        <v>94450</v>
      </c>
      <c r="O1250" s="6">
        <v>97051</v>
      </c>
      <c r="P1250" s="6">
        <v>100893</v>
      </c>
      <c r="Q1250" s="6">
        <v>79065.2</v>
      </c>
    </row>
    <row r="1251" spans="7:17" x14ac:dyDescent="0.3">
      <c r="G1251" s="3" t="s">
        <v>72</v>
      </c>
      <c r="H1251" s="3" t="s">
        <v>75</v>
      </c>
      <c r="I1251" s="3" t="s">
        <v>78</v>
      </c>
      <c r="J1251" s="3" t="s">
        <v>25</v>
      </c>
      <c r="K1251" s="3" t="s">
        <v>80</v>
      </c>
      <c r="L1251" s="6">
        <v>83064</v>
      </c>
      <c r="M1251" s="6">
        <v>19868</v>
      </c>
      <c r="N1251" s="6">
        <v>94450</v>
      </c>
      <c r="O1251" s="6">
        <v>50249</v>
      </c>
      <c r="P1251" s="6">
        <v>117461</v>
      </c>
      <c r="Q1251" s="6">
        <v>73018.399999999994</v>
      </c>
    </row>
    <row r="1252" spans="7:17" x14ac:dyDescent="0.3">
      <c r="G1252" s="3" t="s">
        <v>72</v>
      </c>
      <c r="H1252" s="3" t="s">
        <v>75</v>
      </c>
      <c r="I1252" s="3" t="s">
        <v>78</v>
      </c>
      <c r="J1252" s="3" t="s">
        <v>25</v>
      </c>
      <c r="K1252" s="3" t="s">
        <v>81</v>
      </c>
      <c r="L1252" s="6">
        <v>83064</v>
      </c>
      <c r="M1252" s="6">
        <v>19868</v>
      </c>
      <c r="N1252" s="6">
        <v>94450</v>
      </c>
      <c r="O1252" s="6">
        <v>50249</v>
      </c>
      <c r="P1252" s="6">
        <v>36016</v>
      </c>
      <c r="Q1252" s="6">
        <v>56729.4</v>
      </c>
    </row>
    <row r="1253" spans="7:17" x14ac:dyDescent="0.3">
      <c r="G1253" s="3" t="s">
        <v>72</v>
      </c>
      <c r="H1253" s="3" t="s">
        <v>75</v>
      </c>
      <c r="I1253" s="3" t="s">
        <v>78</v>
      </c>
      <c r="J1253" s="3" t="s">
        <v>25</v>
      </c>
      <c r="K1253" s="3" t="s">
        <v>82</v>
      </c>
      <c r="L1253" s="6">
        <v>83064</v>
      </c>
      <c r="M1253" s="6">
        <v>19868</v>
      </c>
      <c r="N1253" s="6">
        <v>94450</v>
      </c>
      <c r="O1253" s="6">
        <v>50249</v>
      </c>
      <c r="P1253" s="6">
        <v>33332</v>
      </c>
      <c r="Q1253" s="6">
        <v>56192.6</v>
      </c>
    </row>
    <row r="1254" spans="7:17" x14ac:dyDescent="0.3">
      <c r="G1254" s="3" t="s">
        <v>72</v>
      </c>
      <c r="H1254" s="3" t="s">
        <v>75</v>
      </c>
      <c r="I1254" s="3" t="s">
        <v>78</v>
      </c>
      <c r="J1254" s="3" t="s">
        <v>25</v>
      </c>
      <c r="K1254" s="3" t="s">
        <v>83</v>
      </c>
      <c r="L1254" s="6">
        <v>83064</v>
      </c>
      <c r="M1254" s="6">
        <v>19868</v>
      </c>
      <c r="N1254" s="6">
        <v>94450</v>
      </c>
      <c r="O1254" s="6">
        <v>50249</v>
      </c>
      <c r="P1254" s="6">
        <v>41696</v>
      </c>
      <c r="Q1254" s="6">
        <v>57865.4</v>
      </c>
    </row>
    <row r="1255" spans="7:17" x14ac:dyDescent="0.3">
      <c r="G1255" s="3" t="s">
        <v>72</v>
      </c>
      <c r="H1255" s="3" t="s">
        <v>75</v>
      </c>
      <c r="I1255" s="3" t="s">
        <v>78</v>
      </c>
      <c r="J1255" s="3" t="s">
        <v>25</v>
      </c>
      <c r="K1255" s="3" t="s">
        <v>84</v>
      </c>
      <c r="L1255" s="6">
        <v>83064</v>
      </c>
      <c r="M1255" s="6">
        <v>19868</v>
      </c>
      <c r="N1255" s="6">
        <v>94450</v>
      </c>
      <c r="O1255" s="6">
        <v>50249</v>
      </c>
      <c r="P1255" s="6">
        <v>84732</v>
      </c>
      <c r="Q1255" s="6">
        <v>66472.600000000006</v>
      </c>
    </row>
    <row r="1256" spans="7:17" x14ac:dyDescent="0.3">
      <c r="G1256" s="3" t="s">
        <v>72</v>
      </c>
      <c r="H1256" s="3" t="s">
        <v>75</v>
      </c>
      <c r="I1256" s="3" t="s">
        <v>78</v>
      </c>
      <c r="J1256" s="3" t="s">
        <v>25</v>
      </c>
      <c r="K1256" s="3" t="s">
        <v>24</v>
      </c>
      <c r="L1256" s="6">
        <v>83064</v>
      </c>
      <c r="M1256" s="6">
        <v>19868</v>
      </c>
      <c r="N1256" s="6">
        <v>94450</v>
      </c>
      <c r="O1256" s="6">
        <v>50249</v>
      </c>
      <c r="P1256" s="6">
        <v>100893</v>
      </c>
      <c r="Q1256" s="6">
        <v>69704.800000000003</v>
      </c>
    </row>
    <row r="1257" spans="7:17" x14ac:dyDescent="0.3">
      <c r="G1257" s="3" t="s">
        <v>72</v>
      </c>
      <c r="H1257" s="3" t="s">
        <v>75</v>
      </c>
      <c r="I1257" s="3" t="s">
        <v>78</v>
      </c>
      <c r="J1257" s="3" t="s">
        <v>80</v>
      </c>
      <c r="K1257" s="3" t="s">
        <v>81</v>
      </c>
      <c r="L1257" s="6">
        <v>83064</v>
      </c>
      <c r="M1257" s="6">
        <v>19868</v>
      </c>
      <c r="N1257" s="6">
        <v>94450</v>
      </c>
      <c r="O1257" s="6">
        <v>117461</v>
      </c>
      <c r="P1257" s="6">
        <v>36016</v>
      </c>
      <c r="Q1257" s="6">
        <v>70171.8</v>
      </c>
    </row>
    <row r="1258" spans="7:17" x14ac:dyDescent="0.3">
      <c r="G1258" s="3" t="s">
        <v>72</v>
      </c>
      <c r="H1258" s="3" t="s">
        <v>75</v>
      </c>
      <c r="I1258" s="3" t="s">
        <v>78</v>
      </c>
      <c r="J1258" s="3" t="s">
        <v>80</v>
      </c>
      <c r="K1258" s="3" t="s">
        <v>82</v>
      </c>
      <c r="L1258" s="6">
        <v>83064</v>
      </c>
      <c r="M1258" s="6">
        <v>19868</v>
      </c>
      <c r="N1258" s="6">
        <v>94450</v>
      </c>
      <c r="O1258" s="6">
        <v>117461</v>
      </c>
      <c r="P1258" s="6">
        <v>33332</v>
      </c>
      <c r="Q1258" s="6">
        <v>69635</v>
      </c>
    </row>
    <row r="1259" spans="7:17" x14ac:dyDescent="0.3">
      <c r="G1259" s="3" t="s">
        <v>72</v>
      </c>
      <c r="H1259" s="3" t="s">
        <v>75</v>
      </c>
      <c r="I1259" s="3" t="s">
        <v>78</v>
      </c>
      <c r="J1259" s="3" t="s">
        <v>80</v>
      </c>
      <c r="K1259" s="3" t="s">
        <v>83</v>
      </c>
      <c r="L1259" s="6">
        <v>83064</v>
      </c>
      <c r="M1259" s="6">
        <v>19868</v>
      </c>
      <c r="N1259" s="6">
        <v>94450</v>
      </c>
      <c r="O1259" s="6">
        <v>117461</v>
      </c>
      <c r="P1259" s="6">
        <v>41696</v>
      </c>
      <c r="Q1259" s="6">
        <v>71307.8</v>
      </c>
    </row>
    <row r="1260" spans="7:17" x14ac:dyDescent="0.3">
      <c r="G1260" s="3" t="s">
        <v>72</v>
      </c>
      <c r="H1260" s="3" t="s">
        <v>75</v>
      </c>
      <c r="I1260" s="3" t="s">
        <v>78</v>
      </c>
      <c r="J1260" s="3" t="s">
        <v>80</v>
      </c>
      <c r="K1260" s="3" t="s">
        <v>84</v>
      </c>
      <c r="L1260" s="6">
        <v>83064</v>
      </c>
      <c r="M1260" s="6">
        <v>19868</v>
      </c>
      <c r="N1260" s="6">
        <v>94450</v>
      </c>
      <c r="O1260" s="6">
        <v>117461</v>
      </c>
      <c r="P1260" s="6">
        <v>84732</v>
      </c>
      <c r="Q1260" s="6">
        <v>79915</v>
      </c>
    </row>
    <row r="1261" spans="7:17" x14ac:dyDescent="0.3">
      <c r="G1261" s="3" t="s">
        <v>72</v>
      </c>
      <c r="H1261" s="3" t="s">
        <v>75</v>
      </c>
      <c r="I1261" s="3" t="s">
        <v>78</v>
      </c>
      <c r="J1261" s="3" t="s">
        <v>80</v>
      </c>
      <c r="K1261" s="3" t="s">
        <v>24</v>
      </c>
      <c r="L1261" s="6">
        <v>83064</v>
      </c>
      <c r="M1261" s="6">
        <v>19868</v>
      </c>
      <c r="N1261" s="6">
        <v>94450</v>
      </c>
      <c r="O1261" s="6">
        <v>117461</v>
      </c>
      <c r="P1261" s="6">
        <v>100893</v>
      </c>
      <c r="Q1261" s="6">
        <v>83147.199999999997</v>
      </c>
    </row>
    <row r="1262" spans="7:17" x14ac:dyDescent="0.3">
      <c r="G1262" s="3" t="s">
        <v>72</v>
      </c>
      <c r="H1262" s="3" t="s">
        <v>75</v>
      </c>
      <c r="I1262" s="3" t="s">
        <v>78</v>
      </c>
      <c r="J1262" s="3" t="s">
        <v>81</v>
      </c>
      <c r="K1262" s="3" t="s">
        <v>82</v>
      </c>
      <c r="L1262" s="6">
        <v>83064</v>
      </c>
      <c r="M1262" s="6">
        <v>19868</v>
      </c>
      <c r="N1262" s="6">
        <v>94450</v>
      </c>
      <c r="O1262" s="6">
        <v>36016</v>
      </c>
      <c r="P1262" s="6">
        <v>33332</v>
      </c>
      <c r="Q1262" s="6">
        <v>53346</v>
      </c>
    </row>
    <row r="1263" spans="7:17" x14ac:dyDescent="0.3">
      <c r="G1263" s="3" t="s">
        <v>72</v>
      </c>
      <c r="H1263" s="3" t="s">
        <v>75</v>
      </c>
      <c r="I1263" s="3" t="s">
        <v>78</v>
      </c>
      <c r="J1263" s="3" t="s">
        <v>81</v>
      </c>
      <c r="K1263" s="3" t="s">
        <v>83</v>
      </c>
      <c r="L1263" s="6">
        <v>83064</v>
      </c>
      <c r="M1263" s="6">
        <v>19868</v>
      </c>
      <c r="N1263" s="6">
        <v>94450</v>
      </c>
      <c r="O1263" s="6">
        <v>36016</v>
      </c>
      <c r="P1263" s="6">
        <v>41696</v>
      </c>
      <c r="Q1263" s="6">
        <v>55018.8</v>
      </c>
    </row>
    <row r="1264" spans="7:17" x14ac:dyDescent="0.3">
      <c r="G1264" s="3" t="s">
        <v>72</v>
      </c>
      <c r="H1264" s="3" t="s">
        <v>75</v>
      </c>
      <c r="I1264" s="3" t="s">
        <v>78</v>
      </c>
      <c r="J1264" s="3" t="s">
        <v>81</v>
      </c>
      <c r="K1264" s="3" t="s">
        <v>84</v>
      </c>
      <c r="L1264" s="6">
        <v>83064</v>
      </c>
      <c r="M1264" s="6">
        <v>19868</v>
      </c>
      <c r="N1264" s="6">
        <v>94450</v>
      </c>
      <c r="O1264" s="6">
        <v>36016</v>
      </c>
      <c r="P1264" s="6">
        <v>84732</v>
      </c>
      <c r="Q1264" s="6">
        <v>63626</v>
      </c>
    </row>
    <row r="1265" spans="7:17" x14ac:dyDescent="0.3">
      <c r="G1265" s="3" t="s">
        <v>72</v>
      </c>
      <c r="H1265" s="3" t="s">
        <v>75</v>
      </c>
      <c r="I1265" s="3" t="s">
        <v>78</v>
      </c>
      <c r="J1265" s="3" t="s">
        <v>81</v>
      </c>
      <c r="K1265" s="3" t="s">
        <v>24</v>
      </c>
      <c r="L1265" s="6">
        <v>83064</v>
      </c>
      <c r="M1265" s="6">
        <v>19868</v>
      </c>
      <c r="N1265" s="6">
        <v>94450</v>
      </c>
      <c r="O1265" s="6">
        <v>36016</v>
      </c>
      <c r="P1265" s="6">
        <v>100893</v>
      </c>
      <c r="Q1265" s="6">
        <v>66858.2</v>
      </c>
    </row>
    <row r="1266" spans="7:17" x14ac:dyDescent="0.3">
      <c r="G1266" s="3" t="s">
        <v>72</v>
      </c>
      <c r="H1266" s="3" t="s">
        <v>75</v>
      </c>
      <c r="I1266" s="3" t="s">
        <v>78</v>
      </c>
      <c r="J1266" s="3" t="s">
        <v>82</v>
      </c>
      <c r="K1266" s="3" t="s">
        <v>83</v>
      </c>
      <c r="L1266" s="6">
        <v>83064</v>
      </c>
      <c r="M1266" s="6">
        <v>19868</v>
      </c>
      <c r="N1266" s="6">
        <v>94450</v>
      </c>
      <c r="O1266" s="6">
        <v>33332</v>
      </c>
      <c r="P1266" s="6">
        <v>41696</v>
      </c>
      <c r="Q1266" s="6">
        <v>54482</v>
      </c>
    </row>
    <row r="1267" spans="7:17" x14ac:dyDescent="0.3">
      <c r="G1267" s="3" t="s">
        <v>72</v>
      </c>
      <c r="H1267" s="3" t="s">
        <v>75</v>
      </c>
      <c r="I1267" s="3" t="s">
        <v>78</v>
      </c>
      <c r="J1267" s="3" t="s">
        <v>82</v>
      </c>
      <c r="K1267" s="3" t="s">
        <v>84</v>
      </c>
      <c r="L1267" s="6">
        <v>83064</v>
      </c>
      <c r="M1267" s="6">
        <v>19868</v>
      </c>
      <c r="N1267" s="6">
        <v>94450</v>
      </c>
      <c r="O1267" s="6">
        <v>33332</v>
      </c>
      <c r="P1267" s="6">
        <v>84732</v>
      </c>
      <c r="Q1267" s="6">
        <v>63089.2</v>
      </c>
    </row>
    <row r="1268" spans="7:17" x14ac:dyDescent="0.3">
      <c r="G1268" s="3" t="s">
        <v>72</v>
      </c>
      <c r="H1268" s="3" t="s">
        <v>75</v>
      </c>
      <c r="I1268" s="3" t="s">
        <v>78</v>
      </c>
      <c r="J1268" s="3" t="s">
        <v>82</v>
      </c>
      <c r="K1268" s="3" t="s">
        <v>24</v>
      </c>
      <c r="L1268" s="6">
        <v>83064</v>
      </c>
      <c r="M1268" s="6">
        <v>19868</v>
      </c>
      <c r="N1268" s="6">
        <v>94450</v>
      </c>
      <c r="O1268" s="6">
        <v>33332</v>
      </c>
      <c r="P1268" s="6">
        <v>100893</v>
      </c>
      <c r="Q1268" s="6">
        <v>66321.399999999994</v>
      </c>
    </row>
    <row r="1269" spans="7:17" x14ac:dyDescent="0.3">
      <c r="G1269" s="3" t="s">
        <v>72</v>
      </c>
      <c r="H1269" s="3" t="s">
        <v>75</v>
      </c>
      <c r="I1269" s="3" t="s">
        <v>78</v>
      </c>
      <c r="J1269" s="3" t="s">
        <v>83</v>
      </c>
      <c r="K1269" s="3" t="s">
        <v>84</v>
      </c>
      <c r="L1269" s="6">
        <v>83064</v>
      </c>
      <c r="M1269" s="6">
        <v>19868</v>
      </c>
      <c r="N1269" s="6">
        <v>94450</v>
      </c>
      <c r="O1269" s="6">
        <v>41696</v>
      </c>
      <c r="P1269" s="6">
        <v>84732</v>
      </c>
      <c r="Q1269" s="6">
        <v>64762</v>
      </c>
    </row>
    <row r="1270" spans="7:17" x14ac:dyDescent="0.3">
      <c r="G1270" s="3" t="s">
        <v>72</v>
      </c>
      <c r="H1270" s="3" t="s">
        <v>75</v>
      </c>
      <c r="I1270" s="3" t="s">
        <v>78</v>
      </c>
      <c r="J1270" s="3" t="s">
        <v>83</v>
      </c>
      <c r="K1270" s="3" t="s">
        <v>24</v>
      </c>
      <c r="L1270" s="6">
        <v>83064</v>
      </c>
      <c r="M1270" s="6">
        <v>19868</v>
      </c>
      <c r="N1270" s="6">
        <v>94450</v>
      </c>
      <c r="O1270" s="6">
        <v>41696</v>
      </c>
      <c r="P1270" s="6">
        <v>100893</v>
      </c>
      <c r="Q1270" s="6">
        <v>67994.2</v>
      </c>
    </row>
    <row r="1271" spans="7:17" x14ac:dyDescent="0.3">
      <c r="G1271" s="3" t="s">
        <v>72</v>
      </c>
      <c r="H1271" s="3" t="s">
        <v>75</v>
      </c>
      <c r="I1271" s="3" t="s">
        <v>78</v>
      </c>
      <c r="J1271" s="3" t="s">
        <v>84</v>
      </c>
      <c r="K1271" s="3" t="s">
        <v>24</v>
      </c>
      <c r="L1271" s="6">
        <v>83064</v>
      </c>
      <c r="M1271" s="6">
        <v>19868</v>
      </c>
      <c r="N1271" s="6">
        <v>94450</v>
      </c>
      <c r="O1271" s="6">
        <v>84732</v>
      </c>
      <c r="P1271" s="6">
        <v>100893</v>
      </c>
      <c r="Q1271" s="6">
        <v>76601.399999999994</v>
      </c>
    </row>
    <row r="1272" spans="7:17" x14ac:dyDescent="0.3">
      <c r="G1272" s="3" t="s">
        <v>72</v>
      </c>
      <c r="H1272" s="3" t="s">
        <v>75</v>
      </c>
      <c r="I1272" s="3" t="s">
        <v>79</v>
      </c>
      <c r="J1272" s="3" t="s">
        <v>25</v>
      </c>
      <c r="K1272" s="3" t="s">
        <v>80</v>
      </c>
      <c r="L1272" s="6">
        <v>83064</v>
      </c>
      <c r="M1272" s="6">
        <v>19868</v>
      </c>
      <c r="N1272" s="6">
        <v>97051</v>
      </c>
      <c r="O1272" s="6">
        <v>50249</v>
      </c>
      <c r="P1272" s="6">
        <v>117461</v>
      </c>
      <c r="Q1272" s="6">
        <v>73538.600000000006</v>
      </c>
    </row>
    <row r="1273" spans="7:17" x14ac:dyDescent="0.3">
      <c r="G1273" s="3" t="s">
        <v>72</v>
      </c>
      <c r="H1273" s="3" t="s">
        <v>75</v>
      </c>
      <c r="I1273" s="3" t="s">
        <v>79</v>
      </c>
      <c r="J1273" s="3" t="s">
        <v>25</v>
      </c>
      <c r="K1273" s="3" t="s">
        <v>81</v>
      </c>
      <c r="L1273" s="6">
        <v>83064</v>
      </c>
      <c r="M1273" s="6">
        <v>19868</v>
      </c>
      <c r="N1273" s="6">
        <v>97051</v>
      </c>
      <c r="O1273" s="6">
        <v>50249</v>
      </c>
      <c r="P1273" s="6">
        <v>36016</v>
      </c>
      <c r="Q1273" s="6">
        <v>57249.599999999999</v>
      </c>
    </row>
    <row r="1274" spans="7:17" x14ac:dyDescent="0.3">
      <c r="G1274" s="3" t="s">
        <v>72</v>
      </c>
      <c r="H1274" s="3" t="s">
        <v>75</v>
      </c>
      <c r="I1274" s="3" t="s">
        <v>79</v>
      </c>
      <c r="J1274" s="3" t="s">
        <v>25</v>
      </c>
      <c r="K1274" s="3" t="s">
        <v>82</v>
      </c>
      <c r="L1274" s="6">
        <v>83064</v>
      </c>
      <c r="M1274" s="6">
        <v>19868</v>
      </c>
      <c r="N1274" s="6">
        <v>97051</v>
      </c>
      <c r="O1274" s="6">
        <v>50249</v>
      </c>
      <c r="P1274" s="6">
        <v>33332</v>
      </c>
      <c r="Q1274" s="6">
        <v>56712.800000000003</v>
      </c>
    </row>
    <row r="1275" spans="7:17" x14ac:dyDescent="0.3">
      <c r="G1275" s="3" t="s">
        <v>72</v>
      </c>
      <c r="H1275" s="3" t="s">
        <v>75</v>
      </c>
      <c r="I1275" s="3" t="s">
        <v>79</v>
      </c>
      <c r="J1275" s="3" t="s">
        <v>25</v>
      </c>
      <c r="K1275" s="3" t="s">
        <v>83</v>
      </c>
      <c r="L1275" s="6">
        <v>83064</v>
      </c>
      <c r="M1275" s="6">
        <v>19868</v>
      </c>
      <c r="N1275" s="6">
        <v>97051</v>
      </c>
      <c r="O1275" s="6">
        <v>50249</v>
      </c>
      <c r="P1275" s="6">
        <v>41696</v>
      </c>
      <c r="Q1275" s="6">
        <v>58385.599999999999</v>
      </c>
    </row>
    <row r="1276" spans="7:17" x14ac:dyDescent="0.3">
      <c r="G1276" s="3" t="s">
        <v>72</v>
      </c>
      <c r="H1276" s="3" t="s">
        <v>75</v>
      </c>
      <c r="I1276" s="3" t="s">
        <v>79</v>
      </c>
      <c r="J1276" s="3" t="s">
        <v>25</v>
      </c>
      <c r="K1276" s="3" t="s">
        <v>84</v>
      </c>
      <c r="L1276" s="6">
        <v>83064</v>
      </c>
      <c r="M1276" s="6">
        <v>19868</v>
      </c>
      <c r="N1276" s="6">
        <v>97051</v>
      </c>
      <c r="O1276" s="6">
        <v>50249</v>
      </c>
      <c r="P1276" s="6">
        <v>84732</v>
      </c>
      <c r="Q1276" s="6">
        <v>66992.800000000003</v>
      </c>
    </row>
    <row r="1277" spans="7:17" x14ac:dyDescent="0.3">
      <c r="G1277" s="3" t="s">
        <v>72</v>
      </c>
      <c r="H1277" s="3" t="s">
        <v>75</v>
      </c>
      <c r="I1277" s="3" t="s">
        <v>79</v>
      </c>
      <c r="J1277" s="3" t="s">
        <v>25</v>
      </c>
      <c r="K1277" s="3" t="s">
        <v>24</v>
      </c>
      <c r="L1277" s="6">
        <v>83064</v>
      </c>
      <c r="M1277" s="6">
        <v>19868</v>
      </c>
      <c r="N1277" s="6">
        <v>97051</v>
      </c>
      <c r="O1277" s="6">
        <v>50249</v>
      </c>
      <c r="P1277" s="6">
        <v>100893</v>
      </c>
      <c r="Q1277" s="6">
        <v>70225</v>
      </c>
    </row>
    <row r="1278" spans="7:17" x14ac:dyDescent="0.3">
      <c r="G1278" s="3" t="s">
        <v>72</v>
      </c>
      <c r="H1278" s="3" t="s">
        <v>75</v>
      </c>
      <c r="I1278" s="3" t="s">
        <v>79</v>
      </c>
      <c r="J1278" s="3" t="s">
        <v>80</v>
      </c>
      <c r="K1278" s="3" t="s">
        <v>81</v>
      </c>
      <c r="L1278" s="6">
        <v>83064</v>
      </c>
      <c r="M1278" s="6">
        <v>19868</v>
      </c>
      <c r="N1278" s="6">
        <v>97051</v>
      </c>
      <c r="O1278" s="6">
        <v>117461</v>
      </c>
      <c r="P1278" s="6">
        <v>36016</v>
      </c>
      <c r="Q1278" s="6">
        <v>70692</v>
      </c>
    </row>
    <row r="1279" spans="7:17" x14ac:dyDescent="0.3">
      <c r="G1279" s="3" t="s">
        <v>72</v>
      </c>
      <c r="H1279" s="3" t="s">
        <v>75</v>
      </c>
      <c r="I1279" s="3" t="s">
        <v>79</v>
      </c>
      <c r="J1279" s="3" t="s">
        <v>80</v>
      </c>
      <c r="K1279" s="3" t="s">
        <v>82</v>
      </c>
      <c r="L1279" s="6">
        <v>83064</v>
      </c>
      <c r="M1279" s="6">
        <v>19868</v>
      </c>
      <c r="N1279" s="6">
        <v>97051</v>
      </c>
      <c r="O1279" s="6">
        <v>117461</v>
      </c>
      <c r="P1279" s="6">
        <v>33332</v>
      </c>
      <c r="Q1279" s="6">
        <v>70155.199999999997</v>
      </c>
    </row>
    <row r="1280" spans="7:17" x14ac:dyDescent="0.3">
      <c r="G1280" s="3" t="s">
        <v>72</v>
      </c>
      <c r="H1280" s="3" t="s">
        <v>75</v>
      </c>
      <c r="I1280" s="3" t="s">
        <v>79</v>
      </c>
      <c r="J1280" s="3" t="s">
        <v>80</v>
      </c>
      <c r="K1280" s="3" t="s">
        <v>83</v>
      </c>
      <c r="L1280" s="6">
        <v>83064</v>
      </c>
      <c r="M1280" s="6">
        <v>19868</v>
      </c>
      <c r="N1280" s="6">
        <v>97051</v>
      </c>
      <c r="O1280" s="6">
        <v>117461</v>
      </c>
      <c r="P1280" s="6">
        <v>41696</v>
      </c>
      <c r="Q1280" s="6">
        <v>71828</v>
      </c>
    </row>
    <row r="1281" spans="7:17" x14ac:dyDescent="0.3">
      <c r="G1281" s="3" t="s">
        <v>72</v>
      </c>
      <c r="H1281" s="3" t="s">
        <v>75</v>
      </c>
      <c r="I1281" s="3" t="s">
        <v>79</v>
      </c>
      <c r="J1281" s="3" t="s">
        <v>80</v>
      </c>
      <c r="K1281" s="3" t="s">
        <v>84</v>
      </c>
      <c r="L1281" s="6">
        <v>83064</v>
      </c>
      <c r="M1281" s="6">
        <v>19868</v>
      </c>
      <c r="N1281" s="6">
        <v>97051</v>
      </c>
      <c r="O1281" s="6">
        <v>117461</v>
      </c>
      <c r="P1281" s="6">
        <v>84732</v>
      </c>
      <c r="Q1281" s="6">
        <v>80435.199999999997</v>
      </c>
    </row>
    <row r="1282" spans="7:17" x14ac:dyDescent="0.3">
      <c r="G1282" s="3" t="s">
        <v>72</v>
      </c>
      <c r="H1282" s="3" t="s">
        <v>75</v>
      </c>
      <c r="I1282" s="3" t="s">
        <v>79</v>
      </c>
      <c r="J1282" s="3" t="s">
        <v>80</v>
      </c>
      <c r="K1282" s="3" t="s">
        <v>24</v>
      </c>
      <c r="L1282" s="6">
        <v>83064</v>
      </c>
      <c r="M1282" s="6">
        <v>19868</v>
      </c>
      <c r="N1282" s="6">
        <v>97051</v>
      </c>
      <c r="O1282" s="6">
        <v>117461</v>
      </c>
      <c r="P1282" s="6">
        <v>100893</v>
      </c>
      <c r="Q1282" s="6">
        <v>83667.399999999994</v>
      </c>
    </row>
    <row r="1283" spans="7:17" x14ac:dyDescent="0.3">
      <c r="G1283" s="3" t="s">
        <v>72</v>
      </c>
      <c r="H1283" s="3" t="s">
        <v>75</v>
      </c>
      <c r="I1283" s="3" t="s">
        <v>79</v>
      </c>
      <c r="J1283" s="3" t="s">
        <v>81</v>
      </c>
      <c r="K1283" s="3" t="s">
        <v>82</v>
      </c>
      <c r="L1283" s="6">
        <v>83064</v>
      </c>
      <c r="M1283" s="6">
        <v>19868</v>
      </c>
      <c r="N1283" s="6">
        <v>97051</v>
      </c>
      <c r="O1283" s="6">
        <v>36016</v>
      </c>
      <c r="P1283" s="6">
        <v>33332</v>
      </c>
      <c r="Q1283" s="6">
        <v>53866.2</v>
      </c>
    </row>
    <row r="1284" spans="7:17" x14ac:dyDescent="0.3">
      <c r="G1284" s="3" t="s">
        <v>72</v>
      </c>
      <c r="H1284" s="3" t="s">
        <v>75</v>
      </c>
      <c r="I1284" s="3" t="s">
        <v>79</v>
      </c>
      <c r="J1284" s="3" t="s">
        <v>81</v>
      </c>
      <c r="K1284" s="3" t="s">
        <v>83</v>
      </c>
      <c r="L1284" s="6">
        <v>83064</v>
      </c>
      <c r="M1284" s="6">
        <v>19868</v>
      </c>
      <c r="N1284" s="6">
        <v>97051</v>
      </c>
      <c r="O1284" s="6">
        <v>36016</v>
      </c>
      <c r="P1284" s="6">
        <v>41696</v>
      </c>
      <c r="Q1284" s="6">
        <v>55539</v>
      </c>
    </row>
    <row r="1285" spans="7:17" x14ac:dyDescent="0.3">
      <c r="G1285" s="3" t="s">
        <v>72</v>
      </c>
      <c r="H1285" s="3" t="s">
        <v>75</v>
      </c>
      <c r="I1285" s="3" t="s">
        <v>79</v>
      </c>
      <c r="J1285" s="3" t="s">
        <v>81</v>
      </c>
      <c r="K1285" s="3" t="s">
        <v>84</v>
      </c>
      <c r="L1285" s="6">
        <v>83064</v>
      </c>
      <c r="M1285" s="6">
        <v>19868</v>
      </c>
      <c r="N1285" s="6">
        <v>97051</v>
      </c>
      <c r="O1285" s="6">
        <v>36016</v>
      </c>
      <c r="P1285" s="6">
        <v>84732</v>
      </c>
      <c r="Q1285" s="6">
        <v>64146.2</v>
      </c>
    </row>
    <row r="1286" spans="7:17" x14ac:dyDescent="0.3">
      <c r="G1286" s="3" t="s">
        <v>72</v>
      </c>
      <c r="H1286" s="3" t="s">
        <v>75</v>
      </c>
      <c r="I1286" s="3" t="s">
        <v>79</v>
      </c>
      <c r="J1286" s="3" t="s">
        <v>81</v>
      </c>
      <c r="K1286" s="3" t="s">
        <v>24</v>
      </c>
      <c r="L1286" s="6">
        <v>83064</v>
      </c>
      <c r="M1286" s="6">
        <v>19868</v>
      </c>
      <c r="N1286" s="6">
        <v>97051</v>
      </c>
      <c r="O1286" s="6">
        <v>36016</v>
      </c>
      <c r="P1286" s="6">
        <v>100893</v>
      </c>
      <c r="Q1286" s="6">
        <v>67378.399999999994</v>
      </c>
    </row>
    <row r="1287" spans="7:17" x14ac:dyDescent="0.3">
      <c r="G1287" s="3" t="s">
        <v>72</v>
      </c>
      <c r="H1287" s="3" t="s">
        <v>75</v>
      </c>
      <c r="I1287" s="3" t="s">
        <v>79</v>
      </c>
      <c r="J1287" s="3" t="s">
        <v>82</v>
      </c>
      <c r="K1287" s="3" t="s">
        <v>83</v>
      </c>
      <c r="L1287" s="6">
        <v>83064</v>
      </c>
      <c r="M1287" s="6">
        <v>19868</v>
      </c>
      <c r="N1287" s="6">
        <v>97051</v>
      </c>
      <c r="O1287" s="6">
        <v>33332</v>
      </c>
      <c r="P1287" s="6">
        <v>41696</v>
      </c>
      <c r="Q1287" s="6">
        <v>55002.2</v>
      </c>
    </row>
    <row r="1288" spans="7:17" x14ac:dyDescent="0.3">
      <c r="G1288" s="3" t="s">
        <v>72</v>
      </c>
      <c r="H1288" s="3" t="s">
        <v>75</v>
      </c>
      <c r="I1288" s="3" t="s">
        <v>79</v>
      </c>
      <c r="J1288" s="3" t="s">
        <v>82</v>
      </c>
      <c r="K1288" s="3" t="s">
        <v>84</v>
      </c>
      <c r="L1288" s="6">
        <v>83064</v>
      </c>
      <c r="M1288" s="6">
        <v>19868</v>
      </c>
      <c r="N1288" s="6">
        <v>97051</v>
      </c>
      <c r="O1288" s="6">
        <v>33332</v>
      </c>
      <c r="P1288" s="6">
        <v>84732</v>
      </c>
      <c r="Q1288" s="6">
        <v>63609.4</v>
      </c>
    </row>
    <row r="1289" spans="7:17" x14ac:dyDescent="0.3">
      <c r="G1289" s="3" t="s">
        <v>72</v>
      </c>
      <c r="H1289" s="3" t="s">
        <v>75</v>
      </c>
      <c r="I1289" s="3" t="s">
        <v>79</v>
      </c>
      <c r="J1289" s="3" t="s">
        <v>82</v>
      </c>
      <c r="K1289" s="3" t="s">
        <v>24</v>
      </c>
      <c r="L1289" s="6">
        <v>83064</v>
      </c>
      <c r="M1289" s="6">
        <v>19868</v>
      </c>
      <c r="N1289" s="6">
        <v>97051</v>
      </c>
      <c r="O1289" s="6">
        <v>33332</v>
      </c>
      <c r="P1289" s="6">
        <v>100893</v>
      </c>
      <c r="Q1289" s="6">
        <v>66841.600000000006</v>
      </c>
    </row>
    <row r="1290" spans="7:17" x14ac:dyDescent="0.3">
      <c r="G1290" s="3" t="s">
        <v>72</v>
      </c>
      <c r="H1290" s="3" t="s">
        <v>75</v>
      </c>
      <c r="I1290" s="3" t="s">
        <v>79</v>
      </c>
      <c r="J1290" s="3" t="s">
        <v>83</v>
      </c>
      <c r="K1290" s="3" t="s">
        <v>84</v>
      </c>
      <c r="L1290" s="6">
        <v>83064</v>
      </c>
      <c r="M1290" s="6">
        <v>19868</v>
      </c>
      <c r="N1290" s="6">
        <v>97051</v>
      </c>
      <c r="O1290" s="6">
        <v>41696</v>
      </c>
      <c r="P1290" s="6">
        <v>84732</v>
      </c>
      <c r="Q1290" s="6">
        <v>65282.2</v>
      </c>
    </row>
    <row r="1291" spans="7:17" x14ac:dyDescent="0.3">
      <c r="G1291" s="3" t="s">
        <v>72</v>
      </c>
      <c r="H1291" s="3" t="s">
        <v>75</v>
      </c>
      <c r="I1291" s="3" t="s">
        <v>79</v>
      </c>
      <c r="J1291" s="3" t="s">
        <v>83</v>
      </c>
      <c r="K1291" s="3" t="s">
        <v>24</v>
      </c>
      <c r="L1291" s="6">
        <v>83064</v>
      </c>
      <c r="M1291" s="6">
        <v>19868</v>
      </c>
      <c r="N1291" s="6">
        <v>97051</v>
      </c>
      <c r="O1291" s="6">
        <v>41696</v>
      </c>
      <c r="P1291" s="6">
        <v>100893</v>
      </c>
      <c r="Q1291" s="6">
        <v>68514.399999999994</v>
      </c>
    </row>
    <row r="1292" spans="7:17" x14ac:dyDescent="0.3">
      <c r="G1292" s="3" t="s">
        <v>72</v>
      </c>
      <c r="H1292" s="3" t="s">
        <v>75</v>
      </c>
      <c r="I1292" s="3" t="s">
        <v>79</v>
      </c>
      <c r="J1292" s="3" t="s">
        <v>84</v>
      </c>
      <c r="K1292" s="3" t="s">
        <v>24</v>
      </c>
      <c r="L1292" s="6">
        <v>83064</v>
      </c>
      <c r="M1292" s="6">
        <v>19868</v>
      </c>
      <c r="N1292" s="6">
        <v>97051</v>
      </c>
      <c r="O1292" s="6">
        <v>84732</v>
      </c>
      <c r="P1292" s="6">
        <v>100893</v>
      </c>
      <c r="Q1292" s="6">
        <v>77121.600000000006</v>
      </c>
    </row>
    <row r="1293" spans="7:17" x14ac:dyDescent="0.3">
      <c r="G1293" s="3" t="s">
        <v>72</v>
      </c>
      <c r="H1293" s="3" t="s">
        <v>75</v>
      </c>
      <c r="I1293" s="3" t="s">
        <v>25</v>
      </c>
      <c r="J1293" s="3" t="s">
        <v>80</v>
      </c>
      <c r="K1293" s="3" t="s">
        <v>81</v>
      </c>
      <c r="L1293" s="6">
        <v>83064</v>
      </c>
      <c r="M1293" s="6">
        <v>19868</v>
      </c>
      <c r="N1293" s="6">
        <v>50249</v>
      </c>
      <c r="O1293" s="6">
        <v>117461</v>
      </c>
      <c r="P1293" s="6">
        <v>36016</v>
      </c>
      <c r="Q1293" s="6">
        <v>61331.6</v>
      </c>
    </row>
    <row r="1294" spans="7:17" x14ac:dyDescent="0.3">
      <c r="G1294" s="3" t="s">
        <v>72</v>
      </c>
      <c r="H1294" s="3" t="s">
        <v>75</v>
      </c>
      <c r="I1294" s="3" t="s">
        <v>25</v>
      </c>
      <c r="J1294" s="3" t="s">
        <v>80</v>
      </c>
      <c r="K1294" s="3" t="s">
        <v>82</v>
      </c>
      <c r="L1294" s="6">
        <v>83064</v>
      </c>
      <c r="M1294" s="6">
        <v>19868</v>
      </c>
      <c r="N1294" s="6">
        <v>50249</v>
      </c>
      <c r="O1294" s="6">
        <v>117461</v>
      </c>
      <c r="P1294" s="6">
        <v>33332</v>
      </c>
      <c r="Q1294" s="6">
        <v>60794.8</v>
      </c>
    </row>
    <row r="1295" spans="7:17" x14ac:dyDescent="0.3">
      <c r="G1295" s="3" t="s">
        <v>72</v>
      </c>
      <c r="H1295" s="3" t="s">
        <v>75</v>
      </c>
      <c r="I1295" s="3" t="s">
        <v>25</v>
      </c>
      <c r="J1295" s="3" t="s">
        <v>80</v>
      </c>
      <c r="K1295" s="3" t="s">
        <v>83</v>
      </c>
      <c r="L1295" s="6">
        <v>83064</v>
      </c>
      <c r="M1295" s="6">
        <v>19868</v>
      </c>
      <c r="N1295" s="6">
        <v>50249</v>
      </c>
      <c r="O1295" s="6">
        <v>117461</v>
      </c>
      <c r="P1295" s="6">
        <v>41696</v>
      </c>
      <c r="Q1295" s="6">
        <v>62467.6</v>
      </c>
    </row>
    <row r="1296" spans="7:17" x14ac:dyDescent="0.3">
      <c r="G1296" s="3" t="s">
        <v>72</v>
      </c>
      <c r="H1296" s="3" t="s">
        <v>75</v>
      </c>
      <c r="I1296" s="3" t="s">
        <v>25</v>
      </c>
      <c r="J1296" s="3" t="s">
        <v>80</v>
      </c>
      <c r="K1296" s="3" t="s">
        <v>84</v>
      </c>
      <c r="L1296" s="6">
        <v>83064</v>
      </c>
      <c r="M1296" s="6">
        <v>19868</v>
      </c>
      <c r="N1296" s="6">
        <v>50249</v>
      </c>
      <c r="O1296" s="6">
        <v>117461</v>
      </c>
      <c r="P1296" s="6">
        <v>84732</v>
      </c>
      <c r="Q1296" s="6">
        <v>71074.8</v>
      </c>
    </row>
    <row r="1297" spans="7:17" x14ac:dyDescent="0.3">
      <c r="G1297" s="3" t="s">
        <v>72</v>
      </c>
      <c r="H1297" s="3" t="s">
        <v>75</v>
      </c>
      <c r="I1297" s="3" t="s">
        <v>25</v>
      </c>
      <c r="J1297" s="3" t="s">
        <v>80</v>
      </c>
      <c r="K1297" s="3" t="s">
        <v>24</v>
      </c>
      <c r="L1297" s="6">
        <v>83064</v>
      </c>
      <c r="M1297" s="6">
        <v>19868</v>
      </c>
      <c r="N1297" s="6">
        <v>50249</v>
      </c>
      <c r="O1297" s="6">
        <v>117461</v>
      </c>
      <c r="P1297" s="6">
        <v>100893</v>
      </c>
      <c r="Q1297" s="6">
        <v>74307</v>
      </c>
    </row>
    <row r="1298" spans="7:17" x14ac:dyDescent="0.3">
      <c r="G1298" s="3" t="s">
        <v>72</v>
      </c>
      <c r="H1298" s="3" t="s">
        <v>75</v>
      </c>
      <c r="I1298" s="3" t="s">
        <v>25</v>
      </c>
      <c r="J1298" s="3" t="s">
        <v>81</v>
      </c>
      <c r="K1298" s="3" t="s">
        <v>82</v>
      </c>
      <c r="L1298" s="6">
        <v>83064</v>
      </c>
      <c r="M1298" s="6">
        <v>19868</v>
      </c>
      <c r="N1298" s="6">
        <v>50249</v>
      </c>
      <c r="O1298" s="6">
        <v>36016</v>
      </c>
      <c r="P1298" s="6">
        <v>33332</v>
      </c>
      <c r="Q1298" s="6">
        <v>44505.8</v>
      </c>
    </row>
    <row r="1299" spans="7:17" x14ac:dyDescent="0.3">
      <c r="G1299" s="3" t="s">
        <v>72</v>
      </c>
      <c r="H1299" s="3" t="s">
        <v>75</v>
      </c>
      <c r="I1299" s="3" t="s">
        <v>25</v>
      </c>
      <c r="J1299" s="3" t="s">
        <v>81</v>
      </c>
      <c r="K1299" s="3" t="s">
        <v>83</v>
      </c>
      <c r="L1299" s="6">
        <v>83064</v>
      </c>
      <c r="M1299" s="6">
        <v>19868</v>
      </c>
      <c r="N1299" s="6">
        <v>50249</v>
      </c>
      <c r="O1299" s="6">
        <v>36016</v>
      </c>
      <c r="P1299" s="6">
        <v>41696</v>
      </c>
      <c r="Q1299" s="6">
        <v>46178.6</v>
      </c>
    </row>
    <row r="1300" spans="7:17" x14ac:dyDescent="0.3">
      <c r="G1300" s="3" t="s">
        <v>72</v>
      </c>
      <c r="H1300" s="3" t="s">
        <v>75</v>
      </c>
      <c r="I1300" s="3" t="s">
        <v>25</v>
      </c>
      <c r="J1300" s="3" t="s">
        <v>81</v>
      </c>
      <c r="K1300" s="3" t="s">
        <v>84</v>
      </c>
      <c r="L1300" s="6">
        <v>83064</v>
      </c>
      <c r="M1300" s="6">
        <v>19868</v>
      </c>
      <c r="N1300" s="6">
        <v>50249</v>
      </c>
      <c r="O1300" s="6">
        <v>36016</v>
      </c>
      <c r="P1300" s="6">
        <v>84732</v>
      </c>
      <c r="Q1300" s="6">
        <v>54785.8</v>
      </c>
    </row>
    <row r="1301" spans="7:17" x14ac:dyDescent="0.3">
      <c r="G1301" s="3" t="s">
        <v>72</v>
      </c>
      <c r="H1301" s="3" t="s">
        <v>75</v>
      </c>
      <c r="I1301" s="3" t="s">
        <v>25</v>
      </c>
      <c r="J1301" s="3" t="s">
        <v>81</v>
      </c>
      <c r="K1301" s="3" t="s">
        <v>24</v>
      </c>
      <c r="L1301" s="6">
        <v>83064</v>
      </c>
      <c r="M1301" s="6">
        <v>19868</v>
      </c>
      <c r="N1301" s="6">
        <v>50249</v>
      </c>
      <c r="O1301" s="6">
        <v>36016</v>
      </c>
      <c r="P1301" s="6">
        <v>100893</v>
      </c>
      <c r="Q1301" s="6">
        <v>58018</v>
      </c>
    </row>
    <row r="1302" spans="7:17" x14ac:dyDescent="0.3">
      <c r="G1302" s="3" t="s">
        <v>72</v>
      </c>
      <c r="H1302" s="3" t="s">
        <v>75</v>
      </c>
      <c r="I1302" s="3" t="s">
        <v>25</v>
      </c>
      <c r="J1302" s="3" t="s">
        <v>82</v>
      </c>
      <c r="K1302" s="3" t="s">
        <v>83</v>
      </c>
      <c r="L1302" s="6">
        <v>83064</v>
      </c>
      <c r="M1302" s="6">
        <v>19868</v>
      </c>
      <c r="N1302" s="6">
        <v>50249</v>
      </c>
      <c r="O1302" s="6">
        <v>33332</v>
      </c>
      <c r="P1302" s="6">
        <v>41696</v>
      </c>
      <c r="Q1302" s="6">
        <v>45641.8</v>
      </c>
    </row>
    <row r="1303" spans="7:17" x14ac:dyDescent="0.3">
      <c r="G1303" s="3" t="s">
        <v>72</v>
      </c>
      <c r="H1303" s="3" t="s">
        <v>75</v>
      </c>
      <c r="I1303" s="3" t="s">
        <v>25</v>
      </c>
      <c r="J1303" s="3" t="s">
        <v>82</v>
      </c>
      <c r="K1303" s="3" t="s">
        <v>84</v>
      </c>
      <c r="L1303" s="6">
        <v>83064</v>
      </c>
      <c r="M1303" s="6">
        <v>19868</v>
      </c>
      <c r="N1303" s="6">
        <v>50249</v>
      </c>
      <c r="O1303" s="6">
        <v>33332</v>
      </c>
      <c r="P1303" s="6">
        <v>84732</v>
      </c>
      <c r="Q1303" s="6">
        <v>54249</v>
      </c>
    </row>
    <row r="1304" spans="7:17" x14ac:dyDescent="0.3">
      <c r="G1304" s="3" t="s">
        <v>72</v>
      </c>
      <c r="H1304" s="3" t="s">
        <v>75</v>
      </c>
      <c r="I1304" s="3" t="s">
        <v>25</v>
      </c>
      <c r="J1304" s="3" t="s">
        <v>82</v>
      </c>
      <c r="K1304" s="3" t="s">
        <v>24</v>
      </c>
      <c r="L1304" s="6">
        <v>83064</v>
      </c>
      <c r="M1304" s="6">
        <v>19868</v>
      </c>
      <c r="N1304" s="6">
        <v>50249</v>
      </c>
      <c r="O1304" s="6">
        <v>33332</v>
      </c>
      <c r="P1304" s="6">
        <v>100893</v>
      </c>
      <c r="Q1304" s="6">
        <v>57481.2</v>
      </c>
    </row>
    <row r="1305" spans="7:17" x14ac:dyDescent="0.3">
      <c r="G1305" s="3" t="s">
        <v>72</v>
      </c>
      <c r="H1305" s="3" t="s">
        <v>75</v>
      </c>
      <c r="I1305" s="3" t="s">
        <v>25</v>
      </c>
      <c r="J1305" s="3" t="s">
        <v>83</v>
      </c>
      <c r="K1305" s="3" t="s">
        <v>84</v>
      </c>
      <c r="L1305" s="6">
        <v>83064</v>
      </c>
      <c r="M1305" s="6">
        <v>19868</v>
      </c>
      <c r="N1305" s="6">
        <v>50249</v>
      </c>
      <c r="O1305" s="6">
        <v>41696</v>
      </c>
      <c r="P1305" s="6">
        <v>84732</v>
      </c>
      <c r="Q1305" s="6">
        <v>55921.8</v>
      </c>
    </row>
    <row r="1306" spans="7:17" x14ac:dyDescent="0.3">
      <c r="G1306" s="3" t="s">
        <v>72</v>
      </c>
      <c r="H1306" s="3" t="s">
        <v>75</v>
      </c>
      <c r="I1306" s="3" t="s">
        <v>25</v>
      </c>
      <c r="J1306" s="3" t="s">
        <v>83</v>
      </c>
      <c r="K1306" s="3" t="s">
        <v>24</v>
      </c>
      <c r="L1306" s="6">
        <v>83064</v>
      </c>
      <c r="M1306" s="6">
        <v>19868</v>
      </c>
      <c r="N1306" s="6">
        <v>50249</v>
      </c>
      <c r="O1306" s="6">
        <v>41696</v>
      </c>
      <c r="P1306" s="6">
        <v>100893</v>
      </c>
      <c r="Q1306" s="6">
        <v>59154</v>
      </c>
    </row>
    <row r="1307" spans="7:17" x14ac:dyDescent="0.3">
      <c r="G1307" s="3" t="s">
        <v>72</v>
      </c>
      <c r="H1307" s="3" t="s">
        <v>75</v>
      </c>
      <c r="I1307" s="3" t="s">
        <v>25</v>
      </c>
      <c r="J1307" s="3" t="s">
        <v>84</v>
      </c>
      <c r="K1307" s="3" t="s">
        <v>24</v>
      </c>
      <c r="L1307" s="6">
        <v>83064</v>
      </c>
      <c r="M1307" s="6">
        <v>19868</v>
      </c>
      <c r="N1307" s="6">
        <v>50249</v>
      </c>
      <c r="O1307" s="6">
        <v>84732</v>
      </c>
      <c r="P1307" s="6">
        <v>100893</v>
      </c>
      <c r="Q1307" s="6">
        <v>67761.2</v>
      </c>
    </row>
    <row r="1308" spans="7:17" x14ac:dyDescent="0.3">
      <c r="G1308" s="3" t="s">
        <v>72</v>
      </c>
      <c r="H1308" s="3" t="s">
        <v>75</v>
      </c>
      <c r="I1308" s="3" t="s">
        <v>80</v>
      </c>
      <c r="J1308" s="3" t="s">
        <v>81</v>
      </c>
      <c r="K1308" s="3" t="s">
        <v>82</v>
      </c>
      <c r="L1308" s="6">
        <v>83064</v>
      </c>
      <c r="M1308" s="6">
        <v>19868</v>
      </c>
      <c r="N1308" s="6">
        <v>117461</v>
      </c>
      <c r="O1308" s="6">
        <v>36016</v>
      </c>
      <c r="P1308" s="6">
        <v>33332</v>
      </c>
      <c r="Q1308" s="6">
        <v>57948.2</v>
      </c>
    </row>
    <row r="1309" spans="7:17" x14ac:dyDescent="0.3">
      <c r="G1309" s="3" t="s">
        <v>72</v>
      </c>
      <c r="H1309" s="3" t="s">
        <v>75</v>
      </c>
      <c r="I1309" s="3" t="s">
        <v>80</v>
      </c>
      <c r="J1309" s="3" t="s">
        <v>81</v>
      </c>
      <c r="K1309" s="3" t="s">
        <v>83</v>
      </c>
      <c r="L1309" s="6">
        <v>83064</v>
      </c>
      <c r="M1309" s="6">
        <v>19868</v>
      </c>
      <c r="N1309" s="6">
        <v>117461</v>
      </c>
      <c r="O1309" s="6">
        <v>36016</v>
      </c>
      <c r="P1309" s="6">
        <v>41696</v>
      </c>
      <c r="Q1309" s="6">
        <v>59621</v>
      </c>
    </row>
    <row r="1310" spans="7:17" x14ac:dyDescent="0.3">
      <c r="G1310" s="3" t="s">
        <v>72</v>
      </c>
      <c r="H1310" s="3" t="s">
        <v>75</v>
      </c>
      <c r="I1310" s="3" t="s">
        <v>80</v>
      </c>
      <c r="J1310" s="3" t="s">
        <v>81</v>
      </c>
      <c r="K1310" s="3" t="s">
        <v>84</v>
      </c>
      <c r="L1310" s="6">
        <v>83064</v>
      </c>
      <c r="M1310" s="6">
        <v>19868</v>
      </c>
      <c r="N1310" s="6">
        <v>117461</v>
      </c>
      <c r="O1310" s="6">
        <v>36016</v>
      </c>
      <c r="P1310" s="6">
        <v>84732</v>
      </c>
      <c r="Q1310" s="6">
        <v>68228.2</v>
      </c>
    </row>
    <row r="1311" spans="7:17" x14ac:dyDescent="0.3">
      <c r="G1311" s="3" t="s">
        <v>72</v>
      </c>
      <c r="H1311" s="3" t="s">
        <v>75</v>
      </c>
      <c r="I1311" s="3" t="s">
        <v>80</v>
      </c>
      <c r="J1311" s="3" t="s">
        <v>81</v>
      </c>
      <c r="K1311" s="3" t="s">
        <v>24</v>
      </c>
      <c r="L1311" s="6">
        <v>83064</v>
      </c>
      <c r="M1311" s="6">
        <v>19868</v>
      </c>
      <c r="N1311" s="6">
        <v>117461</v>
      </c>
      <c r="O1311" s="6">
        <v>36016</v>
      </c>
      <c r="P1311" s="6">
        <v>100893</v>
      </c>
      <c r="Q1311" s="6">
        <v>71460.399999999994</v>
      </c>
    </row>
    <row r="1312" spans="7:17" x14ac:dyDescent="0.3">
      <c r="G1312" s="3" t="s">
        <v>72</v>
      </c>
      <c r="H1312" s="3" t="s">
        <v>75</v>
      </c>
      <c r="I1312" s="3" t="s">
        <v>80</v>
      </c>
      <c r="J1312" s="3" t="s">
        <v>82</v>
      </c>
      <c r="K1312" s="3" t="s">
        <v>83</v>
      </c>
      <c r="L1312" s="6">
        <v>83064</v>
      </c>
      <c r="M1312" s="6">
        <v>19868</v>
      </c>
      <c r="N1312" s="6">
        <v>117461</v>
      </c>
      <c r="O1312" s="6">
        <v>33332</v>
      </c>
      <c r="P1312" s="6">
        <v>41696</v>
      </c>
      <c r="Q1312" s="6">
        <v>59084.2</v>
      </c>
    </row>
    <row r="1313" spans="7:17" x14ac:dyDescent="0.3">
      <c r="G1313" s="3" t="s">
        <v>72</v>
      </c>
      <c r="H1313" s="3" t="s">
        <v>75</v>
      </c>
      <c r="I1313" s="3" t="s">
        <v>80</v>
      </c>
      <c r="J1313" s="3" t="s">
        <v>82</v>
      </c>
      <c r="K1313" s="3" t="s">
        <v>84</v>
      </c>
      <c r="L1313" s="6">
        <v>83064</v>
      </c>
      <c r="M1313" s="6">
        <v>19868</v>
      </c>
      <c r="N1313" s="6">
        <v>117461</v>
      </c>
      <c r="O1313" s="6">
        <v>33332</v>
      </c>
      <c r="P1313" s="6">
        <v>84732</v>
      </c>
      <c r="Q1313" s="6">
        <v>67691.399999999994</v>
      </c>
    </row>
    <row r="1314" spans="7:17" x14ac:dyDescent="0.3">
      <c r="G1314" s="3" t="s">
        <v>72</v>
      </c>
      <c r="H1314" s="3" t="s">
        <v>75</v>
      </c>
      <c r="I1314" s="3" t="s">
        <v>80</v>
      </c>
      <c r="J1314" s="3" t="s">
        <v>82</v>
      </c>
      <c r="K1314" s="3" t="s">
        <v>24</v>
      </c>
      <c r="L1314" s="6">
        <v>83064</v>
      </c>
      <c r="M1314" s="6">
        <v>19868</v>
      </c>
      <c r="N1314" s="6">
        <v>117461</v>
      </c>
      <c r="O1314" s="6">
        <v>33332</v>
      </c>
      <c r="P1314" s="6">
        <v>100893</v>
      </c>
      <c r="Q1314" s="6">
        <v>70923.600000000006</v>
      </c>
    </row>
    <row r="1315" spans="7:17" x14ac:dyDescent="0.3">
      <c r="G1315" s="3" t="s">
        <v>72</v>
      </c>
      <c r="H1315" s="3" t="s">
        <v>75</v>
      </c>
      <c r="I1315" s="3" t="s">
        <v>80</v>
      </c>
      <c r="J1315" s="3" t="s">
        <v>83</v>
      </c>
      <c r="K1315" s="3" t="s">
        <v>84</v>
      </c>
      <c r="L1315" s="6">
        <v>83064</v>
      </c>
      <c r="M1315" s="6">
        <v>19868</v>
      </c>
      <c r="N1315" s="6">
        <v>117461</v>
      </c>
      <c r="O1315" s="6">
        <v>41696</v>
      </c>
      <c r="P1315" s="6">
        <v>84732</v>
      </c>
      <c r="Q1315" s="6">
        <v>69364.2</v>
      </c>
    </row>
    <row r="1316" spans="7:17" x14ac:dyDescent="0.3">
      <c r="G1316" s="3" t="s">
        <v>72</v>
      </c>
      <c r="H1316" s="3" t="s">
        <v>75</v>
      </c>
      <c r="I1316" s="3" t="s">
        <v>80</v>
      </c>
      <c r="J1316" s="3" t="s">
        <v>83</v>
      </c>
      <c r="K1316" s="3" t="s">
        <v>24</v>
      </c>
      <c r="L1316" s="6">
        <v>83064</v>
      </c>
      <c r="M1316" s="6">
        <v>19868</v>
      </c>
      <c r="N1316" s="6">
        <v>117461</v>
      </c>
      <c r="O1316" s="6">
        <v>41696</v>
      </c>
      <c r="P1316" s="6">
        <v>100893</v>
      </c>
      <c r="Q1316" s="6">
        <v>72596.399999999994</v>
      </c>
    </row>
    <row r="1317" spans="7:17" x14ac:dyDescent="0.3">
      <c r="G1317" s="3" t="s">
        <v>72</v>
      </c>
      <c r="H1317" s="3" t="s">
        <v>75</v>
      </c>
      <c r="I1317" s="3" t="s">
        <v>80</v>
      </c>
      <c r="J1317" s="3" t="s">
        <v>84</v>
      </c>
      <c r="K1317" s="3" t="s">
        <v>24</v>
      </c>
      <c r="L1317" s="6">
        <v>83064</v>
      </c>
      <c r="M1317" s="6">
        <v>19868</v>
      </c>
      <c r="N1317" s="6">
        <v>117461</v>
      </c>
      <c r="O1317" s="6">
        <v>84732</v>
      </c>
      <c r="P1317" s="6">
        <v>100893</v>
      </c>
      <c r="Q1317" s="6">
        <v>81203.600000000006</v>
      </c>
    </row>
    <row r="1318" spans="7:17" x14ac:dyDescent="0.3">
      <c r="G1318" s="3" t="s">
        <v>72</v>
      </c>
      <c r="H1318" s="3" t="s">
        <v>75</v>
      </c>
      <c r="I1318" s="3" t="s">
        <v>81</v>
      </c>
      <c r="J1318" s="3" t="s">
        <v>82</v>
      </c>
      <c r="K1318" s="3" t="s">
        <v>83</v>
      </c>
      <c r="L1318" s="6">
        <v>83064</v>
      </c>
      <c r="M1318" s="6">
        <v>19868</v>
      </c>
      <c r="N1318" s="6">
        <v>36016</v>
      </c>
      <c r="O1318" s="6">
        <v>33332</v>
      </c>
      <c r="P1318" s="6">
        <v>41696</v>
      </c>
      <c r="Q1318" s="6">
        <v>42795.199999999997</v>
      </c>
    </row>
    <row r="1319" spans="7:17" x14ac:dyDescent="0.3">
      <c r="G1319" s="3" t="s">
        <v>72</v>
      </c>
      <c r="H1319" s="3" t="s">
        <v>75</v>
      </c>
      <c r="I1319" s="3" t="s">
        <v>81</v>
      </c>
      <c r="J1319" s="3" t="s">
        <v>82</v>
      </c>
      <c r="K1319" s="3" t="s">
        <v>84</v>
      </c>
      <c r="L1319" s="6">
        <v>83064</v>
      </c>
      <c r="M1319" s="6">
        <v>19868</v>
      </c>
      <c r="N1319" s="6">
        <v>36016</v>
      </c>
      <c r="O1319" s="6">
        <v>33332</v>
      </c>
      <c r="P1319" s="6">
        <v>84732</v>
      </c>
      <c r="Q1319" s="6">
        <v>51402.400000000001</v>
      </c>
    </row>
    <row r="1320" spans="7:17" x14ac:dyDescent="0.3">
      <c r="G1320" s="3" t="s">
        <v>72</v>
      </c>
      <c r="H1320" s="3" t="s">
        <v>75</v>
      </c>
      <c r="I1320" s="3" t="s">
        <v>81</v>
      </c>
      <c r="J1320" s="3" t="s">
        <v>82</v>
      </c>
      <c r="K1320" s="3" t="s">
        <v>24</v>
      </c>
      <c r="L1320" s="6">
        <v>83064</v>
      </c>
      <c r="M1320" s="6">
        <v>19868</v>
      </c>
      <c r="N1320" s="6">
        <v>36016</v>
      </c>
      <c r="O1320" s="6">
        <v>33332</v>
      </c>
      <c r="P1320" s="6">
        <v>100893</v>
      </c>
      <c r="Q1320" s="6">
        <v>54634.6</v>
      </c>
    </row>
    <row r="1321" spans="7:17" x14ac:dyDescent="0.3">
      <c r="G1321" s="3" t="s">
        <v>72</v>
      </c>
      <c r="H1321" s="3" t="s">
        <v>75</v>
      </c>
      <c r="I1321" s="3" t="s">
        <v>81</v>
      </c>
      <c r="J1321" s="3" t="s">
        <v>83</v>
      </c>
      <c r="K1321" s="3" t="s">
        <v>84</v>
      </c>
      <c r="L1321" s="6">
        <v>83064</v>
      </c>
      <c r="M1321" s="6">
        <v>19868</v>
      </c>
      <c r="N1321" s="6">
        <v>36016</v>
      </c>
      <c r="O1321" s="6">
        <v>41696</v>
      </c>
      <c r="P1321" s="6">
        <v>84732</v>
      </c>
      <c r="Q1321" s="6">
        <v>53075.199999999997</v>
      </c>
    </row>
    <row r="1322" spans="7:17" x14ac:dyDescent="0.3">
      <c r="G1322" s="3" t="s">
        <v>72</v>
      </c>
      <c r="H1322" s="3" t="s">
        <v>75</v>
      </c>
      <c r="I1322" s="3" t="s">
        <v>81</v>
      </c>
      <c r="J1322" s="3" t="s">
        <v>83</v>
      </c>
      <c r="K1322" s="3" t="s">
        <v>24</v>
      </c>
      <c r="L1322" s="6">
        <v>83064</v>
      </c>
      <c r="M1322" s="6">
        <v>19868</v>
      </c>
      <c r="N1322" s="6">
        <v>36016</v>
      </c>
      <c r="O1322" s="6">
        <v>41696</v>
      </c>
      <c r="P1322" s="6">
        <v>100893</v>
      </c>
      <c r="Q1322" s="6">
        <v>56307.4</v>
      </c>
    </row>
    <row r="1323" spans="7:17" x14ac:dyDescent="0.3">
      <c r="G1323" s="3" t="s">
        <v>72</v>
      </c>
      <c r="H1323" s="3" t="s">
        <v>75</v>
      </c>
      <c r="I1323" s="3" t="s">
        <v>81</v>
      </c>
      <c r="J1323" s="3" t="s">
        <v>84</v>
      </c>
      <c r="K1323" s="3" t="s">
        <v>24</v>
      </c>
      <c r="L1323" s="6">
        <v>83064</v>
      </c>
      <c r="M1323" s="6">
        <v>19868</v>
      </c>
      <c r="N1323" s="6">
        <v>36016</v>
      </c>
      <c r="O1323" s="6">
        <v>84732</v>
      </c>
      <c r="P1323" s="6">
        <v>100893</v>
      </c>
      <c r="Q1323" s="6">
        <v>64914.6</v>
      </c>
    </row>
    <row r="1324" spans="7:17" x14ac:dyDescent="0.3">
      <c r="G1324" s="3" t="s">
        <v>72</v>
      </c>
      <c r="H1324" s="3" t="s">
        <v>75</v>
      </c>
      <c r="I1324" s="3" t="s">
        <v>82</v>
      </c>
      <c r="J1324" s="3" t="s">
        <v>83</v>
      </c>
      <c r="K1324" s="3" t="s">
        <v>84</v>
      </c>
      <c r="L1324" s="6">
        <v>83064</v>
      </c>
      <c r="M1324" s="6">
        <v>19868</v>
      </c>
      <c r="N1324" s="6">
        <v>33332</v>
      </c>
      <c r="O1324" s="6">
        <v>41696</v>
      </c>
      <c r="P1324" s="6">
        <v>84732</v>
      </c>
      <c r="Q1324" s="6">
        <v>52538.400000000001</v>
      </c>
    </row>
    <row r="1325" spans="7:17" x14ac:dyDescent="0.3">
      <c r="G1325" s="3" t="s">
        <v>72</v>
      </c>
      <c r="H1325" s="3" t="s">
        <v>75</v>
      </c>
      <c r="I1325" s="3" t="s">
        <v>82</v>
      </c>
      <c r="J1325" s="3" t="s">
        <v>83</v>
      </c>
      <c r="K1325" s="3" t="s">
        <v>24</v>
      </c>
      <c r="L1325" s="6">
        <v>83064</v>
      </c>
      <c r="M1325" s="6">
        <v>19868</v>
      </c>
      <c r="N1325" s="6">
        <v>33332</v>
      </c>
      <c r="O1325" s="6">
        <v>41696</v>
      </c>
      <c r="P1325" s="6">
        <v>100893</v>
      </c>
      <c r="Q1325" s="6">
        <v>55770.6</v>
      </c>
    </row>
    <row r="1326" spans="7:17" x14ac:dyDescent="0.3">
      <c r="G1326" s="3" t="s">
        <v>72</v>
      </c>
      <c r="H1326" s="3" t="s">
        <v>75</v>
      </c>
      <c r="I1326" s="3" t="s">
        <v>82</v>
      </c>
      <c r="J1326" s="3" t="s">
        <v>84</v>
      </c>
      <c r="K1326" s="3" t="s">
        <v>24</v>
      </c>
      <c r="L1326" s="6">
        <v>83064</v>
      </c>
      <c r="M1326" s="6">
        <v>19868</v>
      </c>
      <c r="N1326" s="6">
        <v>33332</v>
      </c>
      <c r="O1326" s="6">
        <v>84732</v>
      </c>
      <c r="P1326" s="6">
        <v>100893</v>
      </c>
      <c r="Q1326" s="6">
        <v>64377.8</v>
      </c>
    </row>
    <row r="1327" spans="7:17" x14ac:dyDescent="0.3">
      <c r="G1327" s="3" t="s">
        <v>72</v>
      </c>
      <c r="H1327" s="3" t="s">
        <v>75</v>
      </c>
      <c r="I1327" s="3" t="s">
        <v>83</v>
      </c>
      <c r="J1327" s="3" t="s">
        <v>84</v>
      </c>
      <c r="K1327" s="3" t="s">
        <v>24</v>
      </c>
      <c r="L1327" s="6">
        <v>83064</v>
      </c>
      <c r="M1327" s="6">
        <v>19868</v>
      </c>
      <c r="N1327" s="6">
        <v>41696</v>
      </c>
      <c r="O1327" s="6">
        <v>84732</v>
      </c>
      <c r="P1327" s="6">
        <v>100893</v>
      </c>
      <c r="Q1327" s="6">
        <v>66050.600000000006</v>
      </c>
    </row>
    <row r="1328" spans="7:17" x14ac:dyDescent="0.3">
      <c r="G1328" s="3" t="s">
        <v>72</v>
      </c>
      <c r="H1328" s="3" t="s">
        <v>76</v>
      </c>
      <c r="I1328" s="3" t="s">
        <v>23</v>
      </c>
      <c r="J1328" s="3" t="s">
        <v>77</v>
      </c>
      <c r="K1328" s="3" t="s">
        <v>78</v>
      </c>
      <c r="L1328" s="6">
        <v>83064</v>
      </c>
      <c r="M1328" s="6">
        <v>36021</v>
      </c>
      <c r="N1328" s="6">
        <v>12030</v>
      </c>
      <c r="O1328" s="6">
        <v>65219</v>
      </c>
      <c r="P1328" s="6">
        <v>94450</v>
      </c>
      <c r="Q1328" s="6">
        <v>58156.800000000003</v>
      </c>
    </row>
    <row r="1329" spans="7:17" x14ac:dyDescent="0.3">
      <c r="G1329" s="3" t="s">
        <v>72</v>
      </c>
      <c r="H1329" s="3" t="s">
        <v>76</v>
      </c>
      <c r="I1329" s="3" t="s">
        <v>23</v>
      </c>
      <c r="J1329" s="3" t="s">
        <v>77</v>
      </c>
      <c r="K1329" s="3" t="s">
        <v>79</v>
      </c>
      <c r="L1329" s="6">
        <v>83064</v>
      </c>
      <c r="M1329" s="6">
        <v>36021</v>
      </c>
      <c r="N1329" s="6">
        <v>12030</v>
      </c>
      <c r="O1329" s="6">
        <v>65219</v>
      </c>
      <c r="P1329" s="6">
        <v>97051</v>
      </c>
      <c r="Q1329" s="6">
        <v>58677</v>
      </c>
    </row>
    <row r="1330" spans="7:17" x14ac:dyDescent="0.3">
      <c r="G1330" s="3" t="s">
        <v>72</v>
      </c>
      <c r="H1330" s="3" t="s">
        <v>76</v>
      </c>
      <c r="I1330" s="3" t="s">
        <v>23</v>
      </c>
      <c r="J1330" s="3" t="s">
        <v>77</v>
      </c>
      <c r="K1330" s="3" t="s">
        <v>25</v>
      </c>
      <c r="L1330" s="6">
        <v>83064</v>
      </c>
      <c r="M1330" s="6">
        <v>36021</v>
      </c>
      <c r="N1330" s="6">
        <v>12030</v>
      </c>
      <c r="O1330" s="6">
        <v>65219</v>
      </c>
      <c r="P1330" s="6">
        <v>50249</v>
      </c>
      <c r="Q1330" s="6">
        <v>49316.6</v>
      </c>
    </row>
    <row r="1331" spans="7:17" x14ac:dyDescent="0.3">
      <c r="G1331" s="3" t="s">
        <v>72</v>
      </c>
      <c r="H1331" s="3" t="s">
        <v>76</v>
      </c>
      <c r="I1331" s="3" t="s">
        <v>23</v>
      </c>
      <c r="J1331" s="3" t="s">
        <v>77</v>
      </c>
      <c r="K1331" s="3" t="s">
        <v>80</v>
      </c>
      <c r="L1331" s="6">
        <v>83064</v>
      </c>
      <c r="M1331" s="6">
        <v>36021</v>
      </c>
      <c r="N1331" s="6">
        <v>12030</v>
      </c>
      <c r="O1331" s="6">
        <v>65219</v>
      </c>
      <c r="P1331" s="6">
        <v>117461</v>
      </c>
      <c r="Q1331" s="6">
        <v>62759</v>
      </c>
    </row>
    <row r="1332" spans="7:17" x14ac:dyDescent="0.3">
      <c r="G1332" s="3" t="s">
        <v>72</v>
      </c>
      <c r="H1332" s="3" t="s">
        <v>76</v>
      </c>
      <c r="I1332" s="3" t="s">
        <v>23</v>
      </c>
      <c r="J1332" s="3" t="s">
        <v>77</v>
      </c>
      <c r="K1332" s="3" t="s">
        <v>81</v>
      </c>
      <c r="L1332" s="6">
        <v>83064</v>
      </c>
      <c r="M1332" s="6">
        <v>36021</v>
      </c>
      <c r="N1332" s="6">
        <v>12030</v>
      </c>
      <c r="O1332" s="6">
        <v>65219</v>
      </c>
      <c r="P1332" s="6">
        <v>36016</v>
      </c>
      <c r="Q1332" s="6">
        <v>46470</v>
      </c>
    </row>
    <row r="1333" spans="7:17" x14ac:dyDescent="0.3">
      <c r="G1333" s="3" t="s">
        <v>72</v>
      </c>
      <c r="H1333" s="3" t="s">
        <v>76</v>
      </c>
      <c r="I1333" s="3" t="s">
        <v>23</v>
      </c>
      <c r="J1333" s="3" t="s">
        <v>77</v>
      </c>
      <c r="K1333" s="3" t="s">
        <v>82</v>
      </c>
      <c r="L1333" s="6">
        <v>83064</v>
      </c>
      <c r="M1333" s="6">
        <v>36021</v>
      </c>
      <c r="N1333" s="6">
        <v>12030</v>
      </c>
      <c r="O1333" s="6">
        <v>65219</v>
      </c>
      <c r="P1333" s="6">
        <v>33332</v>
      </c>
      <c r="Q1333" s="6">
        <v>45933.2</v>
      </c>
    </row>
    <row r="1334" spans="7:17" x14ac:dyDescent="0.3">
      <c r="G1334" s="3" t="s">
        <v>72</v>
      </c>
      <c r="H1334" s="3" t="s">
        <v>76</v>
      </c>
      <c r="I1334" s="3" t="s">
        <v>23</v>
      </c>
      <c r="J1334" s="3" t="s">
        <v>77</v>
      </c>
      <c r="K1334" s="3" t="s">
        <v>83</v>
      </c>
      <c r="L1334" s="6">
        <v>83064</v>
      </c>
      <c r="M1334" s="6">
        <v>36021</v>
      </c>
      <c r="N1334" s="6">
        <v>12030</v>
      </c>
      <c r="O1334" s="6">
        <v>65219</v>
      </c>
      <c r="P1334" s="6">
        <v>41696</v>
      </c>
      <c r="Q1334" s="6">
        <v>47606</v>
      </c>
    </row>
    <row r="1335" spans="7:17" x14ac:dyDescent="0.3">
      <c r="G1335" s="3" t="s">
        <v>72</v>
      </c>
      <c r="H1335" s="3" t="s">
        <v>76</v>
      </c>
      <c r="I1335" s="3" t="s">
        <v>23</v>
      </c>
      <c r="J1335" s="3" t="s">
        <v>77</v>
      </c>
      <c r="K1335" s="3" t="s">
        <v>84</v>
      </c>
      <c r="L1335" s="6">
        <v>83064</v>
      </c>
      <c r="M1335" s="6">
        <v>36021</v>
      </c>
      <c r="N1335" s="6">
        <v>12030</v>
      </c>
      <c r="O1335" s="6">
        <v>65219</v>
      </c>
      <c r="P1335" s="6">
        <v>84732</v>
      </c>
      <c r="Q1335" s="6">
        <v>56213.2</v>
      </c>
    </row>
    <row r="1336" spans="7:17" x14ac:dyDescent="0.3">
      <c r="G1336" s="3" t="s">
        <v>72</v>
      </c>
      <c r="H1336" s="3" t="s">
        <v>76</v>
      </c>
      <c r="I1336" s="3" t="s">
        <v>23</v>
      </c>
      <c r="J1336" s="3" t="s">
        <v>77</v>
      </c>
      <c r="K1336" s="3" t="s">
        <v>24</v>
      </c>
      <c r="L1336" s="6">
        <v>83064</v>
      </c>
      <c r="M1336" s="6">
        <v>36021</v>
      </c>
      <c r="N1336" s="6">
        <v>12030</v>
      </c>
      <c r="O1336" s="6">
        <v>65219</v>
      </c>
      <c r="P1336" s="6">
        <v>100893</v>
      </c>
      <c r="Q1336" s="6">
        <v>59445.4</v>
      </c>
    </row>
    <row r="1337" spans="7:17" x14ac:dyDescent="0.3">
      <c r="G1337" s="3" t="s">
        <v>72</v>
      </c>
      <c r="H1337" s="3" t="s">
        <v>76</v>
      </c>
      <c r="I1337" s="3" t="s">
        <v>23</v>
      </c>
      <c r="J1337" s="3" t="s">
        <v>78</v>
      </c>
      <c r="K1337" s="3" t="s">
        <v>79</v>
      </c>
      <c r="L1337" s="6">
        <v>83064</v>
      </c>
      <c r="M1337" s="6">
        <v>36021</v>
      </c>
      <c r="N1337" s="6">
        <v>12030</v>
      </c>
      <c r="O1337" s="6">
        <v>94450</v>
      </c>
      <c r="P1337" s="6">
        <v>97051</v>
      </c>
      <c r="Q1337" s="6">
        <v>64523.199999999997</v>
      </c>
    </row>
    <row r="1338" spans="7:17" x14ac:dyDescent="0.3">
      <c r="G1338" s="3" t="s">
        <v>72</v>
      </c>
      <c r="H1338" s="3" t="s">
        <v>76</v>
      </c>
      <c r="I1338" s="3" t="s">
        <v>23</v>
      </c>
      <c r="J1338" s="3" t="s">
        <v>78</v>
      </c>
      <c r="K1338" s="3" t="s">
        <v>25</v>
      </c>
      <c r="L1338" s="6">
        <v>83064</v>
      </c>
      <c r="M1338" s="6">
        <v>36021</v>
      </c>
      <c r="N1338" s="6">
        <v>12030</v>
      </c>
      <c r="O1338" s="6">
        <v>94450</v>
      </c>
      <c r="P1338" s="6">
        <v>50249</v>
      </c>
      <c r="Q1338" s="6">
        <v>55162.8</v>
      </c>
    </row>
    <row r="1339" spans="7:17" x14ac:dyDescent="0.3">
      <c r="G1339" s="3" t="s">
        <v>72</v>
      </c>
      <c r="H1339" s="3" t="s">
        <v>76</v>
      </c>
      <c r="I1339" s="3" t="s">
        <v>23</v>
      </c>
      <c r="J1339" s="3" t="s">
        <v>78</v>
      </c>
      <c r="K1339" s="3" t="s">
        <v>80</v>
      </c>
      <c r="L1339" s="6">
        <v>83064</v>
      </c>
      <c r="M1339" s="6">
        <v>36021</v>
      </c>
      <c r="N1339" s="6">
        <v>12030</v>
      </c>
      <c r="O1339" s="6">
        <v>94450</v>
      </c>
      <c r="P1339" s="6">
        <v>117461</v>
      </c>
      <c r="Q1339" s="6">
        <v>68605.2</v>
      </c>
    </row>
    <row r="1340" spans="7:17" x14ac:dyDescent="0.3">
      <c r="G1340" s="3" t="s">
        <v>72</v>
      </c>
      <c r="H1340" s="3" t="s">
        <v>76</v>
      </c>
      <c r="I1340" s="3" t="s">
        <v>23</v>
      </c>
      <c r="J1340" s="3" t="s">
        <v>78</v>
      </c>
      <c r="K1340" s="3" t="s">
        <v>81</v>
      </c>
      <c r="L1340" s="6">
        <v>83064</v>
      </c>
      <c r="M1340" s="6">
        <v>36021</v>
      </c>
      <c r="N1340" s="6">
        <v>12030</v>
      </c>
      <c r="O1340" s="6">
        <v>94450</v>
      </c>
      <c r="P1340" s="6">
        <v>36016</v>
      </c>
      <c r="Q1340" s="6">
        <v>52316.2</v>
      </c>
    </row>
    <row r="1341" spans="7:17" x14ac:dyDescent="0.3">
      <c r="G1341" s="3" t="s">
        <v>72</v>
      </c>
      <c r="H1341" s="3" t="s">
        <v>76</v>
      </c>
      <c r="I1341" s="3" t="s">
        <v>23</v>
      </c>
      <c r="J1341" s="3" t="s">
        <v>78</v>
      </c>
      <c r="K1341" s="3" t="s">
        <v>82</v>
      </c>
      <c r="L1341" s="6">
        <v>83064</v>
      </c>
      <c r="M1341" s="6">
        <v>36021</v>
      </c>
      <c r="N1341" s="6">
        <v>12030</v>
      </c>
      <c r="O1341" s="6">
        <v>94450</v>
      </c>
      <c r="P1341" s="6">
        <v>33332</v>
      </c>
      <c r="Q1341" s="6">
        <v>51779.4</v>
      </c>
    </row>
    <row r="1342" spans="7:17" x14ac:dyDescent="0.3">
      <c r="G1342" s="3" t="s">
        <v>72</v>
      </c>
      <c r="H1342" s="3" t="s">
        <v>76</v>
      </c>
      <c r="I1342" s="3" t="s">
        <v>23</v>
      </c>
      <c r="J1342" s="3" t="s">
        <v>78</v>
      </c>
      <c r="K1342" s="3" t="s">
        <v>83</v>
      </c>
      <c r="L1342" s="6">
        <v>83064</v>
      </c>
      <c r="M1342" s="6">
        <v>36021</v>
      </c>
      <c r="N1342" s="6">
        <v>12030</v>
      </c>
      <c r="O1342" s="6">
        <v>94450</v>
      </c>
      <c r="P1342" s="6">
        <v>41696</v>
      </c>
      <c r="Q1342" s="6">
        <v>53452.2</v>
      </c>
    </row>
    <row r="1343" spans="7:17" x14ac:dyDescent="0.3">
      <c r="G1343" s="3" t="s">
        <v>72</v>
      </c>
      <c r="H1343" s="3" t="s">
        <v>76</v>
      </c>
      <c r="I1343" s="3" t="s">
        <v>23</v>
      </c>
      <c r="J1343" s="3" t="s">
        <v>78</v>
      </c>
      <c r="K1343" s="3" t="s">
        <v>84</v>
      </c>
      <c r="L1343" s="6">
        <v>83064</v>
      </c>
      <c r="M1343" s="6">
        <v>36021</v>
      </c>
      <c r="N1343" s="6">
        <v>12030</v>
      </c>
      <c r="O1343" s="6">
        <v>94450</v>
      </c>
      <c r="P1343" s="6">
        <v>84732</v>
      </c>
      <c r="Q1343" s="6">
        <v>62059.4</v>
      </c>
    </row>
    <row r="1344" spans="7:17" x14ac:dyDescent="0.3">
      <c r="G1344" s="3" t="s">
        <v>72</v>
      </c>
      <c r="H1344" s="3" t="s">
        <v>76</v>
      </c>
      <c r="I1344" s="3" t="s">
        <v>23</v>
      </c>
      <c r="J1344" s="3" t="s">
        <v>78</v>
      </c>
      <c r="K1344" s="3" t="s">
        <v>24</v>
      </c>
      <c r="L1344" s="6">
        <v>83064</v>
      </c>
      <c r="M1344" s="6">
        <v>36021</v>
      </c>
      <c r="N1344" s="6">
        <v>12030</v>
      </c>
      <c r="O1344" s="6">
        <v>94450</v>
      </c>
      <c r="P1344" s="6">
        <v>100893</v>
      </c>
      <c r="Q1344" s="6">
        <v>65291.6</v>
      </c>
    </row>
    <row r="1345" spans="7:17" x14ac:dyDescent="0.3">
      <c r="G1345" s="3" t="s">
        <v>72</v>
      </c>
      <c r="H1345" s="3" t="s">
        <v>76</v>
      </c>
      <c r="I1345" s="3" t="s">
        <v>23</v>
      </c>
      <c r="J1345" s="3" t="s">
        <v>79</v>
      </c>
      <c r="K1345" s="3" t="s">
        <v>25</v>
      </c>
      <c r="L1345" s="6">
        <v>83064</v>
      </c>
      <c r="M1345" s="6">
        <v>36021</v>
      </c>
      <c r="N1345" s="6">
        <v>12030</v>
      </c>
      <c r="O1345" s="6">
        <v>97051</v>
      </c>
      <c r="P1345" s="6">
        <v>50249</v>
      </c>
      <c r="Q1345" s="6">
        <v>55683</v>
      </c>
    </row>
    <row r="1346" spans="7:17" x14ac:dyDescent="0.3">
      <c r="G1346" s="3" t="s">
        <v>72</v>
      </c>
      <c r="H1346" s="3" t="s">
        <v>76</v>
      </c>
      <c r="I1346" s="3" t="s">
        <v>23</v>
      </c>
      <c r="J1346" s="3" t="s">
        <v>79</v>
      </c>
      <c r="K1346" s="3" t="s">
        <v>80</v>
      </c>
      <c r="L1346" s="6">
        <v>83064</v>
      </c>
      <c r="M1346" s="6">
        <v>36021</v>
      </c>
      <c r="N1346" s="6">
        <v>12030</v>
      </c>
      <c r="O1346" s="6">
        <v>97051</v>
      </c>
      <c r="P1346" s="6">
        <v>117461</v>
      </c>
      <c r="Q1346" s="6">
        <v>69125.399999999994</v>
      </c>
    </row>
    <row r="1347" spans="7:17" x14ac:dyDescent="0.3">
      <c r="G1347" s="3" t="s">
        <v>72</v>
      </c>
      <c r="H1347" s="3" t="s">
        <v>76</v>
      </c>
      <c r="I1347" s="3" t="s">
        <v>23</v>
      </c>
      <c r="J1347" s="3" t="s">
        <v>79</v>
      </c>
      <c r="K1347" s="3" t="s">
        <v>81</v>
      </c>
      <c r="L1347" s="6">
        <v>83064</v>
      </c>
      <c r="M1347" s="6">
        <v>36021</v>
      </c>
      <c r="N1347" s="6">
        <v>12030</v>
      </c>
      <c r="O1347" s="6">
        <v>97051</v>
      </c>
      <c r="P1347" s="6">
        <v>36016</v>
      </c>
      <c r="Q1347" s="6">
        <v>52836.4</v>
      </c>
    </row>
    <row r="1348" spans="7:17" x14ac:dyDescent="0.3">
      <c r="G1348" s="3" t="s">
        <v>72</v>
      </c>
      <c r="H1348" s="3" t="s">
        <v>76</v>
      </c>
      <c r="I1348" s="3" t="s">
        <v>23</v>
      </c>
      <c r="J1348" s="3" t="s">
        <v>79</v>
      </c>
      <c r="K1348" s="3" t="s">
        <v>82</v>
      </c>
      <c r="L1348" s="6">
        <v>83064</v>
      </c>
      <c r="M1348" s="6">
        <v>36021</v>
      </c>
      <c r="N1348" s="6">
        <v>12030</v>
      </c>
      <c r="O1348" s="6">
        <v>97051</v>
      </c>
      <c r="P1348" s="6">
        <v>33332</v>
      </c>
      <c r="Q1348" s="6">
        <v>52299.6</v>
      </c>
    </row>
    <row r="1349" spans="7:17" x14ac:dyDescent="0.3">
      <c r="G1349" s="3" t="s">
        <v>72</v>
      </c>
      <c r="H1349" s="3" t="s">
        <v>76</v>
      </c>
      <c r="I1349" s="3" t="s">
        <v>23</v>
      </c>
      <c r="J1349" s="3" t="s">
        <v>79</v>
      </c>
      <c r="K1349" s="3" t="s">
        <v>83</v>
      </c>
      <c r="L1349" s="6">
        <v>83064</v>
      </c>
      <c r="M1349" s="6">
        <v>36021</v>
      </c>
      <c r="N1349" s="6">
        <v>12030</v>
      </c>
      <c r="O1349" s="6">
        <v>97051</v>
      </c>
      <c r="P1349" s="6">
        <v>41696</v>
      </c>
      <c r="Q1349" s="6">
        <v>53972.4</v>
      </c>
    </row>
    <row r="1350" spans="7:17" x14ac:dyDescent="0.3">
      <c r="G1350" s="3" t="s">
        <v>72</v>
      </c>
      <c r="H1350" s="3" t="s">
        <v>76</v>
      </c>
      <c r="I1350" s="3" t="s">
        <v>23</v>
      </c>
      <c r="J1350" s="3" t="s">
        <v>79</v>
      </c>
      <c r="K1350" s="3" t="s">
        <v>84</v>
      </c>
      <c r="L1350" s="6">
        <v>83064</v>
      </c>
      <c r="M1350" s="6">
        <v>36021</v>
      </c>
      <c r="N1350" s="6">
        <v>12030</v>
      </c>
      <c r="O1350" s="6">
        <v>97051</v>
      </c>
      <c r="P1350" s="6">
        <v>84732</v>
      </c>
      <c r="Q1350" s="6">
        <v>62579.6</v>
      </c>
    </row>
    <row r="1351" spans="7:17" x14ac:dyDescent="0.3">
      <c r="G1351" s="3" t="s">
        <v>72</v>
      </c>
      <c r="H1351" s="3" t="s">
        <v>76</v>
      </c>
      <c r="I1351" s="3" t="s">
        <v>23</v>
      </c>
      <c r="J1351" s="3" t="s">
        <v>79</v>
      </c>
      <c r="K1351" s="3" t="s">
        <v>24</v>
      </c>
      <c r="L1351" s="6">
        <v>83064</v>
      </c>
      <c r="M1351" s="6">
        <v>36021</v>
      </c>
      <c r="N1351" s="6">
        <v>12030</v>
      </c>
      <c r="O1351" s="6">
        <v>97051</v>
      </c>
      <c r="P1351" s="6">
        <v>100893</v>
      </c>
      <c r="Q1351" s="6">
        <v>65811.8</v>
      </c>
    </row>
    <row r="1352" spans="7:17" x14ac:dyDescent="0.3">
      <c r="G1352" s="3" t="s">
        <v>72</v>
      </c>
      <c r="H1352" s="3" t="s">
        <v>76</v>
      </c>
      <c r="I1352" s="3" t="s">
        <v>23</v>
      </c>
      <c r="J1352" s="3" t="s">
        <v>25</v>
      </c>
      <c r="K1352" s="3" t="s">
        <v>80</v>
      </c>
      <c r="L1352" s="6">
        <v>83064</v>
      </c>
      <c r="M1352" s="6">
        <v>36021</v>
      </c>
      <c r="N1352" s="6">
        <v>12030</v>
      </c>
      <c r="O1352" s="6">
        <v>50249</v>
      </c>
      <c r="P1352" s="6">
        <v>117461</v>
      </c>
      <c r="Q1352" s="6">
        <v>59765</v>
      </c>
    </row>
    <row r="1353" spans="7:17" x14ac:dyDescent="0.3">
      <c r="G1353" s="3" t="s">
        <v>72</v>
      </c>
      <c r="H1353" s="3" t="s">
        <v>76</v>
      </c>
      <c r="I1353" s="3" t="s">
        <v>23</v>
      </c>
      <c r="J1353" s="3" t="s">
        <v>25</v>
      </c>
      <c r="K1353" s="3" t="s">
        <v>81</v>
      </c>
      <c r="L1353" s="6">
        <v>83064</v>
      </c>
      <c r="M1353" s="6">
        <v>36021</v>
      </c>
      <c r="N1353" s="6">
        <v>12030</v>
      </c>
      <c r="O1353" s="6">
        <v>50249</v>
      </c>
      <c r="P1353" s="6">
        <v>36016</v>
      </c>
      <c r="Q1353" s="6">
        <v>43476</v>
      </c>
    </row>
    <row r="1354" spans="7:17" x14ac:dyDescent="0.3">
      <c r="G1354" s="3" t="s">
        <v>72</v>
      </c>
      <c r="H1354" s="3" t="s">
        <v>76</v>
      </c>
      <c r="I1354" s="3" t="s">
        <v>23</v>
      </c>
      <c r="J1354" s="3" t="s">
        <v>25</v>
      </c>
      <c r="K1354" s="3" t="s">
        <v>82</v>
      </c>
      <c r="L1354" s="6">
        <v>83064</v>
      </c>
      <c r="M1354" s="6">
        <v>36021</v>
      </c>
      <c r="N1354" s="6">
        <v>12030</v>
      </c>
      <c r="O1354" s="6">
        <v>50249</v>
      </c>
      <c r="P1354" s="6">
        <v>33332</v>
      </c>
      <c r="Q1354" s="6">
        <v>42939.199999999997</v>
      </c>
    </row>
    <row r="1355" spans="7:17" x14ac:dyDescent="0.3">
      <c r="G1355" s="3" t="s">
        <v>72</v>
      </c>
      <c r="H1355" s="3" t="s">
        <v>76</v>
      </c>
      <c r="I1355" s="3" t="s">
        <v>23</v>
      </c>
      <c r="J1355" s="3" t="s">
        <v>25</v>
      </c>
      <c r="K1355" s="3" t="s">
        <v>83</v>
      </c>
      <c r="L1355" s="6">
        <v>83064</v>
      </c>
      <c r="M1355" s="6">
        <v>36021</v>
      </c>
      <c r="N1355" s="6">
        <v>12030</v>
      </c>
      <c r="O1355" s="6">
        <v>50249</v>
      </c>
      <c r="P1355" s="6">
        <v>41696</v>
      </c>
      <c r="Q1355" s="6">
        <v>44612</v>
      </c>
    </row>
    <row r="1356" spans="7:17" x14ac:dyDescent="0.3">
      <c r="G1356" s="3" t="s">
        <v>72</v>
      </c>
      <c r="H1356" s="3" t="s">
        <v>76</v>
      </c>
      <c r="I1356" s="3" t="s">
        <v>23</v>
      </c>
      <c r="J1356" s="3" t="s">
        <v>25</v>
      </c>
      <c r="K1356" s="3" t="s">
        <v>84</v>
      </c>
      <c r="L1356" s="6">
        <v>83064</v>
      </c>
      <c r="M1356" s="6">
        <v>36021</v>
      </c>
      <c r="N1356" s="6">
        <v>12030</v>
      </c>
      <c r="O1356" s="6">
        <v>50249</v>
      </c>
      <c r="P1356" s="6">
        <v>84732</v>
      </c>
      <c r="Q1356" s="6">
        <v>53219.199999999997</v>
      </c>
    </row>
    <row r="1357" spans="7:17" x14ac:dyDescent="0.3">
      <c r="G1357" s="3" t="s">
        <v>72</v>
      </c>
      <c r="H1357" s="3" t="s">
        <v>76</v>
      </c>
      <c r="I1357" s="3" t="s">
        <v>23</v>
      </c>
      <c r="J1357" s="3" t="s">
        <v>25</v>
      </c>
      <c r="K1357" s="3" t="s">
        <v>24</v>
      </c>
      <c r="L1357" s="6">
        <v>83064</v>
      </c>
      <c r="M1357" s="6">
        <v>36021</v>
      </c>
      <c r="N1357" s="6">
        <v>12030</v>
      </c>
      <c r="O1357" s="6">
        <v>50249</v>
      </c>
      <c r="P1357" s="6">
        <v>100893</v>
      </c>
      <c r="Q1357" s="6">
        <v>56451.4</v>
      </c>
    </row>
    <row r="1358" spans="7:17" x14ac:dyDescent="0.3">
      <c r="G1358" s="3" t="s">
        <v>72</v>
      </c>
      <c r="H1358" s="3" t="s">
        <v>76</v>
      </c>
      <c r="I1358" s="3" t="s">
        <v>23</v>
      </c>
      <c r="J1358" s="3" t="s">
        <v>80</v>
      </c>
      <c r="K1358" s="3" t="s">
        <v>81</v>
      </c>
      <c r="L1358" s="6">
        <v>83064</v>
      </c>
      <c r="M1358" s="6">
        <v>36021</v>
      </c>
      <c r="N1358" s="6">
        <v>12030</v>
      </c>
      <c r="O1358" s="6">
        <v>117461</v>
      </c>
      <c r="P1358" s="6">
        <v>36016</v>
      </c>
      <c r="Q1358" s="6">
        <v>56918.400000000001</v>
      </c>
    </row>
    <row r="1359" spans="7:17" x14ac:dyDescent="0.3">
      <c r="G1359" s="3" t="s">
        <v>72</v>
      </c>
      <c r="H1359" s="3" t="s">
        <v>76</v>
      </c>
      <c r="I1359" s="3" t="s">
        <v>23</v>
      </c>
      <c r="J1359" s="3" t="s">
        <v>80</v>
      </c>
      <c r="K1359" s="3" t="s">
        <v>82</v>
      </c>
      <c r="L1359" s="6">
        <v>83064</v>
      </c>
      <c r="M1359" s="6">
        <v>36021</v>
      </c>
      <c r="N1359" s="6">
        <v>12030</v>
      </c>
      <c r="O1359" s="6">
        <v>117461</v>
      </c>
      <c r="P1359" s="6">
        <v>33332</v>
      </c>
      <c r="Q1359" s="6">
        <v>56381.599999999999</v>
      </c>
    </row>
    <row r="1360" spans="7:17" x14ac:dyDescent="0.3">
      <c r="G1360" s="3" t="s">
        <v>72</v>
      </c>
      <c r="H1360" s="3" t="s">
        <v>76</v>
      </c>
      <c r="I1360" s="3" t="s">
        <v>23</v>
      </c>
      <c r="J1360" s="3" t="s">
        <v>80</v>
      </c>
      <c r="K1360" s="3" t="s">
        <v>83</v>
      </c>
      <c r="L1360" s="6">
        <v>83064</v>
      </c>
      <c r="M1360" s="6">
        <v>36021</v>
      </c>
      <c r="N1360" s="6">
        <v>12030</v>
      </c>
      <c r="O1360" s="6">
        <v>117461</v>
      </c>
      <c r="P1360" s="6">
        <v>41696</v>
      </c>
      <c r="Q1360" s="6">
        <v>58054.400000000001</v>
      </c>
    </row>
    <row r="1361" spans="7:17" x14ac:dyDescent="0.3">
      <c r="G1361" s="3" t="s">
        <v>72</v>
      </c>
      <c r="H1361" s="3" t="s">
        <v>76</v>
      </c>
      <c r="I1361" s="3" t="s">
        <v>23</v>
      </c>
      <c r="J1361" s="3" t="s">
        <v>80</v>
      </c>
      <c r="K1361" s="3" t="s">
        <v>84</v>
      </c>
      <c r="L1361" s="6">
        <v>83064</v>
      </c>
      <c r="M1361" s="6">
        <v>36021</v>
      </c>
      <c r="N1361" s="6">
        <v>12030</v>
      </c>
      <c r="O1361" s="6">
        <v>117461</v>
      </c>
      <c r="P1361" s="6">
        <v>84732</v>
      </c>
      <c r="Q1361" s="6">
        <v>66661.600000000006</v>
      </c>
    </row>
    <row r="1362" spans="7:17" x14ac:dyDescent="0.3">
      <c r="G1362" s="3" t="s">
        <v>72</v>
      </c>
      <c r="H1362" s="3" t="s">
        <v>76</v>
      </c>
      <c r="I1362" s="3" t="s">
        <v>23</v>
      </c>
      <c r="J1362" s="3" t="s">
        <v>80</v>
      </c>
      <c r="K1362" s="3" t="s">
        <v>24</v>
      </c>
      <c r="L1362" s="6">
        <v>83064</v>
      </c>
      <c r="M1362" s="6">
        <v>36021</v>
      </c>
      <c r="N1362" s="6">
        <v>12030</v>
      </c>
      <c r="O1362" s="6">
        <v>117461</v>
      </c>
      <c r="P1362" s="6">
        <v>100893</v>
      </c>
      <c r="Q1362" s="6">
        <v>69893.8</v>
      </c>
    </row>
    <row r="1363" spans="7:17" x14ac:dyDescent="0.3">
      <c r="G1363" s="3" t="s">
        <v>72</v>
      </c>
      <c r="H1363" s="3" t="s">
        <v>76</v>
      </c>
      <c r="I1363" s="3" t="s">
        <v>23</v>
      </c>
      <c r="J1363" s="3" t="s">
        <v>81</v>
      </c>
      <c r="K1363" s="3" t="s">
        <v>82</v>
      </c>
      <c r="L1363" s="6">
        <v>83064</v>
      </c>
      <c r="M1363" s="6">
        <v>36021</v>
      </c>
      <c r="N1363" s="6">
        <v>12030</v>
      </c>
      <c r="O1363" s="6">
        <v>36016</v>
      </c>
      <c r="P1363" s="6">
        <v>33332</v>
      </c>
      <c r="Q1363" s="6">
        <v>40092.6</v>
      </c>
    </row>
    <row r="1364" spans="7:17" x14ac:dyDescent="0.3">
      <c r="G1364" s="3" t="s">
        <v>72</v>
      </c>
      <c r="H1364" s="3" t="s">
        <v>76</v>
      </c>
      <c r="I1364" s="3" t="s">
        <v>23</v>
      </c>
      <c r="J1364" s="3" t="s">
        <v>81</v>
      </c>
      <c r="K1364" s="3" t="s">
        <v>83</v>
      </c>
      <c r="L1364" s="6">
        <v>83064</v>
      </c>
      <c r="M1364" s="6">
        <v>36021</v>
      </c>
      <c r="N1364" s="6">
        <v>12030</v>
      </c>
      <c r="O1364" s="6">
        <v>36016</v>
      </c>
      <c r="P1364" s="6">
        <v>41696</v>
      </c>
      <c r="Q1364" s="6">
        <v>41765.4</v>
      </c>
    </row>
    <row r="1365" spans="7:17" x14ac:dyDescent="0.3">
      <c r="G1365" s="3" t="s">
        <v>72</v>
      </c>
      <c r="H1365" s="3" t="s">
        <v>76</v>
      </c>
      <c r="I1365" s="3" t="s">
        <v>23</v>
      </c>
      <c r="J1365" s="3" t="s">
        <v>81</v>
      </c>
      <c r="K1365" s="3" t="s">
        <v>84</v>
      </c>
      <c r="L1365" s="6">
        <v>83064</v>
      </c>
      <c r="M1365" s="6">
        <v>36021</v>
      </c>
      <c r="N1365" s="6">
        <v>12030</v>
      </c>
      <c r="O1365" s="6">
        <v>36016</v>
      </c>
      <c r="P1365" s="6">
        <v>84732</v>
      </c>
      <c r="Q1365" s="6">
        <v>50372.6</v>
      </c>
    </row>
    <row r="1366" spans="7:17" x14ac:dyDescent="0.3">
      <c r="G1366" s="3" t="s">
        <v>72</v>
      </c>
      <c r="H1366" s="3" t="s">
        <v>76</v>
      </c>
      <c r="I1366" s="3" t="s">
        <v>23</v>
      </c>
      <c r="J1366" s="3" t="s">
        <v>81</v>
      </c>
      <c r="K1366" s="3" t="s">
        <v>24</v>
      </c>
      <c r="L1366" s="6">
        <v>83064</v>
      </c>
      <c r="M1366" s="6">
        <v>36021</v>
      </c>
      <c r="N1366" s="6">
        <v>12030</v>
      </c>
      <c r="O1366" s="6">
        <v>36016</v>
      </c>
      <c r="P1366" s="6">
        <v>100893</v>
      </c>
      <c r="Q1366" s="6">
        <v>53604.800000000003</v>
      </c>
    </row>
    <row r="1367" spans="7:17" x14ac:dyDescent="0.3">
      <c r="G1367" s="3" t="s">
        <v>72</v>
      </c>
      <c r="H1367" s="3" t="s">
        <v>76</v>
      </c>
      <c r="I1367" s="3" t="s">
        <v>23</v>
      </c>
      <c r="J1367" s="3" t="s">
        <v>82</v>
      </c>
      <c r="K1367" s="3" t="s">
        <v>83</v>
      </c>
      <c r="L1367" s="6">
        <v>83064</v>
      </c>
      <c r="M1367" s="6">
        <v>36021</v>
      </c>
      <c r="N1367" s="6">
        <v>12030</v>
      </c>
      <c r="O1367" s="6">
        <v>33332</v>
      </c>
      <c r="P1367" s="6">
        <v>41696</v>
      </c>
      <c r="Q1367" s="6">
        <v>41228.6</v>
      </c>
    </row>
    <row r="1368" spans="7:17" x14ac:dyDescent="0.3">
      <c r="G1368" s="3" t="s">
        <v>72</v>
      </c>
      <c r="H1368" s="3" t="s">
        <v>76</v>
      </c>
      <c r="I1368" s="3" t="s">
        <v>23</v>
      </c>
      <c r="J1368" s="3" t="s">
        <v>82</v>
      </c>
      <c r="K1368" s="3" t="s">
        <v>84</v>
      </c>
      <c r="L1368" s="6">
        <v>83064</v>
      </c>
      <c r="M1368" s="6">
        <v>36021</v>
      </c>
      <c r="N1368" s="6">
        <v>12030</v>
      </c>
      <c r="O1368" s="6">
        <v>33332</v>
      </c>
      <c r="P1368" s="6">
        <v>84732</v>
      </c>
      <c r="Q1368" s="6">
        <v>49835.8</v>
      </c>
    </row>
    <row r="1369" spans="7:17" x14ac:dyDescent="0.3">
      <c r="G1369" s="3" t="s">
        <v>72</v>
      </c>
      <c r="H1369" s="3" t="s">
        <v>76</v>
      </c>
      <c r="I1369" s="3" t="s">
        <v>23</v>
      </c>
      <c r="J1369" s="3" t="s">
        <v>82</v>
      </c>
      <c r="K1369" s="3" t="s">
        <v>24</v>
      </c>
      <c r="L1369" s="6">
        <v>83064</v>
      </c>
      <c r="M1369" s="6">
        <v>36021</v>
      </c>
      <c r="N1369" s="6">
        <v>12030</v>
      </c>
      <c r="O1369" s="6">
        <v>33332</v>
      </c>
      <c r="P1369" s="6">
        <v>100893</v>
      </c>
      <c r="Q1369" s="6">
        <v>53068</v>
      </c>
    </row>
    <row r="1370" spans="7:17" x14ac:dyDescent="0.3">
      <c r="G1370" s="3" t="s">
        <v>72</v>
      </c>
      <c r="H1370" s="3" t="s">
        <v>76</v>
      </c>
      <c r="I1370" s="3" t="s">
        <v>23</v>
      </c>
      <c r="J1370" s="3" t="s">
        <v>83</v>
      </c>
      <c r="K1370" s="3" t="s">
        <v>84</v>
      </c>
      <c r="L1370" s="6">
        <v>83064</v>
      </c>
      <c r="M1370" s="6">
        <v>36021</v>
      </c>
      <c r="N1370" s="6">
        <v>12030</v>
      </c>
      <c r="O1370" s="6">
        <v>41696</v>
      </c>
      <c r="P1370" s="6">
        <v>84732</v>
      </c>
      <c r="Q1370" s="6">
        <v>51508.6</v>
      </c>
    </row>
    <row r="1371" spans="7:17" x14ac:dyDescent="0.3">
      <c r="G1371" s="3" t="s">
        <v>72</v>
      </c>
      <c r="H1371" s="3" t="s">
        <v>76</v>
      </c>
      <c r="I1371" s="3" t="s">
        <v>23</v>
      </c>
      <c r="J1371" s="3" t="s">
        <v>83</v>
      </c>
      <c r="K1371" s="3" t="s">
        <v>24</v>
      </c>
      <c r="L1371" s="6">
        <v>83064</v>
      </c>
      <c r="M1371" s="6">
        <v>36021</v>
      </c>
      <c r="N1371" s="6">
        <v>12030</v>
      </c>
      <c r="O1371" s="6">
        <v>41696</v>
      </c>
      <c r="P1371" s="6">
        <v>100893</v>
      </c>
      <c r="Q1371" s="6">
        <v>54740.800000000003</v>
      </c>
    </row>
    <row r="1372" spans="7:17" x14ac:dyDescent="0.3">
      <c r="G1372" s="3" t="s">
        <v>72</v>
      </c>
      <c r="H1372" s="3" t="s">
        <v>76</v>
      </c>
      <c r="I1372" s="3" t="s">
        <v>23</v>
      </c>
      <c r="J1372" s="3" t="s">
        <v>84</v>
      </c>
      <c r="K1372" s="3" t="s">
        <v>24</v>
      </c>
      <c r="L1372" s="6">
        <v>83064</v>
      </c>
      <c r="M1372" s="6">
        <v>36021</v>
      </c>
      <c r="N1372" s="6">
        <v>12030</v>
      </c>
      <c r="O1372" s="6">
        <v>84732</v>
      </c>
      <c r="P1372" s="6">
        <v>100893</v>
      </c>
      <c r="Q1372" s="6">
        <v>63348</v>
      </c>
    </row>
    <row r="1373" spans="7:17" x14ac:dyDescent="0.3">
      <c r="G1373" s="3" t="s">
        <v>72</v>
      </c>
      <c r="H1373" s="3" t="s">
        <v>76</v>
      </c>
      <c r="I1373" s="3" t="s">
        <v>77</v>
      </c>
      <c r="J1373" s="3" t="s">
        <v>78</v>
      </c>
      <c r="K1373" s="3" t="s">
        <v>79</v>
      </c>
      <c r="L1373" s="6">
        <v>83064</v>
      </c>
      <c r="M1373" s="6">
        <v>36021</v>
      </c>
      <c r="N1373" s="6">
        <v>65219</v>
      </c>
      <c r="O1373" s="6">
        <v>94450</v>
      </c>
      <c r="P1373" s="6">
        <v>97051</v>
      </c>
      <c r="Q1373" s="6">
        <v>75161</v>
      </c>
    </row>
    <row r="1374" spans="7:17" x14ac:dyDescent="0.3">
      <c r="G1374" s="3" t="s">
        <v>72</v>
      </c>
      <c r="H1374" s="3" t="s">
        <v>76</v>
      </c>
      <c r="I1374" s="3" t="s">
        <v>77</v>
      </c>
      <c r="J1374" s="3" t="s">
        <v>78</v>
      </c>
      <c r="K1374" s="3" t="s">
        <v>25</v>
      </c>
      <c r="L1374" s="6">
        <v>83064</v>
      </c>
      <c r="M1374" s="6">
        <v>36021</v>
      </c>
      <c r="N1374" s="6">
        <v>65219</v>
      </c>
      <c r="O1374" s="6">
        <v>94450</v>
      </c>
      <c r="P1374" s="6">
        <v>50249</v>
      </c>
      <c r="Q1374" s="6">
        <v>65800.600000000006</v>
      </c>
    </row>
    <row r="1375" spans="7:17" x14ac:dyDescent="0.3">
      <c r="G1375" s="3" t="s">
        <v>72</v>
      </c>
      <c r="H1375" s="3" t="s">
        <v>76</v>
      </c>
      <c r="I1375" s="3" t="s">
        <v>77</v>
      </c>
      <c r="J1375" s="3" t="s">
        <v>78</v>
      </c>
      <c r="K1375" s="3" t="s">
        <v>80</v>
      </c>
      <c r="L1375" s="6">
        <v>83064</v>
      </c>
      <c r="M1375" s="6">
        <v>36021</v>
      </c>
      <c r="N1375" s="6">
        <v>65219</v>
      </c>
      <c r="O1375" s="6">
        <v>94450</v>
      </c>
      <c r="P1375" s="6">
        <v>117461</v>
      </c>
      <c r="Q1375" s="6">
        <v>79243</v>
      </c>
    </row>
    <row r="1376" spans="7:17" x14ac:dyDescent="0.3">
      <c r="G1376" s="3" t="s">
        <v>72</v>
      </c>
      <c r="H1376" s="3" t="s">
        <v>76</v>
      </c>
      <c r="I1376" s="3" t="s">
        <v>77</v>
      </c>
      <c r="J1376" s="3" t="s">
        <v>78</v>
      </c>
      <c r="K1376" s="3" t="s">
        <v>81</v>
      </c>
      <c r="L1376" s="6">
        <v>83064</v>
      </c>
      <c r="M1376" s="6">
        <v>36021</v>
      </c>
      <c r="N1376" s="6">
        <v>65219</v>
      </c>
      <c r="O1376" s="6">
        <v>94450</v>
      </c>
      <c r="P1376" s="6">
        <v>36016</v>
      </c>
      <c r="Q1376" s="6">
        <v>62954</v>
      </c>
    </row>
    <row r="1377" spans="7:17" x14ac:dyDescent="0.3">
      <c r="G1377" s="3" t="s">
        <v>72</v>
      </c>
      <c r="H1377" s="3" t="s">
        <v>76</v>
      </c>
      <c r="I1377" s="3" t="s">
        <v>77</v>
      </c>
      <c r="J1377" s="3" t="s">
        <v>78</v>
      </c>
      <c r="K1377" s="3" t="s">
        <v>82</v>
      </c>
      <c r="L1377" s="6">
        <v>83064</v>
      </c>
      <c r="M1377" s="6">
        <v>36021</v>
      </c>
      <c r="N1377" s="6">
        <v>65219</v>
      </c>
      <c r="O1377" s="6">
        <v>94450</v>
      </c>
      <c r="P1377" s="6">
        <v>33332</v>
      </c>
      <c r="Q1377" s="6">
        <v>62417.2</v>
      </c>
    </row>
    <row r="1378" spans="7:17" x14ac:dyDescent="0.3">
      <c r="G1378" s="3" t="s">
        <v>72</v>
      </c>
      <c r="H1378" s="3" t="s">
        <v>76</v>
      </c>
      <c r="I1378" s="3" t="s">
        <v>77</v>
      </c>
      <c r="J1378" s="3" t="s">
        <v>78</v>
      </c>
      <c r="K1378" s="3" t="s">
        <v>83</v>
      </c>
      <c r="L1378" s="6">
        <v>83064</v>
      </c>
      <c r="M1378" s="6">
        <v>36021</v>
      </c>
      <c r="N1378" s="6">
        <v>65219</v>
      </c>
      <c r="O1378" s="6">
        <v>94450</v>
      </c>
      <c r="P1378" s="6">
        <v>41696</v>
      </c>
      <c r="Q1378" s="6">
        <v>64090</v>
      </c>
    </row>
    <row r="1379" spans="7:17" x14ac:dyDescent="0.3">
      <c r="G1379" s="3" t="s">
        <v>72</v>
      </c>
      <c r="H1379" s="3" t="s">
        <v>76</v>
      </c>
      <c r="I1379" s="3" t="s">
        <v>77</v>
      </c>
      <c r="J1379" s="3" t="s">
        <v>78</v>
      </c>
      <c r="K1379" s="3" t="s">
        <v>84</v>
      </c>
      <c r="L1379" s="6">
        <v>83064</v>
      </c>
      <c r="M1379" s="6">
        <v>36021</v>
      </c>
      <c r="N1379" s="6">
        <v>65219</v>
      </c>
      <c r="O1379" s="6">
        <v>94450</v>
      </c>
      <c r="P1379" s="6">
        <v>84732</v>
      </c>
      <c r="Q1379" s="6">
        <v>72697.2</v>
      </c>
    </row>
    <row r="1380" spans="7:17" x14ac:dyDescent="0.3">
      <c r="G1380" s="3" t="s">
        <v>72</v>
      </c>
      <c r="H1380" s="3" t="s">
        <v>76</v>
      </c>
      <c r="I1380" s="3" t="s">
        <v>77</v>
      </c>
      <c r="J1380" s="3" t="s">
        <v>78</v>
      </c>
      <c r="K1380" s="3" t="s">
        <v>24</v>
      </c>
      <c r="L1380" s="6">
        <v>83064</v>
      </c>
      <c r="M1380" s="6">
        <v>36021</v>
      </c>
      <c r="N1380" s="6">
        <v>65219</v>
      </c>
      <c r="O1380" s="6">
        <v>94450</v>
      </c>
      <c r="P1380" s="6">
        <v>100893</v>
      </c>
      <c r="Q1380" s="6">
        <v>75929.399999999994</v>
      </c>
    </row>
    <row r="1381" spans="7:17" x14ac:dyDescent="0.3">
      <c r="G1381" s="3" t="s">
        <v>72</v>
      </c>
      <c r="H1381" s="3" t="s">
        <v>76</v>
      </c>
      <c r="I1381" s="3" t="s">
        <v>77</v>
      </c>
      <c r="J1381" s="3" t="s">
        <v>79</v>
      </c>
      <c r="K1381" s="3" t="s">
        <v>25</v>
      </c>
      <c r="L1381" s="6">
        <v>83064</v>
      </c>
      <c r="M1381" s="6">
        <v>36021</v>
      </c>
      <c r="N1381" s="6">
        <v>65219</v>
      </c>
      <c r="O1381" s="6">
        <v>97051</v>
      </c>
      <c r="P1381" s="6">
        <v>50249</v>
      </c>
      <c r="Q1381" s="6">
        <v>66320.800000000003</v>
      </c>
    </row>
    <row r="1382" spans="7:17" x14ac:dyDescent="0.3">
      <c r="G1382" s="3" t="s">
        <v>72</v>
      </c>
      <c r="H1382" s="3" t="s">
        <v>76</v>
      </c>
      <c r="I1382" s="3" t="s">
        <v>77</v>
      </c>
      <c r="J1382" s="3" t="s">
        <v>79</v>
      </c>
      <c r="K1382" s="3" t="s">
        <v>80</v>
      </c>
      <c r="L1382" s="6">
        <v>83064</v>
      </c>
      <c r="M1382" s="6">
        <v>36021</v>
      </c>
      <c r="N1382" s="6">
        <v>65219</v>
      </c>
      <c r="O1382" s="6">
        <v>97051</v>
      </c>
      <c r="P1382" s="6">
        <v>117461</v>
      </c>
      <c r="Q1382" s="6">
        <v>79763.199999999997</v>
      </c>
    </row>
    <row r="1383" spans="7:17" x14ac:dyDescent="0.3">
      <c r="G1383" s="3" t="s">
        <v>72</v>
      </c>
      <c r="H1383" s="3" t="s">
        <v>76</v>
      </c>
      <c r="I1383" s="3" t="s">
        <v>77</v>
      </c>
      <c r="J1383" s="3" t="s">
        <v>79</v>
      </c>
      <c r="K1383" s="3" t="s">
        <v>81</v>
      </c>
      <c r="L1383" s="6">
        <v>83064</v>
      </c>
      <c r="M1383" s="6">
        <v>36021</v>
      </c>
      <c r="N1383" s="6">
        <v>65219</v>
      </c>
      <c r="O1383" s="6">
        <v>97051</v>
      </c>
      <c r="P1383" s="6">
        <v>36016</v>
      </c>
      <c r="Q1383" s="6">
        <v>63474.2</v>
      </c>
    </row>
    <row r="1384" spans="7:17" x14ac:dyDescent="0.3">
      <c r="G1384" s="3" t="s">
        <v>72</v>
      </c>
      <c r="H1384" s="3" t="s">
        <v>76</v>
      </c>
      <c r="I1384" s="3" t="s">
        <v>77</v>
      </c>
      <c r="J1384" s="3" t="s">
        <v>79</v>
      </c>
      <c r="K1384" s="3" t="s">
        <v>82</v>
      </c>
      <c r="L1384" s="6">
        <v>83064</v>
      </c>
      <c r="M1384" s="6">
        <v>36021</v>
      </c>
      <c r="N1384" s="6">
        <v>65219</v>
      </c>
      <c r="O1384" s="6">
        <v>97051</v>
      </c>
      <c r="P1384" s="6">
        <v>33332</v>
      </c>
      <c r="Q1384" s="6">
        <v>62937.4</v>
      </c>
    </row>
    <row r="1385" spans="7:17" x14ac:dyDescent="0.3">
      <c r="G1385" s="3" t="s">
        <v>72</v>
      </c>
      <c r="H1385" s="3" t="s">
        <v>76</v>
      </c>
      <c r="I1385" s="3" t="s">
        <v>77</v>
      </c>
      <c r="J1385" s="3" t="s">
        <v>79</v>
      </c>
      <c r="K1385" s="3" t="s">
        <v>83</v>
      </c>
      <c r="L1385" s="6">
        <v>83064</v>
      </c>
      <c r="M1385" s="6">
        <v>36021</v>
      </c>
      <c r="N1385" s="6">
        <v>65219</v>
      </c>
      <c r="O1385" s="6">
        <v>97051</v>
      </c>
      <c r="P1385" s="6">
        <v>41696</v>
      </c>
      <c r="Q1385" s="6">
        <v>64610.2</v>
      </c>
    </row>
    <row r="1386" spans="7:17" x14ac:dyDescent="0.3">
      <c r="G1386" s="3" t="s">
        <v>72</v>
      </c>
      <c r="H1386" s="3" t="s">
        <v>76</v>
      </c>
      <c r="I1386" s="3" t="s">
        <v>77</v>
      </c>
      <c r="J1386" s="3" t="s">
        <v>79</v>
      </c>
      <c r="K1386" s="3" t="s">
        <v>84</v>
      </c>
      <c r="L1386" s="6">
        <v>83064</v>
      </c>
      <c r="M1386" s="6">
        <v>36021</v>
      </c>
      <c r="N1386" s="6">
        <v>65219</v>
      </c>
      <c r="O1386" s="6">
        <v>97051</v>
      </c>
      <c r="P1386" s="6">
        <v>84732</v>
      </c>
      <c r="Q1386" s="6">
        <v>73217.399999999994</v>
      </c>
    </row>
    <row r="1387" spans="7:17" x14ac:dyDescent="0.3">
      <c r="G1387" s="3" t="s">
        <v>72</v>
      </c>
      <c r="H1387" s="3" t="s">
        <v>76</v>
      </c>
      <c r="I1387" s="3" t="s">
        <v>77</v>
      </c>
      <c r="J1387" s="3" t="s">
        <v>79</v>
      </c>
      <c r="K1387" s="3" t="s">
        <v>24</v>
      </c>
      <c r="L1387" s="6">
        <v>83064</v>
      </c>
      <c r="M1387" s="6">
        <v>36021</v>
      </c>
      <c r="N1387" s="6">
        <v>65219</v>
      </c>
      <c r="O1387" s="6">
        <v>97051</v>
      </c>
      <c r="P1387" s="6">
        <v>100893</v>
      </c>
      <c r="Q1387" s="6">
        <v>76449.600000000006</v>
      </c>
    </row>
    <row r="1388" spans="7:17" x14ac:dyDescent="0.3">
      <c r="G1388" s="3" t="s">
        <v>72</v>
      </c>
      <c r="H1388" s="3" t="s">
        <v>76</v>
      </c>
      <c r="I1388" s="3" t="s">
        <v>77</v>
      </c>
      <c r="J1388" s="3" t="s">
        <v>25</v>
      </c>
      <c r="K1388" s="3" t="s">
        <v>80</v>
      </c>
      <c r="L1388" s="6">
        <v>83064</v>
      </c>
      <c r="M1388" s="6">
        <v>36021</v>
      </c>
      <c r="N1388" s="6">
        <v>65219</v>
      </c>
      <c r="O1388" s="6">
        <v>50249</v>
      </c>
      <c r="P1388" s="6">
        <v>117461</v>
      </c>
      <c r="Q1388" s="6">
        <v>70402.8</v>
      </c>
    </row>
    <row r="1389" spans="7:17" x14ac:dyDescent="0.3">
      <c r="G1389" s="3" t="s">
        <v>72</v>
      </c>
      <c r="H1389" s="3" t="s">
        <v>76</v>
      </c>
      <c r="I1389" s="3" t="s">
        <v>77</v>
      </c>
      <c r="J1389" s="3" t="s">
        <v>25</v>
      </c>
      <c r="K1389" s="3" t="s">
        <v>81</v>
      </c>
      <c r="L1389" s="6">
        <v>83064</v>
      </c>
      <c r="M1389" s="6">
        <v>36021</v>
      </c>
      <c r="N1389" s="6">
        <v>65219</v>
      </c>
      <c r="O1389" s="6">
        <v>50249</v>
      </c>
      <c r="P1389" s="6">
        <v>36016</v>
      </c>
      <c r="Q1389" s="6">
        <v>54113.8</v>
      </c>
    </row>
    <row r="1390" spans="7:17" x14ac:dyDescent="0.3">
      <c r="G1390" s="3" t="s">
        <v>72</v>
      </c>
      <c r="H1390" s="3" t="s">
        <v>76</v>
      </c>
      <c r="I1390" s="3" t="s">
        <v>77</v>
      </c>
      <c r="J1390" s="3" t="s">
        <v>25</v>
      </c>
      <c r="K1390" s="3" t="s">
        <v>82</v>
      </c>
      <c r="L1390" s="6">
        <v>83064</v>
      </c>
      <c r="M1390" s="6">
        <v>36021</v>
      </c>
      <c r="N1390" s="6">
        <v>65219</v>
      </c>
      <c r="O1390" s="6">
        <v>50249</v>
      </c>
      <c r="P1390" s="6">
        <v>33332</v>
      </c>
      <c r="Q1390" s="6">
        <v>53577</v>
      </c>
    </row>
    <row r="1391" spans="7:17" x14ac:dyDescent="0.3">
      <c r="G1391" s="3" t="s">
        <v>72</v>
      </c>
      <c r="H1391" s="3" t="s">
        <v>76</v>
      </c>
      <c r="I1391" s="3" t="s">
        <v>77</v>
      </c>
      <c r="J1391" s="3" t="s">
        <v>25</v>
      </c>
      <c r="K1391" s="3" t="s">
        <v>83</v>
      </c>
      <c r="L1391" s="6">
        <v>83064</v>
      </c>
      <c r="M1391" s="6">
        <v>36021</v>
      </c>
      <c r="N1391" s="6">
        <v>65219</v>
      </c>
      <c r="O1391" s="6">
        <v>50249</v>
      </c>
      <c r="P1391" s="6">
        <v>41696</v>
      </c>
      <c r="Q1391" s="6">
        <v>55249.8</v>
      </c>
    </row>
    <row r="1392" spans="7:17" x14ac:dyDescent="0.3">
      <c r="G1392" s="3" t="s">
        <v>72</v>
      </c>
      <c r="H1392" s="3" t="s">
        <v>76</v>
      </c>
      <c r="I1392" s="3" t="s">
        <v>77</v>
      </c>
      <c r="J1392" s="3" t="s">
        <v>25</v>
      </c>
      <c r="K1392" s="3" t="s">
        <v>84</v>
      </c>
      <c r="L1392" s="6">
        <v>83064</v>
      </c>
      <c r="M1392" s="6">
        <v>36021</v>
      </c>
      <c r="N1392" s="6">
        <v>65219</v>
      </c>
      <c r="O1392" s="6">
        <v>50249</v>
      </c>
      <c r="P1392" s="6">
        <v>84732</v>
      </c>
      <c r="Q1392" s="6">
        <v>63857</v>
      </c>
    </row>
    <row r="1393" spans="7:17" x14ac:dyDescent="0.3">
      <c r="G1393" s="3" t="s">
        <v>72</v>
      </c>
      <c r="H1393" s="3" t="s">
        <v>76</v>
      </c>
      <c r="I1393" s="3" t="s">
        <v>77</v>
      </c>
      <c r="J1393" s="3" t="s">
        <v>25</v>
      </c>
      <c r="K1393" s="3" t="s">
        <v>24</v>
      </c>
      <c r="L1393" s="6">
        <v>83064</v>
      </c>
      <c r="M1393" s="6">
        <v>36021</v>
      </c>
      <c r="N1393" s="6">
        <v>65219</v>
      </c>
      <c r="O1393" s="6">
        <v>50249</v>
      </c>
      <c r="P1393" s="6">
        <v>100893</v>
      </c>
      <c r="Q1393" s="6">
        <v>67089.2</v>
      </c>
    </row>
    <row r="1394" spans="7:17" x14ac:dyDescent="0.3">
      <c r="G1394" s="3" t="s">
        <v>72</v>
      </c>
      <c r="H1394" s="3" t="s">
        <v>76</v>
      </c>
      <c r="I1394" s="3" t="s">
        <v>77</v>
      </c>
      <c r="J1394" s="3" t="s">
        <v>80</v>
      </c>
      <c r="K1394" s="3" t="s">
        <v>81</v>
      </c>
      <c r="L1394" s="6">
        <v>83064</v>
      </c>
      <c r="M1394" s="6">
        <v>36021</v>
      </c>
      <c r="N1394" s="6">
        <v>65219</v>
      </c>
      <c r="O1394" s="6">
        <v>117461</v>
      </c>
      <c r="P1394" s="6">
        <v>36016</v>
      </c>
      <c r="Q1394" s="6">
        <v>67556.2</v>
      </c>
    </row>
    <row r="1395" spans="7:17" x14ac:dyDescent="0.3">
      <c r="G1395" s="3" t="s">
        <v>72</v>
      </c>
      <c r="H1395" s="3" t="s">
        <v>76</v>
      </c>
      <c r="I1395" s="3" t="s">
        <v>77</v>
      </c>
      <c r="J1395" s="3" t="s">
        <v>80</v>
      </c>
      <c r="K1395" s="3" t="s">
        <v>82</v>
      </c>
      <c r="L1395" s="6">
        <v>83064</v>
      </c>
      <c r="M1395" s="6">
        <v>36021</v>
      </c>
      <c r="N1395" s="6">
        <v>65219</v>
      </c>
      <c r="O1395" s="6">
        <v>117461</v>
      </c>
      <c r="P1395" s="6">
        <v>33332</v>
      </c>
      <c r="Q1395" s="6">
        <v>67019.399999999994</v>
      </c>
    </row>
    <row r="1396" spans="7:17" x14ac:dyDescent="0.3">
      <c r="G1396" s="3" t="s">
        <v>72</v>
      </c>
      <c r="H1396" s="3" t="s">
        <v>76</v>
      </c>
      <c r="I1396" s="3" t="s">
        <v>77</v>
      </c>
      <c r="J1396" s="3" t="s">
        <v>80</v>
      </c>
      <c r="K1396" s="3" t="s">
        <v>83</v>
      </c>
      <c r="L1396" s="6">
        <v>83064</v>
      </c>
      <c r="M1396" s="6">
        <v>36021</v>
      </c>
      <c r="N1396" s="6">
        <v>65219</v>
      </c>
      <c r="O1396" s="6">
        <v>117461</v>
      </c>
      <c r="P1396" s="6">
        <v>41696</v>
      </c>
      <c r="Q1396" s="6">
        <v>68692.2</v>
      </c>
    </row>
    <row r="1397" spans="7:17" x14ac:dyDescent="0.3">
      <c r="G1397" s="3" t="s">
        <v>72</v>
      </c>
      <c r="H1397" s="3" t="s">
        <v>76</v>
      </c>
      <c r="I1397" s="3" t="s">
        <v>77</v>
      </c>
      <c r="J1397" s="3" t="s">
        <v>80</v>
      </c>
      <c r="K1397" s="3" t="s">
        <v>84</v>
      </c>
      <c r="L1397" s="6">
        <v>83064</v>
      </c>
      <c r="M1397" s="6">
        <v>36021</v>
      </c>
      <c r="N1397" s="6">
        <v>65219</v>
      </c>
      <c r="O1397" s="6">
        <v>117461</v>
      </c>
      <c r="P1397" s="6">
        <v>84732</v>
      </c>
      <c r="Q1397" s="6">
        <v>77299.399999999994</v>
      </c>
    </row>
    <row r="1398" spans="7:17" x14ac:dyDescent="0.3">
      <c r="G1398" s="3" t="s">
        <v>72</v>
      </c>
      <c r="H1398" s="3" t="s">
        <v>76</v>
      </c>
      <c r="I1398" s="3" t="s">
        <v>77</v>
      </c>
      <c r="J1398" s="3" t="s">
        <v>80</v>
      </c>
      <c r="K1398" s="3" t="s">
        <v>24</v>
      </c>
      <c r="L1398" s="6">
        <v>83064</v>
      </c>
      <c r="M1398" s="6">
        <v>36021</v>
      </c>
      <c r="N1398" s="6">
        <v>65219</v>
      </c>
      <c r="O1398" s="6">
        <v>117461</v>
      </c>
      <c r="P1398" s="6">
        <v>100893</v>
      </c>
      <c r="Q1398" s="6">
        <v>80531.600000000006</v>
      </c>
    </row>
    <row r="1399" spans="7:17" x14ac:dyDescent="0.3">
      <c r="G1399" s="3" t="s">
        <v>72</v>
      </c>
      <c r="H1399" s="3" t="s">
        <v>76</v>
      </c>
      <c r="I1399" s="3" t="s">
        <v>77</v>
      </c>
      <c r="J1399" s="3" t="s">
        <v>81</v>
      </c>
      <c r="K1399" s="3" t="s">
        <v>82</v>
      </c>
      <c r="L1399" s="6">
        <v>83064</v>
      </c>
      <c r="M1399" s="6">
        <v>36021</v>
      </c>
      <c r="N1399" s="6">
        <v>65219</v>
      </c>
      <c r="O1399" s="6">
        <v>36016</v>
      </c>
      <c r="P1399" s="6">
        <v>33332</v>
      </c>
      <c r="Q1399" s="6">
        <v>50730.400000000001</v>
      </c>
    </row>
    <row r="1400" spans="7:17" x14ac:dyDescent="0.3">
      <c r="G1400" s="3" t="s">
        <v>72</v>
      </c>
      <c r="H1400" s="3" t="s">
        <v>76</v>
      </c>
      <c r="I1400" s="3" t="s">
        <v>77</v>
      </c>
      <c r="J1400" s="3" t="s">
        <v>81</v>
      </c>
      <c r="K1400" s="3" t="s">
        <v>83</v>
      </c>
      <c r="L1400" s="6">
        <v>83064</v>
      </c>
      <c r="M1400" s="6">
        <v>36021</v>
      </c>
      <c r="N1400" s="6">
        <v>65219</v>
      </c>
      <c r="O1400" s="6">
        <v>36016</v>
      </c>
      <c r="P1400" s="6">
        <v>41696</v>
      </c>
      <c r="Q1400" s="6">
        <v>52403.199999999997</v>
      </c>
    </row>
    <row r="1401" spans="7:17" x14ac:dyDescent="0.3">
      <c r="G1401" s="3" t="s">
        <v>72</v>
      </c>
      <c r="H1401" s="3" t="s">
        <v>76</v>
      </c>
      <c r="I1401" s="3" t="s">
        <v>77</v>
      </c>
      <c r="J1401" s="3" t="s">
        <v>81</v>
      </c>
      <c r="K1401" s="3" t="s">
        <v>84</v>
      </c>
      <c r="L1401" s="6">
        <v>83064</v>
      </c>
      <c r="M1401" s="6">
        <v>36021</v>
      </c>
      <c r="N1401" s="6">
        <v>65219</v>
      </c>
      <c r="O1401" s="6">
        <v>36016</v>
      </c>
      <c r="P1401" s="6">
        <v>84732</v>
      </c>
      <c r="Q1401" s="6">
        <v>61010.400000000001</v>
      </c>
    </row>
    <row r="1402" spans="7:17" x14ac:dyDescent="0.3">
      <c r="G1402" s="3" t="s">
        <v>72</v>
      </c>
      <c r="H1402" s="3" t="s">
        <v>76</v>
      </c>
      <c r="I1402" s="3" t="s">
        <v>77</v>
      </c>
      <c r="J1402" s="3" t="s">
        <v>81</v>
      </c>
      <c r="K1402" s="3" t="s">
        <v>24</v>
      </c>
      <c r="L1402" s="6">
        <v>83064</v>
      </c>
      <c r="M1402" s="6">
        <v>36021</v>
      </c>
      <c r="N1402" s="6">
        <v>65219</v>
      </c>
      <c r="O1402" s="6">
        <v>36016</v>
      </c>
      <c r="P1402" s="6">
        <v>100893</v>
      </c>
      <c r="Q1402" s="6">
        <v>64242.6</v>
      </c>
    </row>
    <row r="1403" spans="7:17" x14ac:dyDescent="0.3">
      <c r="G1403" s="3" t="s">
        <v>72</v>
      </c>
      <c r="H1403" s="3" t="s">
        <v>76</v>
      </c>
      <c r="I1403" s="3" t="s">
        <v>77</v>
      </c>
      <c r="J1403" s="3" t="s">
        <v>82</v>
      </c>
      <c r="K1403" s="3" t="s">
        <v>83</v>
      </c>
      <c r="L1403" s="6">
        <v>83064</v>
      </c>
      <c r="M1403" s="6">
        <v>36021</v>
      </c>
      <c r="N1403" s="6">
        <v>65219</v>
      </c>
      <c r="O1403" s="6">
        <v>33332</v>
      </c>
      <c r="P1403" s="6">
        <v>41696</v>
      </c>
      <c r="Q1403" s="6">
        <v>51866.400000000001</v>
      </c>
    </row>
    <row r="1404" spans="7:17" x14ac:dyDescent="0.3">
      <c r="G1404" s="3" t="s">
        <v>72</v>
      </c>
      <c r="H1404" s="3" t="s">
        <v>76</v>
      </c>
      <c r="I1404" s="3" t="s">
        <v>77</v>
      </c>
      <c r="J1404" s="3" t="s">
        <v>82</v>
      </c>
      <c r="K1404" s="3" t="s">
        <v>84</v>
      </c>
      <c r="L1404" s="6">
        <v>83064</v>
      </c>
      <c r="M1404" s="6">
        <v>36021</v>
      </c>
      <c r="N1404" s="6">
        <v>65219</v>
      </c>
      <c r="O1404" s="6">
        <v>33332</v>
      </c>
      <c r="P1404" s="6">
        <v>84732</v>
      </c>
      <c r="Q1404" s="6">
        <v>60473.599999999999</v>
      </c>
    </row>
    <row r="1405" spans="7:17" x14ac:dyDescent="0.3">
      <c r="G1405" s="3" t="s">
        <v>72</v>
      </c>
      <c r="H1405" s="3" t="s">
        <v>76</v>
      </c>
      <c r="I1405" s="3" t="s">
        <v>77</v>
      </c>
      <c r="J1405" s="3" t="s">
        <v>82</v>
      </c>
      <c r="K1405" s="3" t="s">
        <v>24</v>
      </c>
      <c r="L1405" s="6">
        <v>83064</v>
      </c>
      <c r="M1405" s="6">
        <v>36021</v>
      </c>
      <c r="N1405" s="6">
        <v>65219</v>
      </c>
      <c r="O1405" s="6">
        <v>33332</v>
      </c>
      <c r="P1405" s="6">
        <v>100893</v>
      </c>
      <c r="Q1405" s="6">
        <v>63705.8</v>
      </c>
    </row>
    <row r="1406" spans="7:17" x14ac:dyDescent="0.3">
      <c r="G1406" s="3" t="s">
        <v>72</v>
      </c>
      <c r="H1406" s="3" t="s">
        <v>76</v>
      </c>
      <c r="I1406" s="3" t="s">
        <v>77</v>
      </c>
      <c r="J1406" s="3" t="s">
        <v>83</v>
      </c>
      <c r="K1406" s="3" t="s">
        <v>84</v>
      </c>
      <c r="L1406" s="6">
        <v>83064</v>
      </c>
      <c r="M1406" s="6">
        <v>36021</v>
      </c>
      <c r="N1406" s="6">
        <v>65219</v>
      </c>
      <c r="O1406" s="6">
        <v>41696</v>
      </c>
      <c r="P1406" s="6">
        <v>84732</v>
      </c>
      <c r="Q1406" s="6">
        <v>62146.400000000001</v>
      </c>
    </row>
    <row r="1407" spans="7:17" x14ac:dyDescent="0.3">
      <c r="G1407" s="3" t="s">
        <v>72</v>
      </c>
      <c r="H1407" s="3" t="s">
        <v>76</v>
      </c>
      <c r="I1407" s="3" t="s">
        <v>77</v>
      </c>
      <c r="J1407" s="3" t="s">
        <v>83</v>
      </c>
      <c r="K1407" s="3" t="s">
        <v>24</v>
      </c>
      <c r="L1407" s="6">
        <v>83064</v>
      </c>
      <c r="M1407" s="6">
        <v>36021</v>
      </c>
      <c r="N1407" s="6">
        <v>65219</v>
      </c>
      <c r="O1407" s="6">
        <v>41696</v>
      </c>
      <c r="P1407" s="6">
        <v>100893</v>
      </c>
      <c r="Q1407" s="6">
        <v>65378.6</v>
      </c>
    </row>
    <row r="1408" spans="7:17" x14ac:dyDescent="0.3">
      <c r="G1408" s="3" t="s">
        <v>72</v>
      </c>
      <c r="H1408" s="3" t="s">
        <v>76</v>
      </c>
      <c r="I1408" s="3" t="s">
        <v>77</v>
      </c>
      <c r="J1408" s="3" t="s">
        <v>84</v>
      </c>
      <c r="K1408" s="3" t="s">
        <v>24</v>
      </c>
      <c r="L1408" s="6">
        <v>83064</v>
      </c>
      <c r="M1408" s="6">
        <v>36021</v>
      </c>
      <c r="N1408" s="6">
        <v>65219</v>
      </c>
      <c r="O1408" s="6">
        <v>84732</v>
      </c>
      <c r="P1408" s="6">
        <v>100893</v>
      </c>
      <c r="Q1408" s="6">
        <v>73985.8</v>
      </c>
    </row>
    <row r="1409" spans="7:17" x14ac:dyDescent="0.3">
      <c r="G1409" s="3" t="s">
        <v>72</v>
      </c>
      <c r="H1409" s="3" t="s">
        <v>76</v>
      </c>
      <c r="I1409" s="3" t="s">
        <v>78</v>
      </c>
      <c r="J1409" s="3" t="s">
        <v>79</v>
      </c>
      <c r="K1409" s="3" t="s">
        <v>25</v>
      </c>
      <c r="L1409" s="6">
        <v>83064</v>
      </c>
      <c r="M1409" s="6">
        <v>36021</v>
      </c>
      <c r="N1409" s="6">
        <v>94450</v>
      </c>
      <c r="O1409" s="6">
        <v>97051</v>
      </c>
      <c r="P1409" s="6">
        <v>50249</v>
      </c>
      <c r="Q1409" s="6">
        <v>72167</v>
      </c>
    </row>
    <row r="1410" spans="7:17" x14ac:dyDescent="0.3">
      <c r="G1410" s="3" t="s">
        <v>72</v>
      </c>
      <c r="H1410" s="3" t="s">
        <v>76</v>
      </c>
      <c r="I1410" s="3" t="s">
        <v>78</v>
      </c>
      <c r="J1410" s="3" t="s">
        <v>79</v>
      </c>
      <c r="K1410" s="3" t="s">
        <v>80</v>
      </c>
      <c r="L1410" s="6">
        <v>83064</v>
      </c>
      <c r="M1410" s="6">
        <v>36021</v>
      </c>
      <c r="N1410" s="6">
        <v>94450</v>
      </c>
      <c r="O1410" s="6">
        <v>97051</v>
      </c>
      <c r="P1410" s="6">
        <v>117461</v>
      </c>
      <c r="Q1410" s="6">
        <v>85609.4</v>
      </c>
    </row>
    <row r="1411" spans="7:17" x14ac:dyDescent="0.3">
      <c r="G1411" s="3" t="s">
        <v>72</v>
      </c>
      <c r="H1411" s="3" t="s">
        <v>76</v>
      </c>
      <c r="I1411" s="3" t="s">
        <v>78</v>
      </c>
      <c r="J1411" s="3" t="s">
        <v>79</v>
      </c>
      <c r="K1411" s="3" t="s">
        <v>81</v>
      </c>
      <c r="L1411" s="6">
        <v>83064</v>
      </c>
      <c r="M1411" s="6">
        <v>36021</v>
      </c>
      <c r="N1411" s="6">
        <v>94450</v>
      </c>
      <c r="O1411" s="6">
        <v>97051</v>
      </c>
      <c r="P1411" s="6">
        <v>36016</v>
      </c>
      <c r="Q1411" s="6">
        <v>69320.399999999994</v>
      </c>
    </row>
    <row r="1412" spans="7:17" x14ac:dyDescent="0.3">
      <c r="G1412" s="3" t="s">
        <v>72</v>
      </c>
      <c r="H1412" s="3" t="s">
        <v>76</v>
      </c>
      <c r="I1412" s="3" t="s">
        <v>78</v>
      </c>
      <c r="J1412" s="3" t="s">
        <v>79</v>
      </c>
      <c r="K1412" s="3" t="s">
        <v>82</v>
      </c>
      <c r="L1412" s="6">
        <v>83064</v>
      </c>
      <c r="M1412" s="6">
        <v>36021</v>
      </c>
      <c r="N1412" s="6">
        <v>94450</v>
      </c>
      <c r="O1412" s="6">
        <v>97051</v>
      </c>
      <c r="P1412" s="6">
        <v>33332</v>
      </c>
      <c r="Q1412" s="6">
        <v>68783.600000000006</v>
      </c>
    </row>
    <row r="1413" spans="7:17" x14ac:dyDescent="0.3">
      <c r="G1413" s="3" t="s">
        <v>72</v>
      </c>
      <c r="H1413" s="3" t="s">
        <v>76</v>
      </c>
      <c r="I1413" s="3" t="s">
        <v>78</v>
      </c>
      <c r="J1413" s="3" t="s">
        <v>79</v>
      </c>
      <c r="K1413" s="3" t="s">
        <v>83</v>
      </c>
      <c r="L1413" s="6">
        <v>83064</v>
      </c>
      <c r="M1413" s="6">
        <v>36021</v>
      </c>
      <c r="N1413" s="6">
        <v>94450</v>
      </c>
      <c r="O1413" s="6">
        <v>97051</v>
      </c>
      <c r="P1413" s="6">
        <v>41696</v>
      </c>
      <c r="Q1413" s="6">
        <v>70456.399999999994</v>
      </c>
    </row>
    <row r="1414" spans="7:17" x14ac:dyDescent="0.3">
      <c r="G1414" s="3" t="s">
        <v>72</v>
      </c>
      <c r="H1414" s="3" t="s">
        <v>76</v>
      </c>
      <c r="I1414" s="3" t="s">
        <v>78</v>
      </c>
      <c r="J1414" s="3" t="s">
        <v>79</v>
      </c>
      <c r="K1414" s="3" t="s">
        <v>84</v>
      </c>
      <c r="L1414" s="6">
        <v>83064</v>
      </c>
      <c r="M1414" s="6">
        <v>36021</v>
      </c>
      <c r="N1414" s="6">
        <v>94450</v>
      </c>
      <c r="O1414" s="6">
        <v>97051</v>
      </c>
      <c r="P1414" s="6">
        <v>84732</v>
      </c>
      <c r="Q1414" s="6">
        <v>79063.600000000006</v>
      </c>
    </row>
    <row r="1415" spans="7:17" x14ac:dyDescent="0.3">
      <c r="G1415" s="3" t="s">
        <v>72</v>
      </c>
      <c r="H1415" s="3" t="s">
        <v>76</v>
      </c>
      <c r="I1415" s="3" t="s">
        <v>78</v>
      </c>
      <c r="J1415" s="3" t="s">
        <v>79</v>
      </c>
      <c r="K1415" s="3" t="s">
        <v>24</v>
      </c>
      <c r="L1415" s="6">
        <v>83064</v>
      </c>
      <c r="M1415" s="6">
        <v>36021</v>
      </c>
      <c r="N1415" s="6">
        <v>94450</v>
      </c>
      <c r="O1415" s="6">
        <v>97051</v>
      </c>
      <c r="P1415" s="6">
        <v>100893</v>
      </c>
      <c r="Q1415" s="6">
        <v>82295.8</v>
      </c>
    </row>
    <row r="1416" spans="7:17" x14ac:dyDescent="0.3">
      <c r="G1416" s="3" t="s">
        <v>72</v>
      </c>
      <c r="H1416" s="3" t="s">
        <v>76</v>
      </c>
      <c r="I1416" s="3" t="s">
        <v>78</v>
      </c>
      <c r="J1416" s="3" t="s">
        <v>25</v>
      </c>
      <c r="K1416" s="3" t="s">
        <v>80</v>
      </c>
      <c r="L1416" s="6">
        <v>83064</v>
      </c>
      <c r="M1416" s="6">
        <v>36021</v>
      </c>
      <c r="N1416" s="6">
        <v>94450</v>
      </c>
      <c r="O1416" s="6">
        <v>50249</v>
      </c>
      <c r="P1416" s="6">
        <v>117461</v>
      </c>
      <c r="Q1416" s="6">
        <v>76249</v>
      </c>
    </row>
    <row r="1417" spans="7:17" x14ac:dyDescent="0.3">
      <c r="G1417" s="3" t="s">
        <v>72</v>
      </c>
      <c r="H1417" s="3" t="s">
        <v>76</v>
      </c>
      <c r="I1417" s="3" t="s">
        <v>78</v>
      </c>
      <c r="J1417" s="3" t="s">
        <v>25</v>
      </c>
      <c r="K1417" s="3" t="s">
        <v>81</v>
      </c>
      <c r="L1417" s="6">
        <v>83064</v>
      </c>
      <c r="M1417" s="6">
        <v>36021</v>
      </c>
      <c r="N1417" s="6">
        <v>94450</v>
      </c>
      <c r="O1417" s="6">
        <v>50249</v>
      </c>
      <c r="P1417" s="6">
        <v>36016</v>
      </c>
      <c r="Q1417" s="6">
        <v>59960</v>
      </c>
    </row>
    <row r="1418" spans="7:17" x14ac:dyDescent="0.3">
      <c r="G1418" s="3" t="s">
        <v>72</v>
      </c>
      <c r="H1418" s="3" t="s">
        <v>76</v>
      </c>
      <c r="I1418" s="3" t="s">
        <v>78</v>
      </c>
      <c r="J1418" s="3" t="s">
        <v>25</v>
      </c>
      <c r="K1418" s="3" t="s">
        <v>82</v>
      </c>
      <c r="L1418" s="6">
        <v>83064</v>
      </c>
      <c r="M1418" s="6">
        <v>36021</v>
      </c>
      <c r="N1418" s="6">
        <v>94450</v>
      </c>
      <c r="O1418" s="6">
        <v>50249</v>
      </c>
      <c r="P1418" s="6">
        <v>33332</v>
      </c>
      <c r="Q1418" s="6">
        <v>59423.199999999997</v>
      </c>
    </row>
    <row r="1419" spans="7:17" x14ac:dyDescent="0.3">
      <c r="G1419" s="3" t="s">
        <v>72</v>
      </c>
      <c r="H1419" s="3" t="s">
        <v>76</v>
      </c>
      <c r="I1419" s="3" t="s">
        <v>78</v>
      </c>
      <c r="J1419" s="3" t="s">
        <v>25</v>
      </c>
      <c r="K1419" s="3" t="s">
        <v>83</v>
      </c>
      <c r="L1419" s="6">
        <v>83064</v>
      </c>
      <c r="M1419" s="6">
        <v>36021</v>
      </c>
      <c r="N1419" s="6">
        <v>94450</v>
      </c>
      <c r="O1419" s="6">
        <v>50249</v>
      </c>
      <c r="P1419" s="6">
        <v>41696</v>
      </c>
      <c r="Q1419" s="6">
        <v>61096</v>
      </c>
    </row>
    <row r="1420" spans="7:17" x14ac:dyDescent="0.3">
      <c r="G1420" s="3" t="s">
        <v>72</v>
      </c>
      <c r="H1420" s="3" t="s">
        <v>76</v>
      </c>
      <c r="I1420" s="3" t="s">
        <v>78</v>
      </c>
      <c r="J1420" s="3" t="s">
        <v>25</v>
      </c>
      <c r="K1420" s="3" t="s">
        <v>84</v>
      </c>
      <c r="L1420" s="6">
        <v>83064</v>
      </c>
      <c r="M1420" s="6">
        <v>36021</v>
      </c>
      <c r="N1420" s="6">
        <v>94450</v>
      </c>
      <c r="O1420" s="6">
        <v>50249</v>
      </c>
      <c r="P1420" s="6">
        <v>84732</v>
      </c>
      <c r="Q1420" s="6">
        <v>69703.199999999997</v>
      </c>
    </row>
    <row r="1421" spans="7:17" x14ac:dyDescent="0.3">
      <c r="G1421" s="3" t="s">
        <v>72</v>
      </c>
      <c r="H1421" s="3" t="s">
        <v>76</v>
      </c>
      <c r="I1421" s="3" t="s">
        <v>78</v>
      </c>
      <c r="J1421" s="3" t="s">
        <v>25</v>
      </c>
      <c r="K1421" s="3" t="s">
        <v>24</v>
      </c>
      <c r="L1421" s="6">
        <v>83064</v>
      </c>
      <c r="M1421" s="6">
        <v>36021</v>
      </c>
      <c r="N1421" s="6">
        <v>94450</v>
      </c>
      <c r="O1421" s="6">
        <v>50249</v>
      </c>
      <c r="P1421" s="6">
        <v>100893</v>
      </c>
      <c r="Q1421" s="6">
        <v>72935.399999999994</v>
      </c>
    </row>
    <row r="1422" spans="7:17" x14ac:dyDescent="0.3">
      <c r="G1422" s="3" t="s">
        <v>72</v>
      </c>
      <c r="H1422" s="3" t="s">
        <v>76</v>
      </c>
      <c r="I1422" s="3" t="s">
        <v>78</v>
      </c>
      <c r="J1422" s="3" t="s">
        <v>80</v>
      </c>
      <c r="K1422" s="3" t="s">
        <v>81</v>
      </c>
      <c r="L1422" s="6">
        <v>83064</v>
      </c>
      <c r="M1422" s="6">
        <v>36021</v>
      </c>
      <c r="N1422" s="6">
        <v>94450</v>
      </c>
      <c r="O1422" s="6">
        <v>117461</v>
      </c>
      <c r="P1422" s="6">
        <v>36016</v>
      </c>
      <c r="Q1422" s="6">
        <v>73402.399999999994</v>
      </c>
    </row>
    <row r="1423" spans="7:17" x14ac:dyDescent="0.3">
      <c r="G1423" s="3" t="s">
        <v>72</v>
      </c>
      <c r="H1423" s="3" t="s">
        <v>76</v>
      </c>
      <c r="I1423" s="3" t="s">
        <v>78</v>
      </c>
      <c r="J1423" s="3" t="s">
        <v>80</v>
      </c>
      <c r="K1423" s="3" t="s">
        <v>82</v>
      </c>
      <c r="L1423" s="6">
        <v>83064</v>
      </c>
      <c r="M1423" s="6">
        <v>36021</v>
      </c>
      <c r="N1423" s="6">
        <v>94450</v>
      </c>
      <c r="O1423" s="6">
        <v>117461</v>
      </c>
      <c r="P1423" s="6">
        <v>33332</v>
      </c>
      <c r="Q1423" s="6">
        <v>72865.600000000006</v>
      </c>
    </row>
    <row r="1424" spans="7:17" x14ac:dyDescent="0.3">
      <c r="G1424" s="3" t="s">
        <v>72</v>
      </c>
      <c r="H1424" s="3" t="s">
        <v>76</v>
      </c>
      <c r="I1424" s="3" t="s">
        <v>78</v>
      </c>
      <c r="J1424" s="3" t="s">
        <v>80</v>
      </c>
      <c r="K1424" s="3" t="s">
        <v>83</v>
      </c>
      <c r="L1424" s="6">
        <v>83064</v>
      </c>
      <c r="M1424" s="6">
        <v>36021</v>
      </c>
      <c r="N1424" s="6">
        <v>94450</v>
      </c>
      <c r="O1424" s="6">
        <v>117461</v>
      </c>
      <c r="P1424" s="6">
        <v>41696</v>
      </c>
      <c r="Q1424" s="6">
        <v>74538.399999999994</v>
      </c>
    </row>
    <row r="1425" spans="7:17" x14ac:dyDescent="0.3">
      <c r="G1425" s="3" t="s">
        <v>72</v>
      </c>
      <c r="H1425" s="3" t="s">
        <v>76</v>
      </c>
      <c r="I1425" s="3" t="s">
        <v>78</v>
      </c>
      <c r="J1425" s="3" t="s">
        <v>80</v>
      </c>
      <c r="K1425" s="3" t="s">
        <v>84</v>
      </c>
      <c r="L1425" s="6">
        <v>83064</v>
      </c>
      <c r="M1425" s="6">
        <v>36021</v>
      </c>
      <c r="N1425" s="6">
        <v>94450</v>
      </c>
      <c r="O1425" s="6">
        <v>117461</v>
      </c>
      <c r="P1425" s="6">
        <v>84732</v>
      </c>
      <c r="Q1425" s="6">
        <v>83145.600000000006</v>
      </c>
    </row>
    <row r="1426" spans="7:17" x14ac:dyDescent="0.3">
      <c r="G1426" s="3" t="s">
        <v>72</v>
      </c>
      <c r="H1426" s="3" t="s">
        <v>76</v>
      </c>
      <c r="I1426" s="3" t="s">
        <v>78</v>
      </c>
      <c r="J1426" s="3" t="s">
        <v>80</v>
      </c>
      <c r="K1426" s="3" t="s">
        <v>24</v>
      </c>
      <c r="L1426" s="6">
        <v>83064</v>
      </c>
      <c r="M1426" s="6">
        <v>36021</v>
      </c>
      <c r="N1426" s="6">
        <v>94450</v>
      </c>
      <c r="O1426" s="6">
        <v>117461</v>
      </c>
      <c r="P1426" s="6">
        <v>100893</v>
      </c>
      <c r="Q1426" s="6">
        <v>86377.8</v>
      </c>
    </row>
    <row r="1427" spans="7:17" x14ac:dyDescent="0.3">
      <c r="G1427" s="3" t="s">
        <v>72</v>
      </c>
      <c r="H1427" s="3" t="s">
        <v>76</v>
      </c>
      <c r="I1427" s="3" t="s">
        <v>78</v>
      </c>
      <c r="J1427" s="3" t="s">
        <v>81</v>
      </c>
      <c r="K1427" s="3" t="s">
        <v>82</v>
      </c>
      <c r="L1427" s="6">
        <v>83064</v>
      </c>
      <c r="M1427" s="6">
        <v>36021</v>
      </c>
      <c r="N1427" s="6">
        <v>94450</v>
      </c>
      <c r="O1427" s="6">
        <v>36016</v>
      </c>
      <c r="P1427" s="6">
        <v>33332</v>
      </c>
      <c r="Q1427" s="6">
        <v>56576.6</v>
      </c>
    </row>
    <row r="1428" spans="7:17" x14ac:dyDescent="0.3">
      <c r="G1428" s="3" t="s">
        <v>72</v>
      </c>
      <c r="H1428" s="3" t="s">
        <v>76</v>
      </c>
      <c r="I1428" s="3" t="s">
        <v>78</v>
      </c>
      <c r="J1428" s="3" t="s">
        <v>81</v>
      </c>
      <c r="K1428" s="3" t="s">
        <v>83</v>
      </c>
      <c r="L1428" s="6">
        <v>83064</v>
      </c>
      <c r="M1428" s="6">
        <v>36021</v>
      </c>
      <c r="N1428" s="6">
        <v>94450</v>
      </c>
      <c r="O1428" s="6">
        <v>36016</v>
      </c>
      <c r="P1428" s="6">
        <v>41696</v>
      </c>
      <c r="Q1428" s="6">
        <v>58249.4</v>
      </c>
    </row>
    <row r="1429" spans="7:17" x14ac:dyDescent="0.3">
      <c r="G1429" s="3" t="s">
        <v>72</v>
      </c>
      <c r="H1429" s="3" t="s">
        <v>76</v>
      </c>
      <c r="I1429" s="3" t="s">
        <v>78</v>
      </c>
      <c r="J1429" s="3" t="s">
        <v>81</v>
      </c>
      <c r="K1429" s="3" t="s">
        <v>84</v>
      </c>
      <c r="L1429" s="6">
        <v>83064</v>
      </c>
      <c r="M1429" s="6">
        <v>36021</v>
      </c>
      <c r="N1429" s="6">
        <v>94450</v>
      </c>
      <c r="O1429" s="6">
        <v>36016</v>
      </c>
      <c r="P1429" s="6">
        <v>84732</v>
      </c>
      <c r="Q1429" s="6">
        <v>66856.600000000006</v>
      </c>
    </row>
    <row r="1430" spans="7:17" x14ac:dyDescent="0.3">
      <c r="G1430" s="3" t="s">
        <v>72</v>
      </c>
      <c r="H1430" s="3" t="s">
        <v>76</v>
      </c>
      <c r="I1430" s="3" t="s">
        <v>78</v>
      </c>
      <c r="J1430" s="3" t="s">
        <v>81</v>
      </c>
      <c r="K1430" s="3" t="s">
        <v>24</v>
      </c>
      <c r="L1430" s="6">
        <v>83064</v>
      </c>
      <c r="M1430" s="6">
        <v>36021</v>
      </c>
      <c r="N1430" s="6">
        <v>94450</v>
      </c>
      <c r="O1430" s="6">
        <v>36016</v>
      </c>
      <c r="P1430" s="6">
        <v>100893</v>
      </c>
      <c r="Q1430" s="6">
        <v>70088.800000000003</v>
      </c>
    </row>
    <row r="1431" spans="7:17" x14ac:dyDescent="0.3">
      <c r="G1431" s="3" t="s">
        <v>72</v>
      </c>
      <c r="H1431" s="3" t="s">
        <v>76</v>
      </c>
      <c r="I1431" s="3" t="s">
        <v>78</v>
      </c>
      <c r="J1431" s="3" t="s">
        <v>82</v>
      </c>
      <c r="K1431" s="3" t="s">
        <v>83</v>
      </c>
      <c r="L1431" s="6">
        <v>83064</v>
      </c>
      <c r="M1431" s="6">
        <v>36021</v>
      </c>
      <c r="N1431" s="6">
        <v>94450</v>
      </c>
      <c r="O1431" s="6">
        <v>33332</v>
      </c>
      <c r="P1431" s="6">
        <v>41696</v>
      </c>
      <c r="Q1431" s="6">
        <v>57712.6</v>
      </c>
    </row>
    <row r="1432" spans="7:17" x14ac:dyDescent="0.3">
      <c r="G1432" s="3" t="s">
        <v>72</v>
      </c>
      <c r="H1432" s="3" t="s">
        <v>76</v>
      </c>
      <c r="I1432" s="3" t="s">
        <v>78</v>
      </c>
      <c r="J1432" s="3" t="s">
        <v>82</v>
      </c>
      <c r="K1432" s="3" t="s">
        <v>84</v>
      </c>
      <c r="L1432" s="6">
        <v>83064</v>
      </c>
      <c r="M1432" s="6">
        <v>36021</v>
      </c>
      <c r="N1432" s="6">
        <v>94450</v>
      </c>
      <c r="O1432" s="6">
        <v>33332</v>
      </c>
      <c r="P1432" s="6">
        <v>84732</v>
      </c>
      <c r="Q1432" s="6">
        <v>66319.8</v>
      </c>
    </row>
    <row r="1433" spans="7:17" x14ac:dyDescent="0.3">
      <c r="G1433" s="3" t="s">
        <v>72</v>
      </c>
      <c r="H1433" s="3" t="s">
        <v>76</v>
      </c>
      <c r="I1433" s="3" t="s">
        <v>78</v>
      </c>
      <c r="J1433" s="3" t="s">
        <v>82</v>
      </c>
      <c r="K1433" s="3" t="s">
        <v>24</v>
      </c>
      <c r="L1433" s="6">
        <v>83064</v>
      </c>
      <c r="M1433" s="6">
        <v>36021</v>
      </c>
      <c r="N1433" s="6">
        <v>94450</v>
      </c>
      <c r="O1433" s="6">
        <v>33332</v>
      </c>
      <c r="P1433" s="6">
        <v>100893</v>
      </c>
      <c r="Q1433" s="6">
        <v>69552</v>
      </c>
    </row>
    <row r="1434" spans="7:17" x14ac:dyDescent="0.3">
      <c r="G1434" s="3" t="s">
        <v>72</v>
      </c>
      <c r="H1434" s="3" t="s">
        <v>76</v>
      </c>
      <c r="I1434" s="3" t="s">
        <v>78</v>
      </c>
      <c r="J1434" s="3" t="s">
        <v>83</v>
      </c>
      <c r="K1434" s="3" t="s">
        <v>84</v>
      </c>
      <c r="L1434" s="6">
        <v>83064</v>
      </c>
      <c r="M1434" s="6">
        <v>36021</v>
      </c>
      <c r="N1434" s="6">
        <v>94450</v>
      </c>
      <c r="O1434" s="6">
        <v>41696</v>
      </c>
      <c r="P1434" s="6">
        <v>84732</v>
      </c>
      <c r="Q1434" s="6">
        <v>67992.600000000006</v>
      </c>
    </row>
    <row r="1435" spans="7:17" x14ac:dyDescent="0.3">
      <c r="G1435" s="3" t="s">
        <v>72</v>
      </c>
      <c r="H1435" s="3" t="s">
        <v>76</v>
      </c>
      <c r="I1435" s="3" t="s">
        <v>78</v>
      </c>
      <c r="J1435" s="3" t="s">
        <v>83</v>
      </c>
      <c r="K1435" s="3" t="s">
        <v>24</v>
      </c>
      <c r="L1435" s="6">
        <v>83064</v>
      </c>
      <c r="M1435" s="6">
        <v>36021</v>
      </c>
      <c r="N1435" s="6">
        <v>94450</v>
      </c>
      <c r="O1435" s="6">
        <v>41696</v>
      </c>
      <c r="P1435" s="6">
        <v>100893</v>
      </c>
      <c r="Q1435" s="6">
        <v>71224.800000000003</v>
      </c>
    </row>
    <row r="1436" spans="7:17" x14ac:dyDescent="0.3">
      <c r="G1436" s="3" t="s">
        <v>72</v>
      </c>
      <c r="H1436" s="3" t="s">
        <v>76</v>
      </c>
      <c r="I1436" s="3" t="s">
        <v>78</v>
      </c>
      <c r="J1436" s="3" t="s">
        <v>84</v>
      </c>
      <c r="K1436" s="3" t="s">
        <v>24</v>
      </c>
      <c r="L1436" s="6">
        <v>83064</v>
      </c>
      <c r="M1436" s="6">
        <v>36021</v>
      </c>
      <c r="N1436" s="6">
        <v>94450</v>
      </c>
      <c r="O1436" s="6">
        <v>84732</v>
      </c>
      <c r="P1436" s="6">
        <v>100893</v>
      </c>
      <c r="Q1436" s="6">
        <v>79832</v>
      </c>
    </row>
    <row r="1437" spans="7:17" x14ac:dyDescent="0.3">
      <c r="G1437" s="3" t="s">
        <v>72</v>
      </c>
      <c r="H1437" s="3" t="s">
        <v>76</v>
      </c>
      <c r="I1437" s="3" t="s">
        <v>79</v>
      </c>
      <c r="J1437" s="3" t="s">
        <v>25</v>
      </c>
      <c r="K1437" s="3" t="s">
        <v>80</v>
      </c>
      <c r="L1437" s="6">
        <v>83064</v>
      </c>
      <c r="M1437" s="6">
        <v>36021</v>
      </c>
      <c r="N1437" s="6">
        <v>97051</v>
      </c>
      <c r="O1437" s="6">
        <v>50249</v>
      </c>
      <c r="P1437" s="6">
        <v>117461</v>
      </c>
      <c r="Q1437" s="6">
        <v>76769.2</v>
      </c>
    </row>
    <row r="1438" spans="7:17" x14ac:dyDescent="0.3">
      <c r="G1438" s="3" t="s">
        <v>72</v>
      </c>
      <c r="H1438" s="3" t="s">
        <v>76</v>
      </c>
      <c r="I1438" s="3" t="s">
        <v>79</v>
      </c>
      <c r="J1438" s="3" t="s">
        <v>25</v>
      </c>
      <c r="K1438" s="3" t="s">
        <v>81</v>
      </c>
      <c r="L1438" s="6">
        <v>83064</v>
      </c>
      <c r="M1438" s="6">
        <v>36021</v>
      </c>
      <c r="N1438" s="6">
        <v>97051</v>
      </c>
      <c r="O1438" s="6">
        <v>50249</v>
      </c>
      <c r="P1438" s="6">
        <v>36016</v>
      </c>
      <c r="Q1438" s="6">
        <v>60480.2</v>
      </c>
    </row>
    <row r="1439" spans="7:17" x14ac:dyDescent="0.3">
      <c r="G1439" s="3" t="s">
        <v>72</v>
      </c>
      <c r="H1439" s="3" t="s">
        <v>76</v>
      </c>
      <c r="I1439" s="3" t="s">
        <v>79</v>
      </c>
      <c r="J1439" s="3" t="s">
        <v>25</v>
      </c>
      <c r="K1439" s="3" t="s">
        <v>82</v>
      </c>
      <c r="L1439" s="6">
        <v>83064</v>
      </c>
      <c r="M1439" s="6">
        <v>36021</v>
      </c>
      <c r="N1439" s="6">
        <v>97051</v>
      </c>
      <c r="O1439" s="6">
        <v>50249</v>
      </c>
      <c r="P1439" s="6">
        <v>33332</v>
      </c>
      <c r="Q1439" s="6">
        <v>59943.4</v>
      </c>
    </row>
    <row r="1440" spans="7:17" x14ac:dyDescent="0.3">
      <c r="G1440" s="3" t="s">
        <v>72</v>
      </c>
      <c r="H1440" s="3" t="s">
        <v>76</v>
      </c>
      <c r="I1440" s="3" t="s">
        <v>79</v>
      </c>
      <c r="J1440" s="3" t="s">
        <v>25</v>
      </c>
      <c r="K1440" s="3" t="s">
        <v>83</v>
      </c>
      <c r="L1440" s="6">
        <v>83064</v>
      </c>
      <c r="M1440" s="6">
        <v>36021</v>
      </c>
      <c r="N1440" s="6">
        <v>97051</v>
      </c>
      <c r="O1440" s="6">
        <v>50249</v>
      </c>
      <c r="P1440" s="6">
        <v>41696</v>
      </c>
      <c r="Q1440" s="6">
        <v>61616.2</v>
      </c>
    </row>
    <row r="1441" spans="7:17" x14ac:dyDescent="0.3">
      <c r="G1441" s="3" t="s">
        <v>72</v>
      </c>
      <c r="H1441" s="3" t="s">
        <v>76</v>
      </c>
      <c r="I1441" s="3" t="s">
        <v>79</v>
      </c>
      <c r="J1441" s="3" t="s">
        <v>25</v>
      </c>
      <c r="K1441" s="3" t="s">
        <v>84</v>
      </c>
      <c r="L1441" s="6">
        <v>83064</v>
      </c>
      <c r="M1441" s="6">
        <v>36021</v>
      </c>
      <c r="N1441" s="6">
        <v>97051</v>
      </c>
      <c r="O1441" s="6">
        <v>50249</v>
      </c>
      <c r="P1441" s="6">
        <v>84732</v>
      </c>
      <c r="Q1441" s="6">
        <v>70223.399999999994</v>
      </c>
    </row>
    <row r="1442" spans="7:17" x14ac:dyDescent="0.3">
      <c r="G1442" s="3" t="s">
        <v>72</v>
      </c>
      <c r="H1442" s="3" t="s">
        <v>76</v>
      </c>
      <c r="I1442" s="3" t="s">
        <v>79</v>
      </c>
      <c r="J1442" s="3" t="s">
        <v>25</v>
      </c>
      <c r="K1442" s="3" t="s">
        <v>24</v>
      </c>
      <c r="L1442" s="6">
        <v>83064</v>
      </c>
      <c r="M1442" s="6">
        <v>36021</v>
      </c>
      <c r="N1442" s="6">
        <v>97051</v>
      </c>
      <c r="O1442" s="6">
        <v>50249</v>
      </c>
      <c r="P1442" s="6">
        <v>100893</v>
      </c>
      <c r="Q1442" s="6">
        <v>73455.600000000006</v>
      </c>
    </row>
    <row r="1443" spans="7:17" x14ac:dyDescent="0.3">
      <c r="G1443" s="3" t="s">
        <v>72</v>
      </c>
      <c r="H1443" s="3" t="s">
        <v>76</v>
      </c>
      <c r="I1443" s="3" t="s">
        <v>79</v>
      </c>
      <c r="J1443" s="3" t="s">
        <v>80</v>
      </c>
      <c r="K1443" s="3" t="s">
        <v>81</v>
      </c>
      <c r="L1443" s="6">
        <v>83064</v>
      </c>
      <c r="M1443" s="6">
        <v>36021</v>
      </c>
      <c r="N1443" s="6">
        <v>97051</v>
      </c>
      <c r="O1443" s="6">
        <v>117461</v>
      </c>
      <c r="P1443" s="6">
        <v>36016</v>
      </c>
      <c r="Q1443" s="6">
        <v>73922.600000000006</v>
      </c>
    </row>
    <row r="1444" spans="7:17" x14ac:dyDescent="0.3">
      <c r="G1444" s="3" t="s">
        <v>72</v>
      </c>
      <c r="H1444" s="3" t="s">
        <v>76</v>
      </c>
      <c r="I1444" s="3" t="s">
        <v>79</v>
      </c>
      <c r="J1444" s="3" t="s">
        <v>80</v>
      </c>
      <c r="K1444" s="3" t="s">
        <v>82</v>
      </c>
      <c r="L1444" s="6">
        <v>83064</v>
      </c>
      <c r="M1444" s="6">
        <v>36021</v>
      </c>
      <c r="N1444" s="6">
        <v>97051</v>
      </c>
      <c r="O1444" s="6">
        <v>117461</v>
      </c>
      <c r="P1444" s="6">
        <v>33332</v>
      </c>
      <c r="Q1444" s="6">
        <v>73385.8</v>
      </c>
    </row>
    <row r="1445" spans="7:17" x14ac:dyDescent="0.3">
      <c r="G1445" s="3" t="s">
        <v>72</v>
      </c>
      <c r="H1445" s="3" t="s">
        <v>76</v>
      </c>
      <c r="I1445" s="3" t="s">
        <v>79</v>
      </c>
      <c r="J1445" s="3" t="s">
        <v>80</v>
      </c>
      <c r="K1445" s="3" t="s">
        <v>83</v>
      </c>
      <c r="L1445" s="6">
        <v>83064</v>
      </c>
      <c r="M1445" s="6">
        <v>36021</v>
      </c>
      <c r="N1445" s="6">
        <v>97051</v>
      </c>
      <c r="O1445" s="6">
        <v>117461</v>
      </c>
      <c r="P1445" s="6">
        <v>41696</v>
      </c>
      <c r="Q1445" s="6">
        <v>75058.600000000006</v>
      </c>
    </row>
    <row r="1446" spans="7:17" x14ac:dyDescent="0.3">
      <c r="G1446" s="3" t="s">
        <v>72</v>
      </c>
      <c r="H1446" s="3" t="s">
        <v>76</v>
      </c>
      <c r="I1446" s="3" t="s">
        <v>79</v>
      </c>
      <c r="J1446" s="3" t="s">
        <v>80</v>
      </c>
      <c r="K1446" s="3" t="s">
        <v>84</v>
      </c>
      <c r="L1446" s="6">
        <v>83064</v>
      </c>
      <c r="M1446" s="6">
        <v>36021</v>
      </c>
      <c r="N1446" s="6">
        <v>97051</v>
      </c>
      <c r="O1446" s="6">
        <v>117461</v>
      </c>
      <c r="P1446" s="6">
        <v>84732</v>
      </c>
      <c r="Q1446" s="6">
        <v>83665.8</v>
      </c>
    </row>
    <row r="1447" spans="7:17" x14ac:dyDescent="0.3">
      <c r="G1447" s="3" t="s">
        <v>72</v>
      </c>
      <c r="H1447" s="3" t="s">
        <v>76</v>
      </c>
      <c r="I1447" s="3" t="s">
        <v>79</v>
      </c>
      <c r="J1447" s="3" t="s">
        <v>80</v>
      </c>
      <c r="K1447" s="3" t="s">
        <v>24</v>
      </c>
      <c r="L1447" s="6">
        <v>83064</v>
      </c>
      <c r="M1447" s="6">
        <v>36021</v>
      </c>
      <c r="N1447" s="6">
        <v>97051</v>
      </c>
      <c r="O1447" s="6">
        <v>117461</v>
      </c>
      <c r="P1447" s="6">
        <v>100893</v>
      </c>
      <c r="Q1447" s="6">
        <v>86898</v>
      </c>
    </row>
    <row r="1448" spans="7:17" x14ac:dyDescent="0.3">
      <c r="G1448" s="3" t="s">
        <v>72</v>
      </c>
      <c r="H1448" s="3" t="s">
        <v>76</v>
      </c>
      <c r="I1448" s="3" t="s">
        <v>79</v>
      </c>
      <c r="J1448" s="3" t="s">
        <v>81</v>
      </c>
      <c r="K1448" s="3" t="s">
        <v>82</v>
      </c>
      <c r="L1448" s="6">
        <v>83064</v>
      </c>
      <c r="M1448" s="6">
        <v>36021</v>
      </c>
      <c r="N1448" s="6">
        <v>97051</v>
      </c>
      <c r="O1448" s="6">
        <v>36016</v>
      </c>
      <c r="P1448" s="6">
        <v>33332</v>
      </c>
      <c r="Q1448" s="6">
        <v>57096.800000000003</v>
      </c>
    </row>
    <row r="1449" spans="7:17" x14ac:dyDescent="0.3">
      <c r="G1449" s="3" t="s">
        <v>72</v>
      </c>
      <c r="H1449" s="3" t="s">
        <v>76</v>
      </c>
      <c r="I1449" s="3" t="s">
        <v>79</v>
      </c>
      <c r="J1449" s="3" t="s">
        <v>81</v>
      </c>
      <c r="K1449" s="3" t="s">
        <v>83</v>
      </c>
      <c r="L1449" s="6">
        <v>83064</v>
      </c>
      <c r="M1449" s="6">
        <v>36021</v>
      </c>
      <c r="N1449" s="6">
        <v>97051</v>
      </c>
      <c r="O1449" s="6">
        <v>36016</v>
      </c>
      <c r="P1449" s="6">
        <v>41696</v>
      </c>
      <c r="Q1449" s="6">
        <v>58769.599999999999</v>
      </c>
    </row>
    <row r="1450" spans="7:17" x14ac:dyDescent="0.3">
      <c r="G1450" s="3" t="s">
        <v>72</v>
      </c>
      <c r="H1450" s="3" t="s">
        <v>76</v>
      </c>
      <c r="I1450" s="3" t="s">
        <v>79</v>
      </c>
      <c r="J1450" s="3" t="s">
        <v>81</v>
      </c>
      <c r="K1450" s="3" t="s">
        <v>84</v>
      </c>
      <c r="L1450" s="6">
        <v>83064</v>
      </c>
      <c r="M1450" s="6">
        <v>36021</v>
      </c>
      <c r="N1450" s="6">
        <v>97051</v>
      </c>
      <c r="O1450" s="6">
        <v>36016</v>
      </c>
      <c r="P1450" s="6">
        <v>84732</v>
      </c>
      <c r="Q1450" s="6">
        <v>67376.800000000003</v>
      </c>
    </row>
    <row r="1451" spans="7:17" x14ac:dyDescent="0.3">
      <c r="G1451" s="3" t="s">
        <v>72</v>
      </c>
      <c r="H1451" s="3" t="s">
        <v>76</v>
      </c>
      <c r="I1451" s="3" t="s">
        <v>79</v>
      </c>
      <c r="J1451" s="3" t="s">
        <v>81</v>
      </c>
      <c r="K1451" s="3" t="s">
        <v>24</v>
      </c>
      <c r="L1451" s="6">
        <v>83064</v>
      </c>
      <c r="M1451" s="6">
        <v>36021</v>
      </c>
      <c r="N1451" s="6">
        <v>97051</v>
      </c>
      <c r="O1451" s="6">
        <v>36016</v>
      </c>
      <c r="P1451" s="6">
        <v>100893</v>
      </c>
      <c r="Q1451" s="6">
        <v>70609</v>
      </c>
    </row>
    <row r="1452" spans="7:17" x14ac:dyDescent="0.3">
      <c r="G1452" s="3" t="s">
        <v>72</v>
      </c>
      <c r="H1452" s="3" t="s">
        <v>76</v>
      </c>
      <c r="I1452" s="3" t="s">
        <v>79</v>
      </c>
      <c r="J1452" s="3" t="s">
        <v>82</v>
      </c>
      <c r="K1452" s="3" t="s">
        <v>83</v>
      </c>
      <c r="L1452" s="6">
        <v>83064</v>
      </c>
      <c r="M1452" s="6">
        <v>36021</v>
      </c>
      <c r="N1452" s="6">
        <v>97051</v>
      </c>
      <c r="O1452" s="6">
        <v>33332</v>
      </c>
      <c r="P1452" s="6">
        <v>41696</v>
      </c>
      <c r="Q1452" s="6">
        <v>58232.800000000003</v>
      </c>
    </row>
    <row r="1453" spans="7:17" x14ac:dyDescent="0.3">
      <c r="G1453" s="3" t="s">
        <v>72</v>
      </c>
      <c r="H1453" s="3" t="s">
        <v>76</v>
      </c>
      <c r="I1453" s="3" t="s">
        <v>79</v>
      </c>
      <c r="J1453" s="3" t="s">
        <v>82</v>
      </c>
      <c r="K1453" s="3" t="s">
        <v>84</v>
      </c>
      <c r="L1453" s="6">
        <v>83064</v>
      </c>
      <c r="M1453" s="6">
        <v>36021</v>
      </c>
      <c r="N1453" s="6">
        <v>97051</v>
      </c>
      <c r="O1453" s="6">
        <v>33332</v>
      </c>
      <c r="P1453" s="6">
        <v>84732</v>
      </c>
      <c r="Q1453" s="6">
        <v>66840</v>
      </c>
    </row>
    <row r="1454" spans="7:17" x14ac:dyDescent="0.3">
      <c r="G1454" s="3" t="s">
        <v>72</v>
      </c>
      <c r="H1454" s="3" t="s">
        <v>76</v>
      </c>
      <c r="I1454" s="3" t="s">
        <v>79</v>
      </c>
      <c r="J1454" s="3" t="s">
        <v>82</v>
      </c>
      <c r="K1454" s="3" t="s">
        <v>24</v>
      </c>
      <c r="L1454" s="6">
        <v>83064</v>
      </c>
      <c r="M1454" s="6">
        <v>36021</v>
      </c>
      <c r="N1454" s="6">
        <v>97051</v>
      </c>
      <c r="O1454" s="6">
        <v>33332</v>
      </c>
      <c r="P1454" s="6">
        <v>100893</v>
      </c>
      <c r="Q1454" s="6">
        <v>70072.2</v>
      </c>
    </row>
    <row r="1455" spans="7:17" x14ac:dyDescent="0.3">
      <c r="G1455" s="3" t="s">
        <v>72</v>
      </c>
      <c r="H1455" s="3" t="s">
        <v>76</v>
      </c>
      <c r="I1455" s="3" t="s">
        <v>79</v>
      </c>
      <c r="J1455" s="3" t="s">
        <v>83</v>
      </c>
      <c r="K1455" s="3" t="s">
        <v>84</v>
      </c>
      <c r="L1455" s="6">
        <v>83064</v>
      </c>
      <c r="M1455" s="6">
        <v>36021</v>
      </c>
      <c r="N1455" s="6">
        <v>97051</v>
      </c>
      <c r="O1455" s="6">
        <v>41696</v>
      </c>
      <c r="P1455" s="6">
        <v>84732</v>
      </c>
      <c r="Q1455" s="6">
        <v>68512.800000000003</v>
      </c>
    </row>
    <row r="1456" spans="7:17" x14ac:dyDescent="0.3">
      <c r="G1456" s="3" t="s">
        <v>72</v>
      </c>
      <c r="H1456" s="3" t="s">
        <v>76</v>
      </c>
      <c r="I1456" s="3" t="s">
        <v>79</v>
      </c>
      <c r="J1456" s="3" t="s">
        <v>83</v>
      </c>
      <c r="K1456" s="3" t="s">
        <v>24</v>
      </c>
      <c r="L1456" s="6">
        <v>83064</v>
      </c>
      <c r="M1456" s="6">
        <v>36021</v>
      </c>
      <c r="N1456" s="6">
        <v>97051</v>
      </c>
      <c r="O1456" s="6">
        <v>41696</v>
      </c>
      <c r="P1456" s="6">
        <v>100893</v>
      </c>
      <c r="Q1456" s="6">
        <v>71745</v>
      </c>
    </row>
    <row r="1457" spans="7:17" x14ac:dyDescent="0.3">
      <c r="G1457" s="3" t="s">
        <v>72</v>
      </c>
      <c r="H1457" s="3" t="s">
        <v>76</v>
      </c>
      <c r="I1457" s="3" t="s">
        <v>79</v>
      </c>
      <c r="J1457" s="3" t="s">
        <v>84</v>
      </c>
      <c r="K1457" s="3" t="s">
        <v>24</v>
      </c>
      <c r="L1457" s="6">
        <v>83064</v>
      </c>
      <c r="M1457" s="6">
        <v>36021</v>
      </c>
      <c r="N1457" s="6">
        <v>97051</v>
      </c>
      <c r="O1457" s="6">
        <v>84732</v>
      </c>
      <c r="P1457" s="6">
        <v>100893</v>
      </c>
      <c r="Q1457" s="6">
        <v>80352.2</v>
      </c>
    </row>
    <row r="1458" spans="7:17" x14ac:dyDescent="0.3">
      <c r="G1458" s="3" t="s">
        <v>72</v>
      </c>
      <c r="H1458" s="3" t="s">
        <v>76</v>
      </c>
      <c r="I1458" s="3" t="s">
        <v>25</v>
      </c>
      <c r="J1458" s="3" t="s">
        <v>80</v>
      </c>
      <c r="K1458" s="3" t="s">
        <v>81</v>
      </c>
      <c r="L1458" s="6">
        <v>83064</v>
      </c>
      <c r="M1458" s="6">
        <v>36021</v>
      </c>
      <c r="N1458" s="6">
        <v>50249</v>
      </c>
      <c r="O1458" s="6">
        <v>117461</v>
      </c>
      <c r="P1458" s="6">
        <v>36016</v>
      </c>
      <c r="Q1458" s="6">
        <v>64562.2</v>
      </c>
    </row>
    <row r="1459" spans="7:17" x14ac:dyDescent="0.3">
      <c r="G1459" s="3" t="s">
        <v>72</v>
      </c>
      <c r="H1459" s="3" t="s">
        <v>76</v>
      </c>
      <c r="I1459" s="3" t="s">
        <v>25</v>
      </c>
      <c r="J1459" s="3" t="s">
        <v>80</v>
      </c>
      <c r="K1459" s="3" t="s">
        <v>82</v>
      </c>
      <c r="L1459" s="6">
        <v>83064</v>
      </c>
      <c r="M1459" s="6">
        <v>36021</v>
      </c>
      <c r="N1459" s="6">
        <v>50249</v>
      </c>
      <c r="O1459" s="6">
        <v>117461</v>
      </c>
      <c r="P1459" s="6">
        <v>33332</v>
      </c>
      <c r="Q1459" s="6">
        <v>64025.4</v>
      </c>
    </row>
    <row r="1460" spans="7:17" x14ac:dyDescent="0.3">
      <c r="G1460" s="3" t="s">
        <v>72</v>
      </c>
      <c r="H1460" s="3" t="s">
        <v>76</v>
      </c>
      <c r="I1460" s="3" t="s">
        <v>25</v>
      </c>
      <c r="J1460" s="3" t="s">
        <v>80</v>
      </c>
      <c r="K1460" s="3" t="s">
        <v>83</v>
      </c>
      <c r="L1460" s="6">
        <v>83064</v>
      </c>
      <c r="M1460" s="6">
        <v>36021</v>
      </c>
      <c r="N1460" s="6">
        <v>50249</v>
      </c>
      <c r="O1460" s="6">
        <v>117461</v>
      </c>
      <c r="P1460" s="6">
        <v>41696</v>
      </c>
      <c r="Q1460" s="6">
        <v>65698.2</v>
      </c>
    </row>
    <row r="1461" spans="7:17" x14ac:dyDescent="0.3">
      <c r="G1461" s="3" t="s">
        <v>72</v>
      </c>
      <c r="H1461" s="3" t="s">
        <v>76</v>
      </c>
      <c r="I1461" s="3" t="s">
        <v>25</v>
      </c>
      <c r="J1461" s="3" t="s">
        <v>80</v>
      </c>
      <c r="K1461" s="3" t="s">
        <v>84</v>
      </c>
      <c r="L1461" s="6">
        <v>83064</v>
      </c>
      <c r="M1461" s="6">
        <v>36021</v>
      </c>
      <c r="N1461" s="6">
        <v>50249</v>
      </c>
      <c r="O1461" s="6">
        <v>117461</v>
      </c>
      <c r="P1461" s="6">
        <v>84732</v>
      </c>
      <c r="Q1461" s="6">
        <v>74305.399999999994</v>
      </c>
    </row>
    <row r="1462" spans="7:17" x14ac:dyDescent="0.3">
      <c r="G1462" s="3" t="s">
        <v>72</v>
      </c>
      <c r="H1462" s="3" t="s">
        <v>76</v>
      </c>
      <c r="I1462" s="3" t="s">
        <v>25</v>
      </c>
      <c r="J1462" s="3" t="s">
        <v>80</v>
      </c>
      <c r="K1462" s="3" t="s">
        <v>24</v>
      </c>
      <c r="L1462" s="6">
        <v>83064</v>
      </c>
      <c r="M1462" s="6">
        <v>36021</v>
      </c>
      <c r="N1462" s="6">
        <v>50249</v>
      </c>
      <c r="O1462" s="6">
        <v>117461</v>
      </c>
      <c r="P1462" s="6">
        <v>100893</v>
      </c>
      <c r="Q1462" s="6">
        <v>77537.600000000006</v>
      </c>
    </row>
    <row r="1463" spans="7:17" x14ac:dyDescent="0.3">
      <c r="G1463" s="3" t="s">
        <v>72</v>
      </c>
      <c r="H1463" s="3" t="s">
        <v>76</v>
      </c>
      <c r="I1463" s="3" t="s">
        <v>25</v>
      </c>
      <c r="J1463" s="3" t="s">
        <v>81</v>
      </c>
      <c r="K1463" s="3" t="s">
        <v>82</v>
      </c>
      <c r="L1463" s="6">
        <v>83064</v>
      </c>
      <c r="M1463" s="6">
        <v>36021</v>
      </c>
      <c r="N1463" s="6">
        <v>50249</v>
      </c>
      <c r="O1463" s="6">
        <v>36016</v>
      </c>
      <c r="P1463" s="6">
        <v>33332</v>
      </c>
      <c r="Q1463" s="6">
        <v>47736.4</v>
      </c>
    </row>
    <row r="1464" spans="7:17" x14ac:dyDescent="0.3">
      <c r="G1464" s="3" t="s">
        <v>72</v>
      </c>
      <c r="H1464" s="3" t="s">
        <v>76</v>
      </c>
      <c r="I1464" s="3" t="s">
        <v>25</v>
      </c>
      <c r="J1464" s="3" t="s">
        <v>81</v>
      </c>
      <c r="K1464" s="3" t="s">
        <v>83</v>
      </c>
      <c r="L1464" s="6">
        <v>83064</v>
      </c>
      <c r="M1464" s="6">
        <v>36021</v>
      </c>
      <c r="N1464" s="6">
        <v>50249</v>
      </c>
      <c r="O1464" s="6">
        <v>36016</v>
      </c>
      <c r="P1464" s="6">
        <v>41696</v>
      </c>
      <c r="Q1464" s="6">
        <v>49409.2</v>
      </c>
    </row>
    <row r="1465" spans="7:17" x14ac:dyDescent="0.3">
      <c r="G1465" s="3" t="s">
        <v>72</v>
      </c>
      <c r="H1465" s="3" t="s">
        <v>76</v>
      </c>
      <c r="I1465" s="3" t="s">
        <v>25</v>
      </c>
      <c r="J1465" s="3" t="s">
        <v>81</v>
      </c>
      <c r="K1465" s="3" t="s">
        <v>84</v>
      </c>
      <c r="L1465" s="6">
        <v>83064</v>
      </c>
      <c r="M1465" s="6">
        <v>36021</v>
      </c>
      <c r="N1465" s="6">
        <v>50249</v>
      </c>
      <c r="O1465" s="6">
        <v>36016</v>
      </c>
      <c r="P1465" s="6">
        <v>84732</v>
      </c>
      <c r="Q1465" s="6">
        <v>58016.4</v>
      </c>
    </row>
    <row r="1466" spans="7:17" x14ac:dyDescent="0.3">
      <c r="G1466" s="3" t="s">
        <v>72</v>
      </c>
      <c r="H1466" s="3" t="s">
        <v>76</v>
      </c>
      <c r="I1466" s="3" t="s">
        <v>25</v>
      </c>
      <c r="J1466" s="3" t="s">
        <v>81</v>
      </c>
      <c r="K1466" s="3" t="s">
        <v>24</v>
      </c>
      <c r="L1466" s="6">
        <v>83064</v>
      </c>
      <c r="M1466" s="6">
        <v>36021</v>
      </c>
      <c r="N1466" s="6">
        <v>50249</v>
      </c>
      <c r="O1466" s="6">
        <v>36016</v>
      </c>
      <c r="P1466" s="6">
        <v>100893</v>
      </c>
      <c r="Q1466" s="6">
        <v>61248.6</v>
      </c>
    </row>
    <row r="1467" spans="7:17" x14ac:dyDescent="0.3">
      <c r="G1467" s="3" t="s">
        <v>72</v>
      </c>
      <c r="H1467" s="3" t="s">
        <v>76</v>
      </c>
      <c r="I1467" s="3" t="s">
        <v>25</v>
      </c>
      <c r="J1467" s="3" t="s">
        <v>82</v>
      </c>
      <c r="K1467" s="3" t="s">
        <v>83</v>
      </c>
      <c r="L1467" s="6">
        <v>83064</v>
      </c>
      <c r="M1467" s="6">
        <v>36021</v>
      </c>
      <c r="N1467" s="6">
        <v>50249</v>
      </c>
      <c r="O1467" s="6">
        <v>33332</v>
      </c>
      <c r="P1467" s="6">
        <v>41696</v>
      </c>
      <c r="Q1467" s="6">
        <v>48872.4</v>
      </c>
    </row>
    <row r="1468" spans="7:17" x14ac:dyDescent="0.3">
      <c r="G1468" s="3" t="s">
        <v>72</v>
      </c>
      <c r="H1468" s="3" t="s">
        <v>76</v>
      </c>
      <c r="I1468" s="3" t="s">
        <v>25</v>
      </c>
      <c r="J1468" s="3" t="s">
        <v>82</v>
      </c>
      <c r="K1468" s="3" t="s">
        <v>84</v>
      </c>
      <c r="L1468" s="6">
        <v>83064</v>
      </c>
      <c r="M1468" s="6">
        <v>36021</v>
      </c>
      <c r="N1468" s="6">
        <v>50249</v>
      </c>
      <c r="O1468" s="6">
        <v>33332</v>
      </c>
      <c r="P1468" s="6">
        <v>84732</v>
      </c>
      <c r="Q1468" s="6">
        <v>57479.6</v>
      </c>
    </row>
    <row r="1469" spans="7:17" x14ac:dyDescent="0.3">
      <c r="G1469" s="3" t="s">
        <v>72</v>
      </c>
      <c r="H1469" s="3" t="s">
        <v>76</v>
      </c>
      <c r="I1469" s="3" t="s">
        <v>25</v>
      </c>
      <c r="J1469" s="3" t="s">
        <v>82</v>
      </c>
      <c r="K1469" s="3" t="s">
        <v>24</v>
      </c>
      <c r="L1469" s="6">
        <v>83064</v>
      </c>
      <c r="M1469" s="6">
        <v>36021</v>
      </c>
      <c r="N1469" s="6">
        <v>50249</v>
      </c>
      <c r="O1469" s="6">
        <v>33332</v>
      </c>
      <c r="P1469" s="6">
        <v>100893</v>
      </c>
      <c r="Q1469" s="6">
        <v>60711.8</v>
      </c>
    </row>
    <row r="1470" spans="7:17" x14ac:dyDescent="0.3">
      <c r="G1470" s="3" t="s">
        <v>72</v>
      </c>
      <c r="H1470" s="3" t="s">
        <v>76</v>
      </c>
      <c r="I1470" s="3" t="s">
        <v>25</v>
      </c>
      <c r="J1470" s="3" t="s">
        <v>83</v>
      </c>
      <c r="K1470" s="3" t="s">
        <v>84</v>
      </c>
      <c r="L1470" s="6">
        <v>83064</v>
      </c>
      <c r="M1470" s="6">
        <v>36021</v>
      </c>
      <c r="N1470" s="6">
        <v>50249</v>
      </c>
      <c r="O1470" s="6">
        <v>41696</v>
      </c>
      <c r="P1470" s="6">
        <v>84732</v>
      </c>
      <c r="Q1470" s="6">
        <v>59152.4</v>
      </c>
    </row>
    <row r="1471" spans="7:17" x14ac:dyDescent="0.3">
      <c r="G1471" s="3" t="s">
        <v>72</v>
      </c>
      <c r="H1471" s="3" t="s">
        <v>76</v>
      </c>
      <c r="I1471" s="3" t="s">
        <v>25</v>
      </c>
      <c r="J1471" s="3" t="s">
        <v>83</v>
      </c>
      <c r="K1471" s="3" t="s">
        <v>24</v>
      </c>
      <c r="L1471" s="6">
        <v>83064</v>
      </c>
      <c r="M1471" s="6">
        <v>36021</v>
      </c>
      <c r="N1471" s="6">
        <v>50249</v>
      </c>
      <c r="O1471" s="6">
        <v>41696</v>
      </c>
      <c r="P1471" s="6">
        <v>100893</v>
      </c>
      <c r="Q1471" s="6">
        <v>62384.6</v>
      </c>
    </row>
    <row r="1472" spans="7:17" x14ac:dyDescent="0.3">
      <c r="G1472" s="3" t="s">
        <v>72</v>
      </c>
      <c r="H1472" s="3" t="s">
        <v>76</v>
      </c>
      <c r="I1472" s="3" t="s">
        <v>25</v>
      </c>
      <c r="J1472" s="3" t="s">
        <v>84</v>
      </c>
      <c r="K1472" s="3" t="s">
        <v>24</v>
      </c>
      <c r="L1472" s="6">
        <v>83064</v>
      </c>
      <c r="M1472" s="6">
        <v>36021</v>
      </c>
      <c r="N1472" s="6">
        <v>50249</v>
      </c>
      <c r="O1472" s="6">
        <v>84732</v>
      </c>
      <c r="P1472" s="6">
        <v>100893</v>
      </c>
      <c r="Q1472" s="6">
        <v>70991.8</v>
      </c>
    </row>
    <row r="1473" spans="7:17" x14ac:dyDescent="0.3">
      <c r="G1473" s="3" t="s">
        <v>72</v>
      </c>
      <c r="H1473" s="3" t="s">
        <v>76</v>
      </c>
      <c r="I1473" s="3" t="s">
        <v>80</v>
      </c>
      <c r="J1473" s="3" t="s">
        <v>81</v>
      </c>
      <c r="K1473" s="3" t="s">
        <v>82</v>
      </c>
      <c r="L1473" s="6">
        <v>83064</v>
      </c>
      <c r="M1473" s="6">
        <v>36021</v>
      </c>
      <c r="N1473" s="6">
        <v>117461</v>
      </c>
      <c r="O1473" s="6">
        <v>36016</v>
      </c>
      <c r="P1473" s="6">
        <v>33332</v>
      </c>
      <c r="Q1473" s="6">
        <v>61178.8</v>
      </c>
    </row>
    <row r="1474" spans="7:17" x14ac:dyDescent="0.3">
      <c r="G1474" s="3" t="s">
        <v>72</v>
      </c>
      <c r="H1474" s="3" t="s">
        <v>76</v>
      </c>
      <c r="I1474" s="3" t="s">
        <v>80</v>
      </c>
      <c r="J1474" s="3" t="s">
        <v>81</v>
      </c>
      <c r="K1474" s="3" t="s">
        <v>83</v>
      </c>
      <c r="L1474" s="6">
        <v>83064</v>
      </c>
      <c r="M1474" s="6">
        <v>36021</v>
      </c>
      <c r="N1474" s="6">
        <v>117461</v>
      </c>
      <c r="O1474" s="6">
        <v>36016</v>
      </c>
      <c r="P1474" s="6">
        <v>41696</v>
      </c>
      <c r="Q1474" s="6">
        <v>62851.6</v>
      </c>
    </row>
    <row r="1475" spans="7:17" x14ac:dyDescent="0.3">
      <c r="G1475" s="3" t="s">
        <v>72</v>
      </c>
      <c r="H1475" s="3" t="s">
        <v>76</v>
      </c>
      <c r="I1475" s="3" t="s">
        <v>80</v>
      </c>
      <c r="J1475" s="3" t="s">
        <v>81</v>
      </c>
      <c r="K1475" s="3" t="s">
        <v>84</v>
      </c>
      <c r="L1475" s="6">
        <v>83064</v>
      </c>
      <c r="M1475" s="6">
        <v>36021</v>
      </c>
      <c r="N1475" s="6">
        <v>117461</v>
      </c>
      <c r="O1475" s="6">
        <v>36016</v>
      </c>
      <c r="P1475" s="6">
        <v>84732</v>
      </c>
      <c r="Q1475" s="6">
        <v>71458.8</v>
      </c>
    </row>
    <row r="1476" spans="7:17" x14ac:dyDescent="0.3">
      <c r="G1476" s="3" t="s">
        <v>72</v>
      </c>
      <c r="H1476" s="3" t="s">
        <v>76</v>
      </c>
      <c r="I1476" s="3" t="s">
        <v>80</v>
      </c>
      <c r="J1476" s="3" t="s">
        <v>81</v>
      </c>
      <c r="K1476" s="3" t="s">
        <v>24</v>
      </c>
      <c r="L1476" s="6">
        <v>83064</v>
      </c>
      <c r="M1476" s="6">
        <v>36021</v>
      </c>
      <c r="N1476" s="6">
        <v>117461</v>
      </c>
      <c r="O1476" s="6">
        <v>36016</v>
      </c>
      <c r="P1476" s="6">
        <v>100893</v>
      </c>
      <c r="Q1476" s="6">
        <v>74691</v>
      </c>
    </row>
    <row r="1477" spans="7:17" x14ac:dyDescent="0.3">
      <c r="G1477" s="3" t="s">
        <v>72</v>
      </c>
      <c r="H1477" s="3" t="s">
        <v>76</v>
      </c>
      <c r="I1477" s="3" t="s">
        <v>80</v>
      </c>
      <c r="J1477" s="3" t="s">
        <v>82</v>
      </c>
      <c r="K1477" s="3" t="s">
        <v>83</v>
      </c>
      <c r="L1477" s="6">
        <v>83064</v>
      </c>
      <c r="M1477" s="6">
        <v>36021</v>
      </c>
      <c r="N1477" s="6">
        <v>117461</v>
      </c>
      <c r="O1477" s="6">
        <v>33332</v>
      </c>
      <c r="P1477" s="6">
        <v>41696</v>
      </c>
      <c r="Q1477" s="6">
        <v>62314.8</v>
      </c>
    </row>
    <row r="1478" spans="7:17" x14ac:dyDescent="0.3">
      <c r="G1478" s="3" t="s">
        <v>72</v>
      </c>
      <c r="H1478" s="3" t="s">
        <v>76</v>
      </c>
      <c r="I1478" s="3" t="s">
        <v>80</v>
      </c>
      <c r="J1478" s="3" t="s">
        <v>82</v>
      </c>
      <c r="K1478" s="3" t="s">
        <v>84</v>
      </c>
      <c r="L1478" s="6">
        <v>83064</v>
      </c>
      <c r="M1478" s="6">
        <v>36021</v>
      </c>
      <c r="N1478" s="6">
        <v>117461</v>
      </c>
      <c r="O1478" s="6">
        <v>33332</v>
      </c>
      <c r="P1478" s="6">
        <v>84732</v>
      </c>
      <c r="Q1478" s="6">
        <v>70922</v>
      </c>
    </row>
    <row r="1479" spans="7:17" x14ac:dyDescent="0.3">
      <c r="G1479" s="3" t="s">
        <v>72</v>
      </c>
      <c r="H1479" s="3" t="s">
        <v>76</v>
      </c>
      <c r="I1479" s="3" t="s">
        <v>80</v>
      </c>
      <c r="J1479" s="3" t="s">
        <v>82</v>
      </c>
      <c r="K1479" s="3" t="s">
        <v>24</v>
      </c>
      <c r="L1479" s="6">
        <v>83064</v>
      </c>
      <c r="M1479" s="6">
        <v>36021</v>
      </c>
      <c r="N1479" s="6">
        <v>117461</v>
      </c>
      <c r="O1479" s="6">
        <v>33332</v>
      </c>
      <c r="P1479" s="6">
        <v>100893</v>
      </c>
      <c r="Q1479" s="6">
        <v>74154.2</v>
      </c>
    </row>
    <row r="1480" spans="7:17" x14ac:dyDescent="0.3">
      <c r="G1480" s="3" t="s">
        <v>72</v>
      </c>
      <c r="H1480" s="3" t="s">
        <v>76</v>
      </c>
      <c r="I1480" s="3" t="s">
        <v>80</v>
      </c>
      <c r="J1480" s="3" t="s">
        <v>83</v>
      </c>
      <c r="K1480" s="3" t="s">
        <v>84</v>
      </c>
      <c r="L1480" s="6">
        <v>83064</v>
      </c>
      <c r="M1480" s="6">
        <v>36021</v>
      </c>
      <c r="N1480" s="6">
        <v>117461</v>
      </c>
      <c r="O1480" s="6">
        <v>41696</v>
      </c>
      <c r="P1480" s="6">
        <v>84732</v>
      </c>
      <c r="Q1480" s="6">
        <v>72594.8</v>
      </c>
    </row>
    <row r="1481" spans="7:17" x14ac:dyDescent="0.3">
      <c r="G1481" s="3" t="s">
        <v>72</v>
      </c>
      <c r="H1481" s="3" t="s">
        <v>76</v>
      </c>
      <c r="I1481" s="3" t="s">
        <v>80</v>
      </c>
      <c r="J1481" s="3" t="s">
        <v>83</v>
      </c>
      <c r="K1481" s="3" t="s">
        <v>24</v>
      </c>
      <c r="L1481" s="6">
        <v>83064</v>
      </c>
      <c r="M1481" s="6">
        <v>36021</v>
      </c>
      <c r="N1481" s="6">
        <v>117461</v>
      </c>
      <c r="O1481" s="6">
        <v>41696</v>
      </c>
      <c r="P1481" s="6">
        <v>100893</v>
      </c>
      <c r="Q1481" s="6">
        <v>75827</v>
      </c>
    </row>
    <row r="1482" spans="7:17" x14ac:dyDescent="0.3">
      <c r="G1482" s="3" t="s">
        <v>72</v>
      </c>
      <c r="H1482" s="3" t="s">
        <v>76</v>
      </c>
      <c r="I1482" s="3" t="s">
        <v>80</v>
      </c>
      <c r="J1482" s="3" t="s">
        <v>84</v>
      </c>
      <c r="K1482" s="3" t="s">
        <v>24</v>
      </c>
      <c r="L1482" s="6">
        <v>83064</v>
      </c>
      <c r="M1482" s="6">
        <v>36021</v>
      </c>
      <c r="N1482" s="6">
        <v>117461</v>
      </c>
      <c r="O1482" s="6">
        <v>84732</v>
      </c>
      <c r="P1482" s="6">
        <v>100893</v>
      </c>
      <c r="Q1482" s="6">
        <v>84434.2</v>
      </c>
    </row>
    <row r="1483" spans="7:17" x14ac:dyDescent="0.3">
      <c r="G1483" s="3" t="s">
        <v>72</v>
      </c>
      <c r="H1483" s="3" t="s">
        <v>76</v>
      </c>
      <c r="I1483" s="3" t="s">
        <v>81</v>
      </c>
      <c r="J1483" s="3" t="s">
        <v>82</v>
      </c>
      <c r="K1483" s="3" t="s">
        <v>83</v>
      </c>
      <c r="L1483" s="6">
        <v>83064</v>
      </c>
      <c r="M1483" s="6">
        <v>36021</v>
      </c>
      <c r="N1483" s="6">
        <v>36016</v>
      </c>
      <c r="O1483" s="6">
        <v>33332</v>
      </c>
      <c r="P1483" s="6">
        <v>41696</v>
      </c>
      <c r="Q1483" s="6">
        <v>46025.8</v>
      </c>
    </row>
    <row r="1484" spans="7:17" x14ac:dyDescent="0.3">
      <c r="G1484" s="3" t="s">
        <v>72</v>
      </c>
      <c r="H1484" s="3" t="s">
        <v>76</v>
      </c>
      <c r="I1484" s="3" t="s">
        <v>81</v>
      </c>
      <c r="J1484" s="3" t="s">
        <v>82</v>
      </c>
      <c r="K1484" s="3" t="s">
        <v>84</v>
      </c>
      <c r="L1484" s="6">
        <v>83064</v>
      </c>
      <c r="M1484" s="6">
        <v>36021</v>
      </c>
      <c r="N1484" s="6">
        <v>36016</v>
      </c>
      <c r="O1484" s="6">
        <v>33332</v>
      </c>
      <c r="P1484" s="6">
        <v>84732</v>
      </c>
      <c r="Q1484" s="6">
        <v>54633</v>
      </c>
    </row>
    <row r="1485" spans="7:17" x14ac:dyDescent="0.3">
      <c r="G1485" s="3" t="s">
        <v>72</v>
      </c>
      <c r="H1485" s="3" t="s">
        <v>76</v>
      </c>
      <c r="I1485" s="3" t="s">
        <v>81</v>
      </c>
      <c r="J1485" s="3" t="s">
        <v>82</v>
      </c>
      <c r="K1485" s="3" t="s">
        <v>24</v>
      </c>
      <c r="L1485" s="6">
        <v>83064</v>
      </c>
      <c r="M1485" s="6">
        <v>36021</v>
      </c>
      <c r="N1485" s="6">
        <v>36016</v>
      </c>
      <c r="O1485" s="6">
        <v>33332</v>
      </c>
      <c r="P1485" s="6">
        <v>100893</v>
      </c>
      <c r="Q1485" s="6">
        <v>57865.2</v>
      </c>
    </row>
    <row r="1486" spans="7:17" x14ac:dyDescent="0.3">
      <c r="G1486" s="3" t="s">
        <v>72</v>
      </c>
      <c r="H1486" s="3" t="s">
        <v>76</v>
      </c>
      <c r="I1486" s="3" t="s">
        <v>81</v>
      </c>
      <c r="J1486" s="3" t="s">
        <v>83</v>
      </c>
      <c r="K1486" s="3" t="s">
        <v>84</v>
      </c>
      <c r="L1486" s="6">
        <v>83064</v>
      </c>
      <c r="M1486" s="6">
        <v>36021</v>
      </c>
      <c r="N1486" s="6">
        <v>36016</v>
      </c>
      <c r="O1486" s="6">
        <v>41696</v>
      </c>
      <c r="P1486" s="6">
        <v>84732</v>
      </c>
      <c r="Q1486" s="6">
        <v>56305.8</v>
      </c>
    </row>
    <row r="1487" spans="7:17" x14ac:dyDescent="0.3">
      <c r="G1487" s="3" t="s">
        <v>72</v>
      </c>
      <c r="H1487" s="3" t="s">
        <v>76</v>
      </c>
      <c r="I1487" s="3" t="s">
        <v>81</v>
      </c>
      <c r="J1487" s="3" t="s">
        <v>83</v>
      </c>
      <c r="K1487" s="3" t="s">
        <v>24</v>
      </c>
      <c r="L1487" s="6">
        <v>83064</v>
      </c>
      <c r="M1487" s="6">
        <v>36021</v>
      </c>
      <c r="N1487" s="6">
        <v>36016</v>
      </c>
      <c r="O1487" s="6">
        <v>41696</v>
      </c>
      <c r="P1487" s="6">
        <v>100893</v>
      </c>
      <c r="Q1487" s="6">
        <v>59538</v>
      </c>
    </row>
    <row r="1488" spans="7:17" x14ac:dyDescent="0.3">
      <c r="G1488" s="3" t="s">
        <v>72</v>
      </c>
      <c r="H1488" s="3" t="s">
        <v>76</v>
      </c>
      <c r="I1488" s="3" t="s">
        <v>81</v>
      </c>
      <c r="J1488" s="3" t="s">
        <v>84</v>
      </c>
      <c r="K1488" s="3" t="s">
        <v>24</v>
      </c>
      <c r="L1488" s="6">
        <v>83064</v>
      </c>
      <c r="M1488" s="6">
        <v>36021</v>
      </c>
      <c r="N1488" s="6">
        <v>36016</v>
      </c>
      <c r="O1488" s="6">
        <v>84732</v>
      </c>
      <c r="P1488" s="6">
        <v>100893</v>
      </c>
      <c r="Q1488" s="6">
        <v>68145.2</v>
      </c>
    </row>
    <row r="1489" spans="7:17" x14ac:dyDescent="0.3">
      <c r="G1489" s="3" t="s">
        <v>72</v>
      </c>
      <c r="H1489" s="3" t="s">
        <v>76</v>
      </c>
      <c r="I1489" s="3" t="s">
        <v>82</v>
      </c>
      <c r="J1489" s="3" t="s">
        <v>83</v>
      </c>
      <c r="K1489" s="3" t="s">
        <v>84</v>
      </c>
      <c r="L1489" s="6">
        <v>83064</v>
      </c>
      <c r="M1489" s="6">
        <v>36021</v>
      </c>
      <c r="N1489" s="6">
        <v>33332</v>
      </c>
      <c r="O1489" s="6">
        <v>41696</v>
      </c>
      <c r="P1489" s="6">
        <v>84732</v>
      </c>
      <c r="Q1489" s="6">
        <v>55769</v>
      </c>
    </row>
    <row r="1490" spans="7:17" x14ac:dyDescent="0.3">
      <c r="G1490" s="3" t="s">
        <v>72</v>
      </c>
      <c r="H1490" s="3" t="s">
        <v>76</v>
      </c>
      <c r="I1490" s="3" t="s">
        <v>82</v>
      </c>
      <c r="J1490" s="3" t="s">
        <v>83</v>
      </c>
      <c r="K1490" s="3" t="s">
        <v>24</v>
      </c>
      <c r="L1490" s="6">
        <v>83064</v>
      </c>
      <c r="M1490" s="6">
        <v>36021</v>
      </c>
      <c r="N1490" s="6">
        <v>33332</v>
      </c>
      <c r="O1490" s="6">
        <v>41696</v>
      </c>
      <c r="P1490" s="6">
        <v>100893</v>
      </c>
      <c r="Q1490" s="6">
        <v>59001.2</v>
      </c>
    </row>
    <row r="1491" spans="7:17" x14ac:dyDescent="0.3">
      <c r="G1491" s="3" t="s">
        <v>72</v>
      </c>
      <c r="H1491" s="3" t="s">
        <v>76</v>
      </c>
      <c r="I1491" s="3" t="s">
        <v>82</v>
      </c>
      <c r="J1491" s="3" t="s">
        <v>84</v>
      </c>
      <c r="K1491" s="3" t="s">
        <v>24</v>
      </c>
      <c r="L1491" s="6">
        <v>83064</v>
      </c>
      <c r="M1491" s="6">
        <v>36021</v>
      </c>
      <c r="N1491" s="6">
        <v>33332</v>
      </c>
      <c r="O1491" s="6">
        <v>84732</v>
      </c>
      <c r="P1491" s="6">
        <v>100893</v>
      </c>
      <c r="Q1491" s="6">
        <v>67608.399999999994</v>
      </c>
    </row>
    <row r="1492" spans="7:17" x14ac:dyDescent="0.3">
      <c r="G1492" s="3" t="s">
        <v>72</v>
      </c>
      <c r="H1492" s="3" t="s">
        <v>76</v>
      </c>
      <c r="I1492" s="3" t="s">
        <v>83</v>
      </c>
      <c r="J1492" s="3" t="s">
        <v>84</v>
      </c>
      <c r="K1492" s="3" t="s">
        <v>24</v>
      </c>
      <c r="L1492" s="6">
        <v>83064</v>
      </c>
      <c r="M1492" s="6">
        <v>36021</v>
      </c>
      <c r="N1492" s="6">
        <v>41696</v>
      </c>
      <c r="O1492" s="6">
        <v>84732</v>
      </c>
      <c r="P1492" s="6">
        <v>100893</v>
      </c>
      <c r="Q1492" s="6">
        <v>69281.2</v>
      </c>
    </row>
    <row r="1493" spans="7:17" x14ac:dyDescent="0.3">
      <c r="G1493" s="3" t="s">
        <v>72</v>
      </c>
      <c r="H1493" s="3" t="s">
        <v>23</v>
      </c>
      <c r="I1493" s="3" t="s">
        <v>77</v>
      </c>
      <c r="J1493" s="3" t="s">
        <v>78</v>
      </c>
      <c r="K1493" s="3" t="s">
        <v>79</v>
      </c>
      <c r="L1493" s="6">
        <v>83064</v>
      </c>
      <c r="M1493" s="6">
        <v>12030</v>
      </c>
      <c r="N1493" s="6">
        <v>65219</v>
      </c>
      <c r="O1493" s="6">
        <v>94450</v>
      </c>
      <c r="P1493" s="6">
        <v>97051</v>
      </c>
      <c r="Q1493" s="6">
        <v>70362.8</v>
      </c>
    </row>
    <row r="1494" spans="7:17" x14ac:dyDescent="0.3">
      <c r="G1494" s="3" t="s">
        <v>72</v>
      </c>
      <c r="H1494" s="3" t="s">
        <v>23</v>
      </c>
      <c r="I1494" s="3" t="s">
        <v>77</v>
      </c>
      <c r="J1494" s="3" t="s">
        <v>78</v>
      </c>
      <c r="K1494" s="3" t="s">
        <v>25</v>
      </c>
      <c r="L1494" s="6">
        <v>83064</v>
      </c>
      <c r="M1494" s="6">
        <v>12030</v>
      </c>
      <c r="N1494" s="6">
        <v>65219</v>
      </c>
      <c r="O1494" s="6">
        <v>94450</v>
      </c>
      <c r="P1494" s="6">
        <v>50249</v>
      </c>
      <c r="Q1494" s="6">
        <v>61002.400000000001</v>
      </c>
    </row>
    <row r="1495" spans="7:17" x14ac:dyDescent="0.3">
      <c r="G1495" s="3" t="s">
        <v>72</v>
      </c>
      <c r="H1495" s="3" t="s">
        <v>23</v>
      </c>
      <c r="I1495" s="3" t="s">
        <v>77</v>
      </c>
      <c r="J1495" s="3" t="s">
        <v>78</v>
      </c>
      <c r="K1495" s="3" t="s">
        <v>80</v>
      </c>
      <c r="L1495" s="6">
        <v>83064</v>
      </c>
      <c r="M1495" s="6">
        <v>12030</v>
      </c>
      <c r="N1495" s="6">
        <v>65219</v>
      </c>
      <c r="O1495" s="6">
        <v>94450</v>
      </c>
      <c r="P1495" s="6">
        <v>117461</v>
      </c>
      <c r="Q1495" s="6">
        <v>74444.800000000003</v>
      </c>
    </row>
    <row r="1496" spans="7:17" x14ac:dyDescent="0.3">
      <c r="G1496" s="3" t="s">
        <v>72</v>
      </c>
      <c r="H1496" s="3" t="s">
        <v>23</v>
      </c>
      <c r="I1496" s="3" t="s">
        <v>77</v>
      </c>
      <c r="J1496" s="3" t="s">
        <v>78</v>
      </c>
      <c r="K1496" s="3" t="s">
        <v>81</v>
      </c>
      <c r="L1496" s="6">
        <v>83064</v>
      </c>
      <c r="M1496" s="6">
        <v>12030</v>
      </c>
      <c r="N1496" s="6">
        <v>65219</v>
      </c>
      <c r="O1496" s="6">
        <v>94450</v>
      </c>
      <c r="P1496" s="6">
        <v>36016</v>
      </c>
      <c r="Q1496" s="6">
        <v>58155.8</v>
      </c>
    </row>
    <row r="1497" spans="7:17" x14ac:dyDescent="0.3">
      <c r="G1497" s="3" t="s">
        <v>72</v>
      </c>
      <c r="H1497" s="3" t="s">
        <v>23</v>
      </c>
      <c r="I1497" s="3" t="s">
        <v>77</v>
      </c>
      <c r="J1497" s="3" t="s">
        <v>78</v>
      </c>
      <c r="K1497" s="3" t="s">
        <v>82</v>
      </c>
      <c r="L1497" s="6">
        <v>83064</v>
      </c>
      <c r="M1497" s="6">
        <v>12030</v>
      </c>
      <c r="N1497" s="6">
        <v>65219</v>
      </c>
      <c r="O1497" s="6">
        <v>94450</v>
      </c>
      <c r="P1497" s="6">
        <v>33332</v>
      </c>
      <c r="Q1497" s="6">
        <v>57619</v>
      </c>
    </row>
    <row r="1498" spans="7:17" x14ac:dyDescent="0.3">
      <c r="G1498" s="3" t="s">
        <v>72</v>
      </c>
      <c r="H1498" s="3" t="s">
        <v>23</v>
      </c>
      <c r="I1498" s="3" t="s">
        <v>77</v>
      </c>
      <c r="J1498" s="3" t="s">
        <v>78</v>
      </c>
      <c r="K1498" s="3" t="s">
        <v>83</v>
      </c>
      <c r="L1498" s="6">
        <v>83064</v>
      </c>
      <c r="M1498" s="6">
        <v>12030</v>
      </c>
      <c r="N1498" s="6">
        <v>65219</v>
      </c>
      <c r="O1498" s="6">
        <v>94450</v>
      </c>
      <c r="P1498" s="6">
        <v>41696</v>
      </c>
      <c r="Q1498" s="6">
        <v>59291.8</v>
      </c>
    </row>
    <row r="1499" spans="7:17" x14ac:dyDescent="0.3">
      <c r="G1499" s="3" t="s">
        <v>72</v>
      </c>
      <c r="H1499" s="3" t="s">
        <v>23</v>
      </c>
      <c r="I1499" s="3" t="s">
        <v>77</v>
      </c>
      <c r="J1499" s="3" t="s">
        <v>78</v>
      </c>
      <c r="K1499" s="3" t="s">
        <v>84</v>
      </c>
      <c r="L1499" s="6">
        <v>83064</v>
      </c>
      <c r="M1499" s="6">
        <v>12030</v>
      </c>
      <c r="N1499" s="6">
        <v>65219</v>
      </c>
      <c r="O1499" s="6">
        <v>94450</v>
      </c>
      <c r="P1499" s="6">
        <v>84732</v>
      </c>
      <c r="Q1499" s="6">
        <v>67899</v>
      </c>
    </row>
    <row r="1500" spans="7:17" x14ac:dyDescent="0.3">
      <c r="G1500" s="3" t="s">
        <v>72</v>
      </c>
      <c r="H1500" s="3" t="s">
        <v>23</v>
      </c>
      <c r="I1500" s="3" t="s">
        <v>77</v>
      </c>
      <c r="J1500" s="3" t="s">
        <v>78</v>
      </c>
      <c r="K1500" s="3" t="s">
        <v>24</v>
      </c>
      <c r="L1500" s="6">
        <v>83064</v>
      </c>
      <c r="M1500" s="6">
        <v>12030</v>
      </c>
      <c r="N1500" s="6">
        <v>65219</v>
      </c>
      <c r="O1500" s="6">
        <v>94450</v>
      </c>
      <c r="P1500" s="6">
        <v>100893</v>
      </c>
      <c r="Q1500" s="6">
        <v>71131.199999999997</v>
      </c>
    </row>
    <row r="1501" spans="7:17" x14ac:dyDescent="0.3">
      <c r="G1501" s="3" t="s">
        <v>72</v>
      </c>
      <c r="H1501" s="3" t="s">
        <v>23</v>
      </c>
      <c r="I1501" s="3" t="s">
        <v>77</v>
      </c>
      <c r="J1501" s="3" t="s">
        <v>79</v>
      </c>
      <c r="K1501" s="3" t="s">
        <v>25</v>
      </c>
      <c r="L1501" s="6">
        <v>83064</v>
      </c>
      <c r="M1501" s="6">
        <v>12030</v>
      </c>
      <c r="N1501" s="6">
        <v>65219</v>
      </c>
      <c r="O1501" s="6">
        <v>97051</v>
      </c>
      <c r="P1501" s="6">
        <v>50249</v>
      </c>
      <c r="Q1501" s="6">
        <v>61522.6</v>
      </c>
    </row>
    <row r="1502" spans="7:17" x14ac:dyDescent="0.3">
      <c r="G1502" s="3" t="s">
        <v>72</v>
      </c>
      <c r="H1502" s="3" t="s">
        <v>23</v>
      </c>
      <c r="I1502" s="3" t="s">
        <v>77</v>
      </c>
      <c r="J1502" s="3" t="s">
        <v>79</v>
      </c>
      <c r="K1502" s="3" t="s">
        <v>80</v>
      </c>
      <c r="L1502" s="6">
        <v>83064</v>
      </c>
      <c r="M1502" s="6">
        <v>12030</v>
      </c>
      <c r="N1502" s="6">
        <v>65219</v>
      </c>
      <c r="O1502" s="6">
        <v>97051</v>
      </c>
      <c r="P1502" s="6">
        <v>117461</v>
      </c>
      <c r="Q1502" s="6">
        <v>74965</v>
      </c>
    </row>
    <row r="1503" spans="7:17" x14ac:dyDescent="0.3">
      <c r="G1503" s="3" t="s">
        <v>72</v>
      </c>
      <c r="H1503" s="3" t="s">
        <v>23</v>
      </c>
      <c r="I1503" s="3" t="s">
        <v>77</v>
      </c>
      <c r="J1503" s="3" t="s">
        <v>79</v>
      </c>
      <c r="K1503" s="3" t="s">
        <v>81</v>
      </c>
      <c r="L1503" s="6">
        <v>83064</v>
      </c>
      <c r="M1503" s="6">
        <v>12030</v>
      </c>
      <c r="N1503" s="6">
        <v>65219</v>
      </c>
      <c r="O1503" s="6">
        <v>97051</v>
      </c>
      <c r="P1503" s="6">
        <v>36016</v>
      </c>
      <c r="Q1503" s="6">
        <v>58676</v>
      </c>
    </row>
    <row r="1504" spans="7:17" x14ac:dyDescent="0.3">
      <c r="G1504" s="3" t="s">
        <v>72</v>
      </c>
      <c r="H1504" s="3" t="s">
        <v>23</v>
      </c>
      <c r="I1504" s="3" t="s">
        <v>77</v>
      </c>
      <c r="J1504" s="3" t="s">
        <v>79</v>
      </c>
      <c r="K1504" s="3" t="s">
        <v>82</v>
      </c>
      <c r="L1504" s="6">
        <v>83064</v>
      </c>
      <c r="M1504" s="6">
        <v>12030</v>
      </c>
      <c r="N1504" s="6">
        <v>65219</v>
      </c>
      <c r="O1504" s="6">
        <v>97051</v>
      </c>
      <c r="P1504" s="6">
        <v>33332</v>
      </c>
      <c r="Q1504" s="6">
        <v>58139.199999999997</v>
      </c>
    </row>
    <row r="1505" spans="7:17" x14ac:dyDescent="0.3">
      <c r="G1505" s="3" t="s">
        <v>72</v>
      </c>
      <c r="H1505" s="3" t="s">
        <v>23</v>
      </c>
      <c r="I1505" s="3" t="s">
        <v>77</v>
      </c>
      <c r="J1505" s="3" t="s">
        <v>79</v>
      </c>
      <c r="K1505" s="3" t="s">
        <v>83</v>
      </c>
      <c r="L1505" s="6">
        <v>83064</v>
      </c>
      <c r="M1505" s="6">
        <v>12030</v>
      </c>
      <c r="N1505" s="6">
        <v>65219</v>
      </c>
      <c r="O1505" s="6">
        <v>97051</v>
      </c>
      <c r="P1505" s="6">
        <v>41696</v>
      </c>
      <c r="Q1505" s="6">
        <v>59812</v>
      </c>
    </row>
    <row r="1506" spans="7:17" x14ac:dyDescent="0.3">
      <c r="G1506" s="3" t="s">
        <v>72</v>
      </c>
      <c r="H1506" s="3" t="s">
        <v>23</v>
      </c>
      <c r="I1506" s="3" t="s">
        <v>77</v>
      </c>
      <c r="J1506" s="3" t="s">
        <v>79</v>
      </c>
      <c r="K1506" s="3" t="s">
        <v>84</v>
      </c>
      <c r="L1506" s="6">
        <v>83064</v>
      </c>
      <c r="M1506" s="6">
        <v>12030</v>
      </c>
      <c r="N1506" s="6">
        <v>65219</v>
      </c>
      <c r="O1506" s="6">
        <v>97051</v>
      </c>
      <c r="P1506" s="6">
        <v>84732</v>
      </c>
      <c r="Q1506" s="6">
        <v>68419.199999999997</v>
      </c>
    </row>
    <row r="1507" spans="7:17" x14ac:dyDescent="0.3">
      <c r="G1507" s="3" t="s">
        <v>72</v>
      </c>
      <c r="H1507" s="3" t="s">
        <v>23</v>
      </c>
      <c r="I1507" s="3" t="s">
        <v>77</v>
      </c>
      <c r="J1507" s="3" t="s">
        <v>79</v>
      </c>
      <c r="K1507" s="3" t="s">
        <v>24</v>
      </c>
      <c r="L1507" s="6">
        <v>83064</v>
      </c>
      <c r="M1507" s="6">
        <v>12030</v>
      </c>
      <c r="N1507" s="6">
        <v>65219</v>
      </c>
      <c r="O1507" s="6">
        <v>97051</v>
      </c>
      <c r="P1507" s="6">
        <v>100893</v>
      </c>
      <c r="Q1507" s="6">
        <v>71651.399999999994</v>
      </c>
    </row>
    <row r="1508" spans="7:17" x14ac:dyDescent="0.3">
      <c r="G1508" s="3" t="s">
        <v>72</v>
      </c>
      <c r="H1508" s="3" t="s">
        <v>23</v>
      </c>
      <c r="I1508" s="3" t="s">
        <v>77</v>
      </c>
      <c r="J1508" s="3" t="s">
        <v>25</v>
      </c>
      <c r="K1508" s="3" t="s">
        <v>80</v>
      </c>
      <c r="L1508" s="6">
        <v>83064</v>
      </c>
      <c r="M1508" s="6">
        <v>12030</v>
      </c>
      <c r="N1508" s="6">
        <v>65219</v>
      </c>
      <c r="O1508" s="6">
        <v>50249</v>
      </c>
      <c r="P1508" s="6">
        <v>117461</v>
      </c>
      <c r="Q1508" s="6">
        <v>65604.600000000006</v>
      </c>
    </row>
    <row r="1509" spans="7:17" x14ac:dyDescent="0.3">
      <c r="G1509" s="3" t="s">
        <v>72</v>
      </c>
      <c r="H1509" s="3" t="s">
        <v>23</v>
      </c>
      <c r="I1509" s="3" t="s">
        <v>77</v>
      </c>
      <c r="J1509" s="3" t="s">
        <v>25</v>
      </c>
      <c r="K1509" s="3" t="s">
        <v>81</v>
      </c>
      <c r="L1509" s="6">
        <v>83064</v>
      </c>
      <c r="M1509" s="6">
        <v>12030</v>
      </c>
      <c r="N1509" s="6">
        <v>65219</v>
      </c>
      <c r="O1509" s="6">
        <v>50249</v>
      </c>
      <c r="P1509" s="6">
        <v>36016</v>
      </c>
      <c r="Q1509" s="6">
        <v>49315.6</v>
      </c>
    </row>
    <row r="1510" spans="7:17" x14ac:dyDescent="0.3">
      <c r="G1510" s="3" t="s">
        <v>72</v>
      </c>
      <c r="H1510" s="3" t="s">
        <v>23</v>
      </c>
      <c r="I1510" s="3" t="s">
        <v>77</v>
      </c>
      <c r="J1510" s="3" t="s">
        <v>25</v>
      </c>
      <c r="K1510" s="3" t="s">
        <v>82</v>
      </c>
      <c r="L1510" s="6">
        <v>83064</v>
      </c>
      <c r="M1510" s="6">
        <v>12030</v>
      </c>
      <c r="N1510" s="6">
        <v>65219</v>
      </c>
      <c r="O1510" s="6">
        <v>50249</v>
      </c>
      <c r="P1510" s="6">
        <v>33332</v>
      </c>
      <c r="Q1510" s="6">
        <v>48778.8</v>
      </c>
    </row>
    <row r="1511" spans="7:17" x14ac:dyDescent="0.3">
      <c r="G1511" s="3" t="s">
        <v>72</v>
      </c>
      <c r="H1511" s="3" t="s">
        <v>23</v>
      </c>
      <c r="I1511" s="3" t="s">
        <v>77</v>
      </c>
      <c r="J1511" s="3" t="s">
        <v>25</v>
      </c>
      <c r="K1511" s="3" t="s">
        <v>83</v>
      </c>
      <c r="L1511" s="6">
        <v>83064</v>
      </c>
      <c r="M1511" s="6">
        <v>12030</v>
      </c>
      <c r="N1511" s="6">
        <v>65219</v>
      </c>
      <c r="O1511" s="6">
        <v>50249</v>
      </c>
      <c r="P1511" s="6">
        <v>41696</v>
      </c>
      <c r="Q1511" s="6">
        <v>50451.6</v>
      </c>
    </row>
    <row r="1512" spans="7:17" x14ac:dyDescent="0.3">
      <c r="G1512" s="3" t="s">
        <v>72</v>
      </c>
      <c r="H1512" s="3" t="s">
        <v>23</v>
      </c>
      <c r="I1512" s="3" t="s">
        <v>77</v>
      </c>
      <c r="J1512" s="3" t="s">
        <v>25</v>
      </c>
      <c r="K1512" s="3" t="s">
        <v>84</v>
      </c>
      <c r="L1512" s="6">
        <v>83064</v>
      </c>
      <c r="M1512" s="6">
        <v>12030</v>
      </c>
      <c r="N1512" s="6">
        <v>65219</v>
      </c>
      <c r="O1512" s="6">
        <v>50249</v>
      </c>
      <c r="P1512" s="6">
        <v>84732</v>
      </c>
      <c r="Q1512" s="6">
        <v>59058.8</v>
      </c>
    </row>
    <row r="1513" spans="7:17" x14ac:dyDescent="0.3">
      <c r="G1513" s="3" t="s">
        <v>72</v>
      </c>
      <c r="H1513" s="3" t="s">
        <v>23</v>
      </c>
      <c r="I1513" s="3" t="s">
        <v>77</v>
      </c>
      <c r="J1513" s="3" t="s">
        <v>25</v>
      </c>
      <c r="K1513" s="3" t="s">
        <v>24</v>
      </c>
      <c r="L1513" s="6">
        <v>83064</v>
      </c>
      <c r="M1513" s="6">
        <v>12030</v>
      </c>
      <c r="N1513" s="6">
        <v>65219</v>
      </c>
      <c r="O1513" s="6">
        <v>50249</v>
      </c>
      <c r="P1513" s="6">
        <v>100893</v>
      </c>
      <c r="Q1513" s="6">
        <v>62291</v>
      </c>
    </row>
    <row r="1514" spans="7:17" x14ac:dyDescent="0.3">
      <c r="G1514" s="3" t="s">
        <v>72</v>
      </c>
      <c r="H1514" s="3" t="s">
        <v>23</v>
      </c>
      <c r="I1514" s="3" t="s">
        <v>77</v>
      </c>
      <c r="J1514" s="3" t="s">
        <v>80</v>
      </c>
      <c r="K1514" s="3" t="s">
        <v>81</v>
      </c>
      <c r="L1514" s="6">
        <v>83064</v>
      </c>
      <c r="M1514" s="6">
        <v>12030</v>
      </c>
      <c r="N1514" s="6">
        <v>65219</v>
      </c>
      <c r="O1514" s="6">
        <v>117461</v>
      </c>
      <c r="P1514" s="6">
        <v>36016</v>
      </c>
      <c r="Q1514" s="6">
        <v>62758</v>
      </c>
    </row>
    <row r="1515" spans="7:17" x14ac:dyDescent="0.3">
      <c r="G1515" s="3" t="s">
        <v>72</v>
      </c>
      <c r="H1515" s="3" t="s">
        <v>23</v>
      </c>
      <c r="I1515" s="3" t="s">
        <v>77</v>
      </c>
      <c r="J1515" s="3" t="s">
        <v>80</v>
      </c>
      <c r="K1515" s="3" t="s">
        <v>82</v>
      </c>
      <c r="L1515" s="6">
        <v>83064</v>
      </c>
      <c r="M1515" s="6">
        <v>12030</v>
      </c>
      <c r="N1515" s="6">
        <v>65219</v>
      </c>
      <c r="O1515" s="6">
        <v>117461</v>
      </c>
      <c r="P1515" s="6">
        <v>33332</v>
      </c>
      <c r="Q1515" s="6">
        <v>62221.2</v>
      </c>
    </row>
    <row r="1516" spans="7:17" x14ac:dyDescent="0.3">
      <c r="G1516" s="3" t="s">
        <v>72</v>
      </c>
      <c r="H1516" s="3" t="s">
        <v>23</v>
      </c>
      <c r="I1516" s="3" t="s">
        <v>77</v>
      </c>
      <c r="J1516" s="3" t="s">
        <v>80</v>
      </c>
      <c r="K1516" s="3" t="s">
        <v>83</v>
      </c>
      <c r="L1516" s="6">
        <v>83064</v>
      </c>
      <c r="M1516" s="6">
        <v>12030</v>
      </c>
      <c r="N1516" s="6">
        <v>65219</v>
      </c>
      <c r="O1516" s="6">
        <v>117461</v>
      </c>
      <c r="P1516" s="6">
        <v>41696</v>
      </c>
      <c r="Q1516" s="6">
        <v>63894</v>
      </c>
    </row>
    <row r="1517" spans="7:17" x14ac:dyDescent="0.3">
      <c r="G1517" s="3" t="s">
        <v>72</v>
      </c>
      <c r="H1517" s="3" t="s">
        <v>23</v>
      </c>
      <c r="I1517" s="3" t="s">
        <v>77</v>
      </c>
      <c r="J1517" s="3" t="s">
        <v>80</v>
      </c>
      <c r="K1517" s="3" t="s">
        <v>84</v>
      </c>
      <c r="L1517" s="6">
        <v>83064</v>
      </c>
      <c r="M1517" s="6">
        <v>12030</v>
      </c>
      <c r="N1517" s="6">
        <v>65219</v>
      </c>
      <c r="O1517" s="6">
        <v>117461</v>
      </c>
      <c r="P1517" s="6">
        <v>84732</v>
      </c>
      <c r="Q1517" s="6">
        <v>72501.2</v>
      </c>
    </row>
    <row r="1518" spans="7:17" x14ac:dyDescent="0.3">
      <c r="G1518" s="3" t="s">
        <v>72</v>
      </c>
      <c r="H1518" s="3" t="s">
        <v>23</v>
      </c>
      <c r="I1518" s="3" t="s">
        <v>77</v>
      </c>
      <c r="J1518" s="3" t="s">
        <v>80</v>
      </c>
      <c r="K1518" s="3" t="s">
        <v>24</v>
      </c>
      <c r="L1518" s="6">
        <v>83064</v>
      </c>
      <c r="M1518" s="6">
        <v>12030</v>
      </c>
      <c r="N1518" s="6">
        <v>65219</v>
      </c>
      <c r="O1518" s="6">
        <v>117461</v>
      </c>
      <c r="P1518" s="6">
        <v>100893</v>
      </c>
      <c r="Q1518" s="6">
        <v>75733.399999999994</v>
      </c>
    </row>
    <row r="1519" spans="7:17" x14ac:dyDescent="0.3">
      <c r="G1519" s="3" t="s">
        <v>72</v>
      </c>
      <c r="H1519" s="3" t="s">
        <v>23</v>
      </c>
      <c r="I1519" s="3" t="s">
        <v>77</v>
      </c>
      <c r="J1519" s="3" t="s">
        <v>81</v>
      </c>
      <c r="K1519" s="3" t="s">
        <v>82</v>
      </c>
      <c r="L1519" s="6">
        <v>83064</v>
      </c>
      <c r="M1519" s="6">
        <v>12030</v>
      </c>
      <c r="N1519" s="6">
        <v>65219</v>
      </c>
      <c r="O1519" s="6">
        <v>36016</v>
      </c>
      <c r="P1519" s="6">
        <v>33332</v>
      </c>
      <c r="Q1519" s="6">
        <v>45932.2</v>
      </c>
    </row>
    <row r="1520" spans="7:17" x14ac:dyDescent="0.3">
      <c r="G1520" s="3" t="s">
        <v>72</v>
      </c>
      <c r="H1520" s="3" t="s">
        <v>23</v>
      </c>
      <c r="I1520" s="3" t="s">
        <v>77</v>
      </c>
      <c r="J1520" s="3" t="s">
        <v>81</v>
      </c>
      <c r="K1520" s="3" t="s">
        <v>83</v>
      </c>
      <c r="L1520" s="6">
        <v>83064</v>
      </c>
      <c r="M1520" s="6">
        <v>12030</v>
      </c>
      <c r="N1520" s="6">
        <v>65219</v>
      </c>
      <c r="O1520" s="6">
        <v>36016</v>
      </c>
      <c r="P1520" s="6">
        <v>41696</v>
      </c>
      <c r="Q1520" s="6">
        <v>47605</v>
      </c>
    </row>
    <row r="1521" spans="7:17" x14ac:dyDescent="0.3">
      <c r="G1521" s="3" t="s">
        <v>72</v>
      </c>
      <c r="H1521" s="3" t="s">
        <v>23</v>
      </c>
      <c r="I1521" s="3" t="s">
        <v>77</v>
      </c>
      <c r="J1521" s="3" t="s">
        <v>81</v>
      </c>
      <c r="K1521" s="3" t="s">
        <v>84</v>
      </c>
      <c r="L1521" s="6">
        <v>83064</v>
      </c>
      <c r="M1521" s="6">
        <v>12030</v>
      </c>
      <c r="N1521" s="6">
        <v>65219</v>
      </c>
      <c r="O1521" s="6">
        <v>36016</v>
      </c>
      <c r="P1521" s="6">
        <v>84732</v>
      </c>
      <c r="Q1521" s="6">
        <v>56212.2</v>
      </c>
    </row>
    <row r="1522" spans="7:17" x14ac:dyDescent="0.3">
      <c r="G1522" s="3" t="s">
        <v>72</v>
      </c>
      <c r="H1522" s="3" t="s">
        <v>23</v>
      </c>
      <c r="I1522" s="3" t="s">
        <v>77</v>
      </c>
      <c r="J1522" s="3" t="s">
        <v>81</v>
      </c>
      <c r="K1522" s="3" t="s">
        <v>24</v>
      </c>
      <c r="L1522" s="6">
        <v>83064</v>
      </c>
      <c r="M1522" s="6">
        <v>12030</v>
      </c>
      <c r="N1522" s="6">
        <v>65219</v>
      </c>
      <c r="O1522" s="6">
        <v>36016</v>
      </c>
      <c r="P1522" s="6">
        <v>100893</v>
      </c>
      <c r="Q1522" s="6">
        <v>59444.4</v>
      </c>
    </row>
    <row r="1523" spans="7:17" x14ac:dyDescent="0.3">
      <c r="G1523" s="3" t="s">
        <v>72</v>
      </c>
      <c r="H1523" s="3" t="s">
        <v>23</v>
      </c>
      <c r="I1523" s="3" t="s">
        <v>77</v>
      </c>
      <c r="J1523" s="3" t="s">
        <v>82</v>
      </c>
      <c r="K1523" s="3" t="s">
        <v>83</v>
      </c>
      <c r="L1523" s="6">
        <v>83064</v>
      </c>
      <c r="M1523" s="6">
        <v>12030</v>
      </c>
      <c r="N1523" s="6">
        <v>65219</v>
      </c>
      <c r="O1523" s="6">
        <v>33332</v>
      </c>
      <c r="P1523" s="6">
        <v>41696</v>
      </c>
      <c r="Q1523" s="6">
        <v>47068.2</v>
      </c>
    </row>
    <row r="1524" spans="7:17" x14ac:dyDescent="0.3">
      <c r="G1524" s="3" t="s">
        <v>72</v>
      </c>
      <c r="H1524" s="3" t="s">
        <v>23</v>
      </c>
      <c r="I1524" s="3" t="s">
        <v>77</v>
      </c>
      <c r="J1524" s="3" t="s">
        <v>82</v>
      </c>
      <c r="K1524" s="3" t="s">
        <v>84</v>
      </c>
      <c r="L1524" s="6">
        <v>83064</v>
      </c>
      <c r="M1524" s="6">
        <v>12030</v>
      </c>
      <c r="N1524" s="6">
        <v>65219</v>
      </c>
      <c r="O1524" s="6">
        <v>33332</v>
      </c>
      <c r="P1524" s="6">
        <v>84732</v>
      </c>
      <c r="Q1524" s="6">
        <v>55675.4</v>
      </c>
    </row>
    <row r="1525" spans="7:17" x14ac:dyDescent="0.3">
      <c r="G1525" s="3" t="s">
        <v>72</v>
      </c>
      <c r="H1525" s="3" t="s">
        <v>23</v>
      </c>
      <c r="I1525" s="3" t="s">
        <v>77</v>
      </c>
      <c r="J1525" s="3" t="s">
        <v>82</v>
      </c>
      <c r="K1525" s="3" t="s">
        <v>24</v>
      </c>
      <c r="L1525" s="6">
        <v>83064</v>
      </c>
      <c r="M1525" s="6">
        <v>12030</v>
      </c>
      <c r="N1525" s="6">
        <v>65219</v>
      </c>
      <c r="O1525" s="6">
        <v>33332</v>
      </c>
      <c r="P1525" s="6">
        <v>100893</v>
      </c>
      <c r="Q1525" s="6">
        <v>58907.6</v>
      </c>
    </row>
    <row r="1526" spans="7:17" x14ac:dyDescent="0.3">
      <c r="G1526" s="3" t="s">
        <v>72</v>
      </c>
      <c r="H1526" s="3" t="s">
        <v>23</v>
      </c>
      <c r="I1526" s="3" t="s">
        <v>77</v>
      </c>
      <c r="J1526" s="3" t="s">
        <v>83</v>
      </c>
      <c r="K1526" s="3" t="s">
        <v>84</v>
      </c>
      <c r="L1526" s="6">
        <v>83064</v>
      </c>
      <c r="M1526" s="6">
        <v>12030</v>
      </c>
      <c r="N1526" s="6">
        <v>65219</v>
      </c>
      <c r="O1526" s="6">
        <v>41696</v>
      </c>
      <c r="P1526" s="6">
        <v>84732</v>
      </c>
      <c r="Q1526" s="6">
        <v>57348.2</v>
      </c>
    </row>
    <row r="1527" spans="7:17" x14ac:dyDescent="0.3">
      <c r="G1527" s="3" t="s">
        <v>72</v>
      </c>
      <c r="H1527" s="3" t="s">
        <v>23</v>
      </c>
      <c r="I1527" s="3" t="s">
        <v>77</v>
      </c>
      <c r="J1527" s="3" t="s">
        <v>83</v>
      </c>
      <c r="K1527" s="3" t="s">
        <v>24</v>
      </c>
      <c r="L1527" s="6">
        <v>83064</v>
      </c>
      <c r="M1527" s="6">
        <v>12030</v>
      </c>
      <c r="N1527" s="6">
        <v>65219</v>
      </c>
      <c r="O1527" s="6">
        <v>41696</v>
      </c>
      <c r="P1527" s="6">
        <v>100893</v>
      </c>
      <c r="Q1527" s="6">
        <v>60580.4</v>
      </c>
    </row>
    <row r="1528" spans="7:17" x14ac:dyDescent="0.3">
      <c r="G1528" s="3" t="s">
        <v>72</v>
      </c>
      <c r="H1528" s="3" t="s">
        <v>23</v>
      </c>
      <c r="I1528" s="3" t="s">
        <v>77</v>
      </c>
      <c r="J1528" s="3" t="s">
        <v>84</v>
      </c>
      <c r="K1528" s="3" t="s">
        <v>24</v>
      </c>
      <c r="L1528" s="6">
        <v>83064</v>
      </c>
      <c r="M1528" s="6">
        <v>12030</v>
      </c>
      <c r="N1528" s="6">
        <v>65219</v>
      </c>
      <c r="O1528" s="6">
        <v>84732</v>
      </c>
      <c r="P1528" s="6">
        <v>100893</v>
      </c>
      <c r="Q1528" s="6">
        <v>69187.600000000006</v>
      </c>
    </row>
    <row r="1529" spans="7:17" x14ac:dyDescent="0.3">
      <c r="G1529" s="3" t="s">
        <v>72</v>
      </c>
      <c r="H1529" s="3" t="s">
        <v>23</v>
      </c>
      <c r="I1529" s="3" t="s">
        <v>78</v>
      </c>
      <c r="J1529" s="3" t="s">
        <v>79</v>
      </c>
      <c r="K1529" s="3" t="s">
        <v>25</v>
      </c>
      <c r="L1529" s="6">
        <v>83064</v>
      </c>
      <c r="M1529" s="6">
        <v>12030</v>
      </c>
      <c r="N1529" s="6">
        <v>94450</v>
      </c>
      <c r="O1529" s="6">
        <v>97051</v>
      </c>
      <c r="P1529" s="6">
        <v>50249</v>
      </c>
      <c r="Q1529" s="6">
        <v>67368.800000000003</v>
      </c>
    </row>
    <row r="1530" spans="7:17" x14ac:dyDescent="0.3">
      <c r="G1530" s="3" t="s">
        <v>72</v>
      </c>
      <c r="H1530" s="3" t="s">
        <v>23</v>
      </c>
      <c r="I1530" s="3" t="s">
        <v>78</v>
      </c>
      <c r="J1530" s="3" t="s">
        <v>79</v>
      </c>
      <c r="K1530" s="3" t="s">
        <v>80</v>
      </c>
      <c r="L1530" s="6">
        <v>83064</v>
      </c>
      <c r="M1530" s="6">
        <v>12030</v>
      </c>
      <c r="N1530" s="6">
        <v>94450</v>
      </c>
      <c r="O1530" s="6">
        <v>97051</v>
      </c>
      <c r="P1530" s="6">
        <v>117461</v>
      </c>
      <c r="Q1530" s="6">
        <v>80811.199999999997</v>
      </c>
    </row>
    <row r="1531" spans="7:17" x14ac:dyDescent="0.3">
      <c r="G1531" s="3" t="s">
        <v>72</v>
      </c>
      <c r="H1531" s="3" t="s">
        <v>23</v>
      </c>
      <c r="I1531" s="3" t="s">
        <v>78</v>
      </c>
      <c r="J1531" s="3" t="s">
        <v>79</v>
      </c>
      <c r="K1531" s="3" t="s">
        <v>81</v>
      </c>
      <c r="L1531" s="6">
        <v>83064</v>
      </c>
      <c r="M1531" s="6">
        <v>12030</v>
      </c>
      <c r="N1531" s="6">
        <v>94450</v>
      </c>
      <c r="O1531" s="6">
        <v>97051</v>
      </c>
      <c r="P1531" s="6">
        <v>36016</v>
      </c>
      <c r="Q1531" s="6">
        <v>64522.2</v>
      </c>
    </row>
    <row r="1532" spans="7:17" x14ac:dyDescent="0.3">
      <c r="G1532" s="3" t="s">
        <v>72</v>
      </c>
      <c r="H1532" s="3" t="s">
        <v>23</v>
      </c>
      <c r="I1532" s="3" t="s">
        <v>78</v>
      </c>
      <c r="J1532" s="3" t="s">
        <v>79</v>
      </c>
      <c r="K1532" s="3" t="s">
        <v>82</v>
      </c>
      <c r="L1532" s="6">
        <v>83064</v>
      </c>
      <c r="M1532" s="6">
        <v>12030</v>
      </c>
      <c r="N1532" s="6">
        <v>94450</v>
      </c>
      <c r="O1532" s="6">
        <v>97051</v>
      </c>
      <c r="P1532" s="6">
        <v>33332</v>
      </c>
      <c r="Q1532" s="6">
        <v>63985.4</v>
      </c>
    </row>
    <row r="1533" spans="7:17" x14ac:dyDescent="0.3">
      <c r="G1533" s="3" t="s">
        <v>72</v>
      </c>
      <c r="H1533" s="3" t="s">
        <v>23</v>
      </c>
      <c r="I1533" s="3" t="s">
        <v>78</v>
      </c>
      <c r="J1533" s="3" t="s">
        <v>79</v>
      </c>
      <c r="K1533" s="3" t="s">
        <v>83</v>
      </c>
      <c r="L1533" s="6">
        <v>83064</v>
      </c>
      <c r="M1533" s="6">
        <v>12030</v>
      </c>
      <c r="N1533" s="6">
        <v>94450</v>
      </c>
      <c r="O1533" s="6">
        <v>97051</v>
      </c>
      <c r="P1533" s="6">
        <v>41696</v>
      </c>
      <c r="Q1533" s="6">
        <v>65658.2</v>
      </c>
    </row>
    <row r="1534" spans="7:17" x14ac:dyDescent="0.3">
      <c r="G1534" s="3" t="s">
        <v>72</v>
      </c>
      <c r="H1534" s="3" t="s">
        <v>23</v>
      </c>
      <c r="I1534" s="3" t="s">
        <v>78</v>
      </c>
      <c r="J1534" s="3" t="s">
        <v>79</v>
      </c>
      <c r="K1534" s="3" t="s">
        <v>84</v>
      </c>
      <c r="L1534" s="6">
        <v>83064</v>
      </c>
      <c r="M1534" s="6">
        <v>12030</v>
      </c>
      <c r="N1534" s="6">
        <v>94450</v>
      </c>
      <c r="O1534" s="6">
        <v>97051</v>
      </c>
      <c r="P1534" s="6">
        <v>84732</v>
      </c>
      <c r="Q1534" s="6">
        <v>74265.399999999994</v>
      </c>
    </row>
    <row r="1535" spans="7:17" x14ac:dyDescent="0.3">
      <c r="G1535" s="3" t="s">
        <v>72</v>
      </c>
      <c r="H1535" s="3" t="s">
        <v>23</v>
      </c>
      <c r="I1535" s="3" t="s">
        <v>78</v>
      </c>
      <c r="J1535" s="3" t="s">
        <v>79</v>
      </c>
      <c r="K1535" s="3" t="s">
        <v>24</v>
      </c>
      <c r="L1535" s="6">
        <v>83064</v>
      </c>
      <c r="M1535" s="6">
        <v>12030</v>
      </c>
      <c r="N1535" s="6">
        <v>94450</v>
      </c>
      <c r="O1535" s="6">
        <v>97051</v>
      </c>
      <c r="P1535" s="6">
        <v>100893</v>
      </c>
      <c r="Q1535" s="6">
        <v>77497.600000000006</v>
      </c>
    </row>
    <row r="1536" spans="7:17" x14ac:dyDescent="0.3">
      <c r="G1536" s="3" t="s">
        <v>72</v>
      </c>
      <c r="H1536" s="3" t="s">
        <v>23</v>
      </c>
      <c r="I1536" s="3" t="s">
        <v>78</v>
      </c>
      <c r="J1536" s="3" t="s">
        <v>25</v>
      </c>
      <c r="K1536" s="3" t="s">
        <v>80</v>
      </c>
      <c r="L1536" s="6">
        <v>83064</v>
      </c>
      <c r="M1536" s="6">
        <v>12030</v>
      </c>
      <c r="N1536" s="6">
        <v>94450</v>
      </c>
      <c r="O1536" s="6">
        <v>50249</v>
      </c>
      <c r="P1536" s="6">
        <v>117461</v>
      </c>
      <c r="Q1536" s="6">
        <v>71450.8</v>
      </c>
    </row>
    <row r="1537" spans="7:17" x14ac:dyDescent="0.3">
      <c r="G1537" s="3" t="s">
        <v>72</v>
      </c>
      <c r="H1537" s="3" t="s">
        <v>23</v>
      </c>
      <c r="I1537" s="3" t="s">
        <v>78</v>
      </c>
      <c r="J1537" s="3" t="s">
        <v>25</v>
      </c>
      <c r="K1537" s="3" t="s">
        <v>81</v>
      </c>
      <c r="L1537" s="6">
        <v>83064</v>
      </c>
      <c r="M1537" s="6">
        <v>12030</v>
      </c>
      <c r="N1537" s="6">
        <v>94450</v>
      </c>
      <c r="O1537" s="6">
        <v>50249</v>
      </c>
      <c r="P1537" s="6">
        <v>36016</v>
      </c>
      <c r="Q1537" s="6">
        <v>55161.8</v>
      </c>
    </row>
    <row r="1538" spans="7:17" x14ac:dyDescent="0.3">
      <c r="G1538" s="3" t="s">
        <v>72</v>
      </c>
      <c r="H1538" s="3" t="s">
        <v>23</v>
      </c>
      <c r="I1538" s="3" t="s">
        <v>78</v>
      </c>
      <c r="J1538" s="3" t="s">
        <v>25</v>
      </c>
      <c r="K1538" s="3" t="s">
        <v>82</v>
      </c>
      <c r="L1538" s="6">
        <v>83064</v>
      </c>
      <c r="M1538" s="6">
        <v>12030</v>
      </c>
      <c r="N1538" s="6">
        <v>94450</v>
      </c>
      <c r="O1538" s="6">
        <v>50249</v>
      </c>
      <c r="P1538" s="6">
        <v>33332</v>
      </c>
      <c r="Q1538" s="6">
        <v>54625</v>
      </c>
    </row>
    <row r="1539" spans="7:17" x14ac:dyDescent="0.3">
      <c r="G1539" s="3" t="s">
        <v>72</v>
      </c>
      <c r="H1539" s="3" t="s">
        <v>23</v>
      </c>
      <c r="I1539" s="3" t="s">
        <v>78</v>
      </c>
      <c r="J1539" s="3" t="s">
        <v>25</v>
      </c>
      <c r="K1539" s="3" t="s">
        <v>83</v>
      </c>
      <c r="L1539" s="6">
        <v>83064</v>
      </c>
      <c r="M1539" s="6">
        <v>12030</v>
      </c>
      <c r="N1539" s="6">
        <v>94450</v>
      </c>
      <c r="O1539" s="6">
        <v>50249</v>
      </c>
      <c r="P1539" s="6">
        <v>41696</v>
      </c>
      <c r="Q1539" s="6">
        <v>56297.8</v>
      </c>
    </row>
    <row r="1540" spans="7:17" x14ac:dyDescent="0.3">
      <c r="G1540" s="3" t="s">
        <v>72</v>
      </c>
      <c r="H1540" s="3" t="s">
        <v>23</v>
      </c>
      <c r="I1540" s="3" t="s">
        <v>78</v>
      </c>
      <c r="J1540" s="3" t="s">
        <v>25</v>
      </c>
      <c r="K1540" s="3" t="s">
        <v>84</v>
      </c>
      <c r="L1540" s="6">
        <v>83064</v>
      </c>
      <c r="M1540" s="6">
        <v>12030</v>
      </c>
      <c r="N1540" s="6">
        <v>94450</v>
      </c>
      <c r="O1540" s="6">
        <v>50249</v>
      </c>
      <c r="P1540" s="6">
        <v>84732</v>
      </c>
      <c r="Q1540" s="6">
        <v>64905</v>
      </c>
    </row>
    <row r="1541" spans="7:17" x14ac:dyDescent="0.3">
      <c r="G1541" s="3" t="s">
        <v>72</v>
      </c>
      <c r="H1541" s="3" t="s">
        <v>23</v>
      </c>
      <c r="I1541" s="3" t="s">
        <v>78</v>
      </c>
      <c r="J1541" s="3" t="s">
        <v>25</v>
      </c>
      <c r="K1541" s="3" t="s">
        <v>24</v>
      </c>
      <c r="L1541" s="6">
        <v>83064</v>
      </c>
      <c r="M1541" s="6">
        <v>12030</v>
      </c>
      <c r="N1541" s="6">
        <v>94450</v>
      </c>
      <c r="O1541" s="6">
        <v>50249</v>
      </c>
      <c r="P1541" s="6">
        <v>100893</v>
      </c>
      <c r="Q1541" s="6">
        <v>68137.2</v>
      </c>
    </row>
    <row r="1542" spans="7:17" x14ac:dyDescent="0.3">
      <c r="G1542" s="3" t="s">
        <v>72</v>
      </c>
      <c r="H1542" s="3" t="s">
        <v>23</v>
      </c>
      <c r="I1542" s="3" t="s">
        <v>78</v>
      </c>
      <c r="J1542" s="3" t="s">
        <v>80</v>
      </c>
      <c r="K1542" s="3" t="s">
        <v>81</v>
      </c>
      <c r="L1542" s="6">
        <v>83064</v>
      </c>
      <c r="M1542" s="6">
        <v>12030</v>
      </c>
      <c r="N1542" s="6">
        <v>94450</v>
      </c>
      <c r="O1542" s="6">
        <v>117461</v>
      </c>
      <c r="P1542" s="6">
        <v>36016</v>
      </c>
      <c r="Q1542" s="6">
        <v>68604.2</v>
      </c>
    </row>
    <row r="1543" spans="7:17" x14ac:dyDescent="0.3">
      <c r="G1543" s="3" t="s">
        <v>72</v>
      </c>
      <c r="H1543" s="3" t="s">
        <v>23</v>
      </c>
      <c r="I1543" s="3" t="s">
        <v>78</v>
      </c>
      <c r="J1543" s="3" t="s">
        <v>80</v>
      </c>
      <c r="K1543" s="3" t="s">
        <v>82</v>
      </c>
      <c r="L1543" s="6">
        <v>83064</v>
      </c>
      <c r="M1543" s="6">
        <v>12030</v>
      </c>
      <c r="N1543" s="6">
        <v>94450</v>
      </c>
      <c r="O1543" s="6">
        <v>117461</v>
      </c>
      <c r="P1543" s="6">
        <v>33332</v>
      </c>
      <c r="Q1543" s="6">
        <v>68067.399999999994</v>
      </c>
    </row>
    <row r="1544" spans="7:17" x14ac:dyDescent="0.3">
      <c r="G1544" s="3" t="s">
        <v>72</v>
      </c>
      <c r="H1544" s="3" t="s">
        <v>23</v>
      </c>
      <c r="I1544" s="3" t="s">
        <v>78</v>
      </c>
      <c r="J1544" s="3" t="s">
        <v>80</v>
      </c>
      <c r="K1544" s="3" t="s">
        <v>83</v>
      </c>
      <c r="L1544" s="6">
        <v>83064</v>
      </c>
      <c r="M1544" s="6">
        <v>12030</v>
      </c>
      <c r="N1544" s="6">
        <v>94450</v>
      </c>
      <c r="O1544" s="6">
        <v>117461</v>
      </c>
      <c r="P1544" s="6">
        <v>41696</v>
      </c>
      <c r="Q1544" s="6">
        <v>69740.2</v>
      </c>
    </row>
    <row r="1545" spans="7:17" x14ac:dyDescent="0.3">
      <c r="G1545" s="3" t="s">
        <v>72</v>
      </c>
      <c r="H1545" s="3" t="s">
        <v>23</v>
      </c>
      <c r="I1545" s="3" t="s">
        <v>78</v>
      </c>
      <c r="J1545" s="3" t="s">
        <v>80</v>
      </c>
      <c r="K1545" s="3" t="s">
        <v>84</v>
      </c>
      <c r="L1545" s="6">
        <v>83064</v>
      </c>
      <c r="M1545" s="6">
        <v>12030</v>
      </c>
      <c r="N1545" s="6">
        <v>94450</v>
      </c>
      <c r="O1545" s="6">
        <v>117461</v>
      </c>
      <c r="P1545" s="6">
        <v>84732</v>
      </c>
      <c r="Q1545" s="6">
        <v>78347.399999999994</v>
      </c>
    </row>
    <row r="1546" spans="7:17" x14ac:dyDescent="0.3">
      <c r="G1546" s="3" t="s">
        <v>72</v>
      </c>
      <c r="H1546" s="3" t="s">
        <v>23</v>
      </c>
      <c r="I1546" s="3" t="s">
        <v>78</v>
      </c>
      <c r="J1546" s="3" t="s">
        <v>80</v>
      </c>
      <c r="K1546" s="3" t="s">
        <v>24</v>
      </c>
      <c r="L1546" s="6">
        <v>83064</v>
      </c>
      <c r="M1546" s="6">
        <v>12030</v>
      </c>
      <c r="N1546" s="6">
        <v>94450</v>
      </c>
      <c r="O1546" s="6">
        <v>117461</v>
      </c>
      <c r="P1546" s="6">
        <v>100893</v>
      </c>
      <c r="Q1546" s="6">
        <v>81579.600000000006</v>
      </c>
    </row>
    <row r="1547" spans="7:17" x14ac:dyDescent="0.3">
      <c r="G1547" s="3" t="s">
        <v>72</v>
      </c>
      <c r="H1547" s="3" t="s">
        <v>23</v>
      </c>
      <c r="I1547" s="3" t="s">
        <v>78</v>
      </c>
      <c r="J1547" s="3" t="s">
        <v>81</v>
      </c>
      <c r="K1547" s="3" t="s">
        <v>82</v>
      </c>
      <c r="L1547" s="6">
        <v>83064</v>
      </c>
      <c r="M1547" s="6">
        <v>12030</v>
      </c>
      <c r="N1547" s="6">
        <v>94450</v>
      </c>
      <c r="O1547" s="6">
        <v>36016</v>
      </c>
      <c r="P1547" s="6">
        <v>33332</v>
      </c>
      <c r="Q1547" s="6">
        <v>51778.400000000001</v>
      </c>
    </row>
    <row r="1548" spans="7:17" x14ac:dyDescent="0.3">
      <c r="G1548" s="3" t="s">
        <v>72</v>
      </c>
      <c r="H1548" s="3" t="s">
        <v>23</v>
      </c>
      <c r="I1548" s="3" t="s">
        <v>78</v>
      </c>
      <c r="J1548" s="3" t="s">
        <v>81</v>
      </c>
      <c r="K1548" s="3" t="s">
        <v>83</v>
      </c>
      <c r="L1548" s="6">
        <v>83064</v>
      </c>
      <c r="M1548" s="6">
        <v>12030</v>
      </c>
      <c r="N1548" s="6">
        <v>94450</v>
      </c>
      <c r="O1548" s="6">
        <v>36016</v>
      </c>
      <c r="P1548" s="6">
        <v>41696</v>
      </c>
      <c r="Q1548" s="6">
        <v>53451.199999999997</v>
      </c>
    </row>
    <row r="1549" spans="7:17" x14ac:dyDescent="0.3">
      <c r="G1549" s="3" t="s">
        <v>72</v>
      </c>
      <c r="H1549" s="3" t="s">
        <v>23</v>
      </c>
      <c r="I1549" s="3" t="s">
        <v>78</v>
      </c>
      <c r="J1549" s="3" t="s">
        <v>81</v>
      </c>
      <c r="K1549" s="3" t="s">
        <v>84</v>
      </c>
      <c r="L1549" s="6">
        <v>83064</v>
      </c>
      <c r="M1549" s="6">
        <v>12030</v>
      </c>
      <c r="N1549" s="6">
        <v>94450</v>
      </c>
      <c r="O1549" s="6">
        <v>36016</v>
      </c>
      <c r="P1549" s="6">
        <v>84732</v>
      </c>
      <c r="Q1549" s="6">
        <v>62058.400000000001</v>
      </c>
    </row>
    <row r="1550" spans="7:17" x14ac:dyDescent="0.3">
      <c r="G1550" s="3" t="s">
        <v>72</v>
      </c>
      <c r="H1550" s="3" t="s">
        <v>23</v>
      </c>
      <c r="I1550" s="3" t="s">
        <v>78</v>
      </c>
      <c r="J1550" s="3" t="s">
        <v>81</v>
      </c>
      <c r="K1550" s="3" t="s">
        <v>24</v>
      </c>
      <c r="L1550" s="6">
        <v>83064</v>
      </c>
      <c r="M1550" s="6">
        <v>12030</v>
      </c>
      <c r="N1550" s="6">
        <v>94450</v>
      </c>
      <c r="O1550" s="6">
        <v>36016</v>
      </c>
      <c r="P1550" s="6">
        <v>100893</v>
      </c>
      <c r="Q1550" s="6">
        <v>65290.6</v>
      </c>
    </row>
    <row r="1551" spans="7:17" x14ac:dyDescent="0.3">
      <c r="G1551" s="3" t="s">
        <v>72</v>
      </c>
      <c r="H1551" s="3" t="s">
        <v>23</v>
      </c>
      <c r="I1551" s="3" t="s">
        <v>78</v>
      </c>
      <c r="J1551" s="3" t="s">
        <v>82</v>
      </c>
      <c r="K1551" s="3" t="s">
        <v>83</v>
      </c>
      <c r="L1551" s="6">
        <v>83064</v>
      </c>
      <c r="M1551" s="6">
        <v>12030</v>
      </c>
      <c r="N1551" s="6">
        <v>94450</v>
      </c>
      <c r="O1551" s="6">
        <v>33332</v>
      </c>
      <c r="P1551" s="6">
        <v>41696</v>
      </c>
      <c r="Q1551" s="6">
        <v>52914.400000000001</v>
      </c>
    </row>
    <row r="1552" spans="7:17" x14ac:dyDescent="0.3">
      <c r="G1552" s="3" t="s">
        <v>72</v>
      </c>
      <c r="H1552" s="3" t="s">
        <v>23</v>
      </c>
      <c r="I1552" s="3" t="s">
        <v>78</v>
      </c>
      <c r="J1552" s="3" t="s">
        <v>82</v>
      </c>
      <c r="K1552" s="3" t="s">
        <v>84</v>
      </c>
      <c r="L1552" s="6">
        <v>83064</v>
      </c>
      <c r="M1552" s="6">
        <v>12030</v>
      </c>
      <c r="N1552" s="6">
        <v>94450</v>
      </c>
      <c r="O1552" s="6">
        <v>33332</v>
      </c>
      <c r="P1552" s="6">
        <v>84732</v>
      </c>
      <c r="Q1552" s="6">
        <v>61521.599999999999</v>
      </c>
    </row>
    <row r="1553" spans="7:17" x14ac:dyDescent="0.3">
      <c r="G1553" s="3" t="s">
        <v>72</v>
      </c>
      <c r="H1553" s="3" t="s">
        <v>23</v>
      </c>
      <c r="I1553" s="3" t="s">
        <v>78</v>
      </c>
      <c r="J1553" s="3" t="s">
        <v>82</v>
      </c>
      <c r="K1553" s="3" t="s">
        <v>24</v>
      </c>
      <c r="L1553" s="6">
        <v>83064</v>
      </c>
      <c r="M1553" s="6">
        <v>12030</v>
      </c>
      <c r="N1553" s="6">
        <v>94450</v>
      </c>
      <c r="O1553" s="6">
        <v>33332</v>
      </c>
      <c r="P1553" s="6">
        <v>100893</v>
      </c>
      <c r="Q1553" s="6">
        <v>64753.8</v>
      </c>
    </row>
    <row r="1554" spans="7:17" x14ac:dyDescent="0.3">
      <c r="G1554" s="3" t="s">
        <v>72</v>
      </c>
      <c r="H1554" s="3" t="s">
        <v>23</v>
      </c>
      <c r="I1554" s="3" t="s">
        <v>78</v>
      </c>
      <c r="J1554" s="3" t="s">
        <v>83</v>
      </c>
      <c r="K1554" s="3" t="s">
        <v>84</v>
      </c>
      <c r="L1554" s="6">
        <v>83064</v>
      </c>
      <c r="M1554" s="6">
        <v>12030</v>
      </c>
      <c r="N1554" s="6">
        <v>94450</v>
      </c>
      <c r="O1554" s="6">
        <v>41696</v>
      </c>
      <c r="P1554" s="6">
        <v>84732</v>
      </c>
      <c r="Q1554" s="6">
        <v>63194.400000000001</v>
      </c>
    </row>
    <row r="1555" spans="7:17" x14ac:dyDescent="0.3">
      <c r="G1555" s="3" t="s">
        <v>72</v>
      </c>
      <c r="H1555" s="3" t="s">
        <v>23</v>
      </c>
      <c r="I1555" s="3" t="s">
        <v>78</v>
      </c>
      <c r="J1555" s="3" t="s">
        <v>83</v>
      </c>
      <c r="K1555" s="3" t="s">
        <v>24</v>
      </c>
      <c r="L1555" s="6">
        <v>83064</v>
      </c>
      <c r="M1555" s="6">
        <v>12030</v>
      </c>
      <c r="N1555" s="6">
        <v>94450</v>
      </c>
      <c r="O1555" s="6">
        <v>41696</v>
      </c>
      <c r="P1555" s="6">
        <v>100893</v>
      </c>
      <c r="Q1555" s="6">
        <v>66426.600000000006</v>
      </c>
    </row>
    <row r="1556" spans="7:17" x14ac:dyDescent="0.3">
      <c r="G1556" s="3" t="s">
        <v>72</v>
      </c>
      <c r="H1556" s="3" t="s">
        <v>23</v>
      </c>
      <c r="I1556" s="3" t="s">
        <v>78</v>
      </c>
      <c r="J1556" s="3" t="s">
        <v>84</v>
      </c>
      <c r="K1556" s="3" t="s">
        <v>24</v>
      </c>
      <c r="L1556" s="6">
        <v>83064</v>
      </c>
      <c r="M1556" s="6">
        <v>12030</v>
      </c>
      <c r="N1556" s="6">
        <v>94450</v>
      </c>
      <c r="O1556" s="6">
        <v>84732</v>
      </c>
      <c r="P1556" s="6">
        <v>100893</v>
      </c>
      <c r="Q1556" s="6">
        <v>75033.8</v>
      </c>
    </row>
    <row r="1557" spans="7:17" x14ac:dyDescent="0.3">
      <c r="G1557" s="3" t="s">
        <v>72</v>
      </c>
      <c r="H1557" s="3" t="s">
        <v>23</v>
      </c>
      <c r="I1557" s="3" t="s">
        <v>79</v>
      </c>
      <c r="J1557" s="3" t="s">
        <v>25</v>
      </c>
      <c r="K1557" s="3" t="s">
        <v>80</v>
      </c>
      <c r="L1557" s="6">
        <v>83064</v>
      </c>
      <c r="M1557" s="6">
        <v>12030</v>
      </c>
      <c r="N1557" s="6">
        <v>97051</v>
      </c>
      <c r="O1557" s="6">
        <v>50249</v>
      </c>
      <c r="P1557" s="6">
        <v>117461</v>
      </c>
      <c r="Q1557" s="6">
        <v>71971</v>
      </c>
    </row>
    <row r="1558" spans="7:17" x14ac:dyDescent="0.3">
      <c r="G1558" s="3" t="s">
        <v>72</v>
      </c>
      <c r="H1558" s="3" t="s">
        <v>23</v>
      </c>
      <c r="I1558" s="3" t="s">
        <v>79</v>
      </c>
      <c r="J1558" s="3" t="s">
        <v>25</v>
      </c>
      <c r="K1558" s="3" t="s">
        <v>81</v>
      </c>
      <c r="L1558" s="6">
        <v>83064</v>
      </c>
      <c r="M1558" s="6">
        <v>12030</v>
      </c>
      <c r="N1558" s="6">
        <v>97051</v>
      </c>
      <c r="O1558" s="6">
        <v>50249</v>
      </c>
      <c r="P1558" s="6">
        <v>36016</v>
      </c>
      <c r="Q1558" s="6">
        <v>55682</v>
      </c>
    </row>
    <row r="1559" spans="7:17" x14ac:dyDescent="0.3">
      <c r="G1559" s="3" t="s">
        <v>72</v>
      </c>
      <c r="H1559" s="3" t="s">
        <v>23</v>
      </c>
      <c r="I1559" s="3" t="s">
        <v>79</v>
      </c>
      <c r="J1559" s="3" t="s">
        <v>25</v>
      </c>
      <c r="K1559" s="3" t="s">
        <v>82</v>
      </c>
      <c r="L1559" s="6">
        <v>83064</v>
      </c>
      <c r="M1559" s="6">
        <v>12030</v>
      </c>
      <c r="N1559" s="6">
        <v>97051</v>
      </c>
      <c r="O1559" s="6">
        <v>50249</v>
      </c>
      <c r="P1559" s="6">
        <v>33332</v>
      </c>
      <c r="Q1559" s="6">
        <v>55145.2</v>
      </c>
    </row>
    <row r="1560" spans="7:17" x14ac:dyDescent="0.3">
      <c r="G1560" s="3" t="s">
        <v>72</v>
      </c>
      <c r="H1560" s="3" t="s">
        <v>23</v>
      </c>
      <c r="I1560" s="3" t="s">
        <v>79</v>
      </c>
      <c r="J1560" s="3" t="s">
        <v>25</v>
      </c>
      <c r="K1560" s="3" t="s">
        <v>83</v>
      </c>
      <c r="L1560" s="6">
        <v>83064</v>
      </c>
      <c r="M1560" s="6">
        <v>12030</v>
      </c>
      <c r="N1560" s="6">
        <v>97051</v>
      </c>
      <c r="O1560" s="6">
        <v>50249</v>
      </c>
      <c r="P1560" s="6">
        <v>41696</v>
      </c>
      <c r="Q1560" s="6">
        <v>56818</v>
      </c>
    </row>
    <row r="1561" spans="7:17" x14ac:dyDescent="0.3">
      <c r="G1561" s="3" t="s">
        <v>72</v>
      </c>
      <c r="H1561" s="3" t="s">
        <v>23</v>
      </c>
      <c r="I1561" s="3" t="s">
        <v>79</v>
      </c>
      <c r="J1561" s="3" t="s">
        <v>25</v>
      </c>
      <c r="K1561" s="3" t="s">
        <v>84</v>
      </c>
      <c r="L1561" s="6">
        <v>83064</v>
      </c>
      <c r="M1561" s="6">
        <v>12030</v>
      </c>
      <c r="N1561" s="6">
        <v>97051</v>
      </c>
      <c r="O1561" s="6">
        <v>50249</v>
      </c>
      <c r="P1561" s="6">
        <v>84732</v>
      </c>
      <c r="Q1561" s="6">
        <v>65425.2</v>
      </c>
    </row>
    <row r="1562" spans="7:17" x14ac:dyDescent="0.3">
      <c r="G1562" s="3" t="s">
        <v>72</v>
      </c>
      <c r="H1562" s="3" t="s">
        <v>23</v>
      </c>
      <c r="I1562" s="3" t="s">
        <v>79</v>
      </c>
      <c r="J1562" s="3" t="s">
        <v>25</v>
      </c>
      <c r="K1562" s="3" t="s">
        <v>24</v>
      </c>
      <c r="L1562" s="6">
        <v>83064</v>
      </c>
      <c r="M1562" s="6">
        <v>12030</v>
      </c>
      <c r="N1562" s="6">
        <v>97051</v>
      </c>
      <c r="O1562" s="6">
        <v>50249</v>
      </c>
      <c r="P1562" s="6">
        <v>100893</v>
      </c>
      <c r="Q1562" s="6">
        <v>68657.399999999994</v>
      </c>
    </row>
    <row r="1563" spans="7:17" x14ac:dyDescent="0.3">
      <c r="G1563" s="3" t="s">
        <v>72</v>
      </c>
      <c r="H1563" s="3" t="s">
        <v>23</v>
      </c>
      <c r="I1563" s="3" t="s">
        <v>79</v>
      </c>
      <c r="J1563" s="3" t="s">
        <v>80</v>
      </c>
      <c r="K1563" s="3" t="s">
        <v>81</v>
      </c>
      <c r="L1563" s="6">
        <v>83064</v>
      </c>
      <c r="M1563" s="6">
        <v>12030</v>
      </c>
      <c r="N1563" s="6">
        <v>97051</v>
      </c>
      <c r="O1563" s="6">
        <v>117461</v>
      </c>
      <c r="P1563" s="6">
        <v>36016</v>
      </c>
      <c r="Q1563" s="6">
        <v>69124.399999999994</v>
      </c>
    </row>
    <row r="1564" spans="7:17" x14ac:dyDescent="0.3">
      <c r="G1564" s="3" t="s">
        <v>72</v>
      </c>
      <c r="H1564" s="3" t="s">
        <v>23</v>
      </c>
      <c r="I1564" s="3" t="s">
        <v>79</v>
      </c>
      <c r="J1564" s="3" t="s">
        <v>80</v>
      </c>
      <c r="K1564" s="3" t="s">
        <v>82</v>
      </c>
      <c r="L1564" s="6">
        <v>83064</v>
      </c>
      <c r="M1564" s="6">
        <v>12030</v>
      </c>
      <c r="N1564" s="6">
        <v>97051</v>
      </c>
      <c r="O1564" s="6">
        <v>117461</v>
      </c>
      <c r="P1564" s="6">
        <v>33332</v>
      </c>
      <c r="Q1564" s="6">
        <v>68587.600000000006</v>
      </c>
    </row>
    <row r="1565" spans="7:17" x14ac:dyDescent="0.3">
      <c r="G1565" s="3" t="s">
        <v>72</v>
      </c>
      <c r="H1565" s="3" t="s">
        <v>23</v>
      </c>
      <c r="I1565" s="3" t="s">
        <v>79</v>
      </c>
      <c r="J1565" s="3" t="s">
        <v>80</v>
      </c>
      <c r="K1565" s="3" t="s">
        <v>83</v>
      </c>
      <c r="L1565" s="6">
        <v>83064</v>
      </c>
      <c r="M1565" s="6">
        <v>12030</v>
      </c>
      <c r="N1565" s="6">
        <v>97051</v>
      </c>
      <c r="O1565" s="6">
        <v>117461</v>
      </c>
      <c r="P1565" s="6">
        <v>41696</v>
      </c>
      <c r="Q1565" s="6">
        <v>70260.399999999994</v>
      </c>
    </row>
    <row r="1566" spans="7:17" x14ac:dyDescent="0.3">
      <c r="G1566" s="3" t="s">
        <v>72</v>
      </c>
      <c r="H1566" s="3" t="s">
        <v>23</v>
      </c>
      <c r="I1566" s="3" t="s">
        <v>79</v>
      </c>
      <c r="J1566" s="3" t="s">
        <v>80</v>
      </c>
      <c r="K1566" s="3" t="s">
        <v>84</v>
      </c>
      <c r="L1566" s="6">
        <v>83064</v>
      </c>
      <c r="M1566" s="6">
        <v>12030</v>
      </c>
      <c r="N1566" s="6">
        <v>97051</v>
      </c>
      <c r="O1566" s="6">
        <v>117461</v>
      </c>
      <c r="P1566" s="6">
        <v>84732</v>
      </c>
      <c r="Q1566" s="6">
        <v>78867.600000000006</v>
      </c>
    </row>
    <row r="1567" spans="7:17" x14ac:dyDescent="0.3">
      <c r="G1567" s="3" t="s">
        <v>72</v>
      </c>
      <c r="H1567" s="3" t="s">
        <v>23</v>
      </c>
      <c r="I1567" s="3" t="s">
        <v>79</v>
      </c>
      <c r="J1567" s="3" t="s">
        <v>80</v>
      </c>
      <c r="K1567" s="3" t="s">
        <v>24</v>
      </c>
      <c r="L1567" s="6">
        <v>83064</v>
      </c>
      <c r="M1567" s="6">
        <v>12030</v>
      </c>
      <c r="N1567" s="6">
        <v>97051</v>
      </c>
      <c r="O1567" s="6">
        <v>117461</v>
      </c>
      <c r="P1567" s="6">
        <v>100893</v>
      </c>
      <c r="Q1567" s="6">
        <v>82099.8</v>
      </c>
    </row>
    <row r="1568" spans="7:17" x14ac:dyDescent="0.3">
      <c r="G1568" s="3" t="s">
        <v>72</v>
      </c>
      <c r="H1568" s="3" t="s">
        <v>23</v>
      </c>
      <c r="I1568" s="3" t="s">
        <v>79</v>
      </c>
      <c r="J1568" s="3" t="s">
        <v>81</v>
      </c>
      <c r="K1568" s="3" t="s">
        <v>82</v>
      </c>
      <c r="L1568" s="6">
        <v>83064</v>
      </c>
      <c r="M1568" s="6">
        <v>12030</v>
      </c>
      <c r="N1568" s="6">
        <v>97051</v>
      </c>
      <c r="O1568" s="6">
        <v>36016</v>
      </c>
      <c r="P1568" s="6">
        <v>33332</v>
      </c>
      <c r="Q1568" s="6">
        <v>52298.6</v>
      </c>
    </row>
    <row r="1569" spans="7:17" x14ac:dyDescent="0.3">
      <c r="G1569" s="3" t="s">
        <v>72</v>
      </c>
      <c r="H1569" s="3" t="s">
        <v>23</v>
      </c>
      <c r="I1569" s="3" t="s">
        <v>79</v>
      </c>
      <c r="J1569" s="3" t="s">
        <v>81</v>
      </c>
      <c r="K1569" s="3" t="s">
        <v>83</v>
      </c>
      <c r="L1569" s="6">
        <v>83064</v>
      </c>
      <c r="M1569" s="6">
        <v>12030</v>
      </c>
      <c r="N1569" s="6">
        <v>97051</v>
      </c>
      <c r="O1569" s="6">
        <v>36016</v>
      </c>
      <c r="P1569" s="6">
        <v>41696</v>
      </c>
      <c r="Q1569" s="6">
        <v>53971.4</v>
      </c>
    </row>
    <row r="1570" spans="7:17" x14ac:dyDescent="0.3">
      <c r="G1570" s="3" t="s">
        <v>72</v>
      </c>
      <c r="H1570" s="3" t="s">
        <v>23</v>
      </c>
      <c r="I1570" s="3" t="s">
        <v>79</v>
      </c>
      <c r="J1570" s="3" t="s">
        <v>81</v>
      </c>
      <c r="K1570" s="3" t="s">
        <v>84</v>
      </c>
      <c r="L1570" s="6">
        <v>83064</v>
      </c>
      <c r="M1570" s="6">
        <v>12030</v>
      </c>
      <c r="N1570" s="6">
        <v>97051</v>
      </c>
      <c r="O1570" s="6">
        <v>36016</v>
      </c>
      <c r="P1570" s="6">
        <v>84732</v>
      </c>
      <c r="Q1570" s="6">
        <v>62578.6</v>
      </c>
    </row>
    <row r="1571" spans="7:17" x14ac:dyDescent="0.3">
      <c r="G1571" s="3" t="s">
        <v>72</v>
      </c>
      <c r="H1571" s="3" t="s">
        <v>23</v>
      </c>
      <c r="I1571" s="3" t="s">
        <v>79</v>
      </c>
      <c r="J1571" s="3" t="s">
        <v>81</v>
      </c>
      <c r="K1571" s="3" t="s">
        <v>24</v>
      </c>
      <c r="L1571" s="6">
        <v>83064</v>
      </c>
      <c r="M1571" s="6">
        <v>12030</v>
      </c>
      <c r="N1571" s="6">
        <v>97051</v>
      </c>
      <c r="O1571" s="6">
        <v>36016</v>
      </c>
      <c r="P1571" s="6">
        <v>100893</v>
      </c>
      <c r="Q1571" s="6">
        <v>65810.8</v>
      </c>
    </row>
    <row r="1572" spans="7:17" x14ac:dyDescent="0.3">
      <c r="G1572" s="3" t="s">
        <v>72</v>
      </c>
      <c r="H1572" s="3" t="s">
        <v>23</v>
      </c>
      <c r="I1572" s="3" t="s">
        <v>79</v>
      </c>
      <c r="J1572" s="3" t="s">
        <v>82</v>
      </c>
      <c r="K1572" s="3" t="s">
        <v>83</v>
      </c>
      <c r="L1572" s="6">
        <v>83064</v>
      </c>
      <c r="M1572" s="6">
        <v>12030</v>
      </c>
      <c r="N1572" s="6">
        <v>97051</v>
      </c>
      <c r="O1572" s="6">
        <v>33332</v>
      </c>
      <c r="P1572" s="6">
        <v>41696</v>
      </c>
      <c r="Q1572" s="6">
        <v>53434.6</v>
      </c>
    </row>
    <row r="1573" spans="7:17" x14ac:dyDescent="0.3">
      <c r="G1573" s="3" t="s">
        <v>72</v>
      </c>
      <c r="H1573" s="3" t="s">
        <v>23</v>
      </c>
      <c r="I1573" s="3" t="s">
        <v>79</v>
      </c>
      <c r="J1573" s="3" t="s">
        <v>82</v>
      </c>
      <c r="K1573" s="3" t="s">
        <v>84</v>
      </c>
      <c r="L1573" s="6">
        <v>83064</v>
      </c>
      <c r="M1573" s="6">
        <v>12030</v>
      </c>
      <c r="N1573" s="6">
        <v>97051</v>
      </c>
      <c r="O1573" s="6">
        <v>33332</v>
      </c>
      <c r="P1573" s="6">
        <v>84732</v>
      </c>
      <c r="Q1573" s="6">
        <v>62041.8</v>
      </c>
    </row>
    <row r="1574" spans="7:17" x14ac:dyDescent="0.3">
      <c r="G1574" s="3" t="s">
        <v>72</v>
      </c>
      <c r="H1574" s="3" t="s">
        <v>23</v>
      </c>
      <c r="I1574" s="3" t="s">
        <v>79</v>
      </c>
      <c r="J1574" s="3" t="s">
        <v>82</v>
      </c>
      <c r="K1574" s="3" t="s">
        <v>24</v>
      </c>
      <c r="L1574" s="6">
        <v>83064</v>
      </c>
      <c r="M1574" s="6">
        <v>12030</v>
      </c>
      <c r="N1574" s="6">
        <v>97051</v>
      </c>
      <c r="O1574" s="6">
        <v>33332</v>
      </c>
      <c r="P1574" s="6">
        <v>100893</v>
      </c>
      <c r="Q1574" s="6">
        <v>65274</v>
      </c>
    </row>
    <row r="1575" spans="7:17" x14ac:dyDescent="0.3">
      <c r="G1575" s="3" t="s">
        <v>72</v>
      </c>
      <c r="H1575" s="3" t="s">
        <v>23</v>
      </c>
      <c r="I1575" s="3" t="s">
        <v>79</v>
      </c>
      <c r="J1575" s="3" t="s">
        <v>83</v>
      </c>
      <c r="K1575" s="3" t="s">
        <v>84</v>
      </c>
      <c r="L1575" s="6">
        <v>83064</v>
      </c>
      <c r="M1575" s="6">
        <v>12030</v>
      </c>
      <c r="N1575" s="6">
        <v>97051</v>
      </c>
      <c r="O1575" s="6">
        <v>41696</v>
      </c>
      <c r="P1575" s="6">
        <v>84732</v>
      </c>
      <c r="Q1575" s="6">
        <v>63714.6</v>
      </c>
    </row>
    <row r="1576" spans="7:17" x14ac:dyDescent="0.3">
      <c r="G1576" s="3" t="s">
        <v>72</v>
      </c>
      <c r="H1576" s="3" t="s">
        <v>23</v>
      </c>
      <c r="I1576" s="3" t="s">
        <v>79</v>
      </c>
      <c r="J1576" s="3" t="s">
        <v>83</v>
      </c>
      <c r="K1576" s="3" t="s">
        <v>24</v>
      </c>
      <c r="L1576" s="6">
        <v>83064</v>
      </c>
      <c r="M1576" s="6">
        <v>12030</v>
      </c>
      <c r="N1576" s="6">
        <v>97051</v>
      </c>
      <c r="O1576" s="6">
        <v>41696</v>
      </c>
      <c r="P1576" s="6">
        <v>100893</v>
      </c>
      <c r="Q1576" s="6">
        <v>66946.8</v>
      </c>
    </row>
    <row r="1577" spans="7:17" x14ac:dyDescent="0.3">
      <c r="G1577" s="3" t="s">
        <v>72</v>
      </c>
      <c r="H1577" s="3" t="s">
        <v>23</v>
      </c>
      <c r="I1577" s="3" t="s">
        <v>79</v>
      </c>
      <c r="J1577" s="3" t="s">
        <v>84</v>
      </c>
      <c r="K1577" s="3" t="s">
        <v>24</v>
      </c>
      <c r="L1577" s="6">
        <v>83064</v>
      </c>
      <c r="M1577" s="6">
        <v>12030</v>
      </c>
      <c r="N1577" s="6">
        <v>97051</v>
      </c>
      <c r="O1577" s="6">
        <v>84732</v>
      </c>
      <c r="P1577" s="6">
        <v>100893</v>
      </c>
      <c r="Q1577" s="6">
        <v>75554</v>
      </c>
    </row>
    <row r="1578" spans="7:17" x14ac:dyDescent="0.3">
      <c r="G1578" s="3" t="s">
        <v>72</v>
      </c>
      <c r="H1578" s="3" t="s">
        <v>23</v>
      </c>
      <c r="I1578" s="3" t="s">
        <v>25</v>
      </c>
      <c r="J1578" s="3" t="s">
        <v>80</v>
      </c>
      <c r="K1578" s="3" t="s">
        <v>81</v>
      </c>
      <c r="L1578" s="6">
        <v>83064</v>
      </c>
      <c r="M1578" s="6">
        <v>12030</v>
      </c>
      <c r="N1578" s="6">
        <v>50249</v>
      </c>
      <c r="O1578" s="6">
        <v>117461</v>
      </c>
      <c r="P1578" s="6">
        <v>36016</v>
      </c>
      <c r="Q1578" s="6">
        <v>59764</v>
      </c>
    </row>
    <row r="1579" spans="7:17" x14ac:dyDescent="0.3">
      <c r="G1579" s="3" t="s">
        <v>72</v>
      </c>
      <c r="H1579" s="3" t="s">
        <v>23</v>
      </c>
      <c r="I1579" s="3" t="s">
        <v>25</v>
      </c>
      <c r="J1579" s="3" t="s">
        <v>80</v>
      </c>
      <c r="K1579" s="3" t="s">
        <v>82</v>
      </c>
      <c r="L1579" s="6">
        <v>83064</v>
      </c>
      <c r="M1579" s="6">
        <v>12030</v>
      </c>
      <c r="N1579" s="6">
        <v>50249</v>
      </c>
      <c r="O1579" s="6">
        <v>117461</v>
      </c>
      <c r="P1579" s="6">
        <v>33332</v>
      </c>
      <c r="Q1579" s="6">
        <v>59227.199999999997</v>
      </c>
    </row>
    <row r="1580" spans="7:17" x14ac:dyDescent="0.3">
      <c r="G1580" s="3" t="s">
        <v>72</v>
      </c>
      <c r="H1580" s="3" t="s">
        <v>23</v>
      </c>
      <c r="I1580" s="3" t="s">
        <v>25</v>
      </c>
      <c r="J1580" s="3" t="s">
        <v>80</v>
      </c>
      <c r="K1580" s="3" t="s">
        <v>83</v>
      </c>
      <c r="L1580" s="6">
        <v>83064</v>
      </c>
      <c r="M1580" s="6">
        <v>12030</v>
      </c>
      <c r="N1580" s="6">
        <v>50249</v>
      </c>
      <c r="O1580" s="6">
        <v>117461</v>
      </c>
      <c r="P1580" s="6">
        <v>41696</v>
      </c>
      <c r="Q1580" s="6">
        <v>60900</v>
      </c>
    </row>
    <row r="1581" spans="7:17" x14ac:dyDescent="0.3">
      <c r="G1581" s="3" t="s">
        <v>72</v>
      </c>
      <c r="H1581" s="3" t="s">
        <v>23</v>
      </c>
      <c r="I1581" s="3" t="s">
        <v>25</v>
      </c>
      <c r="J1581" s="3" t="s">
        <v>80</v>
      </c>
      <c r="K1581" s="3" t="s">
        <v>84</v>
      </c>
      <c r="L1581" s="6">
        <v>83064</v>
      </c>
      <c r="M1581" s="6">
        <v>12030</v>
      </c>
      <c r="N1581" s="6">
        <v>50249</v>
      </c>
      <c r="O1581" s="6">
        <v>117461</v>
      </c>
      <c r="P1581" s="6">
        <v>84732</v>
      </c>
      <c r="Q1581" s="6">
        <v>69507.199999999997</v>
      </c>
    </row>
    <row r="1582" spans="7:17" x14ac:dyDescent="0.3">
      <c r="G1582" s="3" t="s">
        <v>72</v>
      </c>
      <c r="H1582" s="3" t="s">
        <v>23</v>
      </c>
      <c r="I1582" s="3" t="s">
        <v>25</v>
      </c>
      <c r="J1582" s="3" t="s">
        <v>80</v>
      </c>
      <c r="K1582" s="3" t="s">
        <v>24</v>
      </c>
      <c r="L1582" s="6">
        <v>83064</v>
      </c>
      <c r="M1582" s="6">
        <v>12030</v>
      </c>
      <c r="N1582" s="6">
        <v>50249</v>
      </c>
      <c r="O1582" s="6">
        <v>117461</v>
      </c>
      <c r="P1582" s="6">
        <v>100893</v>
      </c>
      <c r="Q1582" s="6">
        <v>72739.399999999994</v>
      </c>
    </row>
    <row r="1583" spans="7:17" x14ac:dyDescent="0.3">
      <c r="G1583" s="3" t="s">
        <v>72</v>
      </c>
      <c r="H1583" s="3" t="s">
        <v>23</v>
      </c>
      <c r="I1583" s="3" t="s">
        <v>25</v>
      </c>
      <c r="J1583" s="3" t="s">
        <v>81</v>
      </c>
      <c r="K1583" s="3" t="s">
        <v>82</v>
      </c>
      <c r="L1583" s="6">
        <v>83064</v>
      </c>
      <c r="M1583" s="6">
        <v>12030</v>
      </c>
      <c r="N1583" s="6">
        <v>50249</v>
      </c>
      <c r="O1583" s="6">
        <v>36016</v>
      </c>
      <c r="P1583" s="6">
        <v>33332</v>
      </c>
      <c r="Q1583" s="6">
        <v>42938.2</v>
      </c>
    </row>
    <row r="1584" spans="7:17" x14ac:dyDescent="0.3">
      <c r="G1584" s="3" t="s">
        <v>72</v>
      </c>
      <c r="H1584" s="3" t="s">
        <v>23</v>
      </c>
      <c r="I1584" s="3" t="s">
        <v>25</v>
      </c>
      <c r="J1584" s="3" t="s">
        <v>81</v>
      </c>
      <c r="K1584" s="3" t="s">
        <v>83</v>
      </c>
      <c r="L1584" s="6">
        <v>83064</v>
      </c>
      <c r="M1584" s="6">
        <v>12030</v>
      </c>
      <c r="N1584" s="6">
        <v>50249</v>
      </c>
      <c r="O1584" s="6">
        <v>36016</v>
      </c>
      <c r="P1584" s="6">
        <v>41696</v>
      </c>
      <c r="Q1584" s="6">
        <v>44611</v>
      </c>
    </row>
    <row r="1585" spans="7:17" x14ac:dyDescent="0.3">
      <c r="G1585" s="3" t="s">
        <v>72</v>
      </c>
      <c r="H1585" s="3" t="s">
        <v>23</v>
      </c>
      <c r="I1585" s="3" t="s">
        <v>25</v>
      </c>
      <c r="J1585" s="3" t="s">
        <v>81</v>
      </c>
      <c r="K1585" s="3" t="s">
        <v>84</v>
      </c>
      <c r="L1585" s="6">
        <v>83064</v>
      </c>
      <c r="M1585" s="6">
        <v>12030</v>
      </c>
      <c r="N1585" s="6">
        <v>50249</v>
      </c>
      <c r="O1585" s="6">
        <v>36016</v>
      </c>
      <c r="P1585" s="6">
        <v>84732</v>
      </c>
      <c r="Q1585" s="6">
        <v>53218.2</v>
      </c>
    </row>
    <row r="1586" spans="7:17" x14ac:dyDescent="0.3">
      <c r="G1586" s="3" t="s">
        <v>72</v>
      </c>
      <c r="H1586" s="3" t="s">
        <v>23</v>
      </c>
      <c r="I1586" s="3" t="s">
        <v>25</v>
      </c>
      <c r="J1586" s="3" t="s">
        <v>81</v>
      </c>
      <c r="K1586" s="3" t="s">
        <v>24</v>
      </c>
      <c r="L1586" s="6">
        <v>83064</v>
      </c>
      <c r="M1586" s="6">
        <v>12030</v>
      </c>
      <c r="N1586" s="6">
        <v>50249</v>
      </c>
      <c r="O1586" s="6">
        <v>36016</v>
      </c>
      <c r="P1586" s="6">
        <v>100893</v>
      </c>
      <c r="Q1586" s="6">
        <v>56450.400000000001</v>
      </c>
    </row>
    <row r="1587" spans="7:17" x14ac:dyDescent="0.3">
      <c r="G1587" s="3" t="s">
        <v>72</v>
      </c>
      <c r="H1587" s="3" t="s">
        <v>23</v>
      </c>
      <c r="I1587" s="3" t="s">
        <v>25</v>
      </c>
      <c r="J1587" s="3" t="s">
        <v>82</v>
      </c>
      <c r="K1587" s="3" t="s">
        <v>83</v>
      </c>
      <c r="L1587" s="6">
        <v>83064</v>
      </c>
      <c r="M1587" s="6">
        <v>12030</v>
      </c>
      <c r="N1587" s="6">
        <v>50249</v>
      </c>
      <c r="O1587" s="6">
        <v>33332</v>
      </c>
      <c r="P1587" s="6">
        <v>41696</v>
      </c>
      <c r="Q1587" s="6">
        <v>44074.2</v>
      </c>
    </row>
    <row r="1588" spans="7:17" x14ac:dyDescent="0.3">
      <c r="G1588" s="3" t="s">
        <v>72</v>
      </c>
      <c r="H1588" s="3" t="s">
        <v>23</v>
      </c>
      <c r="I1588" s="3" t="s">
        <v>25</v>
      </c>
      <c r="J1588" s="3" t="s">
        <v>82</v>
      </c>
      <c r="K1588" s="3" t="s">
        <v>84</v>
      </c>
      <c r="L1588" s="6">
        <v>83064</v>
      </c>
      <c r="M1588" s="6">
        <v>12030</v>
      </c>
      <c r="N1588" s="6">
        <v>50249</v>
      </c>
      <c r="O1588" s="6">
        <v>33332</v>
      </c>
      <c r="P1588" s="6">
        <v>84732</v>
      </c>
      <c r="Q1588" s="6">
        <v>52681.4</v>
      </c>
    </row>
    <row r="1589" spans="7:17" x14ac:dyDescent="0.3">
      <c r="G1589" s="3" t="s">
        <v>72</v>
      </c>
      <c r="H1589" s="3" t="s">
        <v>23</v>
      </c>
      <c r="I1589" s="3" t="s">
        <v>25</v>
      </c>
      <c r="J1589" s="3" t="s">
        <v>82</v>
      </c>
      <c r="K1589" s="3" t="s">
        <v>24</v>
      </c>
      <c r="L1589" s="6">
        <v>83064</v>
      </c>
      <c r="M1589" s="6">
        <v>12030</v>
      </c>
      <c r="N1589" s="6">
        <v>50249</v>
      </c>
      <c r="O1589" s="6">
        <v>33332</v>
      </c>
      <c r="P1589" s="6">
        <v>100893</v>
      </c>
      <c r="Q1589" s="6">
        <v>55913.599999999999</v>
      </c>
    </row>
    <row r="1590" spans="7:17" x14ac:dyDescent="0.3">
      <c r="G1590" s="3" t="s">
        <v>72</v>
      </c>
      <c r="H1590" s="3" t="s">
        <v>23</v>
      </c>
      <c r="I1590" s="3" t="s">
        <v>25</v>
      </c>
      <c r="J1590" s="3" t="s">
        <v>83</v>
      </c>
      <c r="K1590" s="3" t="s">
        <v>84</v>
      </c>
      <c r="L1590" s="6">
        <v>83064</v>
      </c>
      <c r="M1590" s="6">
        <v>12030</v>
      </c>
      <c r="N1590" s="6">
        <v>50249</v>
      </c>
      <c r="O1590" s="6">
        <v>41696</v>
      </c>
      <c r="P1590" s="6">
        <v>84732</v>
      </c>
      <c r="Q1590" s="6">
        <v>54354.2</v>
      </c>
    </row>
    <row r="1591" spans="7:17" x14ac:dyDescent="0.3">
      <c r="G1591" s="3" t="s">
        <v>72</v>
      </c>
      <c r="H1591" s="3" t="s">
        <v>23</v>
      </c>
      <c r="I1591" s="3" t="s">
        <v>25</v>
      </c>
      <c r="J1591" s="3" t="s">
        <v>83</v>
      </c>
      <c r="K1591" s="3" t="s">
        <v>24</v>
      </c>
      <c r="L1591" s="6">
        <v>83064</v>
      </c>
      <c r="M1591" s="6">
        <v>12030</v>
      </c>
      <c r="N1591" s="6">
        <v>50249</v>
      </c>
      <c r="O1591" s="6">
        <v>41696</v>
      </c>
      <c r="P1591" s="6">
        <v>100893</v>
      </c>
      <c r="Q1591" s="6">
        <v>57586.400000000001</v>
      </c>
    </row>
    <row r="1592" spans="7:17" x14ac:dyDescent="0.3">
      <c r="G1592" s="3" t="s">
        <v>72</v>
      </c>
      <c r="H1592" s="3" t="s">
        <v>23</v>
      </c>
      <c r="I1592" s="3" t="s">
        <v>25</v>
      </c>
      <c r="J1592" s="3" t="s">
        <v>84</v>
      </c>
      <c r="K1592" s="3" t="s">
        <v>24</v>
      </c>
      <c r="L1592" s="6">
        <v>83064</v>
      </c>
      <c r="M1592" s="6">
        <v>12030</v>
      </c>
      <c r="N1592" s="6">
        <v>50249</v>
      </c>
      <c r="O1592" s="6">
        <v>84732</v>
      </c>
      <c r="P1592" s="6">
        <v>100893</v>
      </c>
      <c r="Q1592" s="6">
        <v>66193.600000000006</v>
      </c>
    </row>
    <row r="1593" spans="7:17" x14ac:dyDescent="0.3">
      <c r="G1593" s="3" t="s">
        <v>72</v>
      </c>
      <c r="H1593" s="3" t="s">
        <v>23</v>
      </c>
      <c r="I1593" s="3" t="s">
        <v>80</v>
      </c>
      <c r="J1593" s="3" t="s">
        <v>81</v>
      </c>
      <c r="K1593" s="3" t="s">
        <v>82</v>
      </c>
      <c r="L1593" s="6">
        <v>83064</v>
      </c>
      <c r="M1593" s="6">
        <v>12030</v>
      </c>
      <c r="N1593" s="6">
        <v>117461</v>
      </c>
      <c r="O1593" s="6">
        <v>36016</v>
      </c>
      <c r="P1593" s="6">
        <v>33332</v>
      </c>
      <c r="Q1593" s="6">
        <v>56380.6</v>
      </c>
    </row>
    <row r="1594" spans="7:17" x14ac:dyDescent="0.3">
      <c r="G1594" s="3" t="s">
        <v>72</v>
      </c>
      <c r="H1594" s="3" t="s">
        <v>23</v>
      </c>
      <c r="I1594" s="3" t="s">
        <v>80</v>
      </c>
      <c r="J1594" s="3" t="s">
        <v>81</v>
      </c>
      <c r="K1594" s="3" t="s">
        <v>83</v>
      </c>
      <c r="L1594" s="6">
        <v>83064</v>
      </c>
      <c r="M1594" s="6">
        <v>12030</v>
      </c>
      <c r="N1594" s="6">
        <v>117461</v>
      </c>
      <c r="O1594" s="6">
        <v>36016</v>
      </c>
      <c r="P1594" s="6">
        <v>41696</v>
      </c>
      <c r="Q1594" s="6">
        <v>58053.4</v>
      </c>
    </row>
    <row r="1595" spans="7:17" x14ac:dyDescent="0.3">
      <c r="G1595" s="3" t="s">
        <v>72</v>
      </c>
      <c r="H1595" s="3" t="s">
        <v>23</v>
      </c>
      <c r="I1595" s="3" t="s">
        <v>80</v>
      </c>
      <c r="J1595" s="3" t="s">
        <v>81</v>
      </c>
      <c r="K1595" s="3" t="s">
        <v>84</v>
      </c>
      <c r="L1595" s="6">
        <v>83064</v>
      </c>
      <c r="M1595" s="6">
        <v>12030</v>
      </c>
      <c r="N1595" s="6">
        <v>117461</v>
      </c>
      <c r="O1595" s="6">
        <v>36016</v>
      </c>
      <c r="P1595" s="6">
        <v>84732</v>
      </c>
      <c r="Q1595" s="6">
        <v>66660.600000000006</v>
      </c>
    </row>
    <row r="1596" spans="7:17" x14ac:dyDescent="0.3">
      <c r="G1596" s="3" t="s">
        <v>72</v>
      </c>
      <c r="H1596" s="3" t="s">
        <v>23</v>
      </c>
      <c r="I1596" s="3" t="s">
        <v>80</v>
      </c>
      <c r="J1596" s="3" t="s">
        <v>81</v>
      </c>
      <c r="K1596" s="3" t="s">
        <v>24</v>
      </c>
      <c r="L1596" s="6">
        <v>83064</v>
      </c>
      <c r="M1596" s="6">
        <v>12030</v>
      </c>
      <c r="N1596" s="6">
        <v>117461</v>
      </c>
      <c r="O1596" s="6">
        <v>36016</v>
      </c>
      <c r="P1596" s="6">
        <v>100893</v>
      </c>
      <c r="Q1596" s="6">
        <v>69892.800000000003</v>
      </c>
    </row>
    <row r="1597" spans="7:17" x14ac:dyDescent="0.3">
      <c r="G1597" s="3" t="s">
        <v>72</v>
      </c>
      <c r="H1597" s="3" t="s">
        <v>23</v>
      </c>
      <c r="I1597" s="3" t="s">
        <v>80</v>
      </c>
      <c r="J1597" s="3" t="s">
        <v>82</v>
      </c>
      <c r="K1597" s="3" t="s">
        <v>83</v>
      </c>
      <c r="L1597" s="6">
        <v>83064</v>
      </c>
      <c r="M1597" s="6">
        <v>12030</v>
      </c>
      <c r="N1597" s="6">
        <v>117461</v>
      </c>
      <c r="O1597" s="6">
        <v>33332</v>
      </c>
      <c r="P1597" s="6">
        <v>41696</v>
      </c>
      <c r="Q1597" s="6">
        <v>57516.6</v>
      </c>
    </row>
    <row r="1598" spans="7:17" x14ac:dyDescent="0.3">
      <c r="G1598" s="3" t="s">
        <v>72</v>
      </c>
      <c r="H1598" s="3" t="s">
        <v>23</v>
      </c>
      <c r="I1598" s="3" t="s">
        <v>80</v>
      </c>
      <c r="J1598" s="3" t="s">
        <v>82</v>
      </c>
      <c r="K1598" s="3" t="s">
        <v>84</v>
      </c>
      <c r="L1598" s="6">
        <v>83064</v>
      </c>
      <c r="M1598" s="6">
        <v>12030</v>
      </c>
      <c r="N1598" s="6">
        <v>117461</v>
      </c>
      <c r="O1598" s="6">
        <v>33332</v>
      </c>
      <c r="P1598" s="6">
        <v>84732</v>
      </c>
      <c r="Q1598" s="6">
        <v>66123.8</v>
      </c>
    </row>
    <row r="1599" spans="7:17" x14ac:dyDescent="0.3">
      <c r="G1599" s="3" t="s">
        <v>72</v>
      </c>
      <c r="H1599" s="3" t="s">
        <v>23</v>
      </c>
      <c r="I1599" s="3" t="s">
        <v>80</v>
      </c>
      <c r="J1599" s="3" t="s">
        <v>82</v>
      </c>
      <c r="K1599" s="3" t="s">
        <v>24</v>
      </c>
      <c r="L1599" s="6">
        <v>83064</v>
      </c>
      <c r="M1599" s="6">
        <v>12030</v>
      </c>
      <c r="N1599" s="6">
        <v>117461</v>
      </c>
      <c r="O1599" s="6">
        <v>33332</v>
      </c>
      <c r="P1599" s="6">
        <v>100893</v>
      </c>
      <c r="Q1599" s="6">
        <v>69356</v>
      </c>
    </row>
    <row r="1600" spans="7:17" x14ac:dyDescent="0.3">
      <c r="G1600" s="3" t="s">
        <v>72</v>
      </c>
      <c r="H1600" s="3" t="s">
        <v>23</v>
      </c>
      <c r="I1600" s="3" t="s">
        <v>80</v>
      </c>
      <c r="J1600" s="3" t="s">
        <v>83</v>
      </c>
      <c r="K1600" s="3" t="s">
        <v>84</v>
      </c>
      <c r="L1600" s="6">
        <v>83064</v>
      </c>
      <c r="M1600" s="6">
        <v>12030</v>
      </c>
      <c r="N1600" s="6">
        <v>117461</v>
      </c>
      <c r="O1600" s="6">
        <v>41696</v>
      </c>
      <c r="P1600" s="6">
        <v>84732</v>
      </c>
      <c r="Q1600" s="6">
        <v>67796.600000000006</v>
      </c>
    </row>
    <row r="1601" spans="7:17" x14ac:dyDescent="0.3">
      <c r="G1601" s="3" t="s">
        <v>72</v>
      </c>
      <c r="H1601" s="3" t="s">
        <v>23</v>
      </c>
      <c r="I1601" s="3" t="s">
        <v>80</v>
      </c>
      <c r="J1601" s="3" t="s">
        <v>83</v>
      </c>
      <c r="K1601" s="3" t="s">
        <v>24</v>
      </c>
      <c r="L1601" s="6">
        <v>83064</v>
      </c>
      <c r="M1601" s="6">
        <v>12030</v>
      </c>
      <c r="N1601" s="6">
        <v>117461</v>
      </c>
      <c r="O1601" s="6">
        <v>41696</v>
      </c>
      <c r="P1601" s="6">
        <v>100893</v>
      </c>
      <c r="Q1601" s="6">
        <v>71028.800000000003</v>
      </c>
    </row>
    <row r="1602" spans="7:17" x14ac:dyDescent="0.3">
      <c r="G1602" s="3" t="s">
        <v>72</v>
      </c>
      <c r="H1602" s="3" t="s">
        <v>23</v>
      </c>
      <c r="I1602" s="3" t="s">
        <v>80</v>
      </c>
      <c r="J1602" s="3" t="s">
        <v>84</v>
      </c>
      <c r="K1602" s="3" t="s">
        <v>24</v>
      </c>
      <c r="L1602" s="6">
        <v>83064</v>
      </c>
      <c r="M1602" s="6">
        <v>12030</v>
      </c>
      <c r="N1602" s="6">
        <v>117461</v>
      </c>
      <c r="O1602" s="6">
        <v>84732</v>
      </c>
      <c r="P1602" s="6">
        <v>100893</v>
      </c>
      <c r="Q1602" s="6">
        <v>79636</v>
      </c>
    </row>
    <row r="1603" spans="7:17" x14ac:dyDescent="0.3">
      <c r="G1603" s="3" t="s">
        <v>72</v>
      </c>
      <c r="H1603" s="3" t="s">
        <v>23</v>
      </c>
      <c r="I1603" s="3" t="s">
        <v>81</v>
      </c>
      <c r="J1603" s="3" t="s">
        <v>82</v>
      </c>
      <c r="K1603" s="3" t="s">
        <v>83</v>
      </c>
      <c r="L1603" s="6">
        <v>83064</v>
      </c>
      <c r="M1603" s="6">
        <v>12030</v>
      </c>
      <c r="N1603" s="6">
        <v>36016</v>
      </c>
      <c r="O1603" s="6">
        <v>33332</v>
      </c>
      <c r="P1603" s="6">
        <v>41696</v>
      </c>
      <c r="Q1603" s="6">
        <v>41227.599999999999</v>
      </c>
    </row>
    <row r="1604" spans="7:17" x14ac:dyDescent="0.3">
      <c r="G1604" s="3" t="s">
        <v>72</v>
      </c>
      <c r="H1604" s="3" t="s">
        <v>23</v>
      </c>
      <c r="I1604" s="3" t="s">
        <v>81</v>
      </c>
      <c r="J1604" s="3" t="s">
        <v>82</v>
      </c>
      <c r="K1604" s="3" t="s">
        <v>84</v>
      </c>
      <c r="L1604" s="6">
        <v>83064</v>
      </c>
      <c r="M1604" s="6">
        <v>12030</v>
      </c>
      <c r="N1604" s="6">
        <v>36016</v>
      </c>
      <c r="O1604" s="6">
        <v>33332</v>
      </c>
      <c r="P1604" s="6">
        <v>84732</v>
      </c>
      <c r="Q1604" s="6">
        <v>49834.8</v>
      </c>
    </row>
    <row r="1605" spans="7:17" x14ac:dyDescent="0.3">
      <c r="G1605" s="3" t="s">
        <v>72</v>
      </c>
      <c r="H1605" s="3" t="s">
        <v>23</v>
      </c>
      <c r="I1605" s="3" t="s">
        <v>81</v>
      </c>
      <c r="J1605" s="3" t="s">
        <v>82</v>
      </c>
      <c r="K1605" s="3" t="s">
        <v>24</v>
      </c>
      <c r="L1605" s="6">
        <v>83064</v>
      </c>
      <c r="M1605" s="6">
        <v>12030</v>
      </c>
      <c r="N1605" s="6">
        <v>36016</v>
      </c>
      <c r="O1605" s="6">
        <v>33332</v>
      </c>
      <c r="P1605" s="6">
        <v>100893</v>
      </c>
      <c r="Q1605" s="6">
        <v>53067</v>
      </c>
    </row>
    <row r="1606" spans="7:17" x14ac:dyDescent="0.3">
      <c r="G1606" s="3" t="s">
        <v>72</v>
      </c>
      <c r="H1606" s="3" t="s">
        <v>23</v>
      </c>
      <c r="I1606" s="3" t="s">
        <v>81</v>
      </c>
      <c r="J1606" s="3" t="s">
        <v>83</v>
      </c>
      <c r="K1606" s="3" t="s">
        <v>84</v>
      </c>
      <c r="L1606" s="6">
        <v>83064</v>
      </c>
      <c r="M1606" s="6">
        <v>12030</v>
      </c>
      <c r="N1606" s="6">
        <v>36016</v>
      </c>
      <c r="O1606" s="6">
        <v>41696</v>
      </c>
      <c r="P1606" s="6">
        <v>84732</v>
      </c>
      <c r="Q1606" s="6">
        <v>51507.6</v>
      </c>
    </row>
    <row r="1607" spans="7:17" x14ac:dyDescent="0.3">
      <c r="G1607" s="3" t="s">
        <v>72</v>
      </c>
      <c r="H1607" s="3" t="s">
        <v>23</v>
      </c>
      <c r="I1607" s="3" t="s">
        <v>81</v>
      </c>
      <c r="J1607" s="3" t="s">
        <v>83</v>
      </c>
      <c r="K1607" s="3" t="s">
        <v>24</v>
      </c>
      <c r="L1607" s="6">
        <v>83064</v>
      </c>
      <c r="M1607" s="6">
        <v>12030</v>
      </c>
      <c r="N1607" s="6">
        <v>36016</v>
      </c>
      <c r="O1607" s="6">
        <v>41696</v>
      </c>
      <c r="P1607" s="6">
        <v>100893</v>
      </c>
      <c r="Q1607" s="6">
        <v>54739.8</v>
      </c>
    </row>
    <row r="1608" spans="7:17" x14ac:dyDescent="0.3">
      <c r="G1608" s="3" t="s">
        <v>72</v>
      </c>
      <c r="H1608" s="3" t="s">
        <v>23</v>
      </c>
      <c r="I1608" s="3" t="s">
        <v>81</v>
      </c>
      <c r="J1608" s="3" t="s">
        <v>84</v>
      </c>
      <c r="K1608" s="3" t="s">
        <v>24</v>
      </c>
      <c r="L1608" s="6">
        <v>83064</v>
      </c>
      <c r="M1608" s="6">
        <v>12030</v>
      </c>
      <c r="N1608" s="6">
        <v>36016</v>
      </c>
      <c r="O1608" s="6">
        <v>84732</v>
      </c>
      <c r="P1608" s="6">
        <v>100893</v>
      </c>
      <c r="Q1608" s="6">
        <v>63347</v>
      </c>
    </row>
    <row r="1609" spans="7:17" x14ac:dyDescent="0.3">
      <c r="G1609" s="3" t="s">
        <v>72</v>
      </c>
      <c r="H1609" s="3" t="s">
        <v>23</v>
      </c>
      <c r="I1609" s="3" t="s">
        <v>82</v>
      </c>
      <c r="J1609" s="3" t="s">
        <v>83</v>
      </c>
      <c r="K1609" s="3" t="s">
        <v>84</v>
      </c>
      <c r="L1609" s="6">
        <v>83064</v>
      </c>
      <c r="M1609" s="6">
        <v>12030</v>
      </c>
      <c r="N1609" s="6">
        <v>33332</v>
      </c>
      <c r="O1609" s="6">
        <v>41696</v>
      </c>
      <c r="P1609" s="6">
        <v>84732</v>
      </c>
      <c r="Q1609" s="6">
        <v>50970.8</v>
      </c>
    </row>
    <row r="1610" spans="7:17" x14ac:dyDescent="0.3">
      <c r="G1610" s="3" t="s">
        <v>72</v>
      </c>
      <c r="H1610" s="3" t="s">
        <v>23</v>
      </c>
      <c r="I1610" s="3" t="s">
        <v>82</v>
      </c>
      <c r="J1610" s="3" t="s">
        <v>83</v>
      </c>
      <c r="K1610" s="3" t="s">
        <v>24</v>
      </c>
      <c r="L1610" s="6">
        <v>83064</v>
      </c>
      <c r="M1610" s="6">
        <v>12030</v>
      </c>
      <c r="N1610" s="6">
        <v>33332</v>
      </c>
      <c r="O1610" s="6">
        <v>41696</v>
      </c>
      <c r="P1610" s="6">
        <v>100893</v>
      </c>
      <c r="Q1610" s="6">
        <v>54203</v>
      </c>
    </row>
    <row r="1611" spans="7:17" x14ac:dyDescent="0.3">
      <c r="G1611" s="3" t="s">
        <v>72</v>
      </c>
      <c r="H1611" s="3" t="s">
        <v>23</v>
      </c>
      <c r="I1611" s="3" t="s">
        <v>82</v>
      </c>
      <c r="J1611" s="3" t="s">
        <v>84</v>
      </c>
      <c r="K1611" s="3" t="s">
        <v>24</v>
      </c>
      <c r="L1611" s="6">
        <v>83064</v>
      </c>
      <c r="M1611" s="6">
        <v>12030</v>
      </c>
      <c r="N1611" s="6">
        <v>33332</v>
      </c>
      <c r="O1611" s="6">
        <v>84732</v>
      </c>
      <c r="P1611" s="6">
        <v>100893</v>
      </c>
      <c r="Q1611" s="6">
        <v>62810.2</v>
      </c>
    </row>
    <row r="1612" spans="7:17" x14ac:dyDescent="0.3">
      <c r="G1612" s="3" t="s">
        <v>72</v>
      </c>
      <c r="H1612" s="3" t="s">
        <v>23</v>
      </c>
      <c r="I1612" s="3" t="s">
        <v>83</v>
      </c>
      <c r="J1612" s="3" t="s">
        <v>84</v>
      </c>
      <c r="K1612" s="3" t="s">
        <v>24</v>
      </c>
      <c r="L1612" s="6">
        <v>83064</v>
      </c>
      <c r="M1612" s="6">
        <v>12030</v>
      </c>
      <c r="N1612" s="6">
        <v>41696</v>
      </c>
      <c r="O1612" s="6">
        <v>84732</v>
      </c>
      <c r="P1612" s="6">
        <v>100893</v>
      </c>
      <c r="Q1612" s="6">
        <v>64483</v>
      </c>
    </row>
    <row r="1613" spans="7:17" x14ac:dyDescent="0.3">
      <c r="G1613" s="3" t="s">
        <v>72</v>
      </c>
      <c r="H1613" s="3" t="s">
        <v>77</v>
      </c>
      <c r="I1613" s="3" t="s">
        <v>78</v>
      </c>
      <c r="J1613" s="3" t="s">
        <v>79</v>
      </c>
      <c r="K1613" s="3" t="s">
        <v>25</v>
      </c>
      <c r="L1613" s="6">
        <v>83064</v>
      </c>
      <c r="M1613" s="6">
        <v>65219</v>
      </c>
      <c r="N1613" s="6">
        <v>94450</v>
      </c>
      <c r="O1613" s="6">
        <v>97051</v>
      </c>
      <c r="P1613" s="6">
        <v>50249</v>
      </c>
      <c r="Q1613" s="6">
        <v>78006.600000000006</v>
      </c>
    </row>
    <row r="1614" spans="7:17" x14ac:dyDescent="0.3">
      <c r="G1614" s="3" t="s">
        <v>72</v>
      </c>
      <c r="H1614" s="3" t="s">
        <v>77</v>
      </c>
      <c r="I1614" s="3" t="s">
        <v>78</v>
      </c>
      <c r="J1614" s="3" t="s">
        <v>79</v>
      </c>
      <c r="K1614" s="3" t="s">
        <v>80</v>
      </c>
      <c r="L1614" s="6">
        <v>83064</v>
      </c>
      <c r="M1614" s="6">
        <v>65219</v>
      </c>
      <c r="N1614" s="6">
        <v>94450</v>
      </c>
      <c r="O1614" s="6">
        <v>97051</v>
      </c>
      <c r="P1614" s="6">
        <v>117461</v>
      </c>
      <c r="Q1614" s="6">
        <v>91449</v>
      </c>
    </row>
    <row r="1615" spans="7:17" x14ac:dyDescent="0.3">
      <c r="G1615" s="3" t="s">
        <v>72</v>
      </c>
      <c r="H1615" s="3" t="s">
        <v>77</v>
      </c>
      <c r="I1615" s="3" t="s">
        <v>78</v>
      </c>
      <c r="J1615" s="3" t="s">
        <v>79</v>
      </c>
      <c r="K1615" s="3" t="s">
        <v>81</v>
      </c>
      <c r="L1615" s="6">
        <v>83064</v>
      </c>
      <c r="M1615" s="6">
        <v>65219</v>
      </c>
      <c r="N1615" s="6">
        <v>94450</v>
      </c>
      <c r="O1615" s="6">
        <v>97051</v>
      </c>
      <c r="P1615" s="6">
        <v>36016</v>
      </c>
      <c r="Q1615" s="6">
        <v>75160</v>
      </c>
    </row>
    <row r="1616" spans="7:17" x14ac:dyDescent="0.3">
      <c r="G1616" s="3" t="s">
        <v>72</v>
      </c>
      <c r="H1616" s="3" t="s">
        <v>77</v>
      </c>
      <c r="I1616" s="3" t="s">
        <v>78</v>
      </c>
      <c r="J1616" s="3" t="s">
        <v>79</v>
      </c>
      <c r="K1616" s="3" t="s">
        <v>82</v>
      </c>
      <c r="L1616" s="6">
        <v>83064</v>
      </c>
      <c r="M1616" s="6">
        <v>65219</v>
      </c>
      <c r="N1616" s="6">
        <v>94450</v>
      </c>
      <c r="O1616" s="6">
        <v>97051</v>
      </c>
      <c r="P1616" s="6">
        <v>33332</v>
      </c>
      <c r="Q1616" s="6">
        <v>74623.199999999997</v>
      </c>
    </row>
    <row r="1617" spans="7:17" x14ac:dyDescent="0.3">
      <c r="G1617" s="3" t="s">
        <v>72</v>
      </c>
      <c r="H1617" s="3" t="s">
        <v>77</v>
      </c>
      <c r="I1617" s="3" t="s">
        <v>78</v>
      </c>
      <c r="J1617" s="3" t="s">
        <v>79</v>
      </c>
      <c r="K1617" s="3" t="s">
        <v>83</v>
      </c>
      <c r="L1617" s="6">
        <v>83064</v>
      </c>
      <c r="M1617" s="6">
        <v>65219</v>
      </c>
      <c r="N1617" s="6">
        <v>94450</v>
      </c>
      <c r="O1617" s="6">
        <v>97051</v>
      </c>
      <c r="P1617" s="6">
        <v>41696</v>
      </c>
      <c r="Q1617" s="6">
        <v>76296</v>
      </c>
    </row>
    <row r="1618" spans="7:17" x14ac:dyDescent="0.3">
      <c r="G1618" s="3" t="s">
        <v>72</v>
      </c>
      <c r="H1618" s="3" t="s">
        <v>77</v>
      </c>
      <c r="I1618" s="3" t="s">
        <v>78</v>
      </c>
      <c r="J1618" s="3" t="s">
        <v>79</v>
      </c>
      <c r="K1618" s="3" t="s">
        <v>84</v>
      </c>
      <c r="L1618" s="6">
        <v>83064</v>
      </c>
      <c r="M1618" s="6">
        <v>65219</v>
      </c>
      <c r="N1618" s="6">
        <v>94450</v>
      </c>
      <c r="O1618" s="6">
        <v>97051</v>
      </c>
      <c r="P1618" s="6">
        <v>84732</v>
      </c>
      <c r="Q1618" s="6">
        <v>84903.2</v>
      </c>
    </row>
    <row r="1619" spans="7:17" x14ac:dyDescent="0.3">
      <c r="G1619" s="3" t="s">
        <v>72</v>
      </c>
      <c r="H1619" s="3" t="s">
        <v>77</v>
      </c>
      <c r="I1619" s="3" t="s">
        <v>78</v>
      </c>
      <c r="J1619" s="3" t="s">
        <v>79</v>
      </c>
      <c r="K1619" s="3" t="s">
        <v>24</v>
      </c>
      <c r="L1619" s="6">
        <v>83064</v>
      </c>
      <c r="M1619" s="6">
        <v>65219</v>
      </c>
      <c r="N1619" s="6">
        <v>94450</v>
      </c>
      <c r="O1619" s="6">
        <v>97051</v>
      </c>
      <c r="P1619" s="6">
        <v>100893</v>
      </c>
      <c r="Q1619" s="6">
        <v>88135.4</v>
      </c>
    </row>
    <row r="1620" spans="7:17" x14ac:dyDescent="0.3">
      <c r="G1620" s="3" t="s">
        <v>72</v>
      </c>
      <c r="H1620" s="3" t="s">
        <v>77</v>
      </c>
      <c r="I1620" s="3" t="s">
        <v>78</v>
      </c>
      <c r="J1620" s="3" t="s">
        <v>25</v>
      </c>
      <c r="K1620" s="3" t="s">
        <v>80</v>
      </c>
      <c r="L1620" s="6">
        <v>83064</v>
      </c>
      <c r="M1620" s="6">
        <v>65219</v>
      </c>
      <c r="N1620" s="6">
        <v>94450</v>
      </c>
      <c r="O1620" s="6">
        <v>50249</v>
      </c>
      <c r="P1620" s="6">
        <v>117461</v>
      </c>
      <c r="Q1620" s="6">
        <v>82088.600000000006</v>
      </c>
    </row>
    <row r="1621" spans="7:17" x14ac:dyDescent="0.3">
      <c r="G1621" s="3" t="s">
        <v>72</v>
      </c>
      <c r="H1621" s="3" t="s">
        <v>77</v>
      </c>
      <c r="I1621" s="3" t="s">
        <v>78</v>
      </c>
      <c r="J1621" s="3" t="s">
        <v>25</v>
      </c>
      <c r="K1621" s="3" t="s">
        <v>81</v>
      </c>
      <c r="L1621" s="6">
        <v>83064</v>
      </c>
      <c r="M1621" s="6">
        <v>65219</v>
      </c>
      <c r="N1621" s="6">
        <v>94450</v>
      </c>
      <c r="O1621" s="6">
        <v>50249</v>
      </c>
      <c r="P1621" s="6">
        <v>36016</v>
      </c>
      <c r="Q1621" s="6">
        <v>65799.600000000006</v>
      </c>
    </row>
    <row r="1622" spans="7:17" x14ac:dyDescent="0.3">
      <c r="G1622" s="3" t="s">
        <v>72</v>
      </c>
      <c r="H1622" s="3" t="s">
        <v>77</v>
      </c>
      <c r="I1622" s="3" t="s">
        <v>78</v>
      </c>
      <c r="J1622" s="3" t="s">
        <v>25</v>
      </c>
      <c r="K1622" s="3" t="s">
        <v>82</v>
      </c>
      <c r="L1622" s="6">
        <v>83064</v>
      </c>
      <c r="M1622" s="6">
        <v>65219</v>
      </c>
      <c r="N1622" s="6">
        <v>94450</v>
      </c>
      <c r="O1622" s="6">
        <v>50249</v>
      </c>
      <c r="P1622" s="6">
        <v>33332</v>
      </c>
      <c r="Q1622" s="6">
        <v>65262.8</v>
      </c>
    </row>
    <row r="1623" spans="7:17" x14ac:dyDescent="0.3">
      <c r="G1623" s="3" t="s">
        <v>72</v>
      </c>
      <c r="H1623" s="3" t="s">
        <v>77</v>
      </c>
      <c r="I1623" s="3" t="s">
        <v>78</v>
      </c>
      <c r="J1623" s="3" t="s">
        <v>25</v>
      </c>
      <c r="K1623" s="3" t="s">
        <v>83</v>
      </c>
      <c r="L1623" s="6">
        <v>83064</v>
      </c>
      <c r="M1623" s="6">
        <v>65219</v>
      </c>
      <c r="N1623" s="6">
        <v>94450</v>
      </c>
      <c r="O1623" s="6">
        <v>50249</v>
      </c>
      <c r="P1623" s="6">
        <v>41696</v>
      </c>
      <c r="Q1623" s="6">
        <v>66935.600000000006</v>
      </c>
    </row>
    <row r="1624" spans="7:17" x14ac:dyDescent="0.3">
      <c r="G1624" s="3" t="s">
        <v>72</v>
      </c>
      <c r="H1624" s="3" t="s">
        <v>77</v>
      </c>
      <c r="I1624" s="3" t="s">
        <v>78</v>
      </c>
      <c r="J1624" s="3" t="s">
        <v>25</v>
      </c>
      <c r="K1624" s="3" t="s">
        <v>84</v>
      </c>
      <c r="L1624" s="6">
        <v>83064</v>
      </c>
      <c r="M1624" s="6">
        <v>65219</v>
      </c>
      <c r="N1624" s="6">
        <v>94450</v>
      </c>
      <c r="O1624" s="6">
        <v>50249</v>
      </c>
      <c r="P1624" s="6">
        <v>84732</v>
      </c>
      <c r="Q1624" s="6">
        <v>75542.8</v>
      </c>
    </row>
    <row r="1625" spans="7:17" x14ac:dyDescent="0.3">
      <c r="G1625" s="3" t="s">
        <v>72</v>
      </c>
      <c r="H1625" s="3" t="s">
        <v>77</v>
      </c>
      <c r="I1625" s="3" t="s">
        <v>78</v>
      </c>
      <c r="J1625" s="3" t="s">
        <v>25</v>
      </c>
      <c r="K1625" s="3" t="s">
        <v>24</v>
      </c>
      <c r="L1625" s="6">
        <v>83064</v>
      </c>
      <c r="M1625" s="6">
        <v>65219</v>
      </c>
      <c r="N1625" s="6">
        <v>94450</v>
      </c>
      <c r="O1625" s="6">
        <v>50249</v>
      </c>
      <c r="P1625" s="6">
        <v>100893</v>
      </c>
      <c r="Q1625" s="6">
        <v>78775</v>
      </c>
    </row>
    <row r="1626" spans="7:17" x14ac:dyDescent="0.3">
      <c r="G1626" s="3" t="s">
        <v>72</v>
      </c>
      <c r="H1626" s="3" t="s">
        <v>77</v>
      </c>
      <c r="I1626" s="3" t="s">
        <v>78</v>
      </c>
      <c r="J1626" s="3" t="s">
        <v>80</v>
      </c>
      <c r="K1626" s="3" t="s">
        <v>81</v>
      </c>
      <c r="L1626" s="6">
        <v>83064</v>
      </c>
      <c r="M1626" s="6">
        <v>65219</v>
      </c>
      <c r="N1626" s="6">
        <v>94450</v>
      </c>
      <c r="O1626" s="6">
        <v>117461</v>
      </c>
      <c r="P1626" s="6">
        <v>36016</v>
      </c>
      <c r="Q1626" s="6">
        <v>79242</v>
      </c>
    </row>
    <row r="1627" spans="7:17" x14ac:dyDescent="0.3">
      <c r="G1627" s="3" t="s">
        <v>72</v>
      </c>
      <c r="H1627" s="3" t="s">
        <v>77</v>
      </c>
      <c r="I1627" s="3" t="s">
        <v>78</v>
      </c>
      <c r="J1627" s="3" t="s">
        <v>80</v>
      </c>
      <c r="K1627" s="3" t="s">
        <v>82</v>
      </c>
      <c r="L1627" s="6">
        <v>83064</v>
      </c>
      <c r="M1627" s="6">
        <v>65219</v>
      </c>
      <c r="N1627" s="6">
        <v>94450</v>
      </c>
      <c r="O1627" s="6">
        <v>117461</v>
      </c>
      <c r="P1627" s="6">
        <v>33332</v>
      </c>
      <c r="Q1627" s="6">
        <v>78705.2</v>
      </c>
    </row>
    <row r="1628" spans="7:17" x14ac:dyDescent="0.3">
      <c r="G1628" s="3" t="s">
        <v>72</v>
      </c>
      <c r="H1628" s="3" t="s">
        <v>77</v>
      </c>
      <c r="I1628" s="3" t="s">
        <v>78</v>
      </c>
      <c r="J1628" s="3" t="s">
        <v>80</v>
      </c>
      <c r="K1628" s="3" t="s">
        <v>83</v>
      </c>
      <c r="L1628" s="6">
        <v>83064</v>
      </c>
      <c r="M1628" s="6">
        <v>65219</v>
      </c>
      <c r="N1628" s="6">
        <v>94450</v>
      </c>
      <c r="O1628" s="6">
        <v>117461</v>
      </c>
      <c r="P1628" s="6">
        <v>41696</v>
      </c>
      <c r="Q1628" s="6">
        <v>80378</v>
      </c>
    </row>
    <row r="1629" spans="7:17" x14ac:dyDescent="0.3">
      <c r="G1629" s="3" t="s">
        <v>72</v>
      </c>
      <c r="H1629" s="3" t="s">
        <v>77</v>
      </c>
      <c r="I1629" s="3" t="s">
        <v>78</v>
      </c>
      <c r="J1629" s="3" t="s">
        <v>80</v>
      </c>
      <c r="K1629" s="3" t="s">
        <v>84</v>
      </c>
      <c r="L1629" s="6">
        <v>83064</v>
      </c>
      <c r="M1629" s="6">
        <v>65219</v>
      </c>
      <c r="N1629" s="6">
        <v>94450</v>
      </c>
      <c r="O1629" s="6">
        <v>117461</v>
      </c>
      <c r="P1629" s="6">
        <v>84732</v>
      </c>
      <c r="Q1629" s="6">
        <v>88985.2</v>
      </c>
    </row>
    <row r="1630" spans="7:17" x14ac:dyDescent="0.3">
      <c r="G1630" s="3" t="s">
        <v>72</v>
      </c>
      <c r="H1630" s="3" t="s">
        <v>77</v>
      </c>
      <c r="I1630" s="3" t="s">
        <v>78</v>
      </c>
      <c r="J1630" s="3" t="s">
        <v>80</v>
      </c>
      <c r="K1630" s="3" t="s">
        <v>24</v>
      </c>
      <c r="L1630" s="6">
        <v>83064</v>
      </c>
      <c r="M1630" s="6">
        <v>65219</v>
      </c>
      <c r="N1630" s="6">
        <v>94450</v>
      </c>
      <c r="O1630" s="6">
        <v>117461</v>
      </c>
      <c r="P1630" s="6">
        <v>100893</v>
      </c>
      <c r="Q1630" s="6">
        <v>92217.4</v>
      </c>
    </row>
    <row r="1631" spans="7:17" x14ac:dyDescent="0.3">
      <c r="G1631" s="3" t="s">
        <v>72</v>
      </c>
      <c r="H1631" s="3" t="s">
        <v>77</v>
      </c>
      <c r="I1631" s="3" t="s">
        <v>78</v>
      </c>
      <c r="J1631" s="3" t="s">
        <v>81</v>
      </c>
      <c r="K1631" s="3" t="s">
        <v>82</v>
      </c>
      <c r="L1631" s="6">
        <v>83064</v>
      </c>
      <c r="M1631" s="6">
        <v>65219</v>
      </c>
      <c r="N1631" s="6">
        <v>94450</v>
      </c>
      <c r="O1631" s="6">
        <v>36016</v>
      </c>
      <c r="P1631" s="6">
        <v>33332</v>
      </c>
      <c r="Q1631" s="6">
        <v>62416.2</v>
      </c>
    </row>
    <row r="1632" spans="7:17" x14ac:dyDescent="0.3">
      <c r="G1632" s="3" t="s">
        <v>72</v>
      </c>
      <c r="H1632" s="3" t="s">
        <v>77</v>
      </c>
      <c r="I1632" s="3" t="s">
        <v>78</v>
      </c>
      <c r="J1632" s="3" t="s">
        <v>81</v>
      </c>
      <c r="K1632" s="3" t="s">
        <v>83</v>
      </c>
      <c r="L1632" s="6">
        <v>83064</v>
      </c>
      <c r="M1632" s="6">
        <v>65219</v>
      </c>
      <c r="N1632" s="6">
        <v>94450</v>
      </c>
      <c r="O1632" s="6">
        <v>36016</v>
      </c>
      <c r="P1632" s="6">
        <v>41696</v>
      </c>
      <c r="Q1632" s="6">
        <v>64089</v>
      </c>
    </row>
    <row r="1633" spans="7:17" x14ac:dyDescent="0.3">
      <c r="G1633" s="3" t="s">
        <v>72</v>
      </c>
      <c r="H1633" s="3" t="s">
        <v>77</v>
      </c>
      <c r="I1633" s="3" t="s">
        <v>78</v>
      </c>
      <c r="J1633" s="3" t="s">
        <v>81</v>
      </c>
      <c r="K1633" s="3" t="s">
        <v>84</v>
      </c>
      <c r="L1633" s="6">
        <v>83064</v>
      </c>
      <c r="M1633" s="6">
        <v>65219</v>
      </c>
      <c r="N1633" s="6">
        <v>94450</v>
      </c>
      <c r="O1633" s="6">
        <v>36016</v>
      </c>
      <c r="P1633" s="6">
        <v>84732</v>
      </c>
      <c r="Q1633" s="6">
        <v>72696.2</v>
      </c>
    </row>
    <row r="1634" spans="7:17" x14ac:dyDescent="0.3">
      <c r="G1634" s="3" t="s">
        <v>72</v>
      </c>
      <c r="H1634" s="3" t="s">
        <v>77</v>
      </c>
      <c r="I1634" s="3" t="s">
        <v>78</v>
      </c>
      <c r="J1634" s="3" t="s">
        <v>81</v>
      </c>
      <c r="K1634" s="3" t="s">
        <v>24</v>
      </c>
      <c r="L1634" s="6">
        <v>83064</v>
      </c>
      <c r="M1634" s="6">
        <v>65219</v>
      </c>
      <c r="N1634" s="6">
        <v>94450</v>
      </c>
      <c r="O1634" s="6">
        <v>36016</v>
      </c>
      <c r="P1634" s="6">
        <v>100893</v>
      </c>
      <c r="Q1634" s="6">
        <v>75928.399999999994</v>
      </c>
    </row>
    <row r="1635" spans="7:17" x14ac:dyDescent="0.3">
      <c r="G1635" s="3" t="s">
        <v>72</v>
      </c>
      <c r="H1635" s="3" t="s">
        <v>77</v>
      </c>
      <c r="I1635" s="3" t="s">
        <v>78</v>
      </c>
      <c r="J1635" s="3" t="s">
        <v>82</v>
      </c>
      <c r="K1635" s="3" t="s">
        <v>83</v>
      </c>
      <c r="L1635" s="6">
        <v>83064</v>
      </c>
      <c r="M1635" s="6">
        <v>65219</v>
      </c>
      <c r="N1635" s="6">
        <v>94450</v>
      </c>
      <c r="O1635" s="6">
        <v>33332</v>
      </c>
      <c r="P1635" s="6">
        <v>41696</v>
      </c>
      <c r="Q1635" s="6">
        <v>63552.2</v>
      </c>
    </row>
    <row r="1636" spans="7:17" x14ac:dyDescent="0.3">
      <c r="G1636" s="3" t="s">
        <v>72</v>
      </c>
      <c r="H1636" s="3" t="s">
        <v>77</v>
      </c>
      <c r="I1636" s="3" t="s">
        <v>78</v>
      </c>
      <c r="J1636" s="3" t="s">
        <v>82</v>
      </c>
      <c r="K1636" s="3" t="s">
        <v>84</v>
      </c>
      <c r="L1636" s="6">
        <v>83064</v>
      </c>
      <c r="M1636" s="6">
        <v>65219</v>
      </c>
      <c r="N1636" s="6">
        <v>94450</v>
      </c>
      <c r="O1636" s="6">
        <v>33332</v>
      </c>
      <c r="P1636" s="6">
        <v>84732</v>
      </c>
      <c r="Q1636" s="6">
        <v>72159.399999999994</v>
      </c>
    </row>
    <row r="1637" spans="7:17" x14ac:dyDescent="0.3">
      <c r="G1637" s="3" t="s">
        <v>72</v>
      </c>
      <c r="H1637" s="3" t="s">
        <v>77</v>
      </c>
      <c r="I1637" s="3" t="s">
        <v>78</v>
      </c>
      <c r="J1637" s="3" t="s">
        <v>82</v>
      </c>
      <c r="K1637" s="3" t="s">
        <v>24</v>
      </c>
      <c r="L1637" s="6">
        <v>83064</v>
      </c>
      <c r="M1637" s="6">
        <v>65219</v>
      </c>
      <c r="N1637" s="6">
        <v>94450</v>
      </c>
      <c r="O1637" s="6">
        <v>33332</v>
      </c>
      <c r="P1637" s="6">
        <v>100893</v>
      </c>
      <c r="Q1637" s="6">
        <v>75391.600000000006</v>
      </c>
    </row>
    <row r="1638" spans="7:17" x14ac:dyDescent="0.3">
      <c r="G1638" s="3" t="s">
        <v>72</v>
      </c>
      <c r="H1638" s="3" t="s">
        <v>77</v>
      </c>
      <c r="I1638" s="3" t="s">
        <v>78</v>
      </c>
      <c r="J1638" s="3" t="s">
        <v>83</v>
      </c>
      <c r="K1638" s="3" t="s">
        <v>84</v>
      </c>
      <c r="L1638" s="6">
        <v>83064</v>
      </c>
      <c r="M1638" s="6">
        <v>65219</v>
      </c>
      <c r="N1638" s="6">
        <v>94450</v>
      </c>
      <c r="O1638" s="6">
        <v>41696</v>
      </c>
      <c r="P1638" s="6">
        <v>84732</v>
      </c>
      <c r="Q1638" s="6">
        <v>73832.2</v>
      </c>
    </row>
    <row r="1639" spans="7:17" x14ac:dyDescent="0.3">
      <c r="G1639" s="3" t="s">
        <v>72</v>
      </c>
      <c r="H1639" s="3" t="s">
        <v>77</v>
      </c>
      <c r="I1639" s="3" t="s">
        <v>78</v>
      </c>
      <c r="J1639" s="3" t="s">
        <v>83</v>
      </c>
      <c r="K1639" s="3" t="s">
        <v>24</v>
      </c>
      <c r="L1639" s="6">
        <v>83064</v>
      </c>
      <c r="M1639" s="6">
        <v>65219</v>
      </c>
      <c r="N1639" s="6">
        <v>94450</v>
      </c>
      <c r="O1639" s="6">
        <v>41696</v>
      </c>
      <c r="P1639" s="6">
        <v>100893</v>
      </c>
      <c r="Q1639" s="6">
        <v>77064.399999999994</v>
      </c>
    </row>
    <row r="1640" spans="7:17" x14ac:dyDescent="0.3">
      <c r="G1640" s="3" t="s">
        <v>72</v>
      </c>
      <c r="H1640" s="3" t="s">
        <v>77</v>
      </c>
      <c r="I1640" s="3" t="s">
        <v>78</v>
      </c>
      <c r="J1640" s="3" t="s">
        <v>84</v>
      </c>
      <c r="K1640" s="3" t="s">
        <v>24</v>
      </c>
      <c r="L1640" s="6">
        <v>83064</v>
      </c>
      <c r="M1640" s="6">
        <v>65219</v>
      </c>
      <c r="N1640" s="6">
        <v>94450</v>
      </c>
      <c r="O1640" s="6">
        <v>84732</v>
      </c>
      <c r="P1640" s="6">
        <v>100893</v>
      </c>
      <c r="Q1640" s="6">
        <v>85671.6</v>
      </c>
    </row>
    <row r="1641" spans="7:17" x14ac:dyDescent="0.3">
      <c r="G1641" s="3" t="s">
        <v>72</v>
      </c>
      <c r="H1641" s="3" t="s">
        <v>77</v>
      </c>
      <c r="I1641" s="3" t="s">
        <v>79</v>
      </c>
      <c r="J1641" s="3" t="s">
        <v>25</v>
      </c>
      <c r="K1641" s="3" t="s">
        <v>80</v>
      </c>
      <c r="L1641" s="6">
        <v>83064</v>
      </c>
      <c r="M1641" s="6">
        <v>65219</v>
      </c>
      <c r="N1641" s="6">
        <v>97051</v>
      </c>
      <c r="O1641" s="6">
        <v>50249</v>
      </c>
      <c r="P1641" s="6">
        <v>117461</v>
      </c>
      <c r="Q1641" s="6">
        <v>82608.800000000003</v>
      </c>
    </row>
    <row r="1642" spans="7:17" x14ac:dyDescent="0.3">
      <c r="G1642" s="3" t="s">
        <v>72</v>
      </c>
      <c r="H1642" s="3" t="s">
        <v>77</v>
      </c>
      <c r="I1642" s="3" t="s">
        <v>79</v>
      </c>
      <c r="J1642" s="3" t="s">
        <v>25</v>
      </c>
      <c r="K1642" s="3" t="s">
        <v>81</v>
      </c>
      <c r="L1642" s="6">
        <v>83064</v>
      </c>
      <c r="M1642" s="6">
        <v>65219</v>
      </c>
      <c r="N1642" s="6">
        <v>97051</v>
      </c>
      <c r="O1642" s="6">
        <v>50249</v>
      </c>
      <c r="P1642" s="6">
        <v>36016</v>
      </c>
      <c r="Q1642" s="6">
        <v>66319.8</v>
      </c>
    </row>
    <row r="1643" spans="7:17" x14ac:dyDescent="0.3">
      <c r="G1643" s="3" t="s">
        <v>72</v>
      </c>
      <c r="H1643" s="3" t="s">
        <v>77</v>
      </c>
      <c r="I1643" s="3" t="s">
        <v>79</v>
      </c>
      <c r="J1643" s="3" t="s">
        <v>25</v>
      </c>
      <c r="K1643" s="3" t="s">
        <v>82</v>
      </c>
      <c r="L1643" s="6">
        <v>83064</v>
      </c>
      <c r="M1643" s="6">
        <v>65219</v>
      </c>
      <c r="N1643" s="6">
        <v>97051</v>
      </c>
      <c r="O1643" s="6">
        <v>50249</v>
      </c>
      <c r="P1643" s="6">
        <v>33332</v>
      </c>
      <c r="Q1643" s="6">
        <v>65783</v>
      </c>
    </row>
    <row r="1644" spans="7:17" x14ac:dyDescent="0.3">
      <c r="G1644" s="3" t="s">
        <v>72</v>
      </c>
      <c r="H1644" s="3" t="s">
        <v>77</v>
      </c>
      <c r="I1644" s="3" t="s">
        <v>79</v>
      </c>
      <c r="J1644" s="3" t="s">
        <v>25</v>
      </c>
      <c r="K1644" s="3" t="s">
        <v>83</v>
      </c>
      <c r="L1644" s="6">
        <v>83064</v>
      </c>
      <c r="M1644" s="6">
        <v>65219</v>
      </c>
      <c r="N1644" s="6">
        <v>97051</v>
      </c>
      <c r="O1644" s="6">
        <v>50249</v>
      </c>
      <c r="P1644" s="6">
        <v>41696</v>
      </c>
      <c r="Q1644" s="6">
        <v>67455.8</v>
      </c>
    </row>
    <row r="1645" spans="7:17" x14ac:dyDescent="0.3">
      <c r="G1645" s="3" t="s">
        <v>72</v>
      </c>
      <c r="H1645" s="3" t="s">
        <v>77</v>
      </c>
      <c r="I1645" s="3" t="s">
        <v>79</v>
      </c>
      <c r="J1645" s="3" t="s">
        <v>25</v>
      </c>
      <c r="K1645" s="3" t="s">
        <v>84</v>
      </c>
      <c r="L1645" s="6">
        <v>83064</v>
      </c>
      <c r="M1645" s="6">
        <v>65219</v>
      </c>
      <c r="N1645" s="6">
        <v>97051</v>
      </c>
      <c r="O1645" s="6">
        <v>50249</v>
      </c>
      <c r="P1645" s="6">
        <v>84732</v>
      </c>
      <c r="Q1645" s="6">
        <v>76063</v>
      </c>
    </row>
    <row r="1646" spans="7:17" x14ac:dyDescent="0.3">
      <c r="G1646" s="3" t="s">
        <v>72</v>
      </c>
      <c r="H1646" s="3" t="s">
        <v>77</v>
      </c>
      <c r="I1646" s="3" t="s">
        <v>79</v>
      </c>
      <c r="J1646" s="3" t="s">
        <v>25</v>
      </c>
      <c r="K1646" s="3" t="s">
        <v>24</v>
      </c>
      <c r="L1646" s="6">
        <v>83064</v>
      </c>
      <c r="M1646" s="6">
        <v>65219</v>
      </c>
      <c r="N1646" s="6">
        <v>97051</v>
      </c>
      <c r="O1646" s="6">
        <v>50249</v>
      </c>
      <c r="P1646" s="6">
        <v>100893</v>
      </c>
      <c r="Q1646" s="6">
        <v>79295.199999999997</v>
      </c>
    </row>
    <row r="1647" spans="7:17" x14ac:dyDescent="0.3">
      <c r="G1647" s="3" t="s">
        <v>72</v>
      </c>
      <c r="H1647" s="3" t="s">
        <v>77</v>
      </c>
      <c r="I1647" s="3" t="s">
        <v>79</v>
      </c>
      <c r="J1647" s="3" t="s">
        <v>80</v>
      </c>
      <c r="K1647" s="3" t="s">
        <v>81</v>
      </c>
      <c r="L1647" s="6">
        <v>83064</v>
      </c>
      <c r="M1647" s="6">
        <v>65219</v>
      </c>
      <c r="N1647" s="6">
        <v>97051</v>
      </c>
      <c r="O1647" s="6">
        <v>117461</v>
      </c>
      <c r="P1647" s="6">
        <v>36016</v>
      </c>
      <c r="Q1647" s="6">
        <v>79762.2</v>
      </c>
    </row>
    <row r="1648" spans="7:17" x14ac:dyDescent="0.3">
      <c r="G1648" s="3" t="s">
        <v>72</v>
      </c>
      <c r="H1648" s="3" t="s">
        <v>77</v>
      </c>
      <c r="I1648" s="3" t="s">
        <v>79</v>
      </c>
      <c r="J1648" s="3" t="s">
        <v>80</v>
      </c>
      <c r="K1648" s="3" t="s">
        <v>82</v>
      </c>
      <c r="L1648" s="6">
        <v>83064</v>
      </c>
      <c r="M1648" s="6">
        <v>65219</v>
      </c>
      <c r="N1648" s="6">
        <v>97051</v>
      </c>
      <c r="O1648" s="6">
        <v>117461</v>
      </c>
      <c r="P1648" s="6">
        <v>33332</v>
      </c>
      <c r="Q1648" s="6">
        <v>79225.399999999994</v>
      </c>
    </row>
    <row r="1649" spans="7:17" x14ac:dyDescent="0.3">
      <c r="G1649" s="3" t="s">
        <v>72</v>
      </c>
      <c r="H1649" s="3" t="s">
        <v>77</v>
      </c>
      <c r="I1649" s="3" t="s">
        <v>79</v>
      </c>
      <c r="J1649" s="3" t="s">
        <v>80</v>
      </c>
      <c r="K1649" s="3" t="s">
        <v>83</v>
      </c>
      <c r="L1649" s="6">
        <v>83064</v>
      </c>
      <c r="M1649" s="6">
        <v>65219</v>
      </c>
      <c r="N1649" s="6">
        <v>97051</v>
      </c>
      <c r="O1649" s="6">
        <v>117461</v>
      </c>
      <c r="P1649" s="6">
        <v>41696</v>
      </c>
      <c r="Q1649" s="6">
        <v>80898.2</v>
      </c>
    </row>
    <row r="1650" spans="7:17" x14ac:dyDescent="0.3">
      <c r="G1650" s="3" t="s">
        <v>72</v>
      </c>
      <c r="H1650" s="3" t="s">
        <v>77</v>
      </c>
      <c r="I1650" s="3" t="s">
        <v>79</v>
      </c>
      <c r="J1650" s="3" t="s">
        <v>80</v>
      </c>
      <c r="K1650" s="3" t="s">
        <v>84</v>
      </c>
      <c r="L1650" s="6">
        <v>83064</v>
      </c>
      <c r="M1650" s="6">
        <v>65219</v>
      </c>
      <c r="N1650" s="6">
        <v>97051</v>
      </c>
      <c r="O1650" s="6">
        <v>117461</v>
      </c>
      <c r="P1650" s="6">
        <v>84732</v>
      </c>
      <c r="Q1650" s="6">
        <v>89505.4</v>
      </c>
    </row>
    <row r="1651" spans="7:17" x14ac:dyDescent="0.3">
      <c r="G1651" s="3" t="s">
        <v>72</v>
      </c>
      <c r="H1651" s="3" t="s">
        <v>77</v>
      </c>
      <c r="I1651" s="3" t="s">
        <v>79</v>
      </c>
      <c r="J1651" s="3" t="s">
        <v>80</v>
      </c>
      <c r="K1651" s="3" t="s">
        <v>24</v>
      </c>
      <c r="L1651" s="6">
        <v>83064</v>
      </c>
      <c r="M1651" s="6">
        <v>65219</v>
      </c>
      <c r="N1651" s="6">
        <v>97051</v>
      </c>
      <c r="O1651" s="6">
        <v>117461</v>
      </c>
      <c r="P1651" s="6">
        <v>100893</v>
      </c>
      <c r="Q1651" s="6">
        <v>92737.600000000006</v>
      </c>
    </row>
    <row r="1652" spans="7:17" x14ac:dyDescent="0.3">
      <c r="G1652" s="3" t="s">
        <v>72</v>
      </c>
      <c r="H1652" s="3" t="s">
        <v>77</v>
      </c>
      <c r="I1652" s="3" t="s">
        <v>79</v>
      </c>
      <c r="J1652" s="3" t="s">
        <v>81</v>
      </c>
      <c r="K1652" s="3" t="s">
        <v>82</v>
      </c>
      <c r="L1652" s="6">
        <v>83064</v>
      </c>
      <c r="M1652" s="6">
        <v>65219</v>
      </c>
      <c r="N1652" s="6">
        <v>97051</v>
      </c>
      <c r="O1652" s="6">
        <v>36016</v>
      </c>
      <c r="P1652" s="6">
        <v>33332</v>
      </c>
      <c r="Q1652" s="6">
        <v>62936.4</v>
      </c>
    </row>
    <row r="1653" spans="7:17" x14ac:dyDescent="0.3">
      <c r="G1653" s="3" t="s">
        <v>72</v>
      </c>
      <c r="H1653" s="3" t="s">
        <v>77</v>
      </c>
      <c r="I1653" s="3" t="s">
        <v>79</v>
      </c>
      <c r="J1653" s="3" t="s">
        <v>81</v>
      </c>
      <c r="K1653" s="3" t="s">
        <v>83</v>
      </c>
      <c r="L1653" s="6">
        <v>83064</v>
      </c>
      <c r="M1653" s="6">
        <v>65219</v>
      </c>
      <c r="N1653" s="6">
        <v>97051</v>
      </c>
      <c r="O1653" s="6">
        <v>36016</v>
      </c>
      <c r="P1653" s="6">
        <v>41696</v>
      </c>
      <c r="Q1653" s="6">
        <v>64609.2</v>
      </c>
    </row>
    <row r="1654" spans="7:17" x14ac:dyDescent="0.3">
      <c r="G1654" s="3" t="s">
        <v>72</v>
      </c>
      <c r="H1654" s="3" t="s">
        <v>77</v>
      </c>
      <c r="I1654" s="3" t="s">
        <v>79</v>
      </c>
      <c r="J1654" s="3" t="s">
        <v>81</v>
      </c>
      <c r="K1654" s="3" t="s">
        <v>84</v>
      </c>
      <c r="L1654" s="6">
        <v>83064</v>
      </c>
      <c r="M1654" s="6">
        <v>65219</v>
      </c>
      <c r="N1654" s="6">
        <v>97051</v>
      </c>
      <c r="O1654" s="6">
        <v>36016</v>
      </c>
      <c r="P1654" s="6">
        <v>84732</v>
      </c>
      <c r="Q1654" s="6">
        <v>73216.399999999994</v>
      </c>
    </row>
    <row r="1655" spans="7:17" x14ac:dyDescent="0.3">
      <c r="G1655" s="3" t="s">
        <v>72</v>
      </c>
      <c r="H1655" s="3" t="s">
        <v>77</v>
      </c>
      <c r="I1655" s="3" t="s">
        <v>79</v>
      </c>
      <c r="J1655" s="3" t="s">
        <v>81</v>
      </c>
      <c r="K1655" s="3" t="s">
        <v>24</v>
      </c>
      <c r="L1655" s="6">
        <v>83064</v>
      </c>
      <c r="M1655" s="6">
        <v>65219</v>
      </c>
      <c r="N1655" s="6">
        <v>97051</v>
      </c>
      <c r="O1655" s="6">
        <v>36016</v>
      </c>
      <c r="P1655" s="6">
        <v>100893</v>
      </c>
      <c r="Q1655" s="6">
        <v>76448.600000000006</v>
      </c>
    </row>
    <row r="1656" spans="7:17" x14ac:dyDescent="0.3">
      <c r="G1656" s="3" t="s">
        <v>72</v>
      </c>
      <c r="H1656" s="3" t="s">
        <v>77</v>
      </c>
      <c r="I1656" s="3" t="s">
        <v>79</v>
      </c>
      <c r="J1656" s="3" t="s">
        <v>82</v>
      </c>
      <c r="K1656" s="3" t="s">
        <v>83</v>
      </c>
      <c r="L1656" s="6">
        <v>83064</v>
      </c>
      <c r="M1656" s="6">
        <v>65219</v>
      </c>
      <c r="N1656" s="6">
        <v>97051</v>
      </c>
      <c r="O1656" s="6">
        <v>33332</v>
      </c>
      <c r="P1656" s="6">
        <v>41696</v>
      </c>
      <c r="Q1656" s="6">
        <v>64072.4</v>
      </c>
    </row>
    <row r="1657" spans="7:17" x14ac:dyDescent="0.3">
      <c r="G1657" s="3" t="s">
        <v>72</v>
      </c>
      <c r="H1657" s="3" t="s">
        <v>77</v>
      </c>
      <c r="I1657" s="3" t="s">
        <v>79</v>
      </c>
      <c r="J1657" s="3" t="s">
        <v>82</v>
      </c>
      <c r="K1657" s="3" t="s">
        <v>84</v>
      </c>
      <c r="L1657" s="6">
        <v>83064</v>
      </c>
      <c r="M1657" s="6">
        <v>65219</v>
      </c>
      <c r="N1657" s="6">
        <v>97051</v>
      </c>
      <c r="O1657" s="6">
        <v>33332</v>
      </c>
      <c r="P1657" s="6">
        <v>84732</v>
      </c>
      <c r="Q1657" s="6">
        <v>72679.600000000006</v>
      </c>
    </row>
    <row r="1658" spans="7:17" x14ac:dyDescent="0.3">
      <c r="G1658" s="3" t="s">
        <v>72</v>
      </c>
      <c r="H1658" s="3" t="s">
        <v>77</v>
      </c>
      <c r="I1658" s="3" t="s">
        <v>79</v>
      </c>
      <c r="J1658" s="3" t="s">
        <v>82</v>
      </c>
      <c r="K1658" s="3" t="s">
        <v>24</v>
      </c>
      <c r="L1658" s="6">
        <v>83064</v>
      </c>
      <c r="M1658" s="6">
        <v>65219</v>
      </c>
      <c r="N1658" s="6">
        <v>97051</v>
      </c>
      <c r="O1658" s="6">
        <v>33332</v>
      </c>
      <c r="P1658" s="6">
        <v>100893</v>
      </c>
      <c r="Q1658" s="6">
        <v>75911.8</v>
      </c>
    </row>
    <row r="1659" spans="7:17" x14ac:dyDescent="0.3">
      <c r="G1659" s="3" t="s">
        <v>72</v>
      </c>
      <c r="H1659" s="3" t="s">
        <v>77</v>
      </c>
      <c r="I1659" s="3" t="s">
        <v>79</v>
      </c>
      <c r="J1659" s="3" t="s">
        <v>83</v>
      </c>
      <c r="K1659" s="3" t="s">
        <v>84</v>
      </c>
      <c r="L1659" s="6">
        <v>83064</v>
      </c>
      <c r="M1659" s="6">
        <v>65219</v>
      </c>
      <c r="N1659" s="6">
        <v>97051</v>
      </c>
      <c r="O1659" s="6">
        <v>41696</v>
      </c>
      <c r="P1659" s="6">
        <v>84732</v>
      </c>
      <c r="Q1659" s="6">
        <v>74352.399999999994</v>
      </c>
    </row>
    <row r="1660" spans="7:17" x14ac:dyDescent="0.3">
      <c r="G1660" s="3" t="s">
        <v>72</v>
      </c>
      <c r="H1660" s="3" t="s">
        <v>77</v>
      </c>
      <c r="I1660" s="3" t="s">
        <v>79</v>
      </c>
      <c r="J1660" s="3" t="s">
        <v>83</v>
      </c>
      <c r="K1660" s="3" t="s">
        <v>24</v>
      </c>
      <c r="L1660" s="6">
        <v>83064</v>
      </c>
      <c r="M1660" s="6">
        <v>65219</v>
      </c>
      <c r="N1660" s="6">
        <v>97051</v>
      </c>
      <c r="O1660" s="6">
        <v>41696</v>
      </c>
      <c r="P1660" s="6">
        <v>100893</v>
      </c>
      <c r="Q1660" s="6">
        <v>77584.600000000006</v>
      </c>
    </row>
    <row r="1661" spans="7:17" x14ac:dyDescent="0.3">
      <c r="G1661" s="3" t="s">
        <v>72</v>
      </c>
      <c r="H1661" s="3" t="s">
        <v>77</v>
      </c>
      <c r="I1661" s="3" t="s">
        <v>79</v>
      </c>
      <c r="J1661" s="3" t="s">
        <v>84</v>
      </c>
      <c r="K1661" s="3" t="s">
        <v>24</v>
      </c>
      <c r="L1661" s="6">
        <v>83064</v>
      </c>
      <c r="M1661" s="6">
        <v>65219</v>
      </c>
      <c r="N1661" s="6">
        <v>97051</v>
      </c>
      <c r="O1661" s="6">
        <v>84732</v>
      </c>
      <c r="P1661" s="6">
        <v>100893</v>
      </c>
      <c r="Q1661" s="6">
        <v>86191.8</v>
      </c>
    </row>
    <row r="1662" spans="7:17" x14ac:dyDescent="0.3">
      <c r="G1662" s="3" t="s">
        <v>72</v>
      </c>
      <c r="H1662" s="3" t="s">
        <v>77</v>
      </c>
      <c r="I1662" s="3" t="s">
        <v>25</v>
      </c>
      <c r="J1662" s="3" t="s">
        <v>80</v>
      </c>
      <c r="K1662" s="3" t="s">
        <v>81</v>
      </c>
      <c r="L1662" s="6">
        <v>83064</v>
      </c>
      <c r="M1662" s="6">
        <v>65219</v>
      </c>
      <c r="N1662" s="6">
        <v>50249</v>
      </c>
      <c r="O1662" s="6">
        <v>117461</v>
      </c>
      <c r="P1662" s="6">
        <v>36016</v>
      </c>
      <c r="Q1662" s="6">
        <v>70401.8</v>
      </c>
    </row>
    <row r="1663" spans="7:17" x14ac:dyDescent="0.3">
      <c r="G1663" s="3" t="s">
        <v>72</v>
      </c>
      <c r="H1663" s="3" t="s">
        <v>77</v>
      </c>
      <c r="I1663" s="3" t="s">
        <v>25</v>
      </c>
      <c r="J1663" s="3" t="s">
        <v>80</v>
      </c>
      <c r="K1663" s="3" t="s">
        <v>82</v>
      </c>
      <c r="L1663" s="6">
        <v>83064</v>
      </c>
      <c r="M1663" s="6">
        <v>65219</v>
      </c>
      <c r="N1663" s="6">
        <v>50249</v>
      </c>
      <c r="O1663" s="6">
        <v>117461</v>
      </c>
      <c r="P1663" s="6">
        <v>33332</v>
      </c>
      <c r="Q1663" s="6">
        <v>69865</v>
      </c>
    </row>
    <row r="1664" spans="7:17" x14ac:dyDescent="0.3">
      <c r="G1664" s="3" t="s">
        <v>72</v>
      </c>
      <c r="H1664" s="3" t="s">
        <v>77</v>
      </c>
      <c r="I1664" s="3" t="s">
        <v>25</v>
      </c>
      <c r="J1664" s="3" t="s">
        <v>80</v>
      </c>
      <c r="K1664" s="3" t="s">
        <v>83</v>
      </c>
      <c r="L1664" s="6">
        <v>83064</v>
      </c>
      <c r="M1664" s="6">
        <v>65219</v>
      </c>
      <c r="N1664" s="6">
        <v>50249</v>
      </c>
      <c r="O1664" s="6">
        <v>117461</v>
      </c>
      <c r="P1664" s="6">
        <v>41696</v>
      </c>
      <c r="Q1664" s="6">
        <v>71537.8</v>
      </c>
    </row>
    <row r="1665" spans="7:17" x14ac:dyDescent="0.3">
      <c r="G1665" s="3" t="s">
        <v>72</v>
      </c>
      <c r="H1665" s="3" t="s">
        <v>77</v>
      </c>
      <c r="I1665" s="3" t="s">
        <v>25</v>
      </c>
      <c r="J1665" s="3" t="s">
        <v>80</v>
      </c>
      <c r="K1665" s="3" t="s">
        <v>84</v>
      </c>
      <c r="L1665" s="6">
        <v>83064</v>
      </c>
      <c r="M1665" s="6">
        <v>65219</v>
      </c>
      <c r="N1665" s="6">
        <v>50249</v>
      </c>
      <c r="O1665" s="6">
        <v>117461</v>
      </c>
      <c r="P1665" s="6">
        <v>84732</v>
      </c>
      <c r="Q1665" s="6">
        <v>80145</v>
      </c>
    </row>
    <row r="1666" spans="7:17" x14ac:dyDescent="0.3">
      <c r="G1666" s="3" t="s">
        <v>72</v>
      </c>
      <c r="H1666" s="3" t="s">
        <v>77</v>
      </c>
      <c r="I1666" s="3" t="s">
        <v>25</v>
      </c>
      <c r="J1666" s="3" t="s">
        <v>80</v>
      </c>
      <c r="K1666" s="3" t="s">
        <v>24</v>
      </c>
      <c r="L1666" s="6">
        <v>83064</v>
      </c>
      <c r="M1666" s="6">
        <v>65219</v>
      </c>
      <c r="N1666" s="6">
        <v>50249</v>
      </c>
      <c r="O1666" s="6">
        <v>117461</v>
      </c>
      <c r="P1666" s="6">
        <v>100893</v>
      </c>
      <c r="Q1666" s="6">
        <v>83377.2</v>
      </c>
    </row>
    <row r="1667" spans="7:17" x14ac:dyDescent="0.3">
      <c r="G1667" s="3" t="s">
        <v>72</v>
      </c>
      <c r="H1667" s="3" t="s">
        <v>77</v>
      </c>
      <c r="I1667" s="3" t="s">
        <v>25</v>
      </c>
      <c r="J1667" s="3" t="s">
        <v>81</v>
      </c>
      <c r="K1667" s="3" t="s">
        <v>82</v>
      </c>
      <c r="L1667" s="6">
        <v>83064</v>
      </c>
      <c r="M1667" s="6">
        <v>65219</v>
      </c>
      <c r="N1667" s="6">
        <v>50249</v>
      </c>
      <c r="O1667" s="6">
        <v>36016</v>
      </c>
      <c r="P1667" s="6">
        <v>33332</v>
      </c>
      <c r="Q1667" s="6">
        <v>53576</v>
      </c>
    </row>
    <row r="1668" spans="7:17" x14ac:dyDescent="0.3">
      <c r="G1668" s="3" t="s">
        <v>72</v>
      </c>
      <c r="H1668" s="3" t="s">
        <v>77</v>
      </c>
      <c r="I1668" s="3" t="s">
        <v>25</v>
      </c>
      <c r="J1668" s="3" t="s">
        <v>81</v>
      </c>
      <c r="K1668" s="3" t="s">
        <v>83</v>
      </c>
      <c r="L1668" s="6">
        <v>83064</v>
      </c>
      <c r="M1668" s="6">
        <v>65219</v>
      </c>
      <c r="N1668" s="6">
        <v>50249</v>
      </c>
      <c r="O1668" s="6">
        <v>36016</v>
      </c>
      <c r="P1668" s="6">
        <v>41696</v>
      </c>
      <c r="Q1668" s="6">
        <v>55248.800000000003</v>
      </c>
    </row>
    <row r="1669" spans="7:17" x14ac:dyDescent="0.3">
      <c r="G1669" s="3" t="s">
        <v>72</v>
      </c>
      <c r="H1669" s="3" t="s">
        <v>77</v>
      </c>
      <c r="I1669" s="3" t="s">
        <v>25</v>
      </c>
      <c r="J1669" s="3" t="s">
        <v>81</v>
      </c>
      <c r="K1669" s="3" t="s">
        <v>84</v>
      </c>
      <c r="L1669" s="6">
        <v>83064</v>
      </c>
      <c r="M1669" s="6">
        <v>65219</v>
      </c>
      <c r="N1669" s="6">
        <v>50249</v>
      </c>
      <c r="O1669" s="6">
        <v>36016</v>
      </c>
      <c r="P1669" s="6">
        <v>84732</v>
      </c>
      <c r="Q1669" s="6">
        <v>63856</v>
      </c>
    </row>
    <row r="1670" spans="7:17" x14ac:dyDescent="0.3">
      <c r="G1670" s="3" t="s">
        <v>72</v>
      </c>
      <c r="H1670" s="3" t="s">
        <v>77</v>
      </c>
      <c r="I1670" s="3" t="s">
        <v>25</v>
      </c>
      <c r="J1670" s="3" t="s">
        <v>81</v>
      </c>
      <c r="K1670" s="3" t="s">
        <v>24</v>
      </c>
      <c r="L1670" s="6">
        <v>83064</v>
      </c>
      <c r="M1670" s="6">
        <v>65219</v>
      </c>
      <c r="N1670" s="6">
        <v>50249</v>
      </c>
      <c r="O1670" s="6">
        <v>36016</v>
      </c>
      <c r="P1670" s="6">
        <v>100893</v>
      </c>
      <c r="Q1670" s="6">
        <v>67088.2</v>
      </c>
    </row>
    <row r="1671" spans="7:17" x14ac:dyDescent="0.3">
      <c r="G1671" s="3" t="s">
        <v>72</v>
      </c>
      <c r="H1671" s="3" t="s">
        <v>77</v>
      </c>
      <c r="I1671" s="3" t="s">
        <v>25</v>
      </c>
      <c r="J1671" s="3" t="s">
        <v>82</v>
      </c>
      <c r="K1671" s="3" t="s">
        <v>83</v>
      </c>
      <c r="L1671" s="6">
        <v>83064</v>
      </c>
      <c r="M1671" s="6">
        <v>65219</v>
      </c>
      <c r="N1671" s="6">
        <v>50249</v>
      </c>
      <c r="O1671" s="6">
        <v>33332</v>
      </c>
      <c r="P1671" s="6">
        <v>41696</v>
      </c>
      <c r="Q1671" s="6">
        <v>54712</v>
      </c>
    </row>
    <row r="1672" spans="7:17" x14ac:dyDescent="0.3">
      <c r="G1672" s="3" t="s">
        <v>72</v>
      </c>
      <c r="H1672" s="3" t="s">
        <v>77</v>
      </c>
      <c r="I1672" s="3" t="s">
        <v>25</v>
      </c>
      <c r="J1672" s="3" t="s">
        <v>82</v>
      </c>
      <c r="K1672" s="3" t="s">
        <v>84</v>
      </c>
      <c r="L1672" s="6">
        <v>83064</v>
      </c>
      <c r="M1672" s="6">
        <v>65219</v>
      </c>
      <c r="N1672" s="6">
        <v>50249</v>
      </c>
      <c r="O1672" s="6">
        <v>33332</v>
      </c>
      <c r="P1672" s="6">
        <v>84732</v>
      </c>
      <c r="Q1672" s="6">
        <v>63319.199999999997</v>
      </c>
    </row>
    <row r="1673" spans="7:17" x14ac:dyDescent="0.3">
      <c r="G1673" s="3" t="s">
        <v>72</v>
      </c>
      <c r="H1673" s="3" t="s">
        <v>77</v>
      </c>
      <c r="I1673" s="3" t="s">
        <v>25</v>
      </c>
      <c r="J1673" s="3" t="s">
        <v>82</v>
      </c>
      <c r="K1673" s="3" t="s">
        <v>24</v>
      </c>
      <c r="L1673" s="6">
        <v>83064</v>
      </c>
      <c r="M1673" s="6">
        <v>65219</v>
      </c>
      <c r="N1673" s="6">
        <v>50249</v>
      </c>
      <c r="O1673" s="6">
        <v>33332</v>
      </c>
      <c r="P1673" s="6">
        <v>100893</v>
      </c>
      <c r="Q1673" s="6">
        <v>66551.399999999994</v>
      </c>
    </row>
    <row r="1674" spans="7:17" x14ac:dyDescent="0.3">
      <c r="G1674" s="3" t="s">
        <v>72</v>
      </c>
      <c r="H1674" s="3" t="s">
        <v>77</v>
      </c>
      <c r="I1674" s="3" t="s">
        <v>25</v>
      </c>
      <c r="J1674" s="3" t="s">
        <v>83</v>
      </c>
      <c r="K1674" s="3" t="s">
        <v>84</v>
      </c>
      <c r="L1674" s="6">
        <v>83064</v>
      </c>
      <c r="M1674" s="6">
        <v>65219</v>
      </c>
      <c r="N1674" s="6">
        <v>50249</v>
      </c>
      <c r="O1674" s="6">
        <v>41696</v>
      </c>
      <c r="P1674" s="6">
        <v>84732</v>
      </c>
      <c r="Q1674" s="6">
        <v>64992</v>
      </c>
    </row>
    <row r="1675" spans="7:17" x14ac:dyDescent="0.3">
      <c r="G1675" s="3" t="s">
        <v>72</v>
      </c>
      <c r="H1675" s="3" t="s">
        <v>77</v>
      </c>
      <c r="I1675" s="3" t="s">
        <v>25</v>
      </c>
      <c r="J1675" s="3" t="s">
        <v>83</v>
      </c>
      <c r="K1675" s="3" t="s">
        <v>24</v>
      </c>
      <c r="L1675" s="6">
        <v>83064</v>
      </c>
      <c r="M1675" s="6">
        <v>65219</v>
      </c>
      <c r="N1675" s="6">
        <v>50249</v>
      </c>
      <c r="O1675" s="6">
        <v>41696</v>
      </c>
      <c r="P1675" s="6">
        <v>100893</v>
      </c>
      <c r="Q1675" s="6">
        <v>68224.2</v>
      </c>
    </row>
    <row r="1676" spans="7:17" x14ac:dyDescent="0.3">
      <c r="G1676" s="3" t="s">
        <v>72</v>
      </c>
      <c r="H1676" s="3" t="s">
        <v>77</v>
      </c>
      <c r="I1676" s="3" t="s">
        <v>25</v>
      </c>
      <c r="J1676" s="3" t="s">
        <v>84</v>
      </c>
      <c r="K1676" s="3" t="s">
        <v>24</v>
      </c>
      <c r="L1676" s="6">
        <v>83064</v>
      </c>
      <c r="M1676" s="6">
        <v>65219</v>
      </c>
      <c r="N1676" s="6">
        <v>50249</v>
      </c>
      <c r="O1676" s="6">
        <v>84732</v>
      </c>
      <c r="P1676" s="6">
        <v>100893</v>
      </c>
      <c r="Q1676" s="6">
        <v>76831.399999999994</v>
      </c>
    </row>
    <row r="1677" spans="7:17" x14ac:dyDescent="0.3">
      <c r="G1677" s="3" t="s">
        <v>72</v>
      </c>
      <c r="H1677" s="3" t="s">
        <v>77</v>
      </c>
      <c r="I1677" s="3" t="s">
        <v>80</v>
      </c>
      <c r="J1677" s="3" t="s">
        <v>81</v>
      </c>
      <c r="K1677" s="3" t="s">
        <v>82</v>
      </c>
      <c r="L1677" s="6">
        <v>83064</v>
      </c>
      <c r="M1677" s="6">
        <v>65219</v>
      </c>
      <c r="N1677" s="6">
        <v>117461</v>
      </c>
      <c r="O1677" s="6">
        <v>36016</v>
      </c>
      <c r="P1677" s="6">
        <v>33332</v>
      </c>
      <c r="Q1677" s="6">
        <v>67018.399999999994</v>
      </c>
    </row>
    <row r="1678" spans="7:17" x14ac:dyDescent="0.3">
      <c r="G1678" s="3" t="s">
        <v>72</v>
      </c>
      <c r="H1678" s="3" t="s">
        <v>77</v>
      </c>
      <c r="I1678" s="3" t="s">
        <v>80</v>
      </c>
      <c r="J1678" s="3" t="s">
        <v>81</v>
      </c>
      <c r="K1678" s="3" t="s">
        <v>83</v>
      </c>
      <c r="L1678" s="6">
        <v>83064</v>
      </c>
      <c r="M1678" s="6">
        <v>65219</v>
      </c>
      <c r="N1678" s="6">
        <v>117461</v>
      </c>
      <c r="O1678" s="6">
        <v>36016</v>
      </c>
      <c r="P1678" s="6">
        <v>41696</v>
      </c>
      <c r="Q1678" s="6">
        <v>68691.199999999997</v>
      </c>
    </row>
    <row r="1679" spans="7:17" x14ac:dyDescent="0.3">
      <c r="G1679" s="3" t="s">
        <v>72</v>
      </c>
      <c r="H1679" s="3" t="s">
        <v>77</v>
      </c>
      <c r="I1679" s="3" t="s">
        <v>80</v>
      </c>
      <c r="J1679" s="3" t="s">
        <v>81</v>
      </c>
      <c r="K1679" s="3" t="s">
        <v>84</v>
      </c>
      <c r="L1679" s="6">
        <v>83064</v>
      </c>
      <c r="M1679" s="6">
        <v>65219</v>
      </c>
      <c r="N1679" s="6">
        <v>117461</v>
      </c>
      <c r="O1679" s="6">
        <v>36016</v>
      </c>
      <c r="P1679" s="6">
        <v>84732</v>
      </c>
      <c r="Q1679" s="6">
        <v>77298.399999999994</v>
      </c>
    </row>
    <row r="1680" spans="7:17" x14ac:dyDescent="0.3">
      <c r="G1680" s="3" t="s">
        <v>72</v>
      </c>
      <c r="H1680" s="3" t="s">
        <v>77</v>
      </c>
      <c r="I1680" s="3" t="s">
        <v>80</v>
      </c>
      <c r="J1680" s="3" t="s">
        <v>81</v>
      </c>
      <c r="K1680" s="3" t="s">
        <v>24</v>
      </c>
      <c r="L1680" s="6">
        <v>83064</v>
      </c>
      <c r="M1680" s="6">
        <v>65219</v>
      </c>
      <c r="N1680" s="6">
        <v>117461</v>
      </c>
      <c r="O1680" s="6">
        <v>36016</v>
      </c>
      <c r="P1680" s="6">
        <v>100893</v>
      </c>
      <c r="Q1680" s="6">
        <v>80530.600000000006</v>
      </c>
    </row>
    <row r="1681" spans="7:17" x14ac:dyDescent="0.3">
      <c r="G1681" s="3" t="s">
        <v>72</v>
      </c>
      <c r="H1681" s="3" t="s">
        <v>77</v>
      </c>
      <c r="I1681" s="3" t="s">
        <v>80</v>
      </c>
      <c r="J1681" s="3" t="s">
        <v>82</v>
      </c>
      <c r="K1681" s="3" t="s">
        <v>83</v>
      </c>
      <c r="L1681" s="6">
        <v>83064</v>
      </c>
      <c r="M1681" s="6">
        <v>65219</v>
      </c>
      <c r="N1681" s="6">
        <v>117461</v>
      </c>
      <c r="O1681" s="6">
        <v>33332</v>
      </c>
      <c r="P1681" s="6">
        <v>41696</v>
      </c>
      <c r="Q1681" s="6">
        <v>68154.399999999994</v>
      </c>
    </row>
    <row r="1682" spans="7:17" x14ac:dyDescent="0.3">
      <c r="G1682" s="3" t="s">
        <v>72</v>
      </c>
      <c r="H1682" s="3" t="s">
        <v>77</v>
      </c>
      <c r="I1682" s="3" t="s">
        <v>80</v>
      </c>
      <c r="J1682" s="3" t="s">
        <v>82</v>
      </c>
      <c r="K1682" s="3" t="s">
        <v>84</v>
      </c>
      <c r="L1682" s="6">
        <v>83064</v>
      </c>
      <c r="M1682" s="6">
        <v>65219</v>
      </c>
      <c r="N1682" s="6">
        <v>117461</v>
      </c>
      <c r="O1682" s="6">
        <v>33332</v>
      </c>
      <c r="P1682" s="6">
        <v>84732</v>
      </c>
      <c r="Q1682" s="6">
        <v>76761.600000000006</v>
      </c>
    </row>
    <row r="1683" spans="7:17" x14ac:dyDescent="0.3">
      <c r="G1683" s="3" t="s">
        <v>72</v>
      </c>
      <c r="H1683" s="3" t="s">
        <v>77</v>
      </c>
      <c r="I1683" s="3" t="s">
        <v>80</v>
      </c>
      <c r="J1683" s="3" t="s">
        <v>82</v>
      </c>
      <c r="K1683" s="3" t="s">
        <v>24</v>
      </c>
      <c r="L1683" s="6">
        <v>83064</v>
      </c>
      <c r="M1683" s="6">
        <v>65219</v>
      </c>
      <c r="N1683" s="6">
        <v>117461</v>
      </c>
      <c r="O1683" s="6">
        <v>33332</v>
      </c>
      <c r="P1683" s="6">
        <v>100893</v>
      </c>
      <c r="Q1683" s="6">
        <v>79993.8</v>
      </c>
    </row>
    <row r="1684" spans="7:17" x14ac:dyDescent="0.3">
      <c r="G1684" s="3" t="s">
        <v>72</v>
      </c>
      <c r="H1684" s="3" t="s">
        <v>77</v>
      </c>
      <c r="I1684" s="3" t="s">
        <v>80</v>
      </c>
      <c r="J1684" s="3" t="s">
        <v>83</v>
      </c>
      <c r="K1684" s="3" t="s">
        <v>84</v>
      </c>
      <c r="L1684" s="6">
        <v>83064</v>
      </c>
      <c r="M1684" s="6">
        <v>65219</v>
      </c>
      <c r="N1684" s="6">
        <v>117461</v>
      </c>
      <c r="O1684" s="6">
        <v>41696</v>
      </c>
      <c r="P1684" s="6">
        <v>84732</v>
      </c>
      <c r="Q1684" s="6">
        <v>78434.399999999994</v>
      </c>
    </row>
    <row r="1685" spans="7:17" x14ac:dyDescent="0.3">
      <c r="G1685" s="3" t="s">
        <v>72</v>
      </c>
      <c r="H1685" s="3" t="s">
        <v>77</v>
      </c>
      <c r="I1685" s="3" t="s">
        <v>80</v>
      </c>
      <c r="J1685" s="3" t="s">
        <v>83</v>
      </c>
      <c r="K1685" s="3" t="s">
        <v>24</v>
      </c>
      <c r="L1685" s="6">
        <v>83064</v>
      </c>
      <c r="M1685" s="6">
        <v>65219</v>
      </c>
      <c r="N1685" s="6">
        <v>117461</v>
      </c>
      <c r="O1685" s="6">
        <v>41696</v>
      </c>
      <c r="P1685" s="6">
        <v>100893</v>
      </c>
      <c r="Q1685" s="6">
        <v>81666.600000000006</v>
      </c>
    </row>
    <row r="1686" spans="7:17" x14ac:dyDescent="0.3">
      <c r="G1686" s="3" t="s">
        <v>72</v>
      </c>
      <c r="H1686" s="3" t="s">
        <v>77</v>
      </c>
      <c r="I1686" s="3" t="s">
        <v>80</v>
      </c>
      <c r="J1686" s="3" t="s">
        <v>84</v>
      </c>
      <c r="K1686" s="3" t="s">
        <v>24</v>
      </c>
      <c r="L1686" s="6">
        <v>83064</v>
      </c>
      <c r="M1686" s="6">
        <v>65219</v>
      </c>
      <c r="N1686" s="6">
        <v>117461</v>
      </c>
      <c r="O1686" s="6">
        <v>84732</v>
      </c>
      <c r="P1686" s="6">
        <v>100893</v>
      </c>
      <c r="Q1686" s="6">
        <v>90273.8</v>
      </c>
    </row>
    <row r="1687" spans="7:17" x14ac:dyDescent="0.3">
      <c r="G1687" s="3" t="s">
        <v>72</v>
      </c>
      <c r="H1687" s="3" t="s">
        <v>77</v>
      </c>
      <c r="I1687" s="3" t="s">
        <v>81</v>
      </c>
      <c r="J1687" s="3" t="s">
        <v>82</v>
      </c>
      <c r="K1687" s="3" t="s">
        <v>83</v>
      </c>
      <c r="L1687" s="6">
        <v>83064</v>
      </c>
      <c r="M1687" s="6">
        <v>65219</v>
      </c>
      <c r="N1687" s="6">
        <v>36016</v>
      </c>
      <c r="O1687" s="6">
        <v>33332</v>
      </c>
      <c r="P1687" s="6">
        <v>41696</v>
      </c>
      <c r="Q1687" s="6">
        <v>51865.4</v>
      </c>
    </row>
    <row r="1688" spans="7:17" x14ac:dyDescent="0.3">
      <c r="G1688" s="3" t="s">
        <v>72</v>
      </c>
      <c r="H1688" s="3" t="s">
        <v>77</v>
      </c>
      <c r="I1688" s="3" t="s">
        <v>81</v>
      </c>
      <c r="J1688" s="3" t="s">
        <v>82</v>
      </c>
      <c r="K1688" s="3" t="s">
        <v>84</v>
      </c>
      <c r="L1688" s="6">
        <v>83064</v>
      </c>
      <c r="M1688" s="6">
        <v>65219</v>
      </c>
      <c r="N1688" s="6">
        <v>36016</v>
      </c>
      <c r="O1688" s="6">
        <v>33332</v>
      </c>
      <c r="P1688" s="6">
        <v>84732</v>
      </c>
      <c r="Q1688" s="6">
        <v>60472.6</v>
      </c>
    </row>
    <row r="1689" spans="7:17" x14ac:dyDescent="0.3">
      <c r="G1689" s="3" t="s">
        <v>72</v>
      </c>
      <c r="H1689" s="3" t="s">
        <v>77</v>
      </c>
      <c r="I1689" s="3" t="s">
        <v>81</v>
      </c>
      <c r="J1689" s="3" t="s">
        <v>82</v>
      </c>
      <c r="K1689" s="3" t="s">
        <v>24</v>
      </c>
      <c r="L1689" s="6">
        <v>83064</v>
      </c>
      <c r="M1689" s="6">
        <v>65219</v>
      </c>
      <c r="N1689" s="6">
        <v>36016</v>
      </c>
      <c r="O1689" s="6">
        <v>33332</v>
      </c>
      <c r="P1689" s="6">
        <v>100893</v>
      </c>
      <c r="Q1689" s="6">
        <v>63704.800000000003</v>
      </c>
    </row>
    <row r="1690" spans="7:17" x14ac:dyDescent="0.3">
      <c r="G1690" s="3" t="s">
        <v>72</v>
      </c>
      <c r="H1690" s="3" t="s">
        <v>77</v>
      </c>
      <c r="I1690" s="3" t="s">
        <v>81</v>
      </c>
      <c r="J1690" s="3" t="s">
        <v>83</v>
      </c>
      <c r="K1690" s="3" t="s">
        <v>84</v>
      </c>
      <c r="L1690" s="6">
        <v>83064</v>
      </c>
      <c r="M1690" s="6">
        <v>65219</v>
      </c>
      <c r="N1690" s="6">
        <v>36016</v>
      </c>
      <c r="O1690" s="6">
        <v>41696</v>
      </c>
      <c r="P1690" s="6">
        <v>84732</v>
      </c>
      <c r="Q1690" s="6">
        <v>62145.4</v>
      </c>
    </row>
    <row r="1691" spans="7:17" x14ac:dyDescent="0.3">
      <c r="G1691" s="3" t="s">
        <v>72</v>
      </c>
      <c r="H1691" s="3" t="s">
        <v>77</v>
      </c>
      <c r="I1691" s="3" t="s">
        <v>81</v>
      </c>
      <c r="J1691" s="3" t="s">
        <v>83</v>
      </c>
      <c r="K1691" s="3" t="s">
        <v>24</v>
      </c>
      <c r="L1691" s="6">
        <v>83064</v>
      </c>
      <c r="M1691" s="6">
        <v>65219</v>
      </c>
      <c r="N1691" s="6">
        <v>36016</v>
      </c>
      <c r="O1691" s="6">
        <v>41696</v>
      </c>
      <c r="P1691" s="6">
        <v>100893</v>
      </c>
      <c r="Q1691" s="6">
        <v>65377.599999999999</v>
      </c>
    </row>
    <row r="1692" spans="7:17" x14ac:dyDescent="0.3">
      <c r="G1692" s="3" t="s">
        <v>72</v>
      </c>
      <c r="H1692" s="3" t="s">
        <v>77</v>
      </c>
      <c r="I1692" s="3" t="s">
        <v>81</v>
      </c>
      <c r="J1692" s="3" t="s">
        <v>84</v>
      </c>
      <c r="K1692" s="3" t="s">
        <v>24</v>
      </c>
      <c r="L1692" s="6">
        <v>83064</v>
      </c>
      <c r="M1692" s="6">
        <v>65219</v>
      </c>
      <c r="N1692" s="6">
        <v>36016</v>
      </c>
      <c r="O1692" s="6">
        <v>84732</v>
      </c>
      <c r="P1692" s="6">
        <v>100893</v>
      </c>
      <c r="Q1692" s="6">
        <v>73984.800000000003</v>
      </c>
    </row>
    <row r="1693" spans="7:17" x14ac:dyDescent="0.3">
      <c r="G1693" s="3" t="s">
        <v>72</v>
      </c>
      <c r="H1693" s="3" t="s">
        <v>77</v>
      </c>
      <c r="I1693" s="3" t="s">
        <v>82</v>
      </c>
      <c r="J1693" s="3" t="s">
        <v>83</v>
      </c>
      <c r="K1693" s="3" t="s">
        <v>84</v>
      </c>
      <c r="L1693" s="6">
        <v>83064</v>
      </c>
      <c r="M1693" s="6">
        <v>65219</v>
      </c>
      <c r="N1693" s="6">
        <v>33332</v>
      </c>
      <c r="O1693" s="6">
        <v>41696</v>
      </c>
      <c r="P1693" s="6">
        <v>84732</v>
      </c>
      <c r="Q1693" s="6">
        <v>61608.6</v>
      </c>
    </row>
    <row r="1694" spans="7:17" x14ac:dyDescent="0.3">
      <c r="G1694" s="3" t="s">
        <v>72</v>
      </c>
      <c r="H1694" s="3" t="s">
        <v>77</v>
      </c>
      <c r="I1694" s="3" t="s">
        <v>82</v>
      </c>
      <c r="J1694" s="3" t="s">
        <v>83</v>
      </c>
      <c r="K1694" s="3" t="s">
        <v>24</v>
      </c>
      <c r="L1694" s="6">
        <v>83064</v>
      </c>
      <c r="M1694" s="6">
        <v>65219</v>
      </c>
      <c r="N1694" s="6">
        <v>33332</v>
      </c>
      <c r="O1694" s="6">
        <v>41696</v>
      </c>
      <c r="P1694" s="6">
        <v>100893</v>
      </c>
      <c r="Q1694" s="6">
        <v>64840.800000000003</v>
      </c>
    </row>
    <row r="1695" spans="7:17" x14ac:dyDescent="0.3">
      <c r="G1695" s="3" t="s">
        <v>72</v>
      </c>
      <c r="H1695" s="3" t="s">
        <v>77</v>
      </c>
      <c r="I1695" s="3" t="s">
        <v>82</v>
      </c>
      <c r="J1695" s="3" t="s">
        <v>84</v>
      </c>
      <c r="K1695" s="3" t="s">
        <v>24</v>
      </c>
      <c r="L1695" s="6">
        <v>83064</v>
      </c>
      <c r="M1695" s="6">
        <v>65219</v>
      </c>
      <c r="N1695" s="6">
        <v>33332</v>
      </c>
      <c r="O1695" s="6">
        <v>84732</v>
      </c>
      <c r="P1695" s="6">
        <v>100893</v>
      </c>
      <c r="Q1695" s="6">
        <v>73448</v>
      </c>
    </row>
    <row r="1696" spans="7:17" x14ac:dyDescent="0.3">
      <c r="G1696" s="3" t="s">
        <v>72</v>
      </c>
      <c r="H1696" s="3" t="s">
        <v>77</v>
      </c>
      <c r="I1696" s="3" t="s">
        <v>83</v>
      </c>
      <c r="J1696" s="3" t="s">
        <v>84</v>
      </c>
      <c r="K1696" s="3" t="s">
        <v>24</v>
      </c>
      <c r="L1696" s="6">
        <v>83064</v>
      </c>
      <c r="M1696" s="6">
        <v>65219</v>
      </c>
      <c r="N1696" s="6">
        <v>41696</v>
      </c>
      <c r="O1696" s="6">
        <v>84732</v>
      </c>
      <c r="P1696" s="6">
        <v>100893</v>
      </c>
      <c r="Q1696" s="6">
        <v>75120.800000000003</v>
      </c>
    </row>
    <row r="1697" spans="7:17" x14ac:dyDescent="0.3">
      <c r="G1697" s="3" t="s">
        <v>72</v>
      </c>
      <c r="H1697" s="3" t="s">
        <v>78</v>
      </c>
      <c r="I1697" s="3" t="s">
        <v>79</v>
      </c>
      <c r="J1697" s="3" t="s">
        <v>25</v>
      </c>
      <c r="K1697" s="3" t="s">
        <v>80</v>
      </c>
      <c r="L1697" s="6">
        <v>83064</v>
      </c>
      <c r="M1697" s="6">
        <v>94450</v>
      </c>
      <c r="N1697" s="6">
        <v>97051</v>
      </c>
      <c r="O1697" s="6">
        <v>50249</v>
      </c>
      <c r="P1697" s="6">
        <v>117461</v>
      </c>
      <c r="Q1697" s="6">
        <v>88455</v>
      </c>
    </row>
    <row r="1698" spans="7:17" x14ac:dyDescent="0.3">
      <c r="G1698" s="3" t="s">
        <v>72</v>
      </c>
      <c r="H1698" s="3" t="s">
        <v>78</v>
      </c>
      <c r="I1698" s="3" t="s">
        <v>79</v>
      </c>
      <c r="J1698" s="3" t="s">
        <v>25</v>
      </c>
      <c r="K1698" s="3" t="s">
        <v>81</v>
      </c>
      <c r="L1698" s="6">
        <v>83064</v>
      </c>
      <c r="M1698" s="6">
        <v>94450</v>
      </c>
      <c r="N1698" s="6">
        <v>97051</v>
      </c>
      <c r="O1698" s="6">
        <v>50249</v>
      </c>
      <c r="P1698" s="6">
        <v>36016</v>
      </c>
      <c r="Q1698" s="6">
        <v>72166</v>
      </c>
    </row>
    <row r="1699" spans="7:17" x14ac:dyDescent="0.3">
      <c r="G1699" s="3" t="s">
        <v>72</v>
      </c>
      <c r="H1699" s="3" t="s">
        <v>78</v>
      </c>
      <c r="I1699" s="3" t="s">
        <v>79</v>
      </c>
      <c r="J1699" s="3" t="s">
        <v>25</v>
      </c>
      <c r="K1699" s="3" t="s">
        <v>82</v>
      </c>
      <c r="L1699" s="6">
        <v>83064</v>
      </c>
      <c r="M1699" s="6">
        <v>94450</v>
      </c>
      <c r="N1699" s="6">
        <v>97051</v>
      </c>
      <c r="O1699" s="6">
        <v>50249</v>
      </c>
      <c r="P1699" s="6">
        <v>33332</v>
      </c>
      <c r="Q1699" s="6">
        <v>71629.2</v>
      </c>
    </row>
    <row r="1700" spans="7:17" x14ac:dyDescent="0.3">
      <c r="G1700" s="3" t="s">
        <v>72</v>
      </c>
      <c r="H1700" s="3" t="s">
        <v>78</v>
      </c>
      <c r="I1700" s="3" t="s">
        <v>79</v>
      </c>
      <c r="J1700" s="3" t="s">
        <v>25</v>
      </c>
      <c r="K1700" s="3" t="s">
        <v>83</v>
      </c>
      <c r="L1700" s="6">
        <v>83064</v>
      </c>
      <c r="M1700" s="6">
        <v>94450</v>
      </c>
      <c r="N1700" s="6">
        <v>97051</v>
      </c>
      <c r="O1700" s="6">
        <v>50249</v>
      </c>
      <c r="P1700" s="6">
        <v>41696</v>
      </c>
      <c r="Q1700" s="6">
        <v>73302</v>
      </c>
    </row>
    <row r="1701" spans="7:17" x14ac:dyDescent="0.3">
      <c r="G1701" s="3" t="s">
        <v>72</v>
      </c>
      <c r="H1701" s="3" t="s">
        <v>78</v>
      </c>
      <c r="I1701" s="3" t="s">
        <v>79</v>
      </c>
      <c r="J1701" s="3" t="s">
        <v>25</v>
      </c>
      <c r="K1701" s="3" t="s">
        <v>84</v>
      </c>
      <c r="L1701" s="6">
        <v>83064</v>
      </c>
      <c r="M1701" s="6">
        <v>94450</v>
      </c>
      <c r="N1701" s="6">
        <v>97051</v>
      </c>
      <c r="O1701" s="6">
        <v>50249</v>
      </c>
      <c r="P1701" s="6">
        <v>84732</v>
      </c>
      <c r="Q1701" s="6">
        <v>81909.2</v>
      </c>
    </row>
    <row r="1702" spans="7:17" x14ac:dyDescent="0.3">
      <c r="G1702" s="3" t="s">
        <v>72</v>
      </c>
      <c r="H1702" s="3" t="s">
        <v>78</v>
      </c>
      <c r="I1702" s="3" t="s">
        <v>79</v>
      </c>
      <c r="J1702" s="3" t="s">
        <v>25</v>
      </c>
      <c r="K1702" s="3" t="s">
        <v>24</v>
      </c>
      <c r="L1702" s="6">
        <v>83064</v>
      </c>
      <c r="M1702" s="6">
        <v>94450</v>
      </c>
      <c r="N1702" s="6">
        <v>97051</v>
      </c>
      <c r="O1702" s="6">
        <v>50249</v>
      </c>
      <c r="P1702" s="6">
        <v>100893</v>
      </c>
      <c r="Q1702" s="6">
        <v>85141.4</v>
      </c>
    </row>
    <row r="1703" spans="7:17" x14ac:dyDescent="0.3">
      <c r="G1703" s="3" t="s">
        <v>72</v>
      </c>
      <c r="H1703" s="3" t="s">
        <v>78</v>
      </c>
      <c r="I1703" s="3" t="s">
        <v>79</v>
      </c>
      <c r="J1703" s="3" t="s">
        <v>80</v>
      </c>
      <c r="K1703" s="3" t="s">
        <v>81</v>
      </c>
      <c r="L1703" s="6">
        <v>83064</v>
      </c>
      <c r="M1703" s="6">
        <v>94450</v>
      </c>
      <c r="N1703" s="6">
        <v>97051</v>
      </c>
      <c r="O1703" s="6">
        <v>117461</v>
      </c>
      <c r="P1703" s="6">
        <v>36016</v>
      </c>
      <c r="Q1703" s="6">
        <v>85608.4</v>
      </c>
    </row>
    <row r="1704" spans="7:17" x14ac:dyDescent="0.3">
      <c r="G1704" s="3" t="s">
        <v>72</v>
      </c>
      <c r="H1704" s="3" t="s">
        <v>78</v>
      </c>
      <c r="I1704" s="3" t="s">
        <v>79</v>
      </c>
      <c r="J1704" s="3" t="s">
        <v>80</v>
      </c>
      <c r="K1704" s="3" t="s">
        <v>82</v>
      </c>
      <c r="L1704" s="6">
        <v>83064</v>
      </c>
      <c r="M1704" s="6">
        <v>94450</v>
      </c>
      <c r="N1704" s="6">
        <v>97051</v>
      </c>
      <c r="O1704" s="6">
        <v>117461</v>
      </c>
      <c r="P1704" s="6">
        <v>33332</v>
      </c>
      <c r="Q1704" s="6">
        <v>85071.6</v>
      </c>
    </row>
    <row r="1705" spans="7:17" x14ac:dyDescent="0.3">
      <c r="G1705" s="3" t="s">
        <v>72</v>
      </c>
      <c r="H1705" s="3" t="s">
        <v>78</v>
      </c>
      <c r="I1705" s="3" t="s">
        <v>79</v>
      </c>
      <c r="J1705" s="3" t="s">
        <v>80</v>
      </c>
      <c r="K1705" s="3" t="s">
        <v>83</v>
      </c>
      <c r="L1705" s="6">
        <v>83064</v>
      </c>
      <c r="M1705" s="6">
        <v>94450</v>
      </c>
      <c r="N1705" s="6">
        <v>97051</v>
      </c>
      <c r="O1705" s="6">
        <v>117461</v>
      </c>
      <c r="P1705" s="6">
        <v>41696</v>
      </c>
      <c r="Q1705" s="6">
        <v>86744.4</v>
      </c>
    </row>
    <row r="1706" spans="7:17" x14ac:dyDescent="0.3">
      <c r="G1706" s="3" t="s">
        <v>72</v>
      </c>
      <c r="H1706" s="3" t="s">
        <v>78</v>
      </c>
      <c r="I1706" s="3" t="s">
        <v>79</v>
      </c>
      <c r="J1706" s="3" t="s">
        <v>80</v>
      </c>
      <c r="K1706" s="3" t="s">
        <v>84</v>
      </c>
      <c r="L1706" s="6">
        <v>83064</v>
      </c>
      <c r="M1706" s="6">
        <v>94450</v>
      </c>
      <c r="N1706" s="6">
        <v>97051</v>
      </c>
      <c r="O1706" s="6">
        <v>117461</v>
      </c>
      <c r="P1706" s="6">
        <v>84732</v>
      </c>
      <c r="Q1706" s="6">
        <v>95351.6</v>
      </c>
    </row>
    <row r="1707" spans="7:17" x14ac:dyDescent="0.3">
      <c r="G1707" s="3" t="s">
        <v>72</v>
      </c>
      <c r="H1707" s="3" t="s">
        <v>78</v>
      </c>
      <c r="I1707" s="3" t="s">
        <v>79</v>
      </c>
      <c r="J1707" s="3" t="s">
        <v>80</v>
      </c>
      <c r="K1707" s="3" t="s">
        <v>24</v>
      </c>
      <c r="L1707" s="6">
        <v>83064</v>
      </c>
      <c r="M1707" s="6">
        <v>94450</v>
      </c>
      <c r="N1707" s="6">
        <v>97051</v>
      </c>
      <c r="O1707" s="6">
        <v>117461</v>
      </c>
      <c r="P1707" s="6">
        <v>100893</v>
      </c>
      <c r="Q1707" s="6">
        <v>98583.8</v>
      </c>
    </row>
    <row r="1708" spans="7:17" x14ac:dyDescent="0.3">
      <c r="G1708" s="3" t="s">
        <v>72</v>
      </c>
      <c r="H1708" s="3" t="s">
        <v>78</v>
      </c>
      <c r="I1708" s="3" t="s">
        <v>79</v>
      </c>
      <c r="J1708" s="3" t="s">
        <v>81</v>
      </c>
      <c r="K1708" s="3" t="s">
        <v>82</v>
      </c>
      <c r="L1708" s="6">
        <v>83064</v>
      </c>
      <c r="M1708" s="6">
        <v>94450</v>
      </c>
      <c r="N1708" s="6">
        <v>97051</v>
      </c>
      <c r="O1708" s="6">
        <v>36016</v>
      </c>
      <c r="P1708" s="6">
        <v>33332</v>
      </c>
      <c r="Q1708" s="6">
        <v>68782.600000000006</v>
      </c>
    </row>
    <row r="1709" spans="7:17" x14ac:dyDescent="0.3">
      <c r="G1709" s="3" t="s">
        <v>72</v>
      </c>
      <c r="H1709" s="3" t="s">
        <v>78</v>
      </c>
      <c r="I1709" s="3" t="s">
        <v>79</v>
      </c>
      <c r="J1709" s="3" t="s">
        <v>81</v>
      </c>
      <c r="K1709" s="3" t="s">
        <v>83</v>
      </c>
      <c r="L1709" s="6">
        <v>83064</v>
      </c>
      <c r="M1709" s="6">
        <v>94450</v>
      </c>
      <c r="N1709" s="6">
        <v>97051</v>
      </c>
      <c r="O1709" s="6">
        <v>36016</v>
      </c>
      <c r="P1709" s="6">
        <v>41696</v>
      </c>
      <c r="Q1709" s="6">
        <v>70455.399999999994</v>
      </c>
    </row>
    <row r="1710" spans="7:17" x14ac:dyDescent="0.3">
      <c r="G1710" s="3" t="s">
        <v>72</v>
      </c>
      <c r="H1710" s="3" t="s">
        <v>78</v>
      </c>
      <c r="I1710" s="3" t="s">
        <v>79</v>
      </c>
      <c r="J1710" s="3" t="s">
        <v>81</v>
      </c>
      <c r="K1710" s="3" t="s">
        <v>84</v>
      </c>
      <c r="L1710" s="6">
        <v>83064</v>
      </c>
      <c r="M1710" s="6">
        <v>94450</v>
      </c>
      <c r="N1710" s="6">
        <v>97051</v>
      </c>
      <c r="O1710" s="6">
        <v>36016</v>
      </c>
      <c r="P1710" s="6">
        <v>84732</v>
      </c>
      <c r="Q1710" s="6">
        <v>79062.600000000006</v>
      </c>
    </row>
    <row r="1711" spans="7:17" x14ac:dyDescent="0.3">
      <c r="G1711" s="3" t="s">
        <v>72</v>
      </c>
      <c r="H1711" s="3" t="s">
        <v>78</v>
      </c>
      <c r="I1711" s="3" t="s">
        <v>79</v>
      </c>
      <c r="J1711" s="3" t="s">
        <v>81</v>
      </c>
      <c r="K1711" s="3" t="s">
        <v>24</v>
      </c>
      <c r="L1711" s="6">
        <v>83064</v>
      </c>
      <c r="M1711" s="6">
        <v>94450</v>
      </c>
      <c r="N1711" s="6">
        <v>97051</v>
      </c>
      <c r="O1711" s="6">
        <v>36016</v>
      </c>
      <c r="P1711" s="6">
        <v>100893</v>
      </c>
      <c r="Q1711" s="6">
        <v>82294.8</v>
      </c>
    </row>
    <row r="1712" spans="7:17" x14ac:dyDescent="0.3">
      <c r="G1712" s="3" t="s">
        <v>72</v>
      </c>
      <c r="H1712" s="3" t="s">
        <v>78</v>
      </c>
      <c r="I1712" s="3" t="s">
        <v>79</v>
      </c>
      <c r="J1712" s="3" t="s">
        <v>82</v>
      </c>
      <c r="K1712" s="3" t="s">
        <v>83</v>
      </c>
      <c r="L1712" s="6">
        <v>83064</v>
      </c>
      <c r="M1712" s="6">
        <v>94450</v>
      </c>
      <c r="N1712" s="6">
        <v>97051</v>
      </c>
      <c r="O1712" s="6">
        <v>33332</v>
      </c>
      <c r="P1712" s="6">
        <v>41696</v>
      </c>
      <c r="Q1712" s="6">
        <v>69918.600000000006</v>
      </c>
    </row>
    <row r="1713" spans="7:17" x14ac:dyDescent="0.3">
      <c r="G1713" s="3" t="s">
        <v>72</v>
      </c>
      <c r="H1713" s="3" t="s">
        <v>78</v>
      </c>
      <c r="I1713" s="3" t="s">
        <v>79</v>
      </c>
      <c r="J1713" s="3" t="s">
        <v>82</v>
      </c>
      <c r="K1713" s="3" t="s">
        <v>84</v>
      </c>
      <c r="L1713" s="6">
        <v>83064</v>
      </c>
      <c r="M1713" s="6">
        <v>94450</v>
      </c>
      <c r="N1713" s="6">
        <v>97051</v>
      </c>
      <c r="O1713" s="6">
        <v>33332</v>
      </c>
      <c r="P1713" s="6">
        <v>84732</v>
      </c>
      <c r="Q1713" s="6">
        <v>78525.8</v>
      </c>
    </row>
    <row r="1714" spans="7:17" x14ac:dyDescent="0.3">
      <c r="G1714" s="3" t="s">
        <v>72</v>
      </c>
      <c r="H1714" s="3" t="s">
        <v>78</v>
      </c>
      <c r="I1714" s="3" t="s">
        <v>79</v>
      </c>
      <c r="J1714" s="3" t="s">
        <v>82</v>
      </c>
      <c r="K1714" s="3" t="s">
        <v>24</v>
      </c>
      <c r="L1714" s="6">
        <v>83064</v>
      </c>
      <c r="M1714" s="6">
        <v>94450</v>
      </c>
      <c r="N1714" s="6">
        <v>97051</v>
      </c>
      <c r="O1714" s="6">
        <v>33332</v>
      </c>
      <c r="P1714" s="6">
        <v>100893</v>
      </c>
      <c r="Q1714" s="6">
        <v>81758</v>
      </c>
    </row>
    <row r="1715" spans="7:17" x14ac:dyDescent="0.3">
      <c r="G1715" s="3" t="s">
        <v>72</v>
      </c>
      <c r="H1715" s="3" t="s">
        <v>78</v>
      </c>
      <c r="I1715" s="3" t="s">
        <v>79</v>
      </c>
      <c r="J1715" s="3" t="s">
        <v>83</v>
      </c>
      <c r="K1715" s="3" t="s">
        <v>84</v>
      </c>
      <c r="L1715" s="6">
        <v>83064</v>
      </c>
      <c r="M1715" s="6">
        <v>94450</v>
      </c>
      <c r="N1715" s="6">
        <v>97051</v>
      </c>
      <c r="O1715" s="6">
        <v>41696</v>
      </c>
      <c r="P1715" s="6">
        <v>84732</v>
      </c>
      <c r="Q1715" s="6">
        <v>80198.600000000006</v>
      </c>
    </row>
    <row r="1716" spans="7:17" x14ac:dyDescent="0.3">
      <c r="G1716" s="3" t="s">
        <v>72</v>
      </c>
      <c r="H1716" s="3" t="s">
        <v>78</v>
      </c>
      <c r="I1716" s="3" t="s">
        <v>79</v>
      </c>
      <c r="J1716" s="3" t="s">
        <v>83</v>
      </c>
      <c r="K1716" s="3" t="s">
        <v>24</v>
      </c>
      <c r="L1716" s="6">
        <v>83064</v>
      </c>
      <c r="M1716" s="6">
        <v>94450</v>
      </c>
      <c r="N1716" s="6">
        <v>97051</v>
      </c>
      <c r="O1716" s="6">
        <v>41696</v>
      </c>
      <c r="P1716" s="6">
        <v>100893</v>
      </c>
      <c r="Q1716" s="6">
        <v>83430.8</v>
      </c>
    </row>
    <row r="1717" spans="7:17" x14ac:dyDescent="0.3">
      <c r="G1717" s="3" t="s">
        <v>72</v>
      </c>
      <c r="H1717" s="3" t="s">
        <v>78</v>
      </c>
      <c r="I1717" s="3" t="s">
        <v>79</v>
      </c>
      <c r="J1717" s="3" t="s">
        <v>84</v>
      </c>
      <c r="K1717" s="3" t="s">
        <v>24</v>
      </c>
      <c r="L1717" s="6">
        <v>83064</v>
      </c>
      <c r="M1717" s="6">
        <v>94450</v>
      </c>
      <c r="N1717" s="6">
        <v>97051</v>
      </c>
      <c r="O1717" s="6">
        <v>84732</v>
      </c>
      <c r="P1717" s="6">
        <v>100893</v>
      </c>
      <c r="Q1717" s="6">
        <v>92038</v>
      </c>
    </row>
    <row r="1718" spans="7:17" x14ac:dyDescent="0.3">
      <c r="G1718" s="3" t="s">
        <v>72</v>
      </c>
      <c r="H1718" s="3" t="s">
        <v>78</v>
      </c>
      <c r="I1718" s="3" t="s">
        <v>25</v>
      </c>
      <c r="J1718" s="3" t="s">
        <v>80</v>
      </c>
      <c r="K1718" s="3" t="s">
        <v>81</v>
      </c>
      <c r="L1718" s="6">
        <v>83064</v>
      </c>
      <c r="M1718" s="6">
        <v>94450</v>
      </c>
      <c r="N1718" s="6">
        <v>50249</v>
      </c>
      <c r="O1718" s="6">
        <v>117461</v>
      </c>
      <c r="P1718" s="6">
        <v>36016</v>
      </c>
      <c r="Q1718" s="6">
        <v>76248</v>
      </c>
    </row>
    <row r="1719" spans="7:17" x14ac:dyDescent="0.3">
      <c r="G1719" s="3" t="s">
        <v>72</v>
      </c>
      <c r="H1719" s="3" t="s">
        <v>78</v>
      </c>
      <c r="I1719" s="3" t="s">
        <v>25</v>
      </c>
      <c r="J1719" s="3" t="s">
        <v>80</v>
      </c>
      <c r="K1719" s="3" t="s">
        <v>82</v>
      </c>
      <c r="L1719" s="6">
        <v>83064</v>
      </c>
      <c r="M1719" s="6">
        <v>94450</v>
      </c>
      <c r="N1719" s="6">
        <v>50249</v>
      </c>
      <c r="O1719" s="6">
        <v>117461</v>
      </c>
      <c r="P1719" s="6">
        <v>33332</v>
      </c>
      <c r="Q1719" s="6">
        <v>75711.199999999997</v>
      </c>
    </row>
    <row r="1720" spans="7:17" x14ac:dyDescent="0.3">
      <c r="G1720" s="3" t="s">
        <v>72</v>
      </c>
      <c r="H1720" s="3" t="s">
        <v>78</v>
      </c>
      <c r="I1720" s="3" t="s">
        <v>25</v>
      </c>
      <c r="J1720" s="3" t="s">
        <v>80</v>
      </c>
      <c r="K1720" s="3" t="s">
        <v>83</v>
      </c>
      <c r="L1720" s="6">
        <v>83064</v>
      </c>
      <c r="M1720" s="6">
        <v>94450</v>
      </c>
      <c r="N1720" s="6">
        <v>50249</v>
      </c>
      <c r="O1720" s="6">
        <v>117461</v>
      </c>
      <c r="P1720" s="6">
        <v>41696</v>
      </c>
      <c r="Q1720" s="6">
        <v>77384</v>
      </c>
    </row>
    <row r="1721" spans="7:17" x14ac:dyDescent="0.3">
      <c r="G1721" s="3" t="s">
        <v>72</v>
      </c>
      <c r="H1721" s="3" t="s">
        <v>78</v>
      </c>
      <c r="I1721" s="3" t="s">
        <v>25</v>
      </c>
      <c r="J1721" s="3" t="s">
        <v>80</v>
      </c>
      <c r="K1721" s="3" t="s">
        <v>84</v>
      </c>
      <c r="L1721" s="6">
        <v>83064</v>
      </c>
      <c r="M1721" s="6">
        <v>94450</v>
      </c>
      <c r="N1721" s="6">
        <v>50249</v>
      </c>
      <c r="O1721" s="6">
        <v>117461</v>
      </c>
      <c r="P1721" s="6">
        <v>84732</v>
      </c>
      <c r="Q1721" s="6">
        <v>85991.2</v>
      </c>
    </row>
    <row r="1722" spans="7:17" x14ac:dyDescent="0.3">
      <c r="G1722" s="3" t="s">
        <v>72</v>
      </c>
      <c r="H1722" s="3" t="s">
        <v>78</v>
      </c>
      <c r="I1722" s="3" t="s">
        <v>25</v>
      </c>
      <c r="J1722" s="3" t="s">
        <v>80</v>
      </c>
      <c r="K1722" s="3" t="s">
        <v>24</v>
      </c>
      <c r="L1722" s="6">
        <v>83064</v>
      </c>
      <c r="M1722" s="6">
        <v>94450</v>
      </c>
      <c r="N1722" s="6">
        <v>50249</v>
      </c>
      <c r="O1722" s="6">
        <v>117461</v>
      </c>
      <c r="P1722" s="6">
        <v>100893</v>
      </c>
      <c r="Q1722" s="6">
        <v>89223.4</v>
      </c>
    </row>
    <row r="1723" spans="7:17" x14ac:dyDescent="0.3">
      <c r="G1723" s="3" t="s">
        <v>72</v>
      </c>
      <c r="H1723" s="3" t="s">
        <v>78</v>
      </c>
      <c r="I1723" s="3" t="s">
        <v>25</v>
      </c>
      <c r="J1723" s="3" t="s">
        <v>81</v>
      </c>
      <c r="K1723" s="3" t="s">
        <v>82</v>
      </c>
      <c r="L1723" s="6">
        <v>83064</v>
      </c>
      <c r="M1723" s="6">
        <v>94450</v>
      </c>
      <c r="N1723" s="6">
        <v>50249</v>
      </c>
      <c r="O1723" s="6">
        <v>36016</v>
      </c>
      <c r="P1723" s="6">
        <v>33332</v>
      </c>
      <c r="Q1723" s="6">
        <v>59422.2</v>
      </c>
    </row>
    <row r="1724" spans="7:17" x14ac:dyDescent="0.3">
      <c r="G1724" s="3" t="s">
        <v>72</v>
      </c>
      <c r="H1724" s="3" t="s">
        <v>78</v>
      </c>
      <c r="I1724" s="3" t="s">
        <v>25</v>
      </c>
      <c r="J1724" s="3" t="s">
        <v>81</v>
      </c>
      <c r="K1724" s="3" t="s">
        <v>83</v>
      </c>
      <c r="L1724" s="6">
        <v>83064</v>
      </c>
      <c r="M1724" s="6">
        <v>94450</v>
      </c>
      <c r="N1724" s="6">
        <v>50249</v>
      </c>
      <c r="O1724" s="6">
        <v>36016</v>
      </c>
      <c r="P1724" s="6">
        <v>41696</v>
      </c>
      <c r="Q1724" s="6">
        <v>61095</v>
      </c>
    </row>
    <row r="1725" spans="7:17" x14ac:dyDescent="0.3">
      <c r="G1725" s="3" t="s">
        <v>72</v>
      </c>
      <c r="H1725" s="3" t="s">
        <v>78</v>
      </c>
      <c r="I1725" s="3" t="s">
        <v>25</v>
      </c>
      <c r="J1725" s="3" t="s">
        <v>81</v>
      </c>
      <c r="K1725" s="3" t="s">
        <v>84</v>
      </c>
      <c r="L1725" s="6">
        <v>83064</v>
      </c>
      <c r="M1725" s="6">
        <v>94450</v>
      </c>
      <c r="N1725" s="6">
        <v>50249</v>
      </c>
      <c r="O1725" s="6">
        <v>36016</v>
      </c>
      <c r="P1725" s="6">
        <v>84732</v>
      </c>
      <c r="Q1725" s="6">
        <v>69702.2</v>
      </c>
    </row>
    <row r="1726" spans="7:17" x14ac:dyDescent="0.3">
      <c r="G1726" s="3" t="s">
        <v>72</v>
      </c>
      <c r="H1726" s="3" t="s">
        <v>78</v>
      </c>
      <c r="I1726" s="3" t="s">
        <v>25</v>
      </c>
      <c r="J1726" s="3" t="s">
        <v>81</v>
      </c>
      <c r="K1726" s="3" t="s">
        <v>24</v>
      </c>
      <c r="L1726" s="6">
        <v>83064</v>
      </c>
      <c r="M1726" s="6">
        <v>94450</v>
      </c>
      <c r="N1726" s="6">
        <v>50249</v>
      </c>
      <c r="O1726" s="6">
        <v>36016</v>
      </c>
      <c r="P1726" s="6">
        <v>100893</v>
      </c>
      <c r="Q1726" s="6">
        <v>72934.399999999994</v>
      </c>
    </row>
    <row r="1727" spans="7:17" x14ac:dyDescent="0.3">
      <c r="G1727" s="3" t="s">
        <v>72</v>
      </c>
      <c r="H1727" s="3" t="s">
        <v>78</v>
      </c>
      <c r="I1727" s="3" t="s">
        <v>25</v>
      </c>
      <c r="J1727" s="3" t="s">
        <v>82</v>
      </c>
      <c r="K1727" s="3" t="s">
        <v>83</v>
      </c>
      <c r="L1727" s="6">
        <v>83064</v>
      </c>
      <c r="M1727" s="6">
        <v>94450</v>
      </c>
      <c r="N1727" s="6">
        <v>50249</v>
      </c>
      <c r="O1727" s="6">
        <v>33332</v>
      </c>
      <c r="P1727" s="6">
        <v>41696</v>
      </c>
      <c r="Q1727" s="6">
        <v>60558.2</v>
      </c>
    </row>
    <row r="1728" spans="7:17" x14ac:dyDescent="0.3">
      <c r="G1728" s="3" t="s">
        <v>72</v>
      </c>
      <c r="H1728" s="3" t="s">
        <v>78</v>
      </c>
      <c r="I1728" s="3" t="s">
        <v>25</v>
      </c>
      <c r="J1728" s="3" t="s">
        <v>82</v>
      </c>
      <c r="K1728" s="3" t="s">
        <v>84</v>
      </c>
      <c r="L1728" s="6">
        <v>83064</v>
      </c>
      <c r="M1728" s="6">
        <v>94450</v>
      </c>
      <c r="N1728" s="6">
        <v>50249</v>
      </c>
      <c r="O1728" s="6">
        <v>33332</v>
      </c>
      <c r="P1728" s="6">
        <v>84732</v>
      </c>
      <c r="Q1728" s="6">
        <v>69165.399999999994</v>
      </c>
    </row>
    <row r="1729" spans="7:17" x14ac:dyDescent="0.3">
      <c r="G1729" s="3" t="s">
        <v>72</v>
      </c>
      <c r="H1729" s="3" t="s">
        <v>78</v>
      </c>
      <c r="I1729" s="3" t="s">
        <v>25</v>
      </c>
      <c r="J1729" s="3" t="s">
        <v>82</v>
      </c>
      <c r="K1729" s="3" t="s">
        <v>24</v>
      </c>
      <c r="L1729" s="6">
        <v>83064</v>
      </c>
      <c r="M1729" s="6">
        <v>94450</v>
      </c>
      <c r="N1729" s="6">
        <v>50249</v>
      </c>
      <c r="O1729" s="6">
        <v>33332</v>
      </c>
      <c r="P1729" s="6">
        <v>100893</v>
      </c>
      <c r="Q1729" s="6">
        <v>72397.600000000006</v>
      </c>
    </row>
    <row r="1730" spans="7:17" x14ac:dyDescent="0.3">
      <c r="G1730" s="3" t="s">
        <v>72</v>
      </c>
      <c r="H1730" s="3" t="s">
        <v>78</v>
      </c>
      <c r="I1730" s="3" t="s">
        <v>25</v>
      </c>
      <c r="J1730" s="3" t="s">
        <v>83</v>
      </c>
      <c r="K1730" s="3" t="s">
        <v>84</v>
      </c>
      <c r="L1730" s="6">
        <v>83064</v>
      </c>
      <c r="M1730" s="6">
        <v>94450</v>
      </c>
      <c r="N1730" s="6">
        <v>50249</v>
      </c>
      <c r="O1730" s="6">
        <v>41696</v>
      </c>
      <c r="P1730" s="6">
        <v>84732</v>
      </c>
      <c r="Q1730" s="6">
        <v>70838.2</v>
      </c>
    </row>
    <row r="1731" spans="7:17" x14ac:dyDescent="0.3">
      <c r="G1731" s="3" t="s">
        <v>72</v>
      </c>
      <c r="H1731" s="3" t="s">
        <v>78</v>
      </c>
      <c r="I1731" s="3" t="s">
        <v>25</v>
      </c>
      <c r="J1731" s="3" t="s">
        <v>83</v>
      </c>
      <c r="K1731" s="3" t="s">
        <v>24</v>
      </c>
      <c r="L1731" s="6">
        <v>83064</v>
      </c>
      <c r="M1731" s="6">
        <v>94450</v>
      </c>
      <c r="N1731" s="6">
        <v>50249</v>
      </c>
      <c r="O1731" s="6">
        <v>41696</v>
      </c>
      <c r="P1731" s="6">
        <v>100893</v>
      </c>
      <c r="Q1731" s="6">
        <v>74070.399999999994</v>
      </c>
    </row>
    <row r="1732" spans="7:17" x14ac:dyDescent="0.3">
      <c r="G1732" s="3" t="s">
        <v>72</v>
      </c>
      <c r="H1732" s="3" t="s">
        <v>78</v>
      </c>
      <c r="I1732" s="3" t="s">
        <v>25</v>
      </c>
      <c r="J1732" s="3" t="s">
        <v>84</v>
      </c>
      <c r="K1732" s="3" t="s">
        <v>24</v>
      </c>
      <c r="L1732" s="6">
        <v>83064</v>
      </c>
      <c r="M1732" s="6">
        <v>94450</v>
      </c>
      <c r="N1732" s="6">
        <v>50249</v>
      </c>
      <c r="O1732" s="6">
        <v>84732</v>
      </c>
      <c r="P1732" s="6">
        <v>100893</v>
      </c>
      <c r="Q1732" s="6">
        <v>82677.600000000006</v>
      </c>
    </row>
    <row r="1733" spans="7:17" x14ac:dyDescent="0.3">
      <c r="G1733" s="3" t="s">
        <v>72</v>
      </c>
      <c r="H1733" s="3" t="s">
        <v>78</v>
      </c>
      <c r="I1733" s="3" t="s">
        <v>80</v>
      </c>
      <c r="J1733" s="3" t="s">
        <v>81</v>
      </c>
      <c r="K1733" s="3" t="s">
        <v>82</v>
      </c>
      <c r="L1733" s="6">
        <v>83064</v>
      </c>
      <c r="M1733" s="6">
        <v>94450</v>
      </c>
      <c r="N1733" s="6">
        <v>117461</v>
      </c>
      <c r="O1733" s="6">
        <v>36016</v>
      </c>
      <c r="P1733" s="6">
        <v>33332</v>
      </c>
      <c r="Q1733" s="6">
        <v>72864.600000000006</v>
      </c>
    </row>
    <row r="1734" spans="7:17" x14ac:dyDescent="0.3">
      <c r="G1734" s="3" t="s">
        <v>72</v>
      </c>
      <c r="H1734" s="3" t="s">
        <v>78</v>
      </c>
      <c r="I1734" s="3" t="s">
        <v>80</v>
      </c>
      <c r="J1734" s="3" t="s">
        <v>81</v>
      </c>
      <c r="K1734" s="3" t="s">
        <v>83</v>
      </c>
      <c r="L1734" s="6">
        <v>83064</v>
      </c>
      <c r="M1734" s="6">
        <v>94450</v>
      </c>
      <c r="N1734" s="6">
        <v>117461</v>
      </c>
      <c r="O1734" s="6">
        <v>36016</v>
      </c>
      <c r="P1734" s="6">
        <v>41696</v>
      </c>
      <c r="Q1734" s="6">
        <v>74537.399999999994</v>
      </c>
    </row>
    <row r="1735" spans="7:17" x14ac:dyDescent="0.3">
      <c r="G1735" s="3" t="s">
        <v>72</v>
      </c>
      <c r="H1735" s="3" t="s">
        <v>78</v>
      </c>
      <c r="I1735" s="3" t="s">
        <v>80</v>
      </c>
      <c r="J1735" s="3" t="s">
        <v>81</v>
      </c>
      <c r="K1735" s="3" t="s">
        <v>84</v>
      </c>
      <c r="L1735" s="6">
        <v>83064</v>
      </c>
      <c r="M1735" s="6">
        <v>94450</v>
      </c>
      <c r="N1735" s="6">
        <v>117461</v>
      </c>
      <c r="O1735" s="6">
        <v>36016</v>
      </c>
      <c r="P1735" s="6">
        <v>84732</v>
      </c>
      <c r="Q1735" s="6">
        <v>83144.600000000006</v>
      </c>
    </row>
    <row r="1736" spans="7:17" x14ac:dyDescent="0.3">
      <c r="G1736" s="3" t="s">
        <v>72</v>
      </c>
      <c r="H1736" s="3" t="s">
        <v>78</v>
      </c>
      <c r="I1736" s="3" t="s">
        <v>80</v>
      </c>
      <c r="J1736" s="3" t="s">
        <v>81</v>
      </c>
      <c r="K1736" s="3" t="s">
        <v>24</v>
      </c>
      <c r="L1736" s="6">
        <v>83064</v>
      </c>
      <c r="M1736" s="6">
        <v>94450</v>
      </c>
      <c r="N1736" s="6">
        <v>117461</v>
      </c>
      <c r="O1736" s="6">
        <v>36016</v>
      </c>
      <c r="P1736" s="6">
        <v>100893</v>
      </c>
      <c r="Q1736" s="6">
        <v>86376.8</v>
      </c>
    </row>
    <row r="1737" spans="7:17" x14ac:dyDescent="0.3">
      <c r="G1737" s="3" t="s">
        <v>72</v>
      </c>
      <c r="H1737" s="3" t="s">
        <v>78</v>
      </c>
      <c r="I1737" s="3" t="s">
        <v>80</v>
      </c>
      <c r="J1737" s="3" t="s">
        <v>82</v>
      </c>
      <c r="K1737" s="3" t="s">
        <v>83</v>
      </c>
      <c r="L1737" s="6">
        <v>83064</v>
      </c>
      <c r="M1737" s="6">
        <v>94450</v>
      </c>
      <c r="N1737" s="6">
        <v>117461</v>
      </c>
      <c r="O1737" s="6">
        <v>33332</v>
      </c>
      <c r="P1737" s="6">
        <v>41696</v>
      </c>
      <c r="Q1737" s="6">
        <v>74000.600000000006</v>
      </c>
    </row>
    <row r="1738" spans="7:17" x14ac:dyDescent="0.3">
      <c r="G1738" s="3" t="s">
        <v>72</v>
      </c>
      <c r="H1738" s="3" t="s">
        <v>78</v>
      </c>
      <c r="I1738" s="3" t="s">
        <v>80</v>
      </c>
      <c r="J1738" s="3" t="s">
        <v>82</v>
      </c>
      <c r="K1738" s="3" t="s">
        <v>84</v>
      </c>
      <c r="L1738" s="6">
        <v>83064</v>
      </c>
      <c r="M1738" s="6">
        <v>94450</v>
      </c>
      <c r="N1738" s="6">
        <v>117461</v>
      </c>
      <c r="O1738" s="6">
        <v>33332</v>
      </c>
      <c r="P1738" s="6">
        <v>84732</v>
      </c>
      <c r="Q1738" s="6">
        <v>82607.8</v>
      </c>
    </row>
    <row r="1739" spans="7:17" x14ac:dyDescent="0.3">
      <c r="G1739" s="3" t="s">
        <v>72</v>
      </c>
      <c r="H1739" s="3" t="s">
        <v>78</v>
      </c>
      <c r="I1739" s="3" t="s">
        <v>80</v>
      </c>
      <c r="J1739" s="3" t="s">
        <v>82</v>
      </c>
      <c r="K1739" s="3" t="s">
        <v>24</v>
      </c>
      <c r="L1739" s="6">
        <v>83064</v>
      </c>
      <c r="M1739" s="6">
        <v>94450</v>
      </c>
      <c r="N1739" s="6">
        <v>117461</v>
      </c>
      <c r="O1739" s="6">
        <v>33332</v>
      </c>
      <c r="P1739" s="6">
        <v>100893</v>
      </c>
      <c r="Q1739" s="6">
        <v>85840</v>
      </c>
    </row>
    <row r="1740" spans="7:17" x14ac:dyDescent="0.3">
      <c r="G1740" s="3" t="s">
        <v>72</v>
      </c>
      <c r="H1740" s="3" t="s">
        <v>78</v>
      </c>
      <c r="I1740" s="3" t="s">
        <v>80</v>
      </c>
      <c r="J1740" s="3" t="s">
        <v>83</v>
      </c>
      <c r="K1740" s="3" t="s">
        <v>84</v>
      </c>
      <c r="L1740" s="6">
        <v>83064</v>
      </c>
      <c r="M1740" s="6">
        <v>94450</v>
      </c>
      <c r="N1740" s="6">
        <v>117461</v>
      </c>
      <c r="O1740" s="6">
        <v>41696</v>
      </c>
      <c r="P1740" s="6">
        <v>84732</v>
      </c>
      <c r="Q1740" s="6">
        <v>84280.6</v>
      </c>
    </row>
    <row r="1741" spans="7:17" x14ac:dyDescent="0.3">
      <c r="G1741" s="3" t="s">
        <v>72</v>
      </c>
      <c r="H1741" s="3" t="s">
        <v>78</v>
      </c>
      <c r="I1741" s="3" t="s">
        <v>80</v>
      </c>
      <c r="J1741" s="3" t="s">
        <v>83</v>
      </c>
      <c r="K1741" s="3" t="s">
        <v>24</v>
      </c>
      <c r="L1741" s="6">
        <v>83064</v>
      </c>
      <c r="M1741" s="6">
        <v>94450</v>
      </c>
      <c r="N1741" s="6">
        <v>117461</v>
      </c>
      <c r="O1741" s="6">
        <v>41696</v>
      </c>
      <c r="P1741" s="6">
        <v>100893</v>
      </c>
      <c r="Q1741" s="6">
        <v>87512.8</v>
      </c>
    </row>
    <row r="1742" spans="7:17" x14ac:dyDescent="0.3">
      <c r="G1742" s="3" t="s">
        <v>72</v>
      </c>
      <c r="H1742" s="3" t="s">
        <v>78</v>
      </c>
      <c r="I1742" s="3" t="s">
        <v>80</v>
      </c>
      <c r="J1742" s="3" t="s">
        <v>84</v>
      </c>
      <c r="K1742" s="3" t="s">
        <v>24</v>
      </c>
      <c r="L1742" s="6">
        <v>83064</v>
      </c>
      <c r="M1742" s="6">
        <v>94450</v>
      </c>
      <c r="N1742" s="6">
        <v>117461</v>
      </c>
      <c r="O1742" s="6">
        <v>84732</v>
      </c>
      <c r="P1742" s="6">
        <v>100893</v>
      </c>
      <c r="Q1742" s="6">
        <v>96120</v>
      </c>
    </row>
    <row r="1743" spans="7:17" x14ac:dyDescent="0.3">
      <c r="G1743" s="3" t="s">
        <v>72</v>
      </c>
      <c r="H1743" s="3" t="s">
        <v>78</v>
      </c>
      <c r="I1743" s="3" t="s">
        <v>81</v>
      </c>
      <c r="J1743" s="3" t="s">
        <v>82</v>
      </c>
      <c r="K1743" s="3" t="s">
        <v>83</v>
      </c>
      <c r="L1743" s="6">
        <v>83064</v>
      </c>
      <c r="M1743" s="6">
        <v>94450</v>
      </c>
      <c r="N1743" s="6">
        <v>36016</v>
      </c>
      <c r="O1743" s="6">
        <v>33332</v>
      </c>
      <c r="P1743" s="6">
        <v>41696</v>
      </c>
      <c r="Q1743" s="6">
        <v>57711.6</v>
      </c>
    </row>
    <row r="1744" spans="7:17" x14ac:dyDescent="0.3">
      <c r="G1744" s="3" t="s">
        <v>72</v>
      </c>
      <c r="H1744" s="3" t="s">
        <v>78</v>
      </c>
      <c r="I1744" s="3" t="s">
        <v>81</v>
      </c>
      <c r="J1744" s="3" t="s">
        <v>82</v>
      </c>
      <c r="K1744" s="3" t="s">
        <v>84</v>
      </c>
      <c r="L1744" s="6">
        <v>83064</v>
      </c>
      <c r="M1744" s="6">
        <v>94450</v>
      </c>
      <c r="N1744" s="6">
        <v>36016</v>
      </c>
      <c r="O1744" s="6">
        <v>33332</v>
      </c>
      <c r="P1744" s="6">
        <v>84732</v>
      </c>
      <c r="Q1744" s="6">
        <v>66318.8</v>
      </c>
    </row>
    <row r="1745" spans="7:17" x14ac:dyDescent="0.3">
      <c r="G1745" s="3" t="s">
        <v>72</v>
      </c>
      <c r="H1745" s="3" t="s">
        <v>78</v>
      </c>
      <c r="I1745" s="3" t="s">
        <v>81</v>
      </c>
      <c r="J1745" s="3" t="s">
        <v>82</v>
      </c>
      <c r="K1745" s="3" t="s">
        <v>24</v>
      </c>
      <c r="L1745" s="6">
        <v>83064</v>
      </c>
      <c r="M1745" s="6">
        <v>94450</v>
      </c>
      <c r="N1745" s="6">
        <v>36016</v>
      </c>
      <c r="O1745" s="6">
        <v>33332</v>
      </c>
      <c r="P1745" s="6">
        <v>100893</v>
      </c>
      <c r="Q1745" s="6">
        <v>69551</v>
      </c>
    </row>
    <row r="1746" spans="7:17" x14ac:dyDescent="0.3">
      <c r="G1746" s="3" t="s">
        <v>72</v>
      </c>
      <c r="H1746" s="3" t="s">
        <v>78</v>
      </c>
      <c r="I1746" s="3" t="s">
        <v>81</v>
      </c>
      <c r="J1746" s="3" t="s">
        <v>83</v>
      </c>
      <c r="K1746" s="3" t="s">
        <v>84</v>
      </c>
      <c r="L1746" s="6">
        <v>83064</v>
      </c>
      <c r="M1746" s="6">
        <v>94450</v>
      </c>
      <c r="N1746" s="6">
        <v>36016</v>
      </c>
      <c r="O1746" s="6">
        <v>41696</v>
      </c>
      <c r="P1746" s="6">
        <v>84732</v>
      </c>
      <c r="Q1746" s="6">
        <v>67991.600000000006</v>
      </c>
    </row>
    <row r="1747" spans="7:17" x14ac:dyDescent="0.3">
      <c r="G1747" s="3" t="s">
        <v>72</v>
      </c>
      <c r="H1747" s="3" t="s">
        <v>78</v>
      </c>
      <c r="I1747" s="3" t="s">
        <v>81</v>
      </c>
      <c r="J1747" s="3" t="s">
        <v>83</v>
      </c>
      <c r="K1747" s="3" t="s">
        <v>24</v>
      </c>
      <c r="L1747" s="6">
        <v>83064</v>
      </c>
      <c r="M1747" s="6">
        <v>94450</v>
      </c>
      <c r="N1747" s="6">
        <v>36016</v>
      </c>
      <c r="O1747" s="6">
        <v>41696</v>
      </c>
      <c r="P1747" s="6">
        <v>100893</v>
      </c>
      <c r="Q1747" s="6">
        <v>71223.8</v>
      </c>
    </row>
    <row r="1748" spans="7:17" x14ac:dyDescent="0.3">
      <c r="G1748" s="3" t="s">
        <v>72</v>
      </c>
      <c r="H1748" s="3" t="s">
        <v>78</v>
      </c>
      <c r="I1748" s="3" t="s">
        <v>81</v>
      </c>
      <c r="J1748" s="3" t="s">
        <v>84</v>
      </c>
      <c r="K1748" s="3" t="s">
        <v>24</v>
      </c>
      <c r="L1748" s="6">
        <v>83064</v>
      </c>
      <c r="M1748" s="6">
        <v>94450</v>
      </c>
      <c r="N1748" s="6">
        <v>36016</v>
      </c>
      <c r="O1748" s="6">
        <v>84732</v>
      </c>
      <c r="P1748" s="6">
        <v>100893</v>
      </c>
      <c r="Q1748" s="6">
        <v>79831</v>
      </c>
    </row>
    <row r="1749" spans="7:17" x14ac:dyDescent="0.3">
      <c r="G1749" s="3" t="s">
        <v>72</v>
      </c>
      <c r="H1749" s="3" t="s">
        <v>78</v>
      </c>
      <c r="I1749" s="3" t="s">
        <v>82</v>
      </c>
      <c r="J1749" s="3" t="s">
        <v>83</v>
      </c>
      <c r="K1749" s="3" t="s">
        <v>84</v>
      </c>
      <c r="L1749" s="6">
        <v>83064</v>
      </c>
      <c r="M1749" s="6">
        <v>94450</v>
      </c>
      <c r="N1749" s="6">
        <v>33332</v>
      </c>
      <c r="O1749" s="6">
        <v>41696</v>
      </c>
      <c r="P1749" s="6">
        <v>84732</v>
      </c>
      <c r="Q1749" s="6">
        <v>67454.8</v>
      </c>
    </row>
    <row r="1750" spans="7:17" x14ac:dyDescent="0.3">
      <c r="G1750" s="3" t="s">
        <v>72</v>
      </c>
      <c r="H1750" s="3" t="s">
        <v>78</v>
      </c>
      <c r="I1750" s="3" t="s">
        <v>82</v>
      </c>
      <c r="J1750" s="3" t="s">
        <v>83</v>
      </c>
      <c r="K1750" s="3" t="s">
        <v>24</v>
      </c>
      <c r="L1750" s="6">
        <v>83064</v>
      </c>
      <c r="M1750" s="6">
        <v>94450</v>
      </c>
      <c r="N1750" s="6">
        <v>33332</v>
      </c>
      <c r="O1750" s="6">
        <v>41696</v>
      </c>
      <c r="P1750" s="6">
        <v>100893</v>
      </c>
      <c r="Q1750" s="6">
        <v>70687</v>
      </c>
    </row>
    <row r="1751" spans="7:17" x14ac:dyDescent="0.3">
      <c r="G1751" s="3" t="s">
        <v>72</v>
      </c>
      <c r="H1751" s="3" t="s">
        <v>78</v>
      </c>
      <c r="I1751" s="3" t="s">
        <v>82</v>
      </c>
      <c r="J1751" s="3" t="s">
        <v>84</v>
      </c>
      <c r="K1751" s="3" t="s">
        <v>24</v>
      </c>
      <c r="L1751" s="6">
        <v>83064</v>
      </c>
      <c r="M1751" s="6">
        <v>94450</v>
      </c>
      <c r="N1751" s="6">
        <v>33332</v>
      </c>
      <c r="O1751" s="6">
        <v>84732</v>
      </c>
      <c r="P1751" s="6">
        <v>100893</v>
      </c>
      <c r="Q1751" s="6">
        <v>79294.2</v>
      </c>
    </row>
    <row r="1752" spans="7:17" x14ac:dyDescent="0.3">
      <c r="G1752" s="3" t="s">
        <v>72</v>
      </c>
      <c r="H1752" s="3" t="s">
        <v>78</v>
      </c>
      <c r="I1752" s="3" t="s">
        <v>83</v>
      </c>
      <c r="J1752" s="3" t="s">
        <v>84</v>
      </c>
      <c r="K1752" s="3" t="s">
        <v>24</v>
      </c>
      <c r="L1752" s="6">
        <v>83064</v>
      </c>
      <c r="M1752" s="6">
        <v>94450</v>
      </c>
      <c r="N1752" s="6">
        <v>41696</v>
      </c>
      <c r="O1752" s="6">
        <v>84732</v>
      </c>
      <c r="P1752" s="6">
        <v>100893</v>
      </c>
      <c r="Q1752" s="6">
        <v>80967</v>
      </c>
    </row>
    <row r="1753" spans="7:17" x14ac:dyDescent="0.3">
      <c r="G1753" s="3" t="s">
        <v>72</v>
      </c>
      <c r="H1753" s="3" t="s">
        <v>79</v>
      </c>
      <c r="I1753" s="3" t="s">
        <v>25</v>
      </c>
      <c r="J1753" s="3" t="s">
        <v>80</v>
      </c>
      <c r="K1753" s="3" t="s">
        <v>81</v>
      </c>
      <c r="L1753" s="6">
        <v>83064</v>
      </c>
      <c r="M1753" s="6">
        <v>97051</v>
      </c>
      <c r="N1753" s="6">
        <v>50249</v>
      </c>
      <c r="O1753" s="6">
        <v>117461</v>
      </c>
      <c r="P1753" s="6">
        <v>36016</v>
      </c>
      <c r="Q1753" s="6">
        <v>76768.2</v>
      </c>
    </row>
    <row r="1754" spans="7:17" x14ac:dyDescent="0.3">
      <c r="G1754" s="3" t="s">
        <v>72</v>
      </c>
      <c r="H1754" s="3" t="s">
        <v>79</v>
      </c>
      <c r="I1754" s="3" t="s">
        <v>25</v>
      </c>
      <c r="J1754" s="3" t="s">
        <v>80</v>
      </c>
      <c r="K1754" s="3" t="s">
        <v>82</v>
      </c>
      <c r="L1754" s="6">
        <v>83064</v>
      </c>
      <c r="M1754" s="6">
        <v>97051</v>
      </c>
      <c r="N1754" s="6">
        <v>50249</v>
      </c>
      <c r="O1754" s="6">
        <v>117461</v>
      </c>
      <c r="P1754" s="6">
        <v>33332</v>
      </c>
      <c r="Q1754" s="6">
        <v>76231.399999999994</v>
      </c>
    </row>
    <row r="1755" spans="7:17" x14ac:dyDescent="0.3">
      <c r="G1755" s="3" t="s">
        <v>72</v>
      </c>
      <c r="H1755" s="3" t="s">
        <v>79</v>
      </c>
      <c r="I1755" s="3" t="s">
        <v>25</v>
      </c>
      <c r="J1755" s="3" t="s">
        <v>80</v>
      </c>
      <c r="K1755" s="3" t="s">
        <v>83</v>
      </c>
      <c r="L1755" s="6">
        <v>83064</v>
      </c>
      <c r="M1755" s="6">
        <v>97051</v>
      </c>
      <c r="N1755" s="6">
        <v>50249</v>
      </c>
      <c r="O1755" s="6">
        <v>117461</v>
      </c>
      <c r="P1755" s="6">
        <v>41696</v>
      </c>
      <c r="Q1755" s="6">
        <v>77904.2</v>
      </c>
    </row>
    <row r="1756" spans="7:17" x14ac:dyDescent="0.3">
      <c r="G1756" s="3" t="s">
        <v>72</v>
      </c>
      <c r="H1756" s="3" t="s">
        <v>79</v>
      </c>
      <c r="I1756" s="3" t="s">
        <v>25</v>
      </c>
      <c r="J1756" s="3" t="s">
        <v>80</v>
      </c>
      <c r="K1756" s="3" t="s">
        <v>84</v>
      </c>
      <c r="L1756" s="6">
        <v>83064</v>
      </c>
      <c r="M1756" s="6">
        <v>97051</v>
      </c>
      <c r="N1756" s="6">
        <v>50249</v>
      </c>
      <c r="O1756" s="6">
        <v>117461</v>
      </c>
      <c r="P1756" s="6">
        <v>84732</v>
      </c>
      <c r="Q1756" s="6">
        <v>86511.4</v>
      </c>
    </row>
    <row r="1757" spans="7:17" x14ac:dyDescent="0.3">
      <c r="G1757" s="3" t="s">
        <v>72</v>
      </c>
      <c r="H1757" s="3" t="s">
        <v>79</v>
      </c>
      <c r="I1757" s="3" t="s">
        <v>25</v>
      </c>
      <c r="J1757" s="3" t="s">
        <v>80</v>
      </c>
      <c r="K1757" s="3" t="s">
        <v>24</v>
      </c>
      <c r="L1757" s="6">
        <v>83064</v>
      </c>
      <c r="M1757" s="6">
        <v>97051</v>
      </c>
      <c r="N1757" s="6">
        <v>50249</v>
      </c>
      <c r="O1757" s="6">
        <v>117461</v>
      </c>
      <c r="P1757" s="6">
        <v>100893</v>
      </c>
      <c r="Q1757" s="6">
        <v>89743.6</v>
      </c>
    </row>
    <row r="1758" spans="7:17" x14ac:dyDescent="0.3">
      <c r="G1758" s="3" t="s">
        <v>72</v>
      </c>
      <c r="H1758" s="3" t="s">
        <v>79</v>
      </c>
      <c r="I1758" s="3" t="s">
        <v>25</v>
      </c>
      <c r="J1758" s="3" t="s">
        <v>81</v>
      </c>
      <c r="K1758" s="3" t="s">
        <v>82</v>
      </c>
      <c r="L1758" s="6">
        <v>83064</v>
      </c>
      <c r="M1758" s="6">
        <v>97051</v>
      </c>
      <c r="N1758" s="6">
        <v>50249</v>
      </c>
      <c r="O1758" s="6">
        <v>36016</v>
      </c>
      <c r="P1758" s="6">
        <v>33332</v>
      </c>
      <c r="Q1758" s="6">
        <v>59942.400000000001</v>
      </c>
    </row>
    <row r="1759" spans="7:17" x14ac:dyDescent="0.3">
      <c r="G1759" s="3" t="s">
        <v>72</v>
      </c>
      <c r="H1759" s="3" t="s">
        <v>79</v>
      </c>
      <c r="I1759" s="3" t="s">
        <v>25</v>
      </c>
      <c r="J1759" s="3" t="s">
        <v>81</v>
      </c>
      <c r="K1759" s="3" t="s">
        <v>83</v>
      </c>
      <c r="L1759" s="6">
        <v>83064</v>
      </c>
      <c r="M1759" s="6">
        <v>97051</v>
      </c>
      <c r="N1759" s="6">
        <v>50249</v>
      </c>
      <c r="O1759" s="6">
        <v>36016</v>
      </c>
      <c r="P1759" s="6">
        <v>41696</v>
      </c>
      <c r="Q1759" s="6">
        <v>61615.199999999997</v>
      </c>
    </row>
    <row r="1760" spans="7:17" x14ac:dyDescent="0.3">
      <c r="G1760" s="3" t="s">
        <v>72</v>
      </c>
      <c r="H1760" s="3" t="s">
        <v>79</v>
      </c>
      <c r="I1760" s="3" t="s">
        <v>25</v>
      </c>
      <c r="J1760" s="3" t="s">
        <v>81</v>
      </c>
      <c r="K1760" s="3" t="s">
        <v>84</v>
      </c>
      <c r="L1760" s="6">
        <v>83064</v>
      </c>
      <c r="M1760" s="6">
        <v>97051</v>
      </c>
      <c r="N1760" s="6">
        <v>50249</v>
      </c>
      <c r="O1760" s="6">
        <v>36016</v>
      </c>
      <c r="P1760" s="6">
        <v>84732</v>
      </c>
      <c r="Q1760" s="6">
        <v>70222.399999999994</v>
      </c>
    </row>
    <row r="1761" spans="7:17" x14ac:dyDescent="0.3">
      <c r="G1761" s="3" t="s">
        <v>72</v>
      </c>
      <c r="H1761" s="3" t="s">
        <v>79</v>
      </c>
      <c r="I1761" s="3" t="s">
        <v>25</v>
      </c>
      <c r="J1761" s="3" t="s">
        <v>81</v>
      </c>
      <c r="K1761" s="3" t="s">
        <v>24</v>
      </c>
      <c r="L1761" s="6">
        <v>83064</v>
      </c>
      <c r="M1761" s="6">
        <v>97051</v>
      </c>
      <c r="N1761" s="6">
        <v>50249</v>
      </c>
      <c r="O1761" s="6">
        <v>36016</v>
      </c>
      <c r="P1761" s="6">
        <v>100893</v>
      </c>
      <c r="Q1761" s="6">
        <v>73454.600000000006</v>
      </c>
    </row>
    <row r="1762" spans="7:17" x14ac:dyDescent="0.3">
      <c r="G1762" s="3" t="s">
        <v>72</v>
      </c>
      <c r="H1762" s="3" t="s">
        <v>79</v>
      </c>
      <c r="I1762" s="3" t="s">
        <v>25</v>
      </c>
      <c r="J1762" s="3" t="s">
        <v>82</v>
      </c>
      <c r="K1762" s="3" t="s">
        <v>83</v>
      </c>
      <c r="L1762" s="6">
        <v>83064</v>
      </c>
      <c r="M1762" s="6">
        <v>97051</v>
      </c>
      <c r="N1762" s="6">
        <v>50249</v>
      </c>
      <c r="O1762" s="6">
        <v>33332</v>
      </c>
      <c r="P1762" s="6">
        <v>41696</v>
      </c>
      <c r="Q1762" s="6">
        <v>61078.400000000001</v>
      </c>
    </row>
    <row r="1763" spans="7:17" x14ac:dyDescent="0.3">
      <c r="G1763" s="3" t="s">
        <v>72</v>
      </c>
      <c r="H1763" s="3" t="s">
        <v>79</v>
      </c>
      <c r="I1763" s="3" t="s">
        <v>25</v>
      </c>
      <c r="J1763" s="3" t="s">
        <v>82</v>
      </c>
      <c r="K1763" s="3" t="s">
        <v>84</v>
      </c>
      <c r="L1763" s="6">
        <v>83064</v>
      </c>
      <c r="M1763" s="6">
        <v>97051</v>
      </c>
      <c r="N1763" s="6">
        <v>50249</v>
      </c>
      <c r="O1763" s="6">
        <v>33332</v>
      </c>
      <c r="P1763" s="6">
        <v>84732</v>
      </c>
      <c r="Q1763" s="6">
        <v>69685.600000000006</v>
      </c>
    </row>
    <row r="1764" spans="7:17" x14ac:dyDescent="0.3">
      <c r="G1764" s="3" t="s">
        <v>72</v>
      </c>
      <c r="H1764" s="3" t="s">
        <v>79</v>
      </c>
      <c r="I1764" s="3" t="s">
        <v>25</v>
      </c>
      <c r="J1764" s="3" t="s">
        <v>82</v>
      </c>
      <c r="K1764" s="3" t="s">
        <v>24</v>
      </c>
      <c r="L1764" s="6">
        <v>83064</v>
      </c>
      <c r="M1764" s="6">
        <v>97051</v>
      </c>
      <c r="N1764" s="6">
        <v>50249</v>
      </c>
      <c r="O1764" s="6">
        <v>33332</v>
      </c>
      <c r="P1764" s="6">
        <v>100893</v>
      </c>
      <c r="Q1764" s="6">
        <v>72917.8</v>
      </c>
    </row>
    <row r="1765" spans="7:17" x14ac:dyDescent="0.3">
      <c r="G1765" s="3" t="s">
        <v>72</v>
      </c>
      <c r="H1765" s="3" t="s">
        <v>79</v>
      </c>
      <c r="I1765" s="3" t="s">
        <v>25</v>
      </c>
      <c r="J1765" s="3" t="s">
        <v>83</v>
      </c>
      <c r="K1765" s="3" t="s">
        <v>84</v>
      </c>
      <c r="L1765" s="6">
        <v>83064</v>
      </c>
      <c r="M1765" s="6">
        <v>97051</v>
      </c>
      <c r="N1765" s="6">
        <v>50249</v>
      </c>
      <c r="O1765" s="6">
        <v>41696</v>
      </c>
      <c r="P1765" s="6">
        <v>84732</v>
      </c>
      <c r="Q1765" s="6">
        <v>71358.399999999994</v>
      </c>
    </row>
    <row r="1766" spans="7:17" x14ac:dyDescent="0.3">
      <c r="G1766" s="3" t="s">
        <v>72</v>
      </c>
      <c r="H1766" s="3" t="s">
        <v>79</v>
      </c>
      <c r="I1766" s="3" t="s">
        <v>25</v>
      </c>
      <c r="J1766" s="3" t="s">
        <v>83</v>
      </c>
      <c r="K1766" s="3" t="s">
        <v>24</v>
      </c>
      <c r="L1766" s="6">
        <v>83064</v>
      </c>
      <c r="M1766" s="6">
        <v>97051</v>
      </c>
      <c r="N1766" s="6">
        <v>50249</v>
      </c>
      <c r="O1766" s="6">
        <v>41696</v>
      </c>
      <c r="P1766" s="6">
        <v>100893</v>
      </c>
      <c r="Q1766" s="6">
        <v>74590.600000000006</v>
      </c>
    </row>
    <row r="1767" spans="7:17" x14ac:dyDescent="0.3">
      <c r="G1767" s="3" t="s">
        <v>72</v>
      </c>
      <c r="H1767" s="3" t="s">
        <v>79</v>
      </c>
      <c r="I1767" s="3" t="s">
        <v>25</v>
      </c>
      <c r="J1767" s="3" t="s">
        <v>84</v>
      </c>
      <c r="K1767" s="3" t="s">
        <v>24</v>
      </c>
      <c r="L1767" s="6">
        <v>83064</v>
      </c>
      <c r="M1767" s="6">
        <v>97051</v>
      </c>
      <c r="N1767" s="6">
        <v>50249</v>
      </c>
      <c r="O1767" s="6">
        <v>84732</v>
      </c>
      <c r="P1767" s="6">
        <v>100893</v>
      </c>
      <c r="Q1767" s="6">
        <v>83197.8</v>
      </c>
    </row>
    <row r="1768" spans="7:17" x14ac:dyDescent="0.3">
      <c r="G1768" s="3" t="s">
        <v>72</v>
      </c>
      <c r="H1768" s="3" t="s">
        <v>79</v>
      </c>
      <c r="I1768" s="3" t="s">
        <v>80</v>
      </c>
      <c r="J1768" s="3" t="s">
        <v>81</v>
      </c>
      <c r="K1768" s="3" t="s">
        <v>82</v>
      </c>
      <c r="L1768" s="6">
        <v>83064</v>
      </c>
      <c r="M1768" s="6">
        <v>97051</v>
      </c>
      <c r="N1768" s="6">
        <v>117461</v>
      </c>
      <c r="O1768" s="6">
        <v>36016</v>
      </c>
      <c r="P1768" s="6">
        <v>33332</v>
      </c>
      <c r="Q1768" s="6">
        <v>73384.800000000003</v>
      </c>
    </row>
    <row r="1769" spans="7:17" x14ac:dyDescent="0.3">
      <c r="G1769" s="3" t="s">
        <v>72</v>
      </c>
      <c r="H1769" s="3" t="s">
        <v>79</v>
      </c>
      <c r="I1769" s="3" t="s">
        <v>80</v>
      </c>
      <c r="J1769" s="3" t="s">
        <v>81</v>
      </c>
      <c r="K1769" s="3" t="s">
        <v>83</v>
      </c>
      <c r="L1769" s="6">
        <v>83064</v>
      </c>
      <c r="M1769" s="6">
        <v>97051</v>
      </c>
      <c r="N1769" s="6">
        <v>117461</v>
      </c>
      <c r="O1769" s="6">
        <v>36016</v>
      </c>
      <c r="P1769" s="6">
        <v>41696</v>
      </c>
      <c r="Q1769" s="6">
        <v>75057.600000000006</v>
      </c>
    </row>
    <row r="1770" spans="7:17" x14ac:dyDescent="0.3">
      <c r="G1770" s="3" t="s">
        <v>72</v>
      </c>
      <c r="H1770" s="3" t="s">
        <v>79</v>
      </c>
      <c r="I1770" s="3" t="s">
        <v>80</v>
      </c>
      <c r="J1770" s="3" t="s">
        <v>81</v>
      </c>
      <c r="K1770" s="3" t="s">
        <v>84</v>
      </c>
      <c r="L1770" s="6">
        <v>83064</v>
      </c>
      <c r="M1770" s="6">
        <v>97051</v>
      </c>
      <c r="N1770" s="6">
        <v>117461</v>
      </c>
      <c r="O1770" s="6">
        <v>36016</v>
      </c>
      <c r="P1770" s="6">
        <v>84732</v>
      </c>
      <c r="Q1770" s="6">
        <v>83664.800000000003</v>
      </c>
    </row>
    <row r="1771" spans="7:17" x14ac:dyDescent="0.3">
      <c r="G1771" s="3" t="s">
        <v>72</v>
      </c>
      <c r="H1771" s="3" t="s">
        <v>79</v>
      </c>
      <c r="I1771" s="3" t="s">
        <v>80</v>
      </c>
      <c r="J1771" s="3" t="s">
        <v>81</v>
      </c>
      <c r="K1771" s="3" t="s">
        <v>24</v>
      </c>
      <c r="L1771" s="6">
        <v>83064</v>
      </c>
      <c r="M1771" s="6">
        <v>97051</v>
      </c>
      <c r="N1771" s="6">
        <v>117461</v>
      </c>
      <c r="O1771" s="6">
        <v>36016</v>
      </c>
      <c r="P1771" s="6">
        <v>100893</v>
      </c>
      <c r="Q1771" s="6">
        <v>86897</v>
      </c>
    </row>
    <row r="1772" spans="7:17" x14ac:dyDescent="0.3">
      <c r="G1772" s="3" t="s">
        <v>72</v>
      </c>
      <c r="H1772" s="3" t="s">
        <v>79</v>
      </c>
      <c r="I1772" s="3" t="s">
        <v>80</v>
      </c>
      <c r="J1772" s="3" t="s">
        <v>82</v>
      </c>
      <c r="K1772" s="3" t="s">
        <v>83</v>
      </c>
      <c r="L1772" s="6">
        <v>83064</v>
      </c>
      <c r="M1772" s="6">
        <v>97051</v>
      </c>
      <c r="N1772" s="6">
        <v>117461</v>
      </c>
      <c r="O1772" s="6">
        <v>33332</v>
      </c>
      <c r="P1772" s="6">
        <v>41696</v>
      </c>
      <c r="Q1772" s="6">
        <v>74520.800000000003</v>
      </c>
    </row>
    <row r="1773" spans="7:17" x14ac:dyDescent="0.3">
      <c r="G1773" s="3" t="s">
        <v>72</v>
      </c>
      <c r="H1773" s="3" t="s">
        <v>79</v>
      </c>
      <c r="I1773" s="3" t="s">
        <v>80</v>
      </c>
      <c r="J1773" s="3" t="s">
        <v>82</v>
      </c>
      <c r="K1773" s="3" t="s">
        <v>84</v>
      </c>
      <c r="L1773" s="6">
        <v>83064</v>
      </c>
      <c r="M1773" s="6">
        <v>97051</v>
      </c>
      <c r="N1773" s="6">
        <v>117461</v>
      </c>
      <c r="O1773" s="6">
        <v>33332</v>
      </c>
      <c r="P1773" s="6">
        <v>84732</v>
      </c>
      <c r="Q1773" s="6">
        <v>83128</v>
      </c>
    </row>
    <row r="1774" spans="7:17" x14ac:dyDescent="0.3">
      <c r="G1774" s="3" t="s">
        <v>72</v>
      </c>
      <c r="H1774" s="3" t="s">
        <v>79</v>
      </c>
      <c r="I1774" s="3" t="s">
        <v>80</v>
      </c>
      <c r="J1774" s="3" t="s">
        <v>82</v>
      </c>
      <c r="K1774" s="3" t="s">
        <v>24</v>
      </c>
      <c r="L1774" s="6">
        <v>83064</v>
      </c>
      <c r="M1774" s="6">
        <v>97051</v>
      </c>
      <c r="N1774" s="6">
        <v>117461</v>
      </c>
      <c r="O1774" s="6">
        <v>33332</v>
      </c>
      <c r="P1774" s="6">
        <v>100893</v>
      </c>
      <c r="Q1774" s="6">
        <v>86360.2</v>
      </c>
    </row>
    <row r="1775" spans="7:17" x14ac:dyDescent="0.3">
      <c r="G1775" s="3" t="s">
        <v>72</v>
      </c>
      <c r="H1775" s="3" t="s">
        <v>79</v>
      </c>
      <c r="I1775" s="3" t="s">
        <v>80</v>
      </c>
      <c r="J1775" s="3" t="s">
        <v>83</v>
      </c>
      <c r="K1775" s="3" t="s">
        <v>84</v>
      </c>
      <c r="L1775" s="6">
        <v>83064</v>
      </c>
      <c r="M1775" s="6">
        <v>97051</v>
      </c>
      <c r="N1775" s="6">
        <v>117461</v>
      </c>
      <c r="O1775" s="6">
        <v>41696</v>
      </c>
      <c r="P1775" s="6">
        <v>84732</v>
      </c>
      <c r="Q1775" s="6">
        <v>84800.8</v>
      </c>
    </row>
    <row r="1776" spans="7:17" x14ac:dyDescent="0.3">
      <c r="G1776" s="3" t="s">
        <v>72</v>
      </c>
      <c r="H1776" s="3" t="s">
        <v>79</v>
      </c>
      <c r="I1776" s="3" t="s">
        <v>80</v>
      </c>
      <c r="J1776" s="3" t="s">
        <v>83</v>
      </c>
      <c r="K1776" s="3" t="s">
        <v>24</v>
      </c>
      <c r="L1776" s="6">
        <v>83064</v>
      </c>
      <c r="M1776" s="6">
        <v>97051</v>
      </c>
      <c r="N1776" s="6">
        <v>117461</v>
      </c>
      <c r="O1776" s="6">
        <v>41696</v>
      </c>
      <c r="P1776" s="6">
        <v>100893</v>
      </c>
      <c r="Q1776" s="6">
        <v>88033</v>
      </c>
    </row>
    <row r="1777" spans="7:17" x14ac:dyDescent="0.3">
      <c r="G1777" s="3" t="s">
        <v>72</v>
      </c>
      <c r="H1777" s="3" t="s">
        <v>79</v>
      </c>
      <c r="I1777" s="3" t="s">
        <v>80</v>
      </c>
      <c r="J1777" s="3" t="s">
        <v>84</v>
      </c>
      <c r="K1777" s="3" t="s">
        <v>24</v>
      </c>
      <c r="L1777" s="6">
        <v>83064</v>
      </c>
      <c r="M1777" s="6">
        <v>97051</v>
      </c>
      <c r="N1777" s="6">
        <v>117461</v>
      </c>
      <c r="O1777" s="6">
        <v>84732</v>
      </c>
      <c r="P1777" s="6">
        <v>100893</v>
      </c>
      <c r="Q1777" s="6">
        <v>96640.2</v>
      </c>
    </row>
    <row r="1778" spans="7:17" x14ac:dyDescent="0.3">
      <c r="G1778" s="3" t="s">
        <v>72</v>
      </c>
      <c r="H1778" s="3" t="s">
        <v>79</v>
      </c>
      <c r="I1778" s="3" t="s">
        <v>81</v>
      </c>
      <c r="J1778" s="3" t="s">
        <v>82</v>
      </c>
      <c r="K1778" s="3" t="s">
        <v>83</v>
      </c>
      <c r="L1778" s="6">
        <v>83064</v>
      </c>
      <c r="M1778" s="6">
        <v>97051</v>
      </c>
      <c r="N1778" s="6">
        <v>36016</v>
      </c>
      <c r="O1778" s="6">
        <v>33332</v>
      </c>
      <c r="P1778" s="6">
        <v>41696</v>
      </c>
      <c r="Q1778" s="6">
        <v>58231.8</v>
      </c>
    </row>
    <row r="1779" spans="7:17" x14ac:dyDescent="0.3">
      <c r="G1779" s="3" t="s">
        <v>72</v>
      </c>
      <c r="H1779" s="3" t="s">
        <v>79</v>
      </c>
      <c r="I1779" s="3" t="s">
        <v>81</v>
      </c>
      <c r="J1779" s="3" t="s">
        <v>82</v>
      </c>
      <c r="K1779" s="3" t="s">
        <v>84</v>
      </c>
      <c r="L1779" s="6">
        <v>83064</v>
      </c>
      <c r="M1779" s="6">
        <v>97051</v>
      </c>
      <c r="N1779" s="6">
        <v>36016</v>
      </c>
      <c r="O1779" s="6">
        <v>33332</v>
      </c>
      <c r="P1779" s="6">
        <v>84732</v>
      </c>
      <c r="Q1779" s="6">
        <v>66839</v>
      </c>
    </row>
    <row r="1780" spans="7:17" x14ac:dyDescent="0.3">
      <c r="G1780" s="3" t="s">
        <v>72</v>
      </c>
      <c r="H1780" s="3" t="s">
        <v>79</v>
      </c>
      <c r="I1780" s="3" t="s">
        <v>81</v>
      </c>
      <c r="J1780" s="3" t="s">
        <v>82</v>
      </c>
      <c r="K1780" s="3" t="s">
        <v>24</v>
      </c>
      <c r="L1780" s="6">
        <v>83064</v>
      </c>
      <c r="M1780" s="6">
        <v>97051</v>
      </c>
      <c r="N1780" s="6">
        <v>36016</v>
      </c>
      <c r="O1780" s="6">
        <v>33332</v>
      </c>
      <c r="P1780" s="6">
        <v>100893</v>
      </c>
      <c r="Q1780" s="6">
        <v>70071.199999999997</v>
      </c>
    </row>
    <row r="1781" spans="7:17" x14ac:dyDescent="0.3">
      <c r="G1781" s="3" t="s">
        <v>72</v>
      </c>
      <c r="H1781" s="3" t="s">
        <v>79</v>
      </c>
      <c r="I1781" s="3" t="s">
        <v>81</v>
      </c>
      <c r="J1781" s="3" t="s">
        <v>83</v>
      </c>
      <c r="K1781" s="3" t="s">
        <v>84</v>
      </c>
      <c r="L1781" s="6">
        <v>83064</v>
      </c>
      <c r="M1781" s="6">
        <v>97051</v>
      </c>
      <c r="N1781" s="6">
        <v>36016</v>
      </c>
      <c r="O1781" s="6">
        <v>41696</v>
      </c>
      <c r="P1781" s="6">
        <v>84732</v>
      </c>
      <c r="Q1781" s="6">
        <v>68511.8</v>
      </c>
    </row>
    <row r="1782" spans="7:17" x14ac:dyDescent="0.3">
      <c r="G1782" s="3" t="s">
        <v>72</v>
      </c>
      <c r="H1782" s="3" t="s">
        <v>79</v>
      </c>
      <c r="I1782" s="3" t="s">
        <v>81</v>
      </c>
      <c r="J1782" s="3" t="s">
        <v>83</v>
      </c>
      <c r="K1782" s="3" t="s">
        <v>24</v>
      </c>
      <c r="L1782" s="6">
        <v>83064</v>
      </c>
      <c r="M1782" s="6">
        <v>97051</v>
      </c>
      <c r="N1782" s="6">
        <v>36016</v>
      </c>
      <c r="O1782" s="6">
        <v>41696</v>
      </c>
      <c r="P1782" s="6">
        <v>100893</v>
      </c>
      <c r="Q1782" s="6">
        <v>71744</v>
      </c>
    </row>
    <row r="1783" spans="7:17" x14ac:dyDescent="0.3">
      <c r="G1783" s="3" t="s">
        <v>72</v>
      </c>
      <c r="H1783" s="3" t="s">
        <v>79</v>
      </c>
      <c r="I1783" s="3" t="s">
        <v>81</v>
      </c>
      <c r="J1783" s="3" t="s">
        <v>84</v>
      </c>
      <c r="K1783" s="3" t="s">
        <v>24</v>
      </c>
      <c r="L1783" s="6">
        <v>83064</v>
      </c>
      <c r="M1783" s="6">
        <v>97051</v>
      </c>
      <c r="N1783" s="6">
        <v>36016</v>
      </c>
      <c r="O1783" s="6">
        <v>84732</v>
      </c>
      <c r="P1783" s="6">
        <v>100893</v>
      </c>
      <c r="Q1783" s="6">
        <v>80351.199999999997</v>
      </c>
    </row>
    <row r="1784" spans="7:17" x14ac:dyDescent="0.3">
      <c r="G1784" s="3" t="s">
        <v>72</v>
      </c>
      <c r="H1784" s="3" t="s">
        <v>79</v>
      </c>
      <c r="I1784" s="3" t="s">
        <v>82</v>
      </c>
      <c r="J1784" s="3" t="s">
        <v>83</v>
      </c>
      <c r="K1784" s="3" t="s">
        <v>84</v>
      </c>
      <c r="L1784" s="6">
        <v>83064</v>
      </c>
      <c r="M1784" s="6">
        <v>97051</v>
      </c>
      <c r="N1784" s="6">
        <v>33332</v>
      </c>
      <c r="O1784" s="6">
        <v>41696</v>
      </c>
      <c r="P1784" s="6">
        <v>84732</v>
      </c>
      <c r="Q1784" s="6">
        <v>67975</v>
      </c>
    </row>
    <row r="1785" spans="7:17" x14ac:dyDescent="0.3">
      <c r="G1785" s="3" t="s">
        <v>72</v>
      </c>
      <c r="H1785" s="3" t="s">
        <v>79</v>
      </c>
      <c r="I1785" s="3" t="s">
        <v>82</v>
      </c>
      <c r="J1785" s="3" t="s">
        <v>83</v>
      </c>
      <c r="K1785" s="3" t="s">
        <v>24</v>
      </c>
      <c r="L1785" s="6">
        <v>83064</v>
      </c>
      <c r="M1785" s="6">
        <v>97051</v>
      </c>
      <c r="N1785" s="6">
        <v>33332</v>
      </c>
      <c r="O1785" s="6">
        <v>41696</v>
      </c>
      <c r="P1785" s="6">
        <v>100893</v>
      </c>
      <c r="Q1785" s="6">
        <v>71207.199999999997</v>
      </c>
    </row>
    <row r="1786" spans="7:17" x14ac:dyDescent="0.3">
      <c r="G1786" s="3" t="s">
        <v>72</v>
      </c>
      <c r="H1786" s="3" t="s">
        <v>79</v>
      </c>
      <c r="I1786" s="3" t="s">
        <v>82</v>
      </c>
      <c r="J1786" s="3" t="s">
        <v>84</v>
      </c>
      <c r="K1786" s="3" t="s">
        <v>24</v>
      </c>
      <c r="L1786" s="6">
        <v>83064</v>
      </c>
      <c r="M1786" s="6">
        <v>97051</v>
      </c>
      <c r="N1786" s="6">
        <v>33332</v>
      </c>
      <c r="O1786" s="6">
        <v>84732</v>
      </c>
      <c r="P1786" s="6">
        <v>100893</v>
      </c>
      <c r="Q1786" s="6">
        <v>79814.399999999994</v>
      </c>
    </row>
    <row r="1787" spans="7:17" x14ac:dyDescent="0.3">
      <c r="G1787" s="3" t="s">
        <v>72</v>
      </c>
      <c r="H1787" s="3" t="s">
        <v>79</v>
      </c>
      <c r="I1787" s="3" t="s">
        <v>83</v>
      </c>
      <c r="J1787" s="3" t="s">
        <v>84</v>
      </c>
      <c r="K1787" s="3" t="s">
        <v>24</v>
      </c>
      <c r="L1787" s="6">
        <v>83064</v>
      </c>
      <c r="M1787" s="6">
        <v>97051</v>
      </c>
      <c r="N1787" s="6">
        <v>41696</v>
      </c>
      <c r="O1787" s="6">
        <v>84732</v>
      </c>
      <c r="P1787" s="6">
        <v>100893</v>
      </c>
      <c r="Q1787" s="6">
        <v>81487.199999999997</v>
      </c>
    </row>
    <row r="1788" spans="7:17" x14ac:dyDescent="0.3">
      <c r="G1788" s="3" t="s">
        <v>72</v>
      </c>
      <c r="H1788" s="3" t="s">
        <v>25</v>
      </c>
      <c r="I1788" s="3" t="s">
        <v>80</v>
      </c>
      <c r="J1788" s="3" t="s">
        <v>81</v>
      </c>
      <c r="K1788" s="3" t="s">
        <v>82</v>
      </c>
      <c r="L1788" s="6">
        <v>83064</v>
      </c>
      <c r="M1788" s="6">
        <v>50249</v>
      </c>
      <c r="N1788" s="6">
        <v>117461</v>
      </c>
      <c r="O1788" s="6">
        <v>36016</v>
      </c>
      <c r="P1788" s="6">
        <v>33332</v>
      </c>
      <c r="Q1788" s="6">
        <v>64024.4</v>
      </c>
    </row>
    <row r="1789" spans="7:17" x14ac:dyDescent="0.3">
      <c r="G1789" s="3" t="s">
        <v>72</v>
      </c>
      <c r="H1789" s="3" t="s">
        <v>25</v>
      </c>
      <c r="I1789" s="3" t="s">
        <v>80</v>
      </c>
      <c r="J1789" s="3" t="s">
        <v>81</v>
      </c>
      <c r="K1789" s="3" t="s">
        <v>83</v>
      </c>
      <c r="L1789" s="6">
        <v>83064</v>
      </c>
      <c r="M1789" s="6">
        <v>50249</v>
      </c>
      <c r="N1789" s="6">
        <v>117461</v>
      </c>
      <c r="O1789" s="6">
        <v>36016</v>
      </c>
      <c r="P1789" s="6">
        <v>41696</v>
      </c>
      <c r="Q1789" s="6">
        <v>65697.2</v>
      </c>
    </row>
    <row r="1790" spans="7:17" x14ac:dyDescent="0.3">
      <c r="G1790" s="3" t="s">
        <v>72</v>
      </c>
      <c r="H1790" s="3" t="s">
        <v>25</v>
      </c>
      <c r="I1790" s="3" t="s">
        <v>80</v>
      </c>
      <c r="J1790" s="3" t="s">
        <v>81</v>
      </c>
      <c r="K1790" s="3" t="s">
        <v>84</v>
      </c>
      <c r="L1790" s="6">
        <v>83064</v>
      </c>
      <c r="M1790" s="6">
        <v>50249</v>
      </c>
      <c r="N1790" s="6">
        <v>117461</v>
      </c>
      <c r="O1790" s="6">
        <v>36016</v>
      </c>
      <c r="P1790" s="6">
        <v>84732</v>
      </c>
      <c r="Q1790" s="6">
        <v>74304.399999999994</v>
      </c>
    </row>
    <row r="1791" spans="7:17" x14ac:dyDescent="0.3">
      <c r="G1791" s="3" t="s">
        <v>72</v>
      </c>
      <c r="H1791" s="3" t="s">
        <v>25</v>
      </c>
      <c r="I1791" s="3" t="s">
        <v>80</v>
      </c>
      <c r="J1791" s="3" t="s">
        <v>81</v>
      </c>
      <c r="K1791" s="3" t="s">
        <v>24</v>
      </c>
      <c r="L1791" s="6">
        <v>83064</v>
      </c>
      <c r="M1791" s="6">
        <v>50249</v>
      </c>
      <c r="N1791" s="6">
        <v>117461</v>
      </c>
      <c r="O1791" s="6">
        <v>36016</v>
      </c>
      <c r="P1791" s="6">
        <v>100893</v>
      </c>
      <c r="Q1791" s="6">
        <v>77536.600000000006</v>
      </c>
    </row>
    <row r="1792" spans="7:17" x14ac:dyDescent="0.3">
      <c r="G1792" s="3" t="s">
        <v>72</v>
      </c>
      <c r="H1792" s="3" t="s">
        <v>25</v>
      </c>
      <c r="I1792" s="3" t="s">
        <v>80</v>
      </c>
      <c r="J1792" s="3" t="s">
        <v>82</v>
      </c>
      <c r="K1792" s="3" t="s">
        <v>83</v>
      </c>
      <c r="L1792" s="6">
        <v>83064</v>
      </c>
      <c r="M1792" s="6">
        <v>50249</v>
      </c>
      <c r="N1792" s="6">
        <v>117461</v>
      </c>
      <c r="O1792" s="6">
        <v>33332</v>
      </c>
      <c r="P1792" s="6">
        <v>41696</v>
      </c>
      <c r="Q1792" s="6">
        <v>65160.4</v>
      </c>
    </row>
    <row r="1793" spans="7:17" x14ac:dyDescent="0.3">
      <c r="G1793" s="3" t="s">
        <v>72</v>
      </c>
      <c r="H1793" s="3" t="s">
        <v>25</v>
      </c>
      <c r="I1793" s="3" t="s">
        <v>80</v>
      </c>
      <c r="J1793" s="3" t="s">
        <v>82</v>
      </c>
      <c r="K1793" s="3" t="s">
        <v>84</v>
      </c>
      <c r="L1793" s="6">
        <v>83064</v>
      </c>
      <c r="M1793" s="6">
        <v>50249</v>
      </c>
      <c r="N1793" s="6">
        <v>117461</v>
      </c>
      <c r="O1793" s="6">
        <v>33332</v>
      </c>
      <c r="P1793" s="6">
        <v>84732</v>
      </c>
      <c r="Q1793" s="6">
        <v>73767.600000000006</v>
      </c>
    </row>
    <row r="1794" spans="7:17" x14ac:dyDescent="0.3">
      <c r="G1794" s="3" t="s">
        <v>72</v>
      </c>
      <c r="H1794" s="3" t="s">
        <v>25</v>
      </c>
      <c r="I1794" s="3" t="s">
        <v>80</v>
      </c>
      <c r="J1794" s="3" t="s">
        <v>82</v>
      </c>
      <c r="K1794" s="3" t="s">
        <v>24</v>
      </c>
      <c r="L1794" s="6">
        <v>83064</v>
      </c>
      <c r="M1794" s="6">
        <v>50249</v>
      </c>
      <c r="N1794" s="6">
        <v>117461</v>
      </c>
      <c r="O1794" s="6">
        <v>33332</v>
      </c>
      <c r="P1794" s="6">
        <v>100893</v>
      </c>
      <c r="Q1794" s="6">
        <v>76999.8</v>
      </c>
    </row>
    <row r="1795" spans="7:17" x14ac:dyDescent="0.3">
      <c r="G1795" s="3" t="s">
        <v>72</v>
      </c>
      <c r="H1795" s="3" t="s">
        <v>25</v>
      </c>
      <c r="I1795" s="3" t="s">
        <v>80</v>
      </c>
      <c r="J1795" s="3" t="s">
        <v>83</v>
      </c>
      <c r="K1795" s="3" t="s">
        <v>84</v>
      </c>
      <c r="L1795" s="6">
        <v>83064</v>
      </c>
      <c r="M1795" s="6">
        <v>50249</v>
      </c>
      <c r="N1795" s="6">
        <v>117461</v>
      </c>
      <c r="O1795" s="6">
        <v>41696</v>
      </c>
      <c r="P1795" s="6">
        <v>84732</v>
      </c>
      <c r="Q1795" s="6">
        <v>75440.399999999994</v>
      </c>
    </row>
    <row r="1796" spans="7:17" x14ac:dyDescent="0.3">
      <c r="G1796" s="3" t="s">
        <v>72</v>
      </c>
      <c r="H1796" s="3" t="s">
        <v>25</v>
      </c>
      <c r="I1796" s="3" t="s">
        <v>80</v>
      </c>
      <c r="J1796" s="3" t="s">
        <v>83</v>
      </c>
      <c r="K1796" s="3" t="s">
        <v>24</v>
      </c>
      <c r="L1796" s="6">
        <v>83064</v>
      </c>
      <c r="M1796" s="6">
        <v>50249</v>
      </c>
      <c r="N1796" s="6">
        <v>117461</v>
      </c>
      <c r="O1796" s="6">
        <v>41696</v>
      </c>
      <c r="P1796" s="6">
        <v>100893</v>
      </c>
      <c r="Q1796" s="6">
        <v>78672.600000000006</v>
      </c>
    </row>
    <row r="1797" spans="7:17" x14ac:dyDescent="0.3">
      <c r="G1797" s="3" t="s">
        <v>72</v>
      </c>
      <c r="H1797" s="3" t="s">
        <v>25</v>
      </c>
      <c r="I1797" s="3" t="s">
        <v>80</v>
      </c>
      <c r="J1797" s="3" t="s">
        <v>84</v>
      </c>
      <c r="K1797" s="3" t="s">
        <v>24</v>
      </c>
      <c r="L1797" s="6">
        <v>83064</v>
      </c>
      <c r="M1797" s="6">
        <v>50249</v>
      </c>
      <c r="N1797" s="6">
        <v>117461</v>
      </c>
      <c r="O1797" s="6">
        <v>84732</v>
      </c>
      <c r="P1797" s="6">
        <v>100893</v>
      </c>
      <c r="Q1797" s="6">
        <v>87279.8</v>
      </c>
    </row>
    <row r="1798" spans="7:17" x14ac:dyDescent="0.3">
      <c r="G1798" s="3" t="s">
        <v>72</v>
      </c>
      <c r="H1798" s="3" t="s">
        <v>25</v>
      </c>
      <c r="I1798" s="3" t="s">
        <v>81</v>
      </c>
      <c r="J1798" s="3" t="s">
        <v>82</v>
      </c>
      <c r="K1798" s="3" t="s">
        <v>83</v>
      </c>
      <c r="L1798" s="6">
        <v>83064</v>
      </c>
      <c r="M1798" s="6">
        <v>50249</v>
      </c>
      <c r="N1798" s="6">
        <v>36016</v>
      </c>
      <c r="O1798" s="6">
        <v>33332</v>
      </c>
      <c r="P1798" s="6">
        <v>41696</v>
      </c>
      <c r="Q1798" s="6">
        <v>48871.4</v>
      </c>
    </row>
    <row r="1799" spans="7:17" x14ac:dyDescent="0.3">
      <c r="G1799" s="3" t="s">
        <v>72</v>
      </c>
      <c r="H1799" s="3" t="s">
        <v>25</v>
      </c>
      <c r="I1799" s="3" t="s">
        <v>81</v>
      </c>
      <c r="J1799" s="3" t="s">
        <v>82</v>
      </c>
      <c r="K1799" s="3" t="s">
        <v>84</v>
      </c>
      <c r="L1799" s="6">
        <v>83064</v>
      </c>
      <c r="M1799" s="6">
        <v>50249</v>
      </c>
      <c r="N1799" s="6">
        <v>36016</v>
      </c>
      <c r="O1799" s="6">
        <v>33332</v>
      </c>
      <c r="P1799" s="6">
        <v>84732</v>
      </c>
      <c r="Q1799" s="6">
        <v>57478.6</v>
      </c>
    </row>
    <row r="1800" spans="7:17" x14ac:dyDescent="0.3">
      <c r="G1800" s="3" t="s">
        <v>72</v>
      </c>
      <c r="H1800" s="3" t="s">
        <v>25</v>
      </c>
      <c r="I1800" s="3" t="s">
        <v>81</v>
      </c>
      <c r="J1800" s="3" t="s">
        <v>82</v>
      </c>
      <c r="K1800" s="3" t="s">
        <v>24</v>
      </c>
      <c r="L1800" s="6">
        <v>83064</v>
      </c>
      <c r="M1800" s="6">
        <v>50249</v>
      </c>
      <c r="N1800" s="6">
        <v>36016</v>
      </c>
      <c r="O1800" s="6">
        <v>33332</v>
      </c>
      <c r="P1800" s="6">
        <v>100893</v>
      </c>
      <c r="Q1800" s="6">
        <v>60710.8</v>
      </c>
    </row>
    <row r="1801" spans="7:17" x14ac:dyDescent="0.3">
      <c r="G1801" s="3" t="s">
        <v>72</v>
      </c>
      <c r="H1801" s="3" t="s">
        <v>25</v>
      </c>
      <c r="I1801" s="3" t="s">
        <v>81</v>
      </c>
      <c r="J1801" s="3" t="s">
        <v>83</v>
      </c>
      <c r="K1801" s="3" t="s">
        <v>84</v>
      </c>
      <c r="L1801" s="6">
        <v>83064</v>
      </c>
      <c r="M1801" s="6">
        <v>50249</v>
      </c>
      <c r="N1801" s="6">
        <v>36016</v>
      </c>
      <c r="O1801" s="6">
        <v>41696</v>
      </c>
      <c r="P1801" s="6">
        <v>84732</v>
      </c>
      <c r="Q1801" s="6">
        <v>59151.4</v>
      </c>
    </row>
    <row r="1802" spans="7:17" x14ac:dyDescent="0.3">
      <c r="G1802" s="3" t="s">
        <v>72</v>
      </c>
      <c r="H1802" s="3" t="s">
        <v>25</v>
      </c>
      <c r="I1802" s="3" t="s">
        <v>81</v>
      </c>
      <c r="J1802" s="3" t="s">
        <v>83</v>
      </c>
      <c r="K1802" s="3" t="s">
        <v>24</v>
      </c>
      <c r="L1802" s="6">
        <v>83064</v>
      </c>
      <c r="M1802" s="6">
        <v>50249</v>
      </c>
      <c r="N1802" s="6">
        <v>36016</v>
      </c>
      <c r="O1802" s="6">
        <v>41696</v>
      </c>
      <c r="P1802" s="6">
        <v>100893</v>
      </c>
      <c r="Q1802" s="6">
        <v>62383.6</v>
      </c>
    </row>
    <row r="1803" spans="7:17" x14ac:dyDescent="0.3">
      <c r="G1803" s="3" t="s">
        <v>72</v>
      </c>
      <c r="H1803" s="3" t="s">
        <v>25</v>
      </c>
      <c r="I1803" s="3" t="s">
        <v>81</v>
      </c>
      <c r="J1803" s="3" t="s">
        <v>84</v>
      </c>
      <c r="K1803" s="3" t="s">
        <v>24</v>
      </c>
      <c r="L1803" s="6">
        <v>83064</v>
      </c>
      <c r="M1803" s="6">
        <v>50249</v>
      </c>
      <c r="N1803" s="6">
        <v>36016</v>
      </c>
      <c r="O1803" s="6">
        <v>84732</v>
      </c>
      <c r="P1803" s="6">
        <v>100893</v>
      </c>
      <c r="Q1803" s="6">
        <v>70990.8</v>
      </c>
    </row>
    <row r="1804" spans="7:17" x14ac:dyDescent="0.3">
      <c r="G1804" s="3" t="s">
        <v>72</v>
      </c>
      <c r="H1804" s="3" t="s">
        <v>25</v>
      </c>
      <c r="I1804" s="3" t="s">
        <v>82</v>
      </c>
      <c r="J1804" s="3" t="s">
        <v>83</v>
      </c>
      <c r="K1804" s="3" t="s">
        <v>84</v>
      </c>
      <c r="L1804" s="6">
        <v>83064</v>
      </c>
      <c r="M1804" s="6">
        <v>50249</v>
      </c>
      <c r="N1804" s="6">
        <v>33332</v>
      </c>
      <c r="O1804" s="6">
        <v>41696</v>
      </c>
      <c r="P1804" s="6">
        <v>84732</v>
      </c>
      <c r="Q1804" s="6">
        <v>58614.6</v>
      </c>
    </row>
    <row r="1805" spans="7:17" x14ac:dyDescent="0.3">
      <c r="G1805" s="3" t="s">
        <v>72</v>
      </c>
      <c r="H1805" s="3" t="s">
        <v>25</v>
      </c>
      <c r="I1805" s="3" t="s">
        <v>82</v>
      </c>
      <c r="J1805" s="3" t="s">
        <v>83</v>
      </c>
      <c r="K1805" s="3" t="s">
        <v>24</v>
      </c>
      <c r="L1805" s="6">
        <v>83064</v>
      </c>
      <c r="M1805" s="6">
        <v>50249</v>
      </c>
      <c r="N1805" s="6">
        <v>33332</v>
      </c>
      <c r="O1805" s="6">
        <v>41696</v>
      </c>
      <c r="P1805" s="6">
        <v>100893</v>
      </c>
      <c r="Q1805" s="6">
        <v>61846.8</v>
      </c>
    </row>
    <row r="1806" spans="7:17" x14ac:dyDescent="0.3">
      <c r="G1806" s="3" t="s">
        <v>72</v>
      </c>
      <c r="H1806" s="3" t="s">
        <v>25</v>
      </c>
      <c r="I1806" s="3" t="s">
        <v>82</v>
      </c>
      <c r="J1806" s="3" t="s">
        <v>84</v>
      </c>
      <c r="K1806" s="3" t="s">
        <v>24</v>
      </c>
      <c r="L1806" s="6">
        <v>83064</v>
      </c>
      <c r="M1806" s="6">
        <v>50249</v>
      </c>
      <c r="N1806" s="6">
        <v>33332</v>
      </c>
      <c r="O1806" s="6">
        <v>84732</v>
      </c>
      <c r="P1806" s="6">
        <v>100893</v>
      </c>
      <c r="Q1806" s="6">
        <v>70454</v>
      </c>
    </row>
    <row r="1807" spans="7:17" x14ac:dyDescent="0.3">
      <c r="G1807" s="3" t="s">
        <v>72</v>
      </c>
      <c r="H1807" s="3" t="s">
        <v>25</v>
      </c>
      <c r="I1807" s="3" t="s">
        <v>83</v>
      </c>
      <c r="J1807" s="3" t="s">
        <v>84</v>
      </c>
      <c r="K1807" s="3" t="s">
        <v>24</v>
      </c>
      <c r="L1807" s="6">
        <v>83064</v>
      </c>
      <c r="M1807" s="6">
        <v>50249</v>
      </c>
      <c r="N1807" s="6">
        <v>41696</v>
      </c>
      <c r="O1807" s="6">
        <v>84732</v>
      </c>
      <c r="P1807" s="6">
        <v>100893</v>
      </c>
      <c r="Q1807" s="6">
        <v>72126.8</v>
      </c>
    </row>
    <row r="1808" spans="7:17" x14ac:dyDescent="0.3">
      <c r="G1808" s="3" t="s">
        <v>72</v>
      </c>
      <c r="H1808" s="3" t="s">
        <v>80</v>
      </c>
      <c r="I1808" s="3" t="s">
        <v>81</v>
      </c>
      <c r="J1808" s="3" t="s">
        <v>82</v>
      </c>
      <c r="K1808" s="3" t="s">
        <v>83</v>
      </c>
      <c r="L1808" s="6">
        <v>83064</v>
      </c>
      <c r="M1808" s="6">
        <v>117461</v>
      </c>
      <c r="N1808" s="6">
        <v>36016</v>
      </c>
      <c r="O1808" s="6">
        <v>33332</v>
      </c>
      <c r="P1808" s="6">
        <v>41696</v>
      </c>
      <c r="Q1808" s="6">
        <v>62313.8</v>
      </c>
    </row>
    <row r="1809" spans="7:17" x14ac:dyDescent="0.3">
      <c r="G1809" s="3" t="s">
        <v>72</v>
      </c>
      <c r="H1809" s="3" t="s">
        <v>80</v>
      </c>
      <c r="I1809" s="3" t="s">
        <v>81</v>
      </c>
      <c r="J1809" s="3" t="s">
        <v>82</v>
      </c>
      <c r="K1809" s="3" t="s">
        <v>84</v>
      </c>
      <c r="L1809" s="6">
        <v>83064</v>
      </c>
      <c r="M1809" s="6">
        <v>117461</v>
      </c>
      <c r="N1809" s="6">
        <v>36016</v>
      </c>
      <c r="O1809" s="6">
        <v>33332</v>
      </c>
      <c r="P1809" s="6">
        <v>84732</v>
      </c>
      <c r="Q1809" s="6">
        <v>70921</v>
      </c>
    </row>
    <row r="1810" spans="7:17" x14ac:dyDescent="0.3">
      <c r="G1810" s="3" t="s">
        <v>72</v>
      </c>
      <c r="H1810" s="3" t="s">
        <v>80</v>
      </c>
      <c r="I1810" s="3" t="s">
        <v>81</v>
      </c>
      <c r="J1810" s="3" t="s">
        <v>82</v>
      </c>
      <c r="K1810" s="3" t="s">
        <v>24</v>
      </c>
      <c r="L1810" s="6">
        <v>83064</v>
      </c>
      <c r="M1810" s="6">
        <v>117461</v>
      </c>
      <c r="N1810" s="6">
        <v>36016</v>
      </c>
      <c r="O1810" s="6">
        <v>33332</v>
      </c>
      <c r="P1810" s="6">
        <v>100893</v>
      </c>
      <c r="Q1810" s="6">
        <v>74153.2</v>
      </c>
    </row>
    <row r="1811" spans="7:17" x14ac:dyDescent="0.3">
      <c r="G1811" s="3" t="s">
        <v>72</v>
      </c>
      <c r="H1811" s="3" t="s">
        <v>80</v>
      </c>
      <c r="I1811" s="3" t="s">
        <v>81</v>
      </c>
      <c r="J1811" s="3" t="s">
        <v>83</v>
      </c>
      <c r="K1811" s="3" t="s">
        <v>84</v>
      </c>
      <c r="L1811" s="6">
        <v>83064</v>
      </c>
      <c r="M1811" s="6">
        <v>117461</v>
      </c>
      <c r="N1811" s="6">
        <v>36016</v>
      </c>
      <c r="O1811" s="6">
        <v>41696</v>
      </c>
      <c r="P1811" s="6">
        <v>84732</v>
      </c>
      <c r="Q1811" s="6">
        <v>72593.8</v>
      </c>
    </row>
    <row r="1812" spans="7:17" x14ac:dyDescent="0.3">
      <c r="G1812" s="3" t="s">
        <v>72</v>
      </c>
      <c r="H1812" s="3" t="s">
        <v>80</v>
      </c>
      <c r="I1812" s="3" t="s">
        <v>81</v>
      </c>
      <c r="J1812" s="3" t="s">
        <v>83</v>
      </c>
      <c r="K1812" s="3" t="s">
        <v>24</v>
      </c>
      <c r="L1812" s="6">
        <v>83064</v>
      </c>
      <c r="M1812" s="6">
        <v>117461</v>
      </c>
      <c r="N1812" s="6">
        <v>36016</v>
      </c>
      <c r="O1812" s="6">
        <v>41696</v>
      </c>
      <c r="P1812" s="6">
        <v>100893</v>
      </c>
      <c r="Q1812" s="6">
        <v>75826</v>
      </c>
    </row>
    <row r="1813" spans="7:17" x14ac:dyDescent="0.3">
      <c r="G1813" s="3" t="s">
        <v>72</v>
      </c>
      <c r="H1813" s="3" t="s">
        <v>80</v>
      </c>
      <c r="I1813" s="3" t="s">
        <v>81</v>
      </c>
      <c r="J1813" s="3" t="s">
        <v>84</v>
      </c>
      <c r="K1813" s="3" t="s">
        <v>24</v>
      </c>
      <c r="L1813" s="6">
        <v>83064</v>
      </c>
      <c r="M1813" s="6">
        <v>117461</v>
      </c>
      <c r="N1813" s="6">
        <v>36016</v>
      </c>
      <c r="O1813" s="6">
        <v>84732</v>
      </c>
      <c r="P1813" s="6">
        <v>100893</v>
      </c>
      <c r="Q1813" s="6">
        <v>84433.2</v>
      </c>
    </row>
    <row r="1814" spans="7:17" x14ac:dyDescent="0.3">
      <c r="G1814" s="3" t="s">
        <v>72</v>
      </c>
      <c r="H1814" s="3" t="s">
        <v>80</v>
      </c>
      <c r="I1814" s="3" t="s">
        <v>82</v>
      </c>
      <c r="J1814" s="3" t="s">
        <v>83</v>
      </c>
      <c r="K1814" s="3" t="s">
        <v>84</v>
      </c>
      <c r="L1814" s="6">
        <v>83064</v>
      </c>
      <c r="M1814" s="6">
        <v>117461</v>
      </c>
      <c r="N1814" s="6">
        <v>33332</v>
      </c>
      <c r="O1814" s="6">
        <v>41696</v>
      </c>
      <c r="P1814" s="6">
        <v>84732</v>
      </c>
      <c r="Q1814" s="6">
        <v>72057</v>
      </c>
    </row>
    <row r="1815" spans="7:17" x14ac:dyDescent="0.3">
      <c r="G1815" s="3" t="s">
        <v>72</v>
      </c>
      <c r="H1815" s="3" t="s">
        <v>80</v>
      </c>
      <c r="I1815" s="3" t="s">
        <v>82</v>
      </c>
      <c r="J1815" s="3" t="s">
        <v>83</v>
      </c>
      <c r="K1815" s="3" t="s">
        <v>24</v>
      </c>
      <c r="L1815" s="6">
        <v>83064</v>
      </c>
      <c r="M1815" s="6">
        <v>117461</v>
      </c>
      <c r="N1815" s="6">
        <v>33332</v>
      </c>
      <c r="O1815" s="6">
        <v>41696</v>
      </c>
      <c r="P1815" s="6">
        <v>100893</v>
      </c>
      <c r="Q1815" s="6">
        <v>75289.2</v>
      </c>
    </row>
    <row r="1816" spans="7:17" x14ac:dyDescent="0.3">
      <c r="G1816" s="3" t="s">
        <v>72</v>
      </c>
      <c r="H1816" s="3" t="s">
        <v>80</v>
      </c>
      <c r="I1816" s="3" t="s">
        <v>82</v>
      </c>
      <c r="J1816" s="3" t="s">
        <v>84</v>
      </c>
      <c r="K1816" s="3" t="s">
        <v>24</v>
      </c>
      <c r="L1816" s="6">
        <v>83064</v>
      </c>
      <c r="M1816" s="6">
        <v>117461</v>
      </c>
      <c r="N1816" s="6">
        <v>33332</v>
      </c>
      <c r="O1816" s="6">
        <v>84732</v>
      </c>
      <c r="P1816" s="6">
        <v>100893</v>
      </c>
      <c r="Q1816" s="6">
        <v>83896.4</v>
      </c>
    </row>
    <row r="1817" spans="7:17" x14ac:dyDescent="0.3">
      <c r="G1817" s="3" t="s">
        <v>72</v>
      </c>
      <c r="H1817" s="3" t="s">
        <v>80</v>
      </c>
      <c r="I1817" s="3" t="s">
        <v>83</v>
      </c>
      <c r="J1817" s="3" t="s">
        <v>84</v>
      </c>
      <c r="K1817" s="3" t="s">
        <v>24</v>
      </c>
      <c r="L1817" s="6">
        <v>83064</v>
      </c>
      <c r="M1817" s="6">
        <v>117461</v>
      </c>
      <c r="N1817" s="6">
        <v>41696</v>
      </c>
      <c r="O1817" s="6">
        <v>84732</v>
      </c>
      <c r="P1817" s="6">
        <v>100893</v>
      </c>
      <c r="Q1817" s="6">
        <v>85569.2</v>
      </c>
    </row>
    <row r="1818" spans="7:17" x14ac:dyDescent="0.3">
      <c r="G1818" s="3" t="s">
        <v>72</v>
      </c>
      <c r="H1818" s="3" t="s">
        <v>81</v>
      </c>
      <c r="I1818" s="3" t="s">
        <v>82</v>
      </c>
      <c r="J1818" s="3" t="s">
        <v>83</v>
      </c>
      <c r="K1818" s="3" t="s">
        <v>84</v>
      </c>
      <c r="L1818" s="6">
        <v>83064</v>
      </c>
      <c r="M1818" s="6">
        <v>36016</v>
      </c>
      <c r="N1818" s="6">
        <v>33332</v>
      </c>
      <c r="O1818" s="6">
        <v>41696</v>
      </c>
      <c r="P1818" s="6">
        <v>84732</v>
      </c>
      <c r="Q1818" s="6">
        <v>55768</v>
      </c>
    </row>
    <row r="1819" spans="7:17" x14ac:dyDescent="0.3">
      <c r="G1819" s="3" t="s">
        <v>72</v>
      </c>
      <c r="H1819" s="3" t="s">
        <v>81</v>
      </c>
      <c r="I1819" s="3" t="s">
        <v>82</v>
      </c>
      <c r="J1819" s="3" t="s">
        <v>83</v>
      </c>
      <c r="K1819" s="3" t="s">
        <v>24</v>
      </c>
      <c r="L1819" s="6">
        <v>83064</v>
      </c>
      <c r="M1819" s="6">
        <v>36016</v>
      </c>
      <c r="N1819" s="6">
        <v>33332</v>
      </c>
      <c r="O1819" s="6">
        <v>41696</v>
      </c>
      <c r="P1819" s="6">
        <v>100893</v>
      </c>
      <c r="Q1819" s="6">
        <v>59000.2</v>
      </c>
    </row>
    <row r="1820" spans="7:17" x14ac:dyDescent="0.3">
      <c r="G1820" s="3" t="s">
        <v>72</v>
      </c>
      <c r="H1820" s="3" t="s">
        <v>81</v>
      </c>
      <c r="I1820" s="3" t="s">
        <v>82</v>
      </c>
      <c r="J1820" s="3" t="s">
        <v>84</v>
      </c>
      <c r="K1820" s="3" t="s">
        <v>24</v>
      </c>
      <c r="L1820" s="6">
        <v>83064</v>
      </c>
      <c r="M1820" s="6">
        <v>36016</v>
      </c>
      <c r="N1820" s="6">
        <v>33332</v>
      </c>
      <c r="O1820" s="6">
        <v>84732</v>
      </c>
      <c r="P1820" s="6">
        <v>100893</v>
      </c>
      <c r="Q1820" s="6">
        <v>67607.399999999994</v>
      </c>
    </row>
    <row r="1821" spans="7:17" x14ac:dyDescent="0.3">
      <c r="G1821" s="3" t="s">
        <v>72</v>
      </c>
      <c r="H1821" s="3" t="s">
        <v>81</v>
      </c>
      <c r="I1821" s="3" t="s">
        <v>83</v>
      </c>
      <c r="J1821" s="3" t="s">
        <v>84</v>
      </c>
      <c r="K1821" s="3" t="s">
        <v>24</v>
      </c>
      <c r="L1821" s="6">
        <v>83064</v>
      </c>
      <c r="M1821" s="6">
        <v>36016</v>
      </c>
      <c r="N1821" s="6">
        <v>41696</v>
      </c>
      <c r="O1821" s="6">
        <v>84732</v>
      </c>
      <c r="P1821" s="6">
        <v>100893</v>
      </c>
      <c r="Q1821" s="6">
        <v>69280.2</v>
      </c>
    </row>
    <row r="1822" spans="7:17" x14ac:dyDescent="0.3">
      <c r="G1822" s="3" t="s">
        <v>72</v>
      </c>
      <c r="H1822" s="3" t="s">
        <v>82</v>
      </c>
      <c r="I1822" s="3" t="s">
        <v>83</v>
      </c>
      <c r="J1822" s="3" t="s">
        <v>84</v>
      </c>
      <c r="K1822" s="3" t="s">
        <v>24</v>
      </c>
      <c r="L1822" s="6">
        <v>83064</v>
      </c>
      <c r="M1822" s="6">
        <v>33332</v>
      </c>
      <c r="N1822" s="6">
        <v>41696</v>
      </c>
      <c r="O1822" s="6">
        <v>84732</v>
      </c>
      <c r="P1822" s="6">
        <v>100893</v>
      </c>
      <c r="Q1822" s="6">
        <v>68743.399999999994</v>
      </c>
    </row>
    <row r="1823" spans="7:17" x14ac:dyDescent="0.3">
      <c r="G1823" s="3" t="s">
        <v>73</v>
      </c>
      <c r="H1823" s="3" t="s">
        <v>20</v>
      </c>
      <c r="I1823" s="3" t="s">
        <v>74</v>
      </c>
      <c r="J1823" s="3" t="s">
        <v>75</v>
      </c>
      <c r="K1823" s="3" t="s">
        <v>76</v>
      </c>
      <c r="L1823" s="6">
        <v>43040</v>
      </c>
      <c r="M1823" s="6">
        <v>83768</v>
      </c>
      <c r="N1823" s="6">
        <v>101112</v>
      </c>
      <c r="O1823" s="6">
        <v>19868</v>
      </c>
      <c r="P1823" s="6">
        <v>36021</v>
      </c>
      <c r="Q1823" s="6">
        <v>56761.8</v>
      </c>
    </row>
    <row r="1824" spans="7:17" x14ac:dyDescent="0.3">
      <c r="G1824" s="3" t="s">
        <v>73</v>
      </c>
      <c r="H1824" s="3" t="s">
        <v>20</v>
      </c>
      <c r="I1824" s="3" t="s">
        <v>74</v>
      </c>
      <c r="J1824" s="3" t="s">
        <v>75</v>
      </c>
      <c r="K1824" s="3" t="s">
        <v>23</v>
      </c>
      <c r="L1824" s="6">
        <v>43040</v>
      </c>
      <c r="M1824" s="6">
        <v>83768</v>
      </c>
      <c r="N1824" s="6">
        <v>101112</v>
      </c>
      <c r="O1824" s="6">
        <v>19868</v>
      </c>
      <c r="P1824" s="6">
        <v>12030</v>
      </c>
      <c r="Q1824" s="6">
        <v>51963.6</v>
      </c>
    </row>
    <row r="1825" spans="7:17" x14ac:dyDescent="0.3">
      <c r="G1825" s="3" t="s">
        <v>73</v>
      </c>
      <c r="H1825" s="3" t="s">
        <v>20</v>
      </c>
      <c r="I1825" s="3" t="s">
        <v>74</v>
      </c>
      <c r="J1825" s="3" t="s">
        <v>75</v>
      </c>
      <c r="K1825" s="3" t="s">
        <v>77</v>
      </c>
      <c r="L1825" s="6">
        <v>43040</v>
      </c>
      <c r="M1825" s="6">
        <v>83768</v>
      </c>
      <c r="N1825" s="6">
        <v>101112</v>
      </c>
      <c r="O1825" s="6">
        <v>19868</v>
      </c>
      <c r="P1825" s="6">
        <v>65219</v>
      </c>
      <c r="Q1825" s="6">
        <v>62601.4</v>
      </c>
    </row>
    <row r="1826" spans="7:17" x14ac:dyDescent="0.3">
      <c r="G1826" s="3" t="s">
        <v>73</v>
      </c>
      <c r="H1826" s="3" t="s">
        <v>20</v>
      </c>
      <c r="I1826" s="3" t="s">
        <v>74</v>
      </c>
      <c r="J1826" s="3" t="s">
        <v>75</v>
      </c>
      <c r="K1826" s="3" t="s">
        <v>78</v>
      </c>
      <c r="L1826" s="6">
        <v>43040</v>
      </c>
      <c r="M1826" s="6">
        <v>83768</v>
      </c>
      <c r="N1826" s="6">
        <v>101112</v>
      </c>
      <c r="O1826" s="6">
        <v>19868</v>
      </c>
      <c r="P1826" s="6">
        <v>94450</v>
      </c>
      <c r="Q1826" s="6">
        <v>68447.600000000006</v>
      </c>
    </row>
    <row r="1827" spans="7:17" x14ac:dyDescent="0.3">
      <c r="G1827" s="3" t="s">
        <v>73</v>
      </c>
      <c r="H1827" s="3" t="s">
        <v>20</v>
      </c>
      <c r="I1827" s="3" t="s">
        <v>74</v>
      </c>
      <c r="J1827" s="3" t="s">
        <v>75</v>
      </c>
      <c r="K1827" s="3" t="s">
        <v>79</v>
      </c>
      <c r="L1827" s="6">
        <v>43040</v>
      </c>
      <c r="M1827" s="6">
        <v>83768</v>
      </c>
      <c r="N1827" s="6">
        <v>101112</v>
      </c>
      <c r="O1827" s="6">
        <v>19868</v>
      </c>
      <c r="P1827" s="6">
        <v>97051</v>
      </c>
      <c r="Q1827" s="6">
        <v>68967.8</v>
      </c>
    </row>
    <row r="1828" spans="7:17" x14ac:dyDescent="0.3">
      <c r="G1828" s="3" t="s">
        <v>73</v>
      </c>
      <c r="H1828" s="3" t="s">
        <v>20</v>
      </c>
      <c r="I1828" s="3" t="s">
        <v>74</v>
      </c>
      <c r="J1828" s="3" t="s">
        <v>75</v>
      </c>
      <c r="K1828" s="3" t="s">
        <v>25</v>
      </c>
      <c r="L1828" s="6">
        <v>43040</v>
      </c>
      <c r="M1828" s="6">
        <v>83768</v>
      </c>
      <c r="N1828" s="6">
        <v>101112</v>
      </c>
      <c r="O1828" s="6">
        <v>19868</v>
      </c>
      <c r="P1828" s="6">
        <v>50249</v>
      </c>
      <c r="Q1828" s="6">
        <v>59607.4</v>
      </c>
    </row>
    <row r="1829" spans="7:17" x14ac:dyDescent="0.3">
      <c r="G1829" s="3" t="s">
        <v>73</v>
      </c>
      <c r="H1829" s="3" t="s">
        <v>20</v>
      </c>
      <c r="I1829" s="3" t="s">
        <v>74</v>
      </c>
      <c r="J1829" s="3" t="s">
        <v>75</v>
      </c>
      <c r="K1829" s="3" t="s">
        <v>80</v>
      </c>
      <c r="L1829" s="6">
        <v>43040</v>
      </c>
      <c r="M1829" s="6">
        <v>83768</v>
      </c>
      <c r="N1829" s="6">
        <v>101112</v>
      </c>
      <c r="O1829" s="6">
        <v>19868</v>
      </c>
      <c r="P1829" s="6">
        <v>117461</v>
      </c>
      <c r="Q1829" s="6">
        <v>73049.8</v>
      </c>
    </row>
    <row r="1830" spans="7:17" x14ac:dyDescent="0.3">
      <c r="G1830" s="3" t="s">
        <v>73</v>
      </c>
      <c r="H1830" s="3" t="s">
        <v>20</v>
      </c>
      <c r="I1830" s="3" t="s">
        <v>74</v>
      </c>
      <c r="J1830" s="3" t="s">
        <v>75</v>
      </c>
      <c r="K1830" s="3" t="s">
        <v>81</v>
      </c>
      <c r="L1830" s="6">
        <v>43040</v>
      </c>
      <c r="M1830" s="6">
        <v>83768</v>
      </c>
      <c r="N1830" s="6">
        <v>101112</v>
      </c>
      <c r="O1830" s="6">
        <v>19868</v>
      </c>
      <c r="P1830" s="6">
        <v>36016</v>
      </c>
      <c r="Q1830" s="6">
        <v>56760.800000000003</v>
      </c>
    </row>
    <row r="1831" spans="7:17" x14ac:dyDescent="0.3">
      <c r="G1831" s="3" t="s">
        <v>73</v>
      </c>
      <c r="H1831" s="3" t="s">
        <v>20</v>
      </c>
      <c r="I1831" s="3" t="s">
        <v>74</v>
      </c>
      <c r="J1831" s="3" t="s">
        <v>75</v>
      </c>
      <c r="K1831" s="3" t="s">
        <v>82</v>
      </c>
      <c r="L1831" s="6">
        <v>43040</v>
      </c>
      <c r="M1831" s="6">
        <v>83768</v>
      </c>
      <c r="N1831" s="6">
        <v>101112</v>
      </c>
      <c r="O1831" s="6">
        <v>19868</v>
      </c>
      <c r="P1831" s="6">
        <v>33332</v>
      </c>
      <c r="Q1831" s="6">
        <v>56224</v>
      </c>
    </row>
    <row r="1832" spans="7:17" x14ac:dyDescent="0.3">
      <c r="G1832" s="3" t="s">
        <v>73</v>
      </c>
      <c r="H1832" s="3" t="s">
        <v>20</v>
      </c>
      <c r="I1832" s="3" t="s">
        <v>74</v>
      </c>
      <c r="J1832" s="3" t="s">
        <v>75</v>
      </c>
      <c r="K1832" s="3" t="s">
        <v>83</v>
      </c>
      <c r="L1832" s="6">
        <v>43040</v>
      </c>
      <c r="M1832" s="6">
        <v>83768</v>
      </c>
      <c r="N1832" s="6">
        <v>101112</v>
      </c>
      <c r="O1832" s="6">
        <v>19868</v>
      </c>
      <c r="P1832" s="6">
        <v>41696</v>
      </c>
      <c r="Q1832" s="6">
        <v>57896.800000000003</v>
      </c>
    </row>
    <row r="1833" spans="7:17" x14ac:dyDescent="0.3">
      <c r="G1833" s="3" t="s">
        <v>73</v>
      </c>
      <c r="H1833" s="3" t="s">
        <v>20</v>
      </c>
      <c r="I1833" s="3" t="s">
        <v>74</v>
      </c>
      <c r="J1833" s="3" t="s">
        <v>75</v>
      </c>
      <c r="K1833" s="3" t="s">
        <v>84</v>
      </c>
      <c r="L1833" s="6">
        <v>43040</v>
      </c>
      <c r="M1833" s="6">
        <v>83768</v>
      </c>
      <c r="N1833" s="6">
        <v>101112</v>
      </c>
      <c r="O1833" s="6">
        <v>19868</v>
      </c>
      <c r="P1833" s="6">
        <v>84732</v>
      </c>
      <c r="Q1833" s="6">
        <v>66504</v>
      </c>
    </row>
    <row r="1834" spans="7:17" x14ac:dyDescent="0.3">
      <c r="G1834" s="3" t="s">
        <v>73</v>
      </c>
      <c r="H1834" s="3" t="s">
        <v>20</v>
      </c>
      <c r="I1834" s="3" t="s">
        <v>74</v>
      </c>
      <c r="J1834" s="3" t="s">
        <v>75</v>
      </c>
      <c r="K1834" s="3" t="s">
        <v>24</v>
      </c>
      <c r="L1834" s="6">
        <v>43040</v>
      </c>
      <c r="M1834" s="6">
        <v>83768</v>
      </c>
      <c r="N1834" s="6">
        <v>101112</v>
      </c>
      <c r="O1834" s="6">
        <v>19868</v>
      </c>
      <c r="P1834" s="6">
        <v>100893</v>
      </c>
      <c r="Q1834" s="6">
        <v>69736.2</v>
      </c>
    </row>
    <row r="1835" spans="7:17" x14ac:dyDescent="0.3">
      <c r="G1835" s="3" t="s">
        <v>73</v>
      </c>
      <c r="H1835" s="3" t="s">
        <v>20</v>
      </c>
      <c r="I1835" s="3" t="s">
        <v>74</v>
      </c>
      <c r="J1835" s="3" t="s">
        <v>76</v>
      </c>
      <c r="K1835" s="3" t="s">
        <v>23</v>
      </c>
      <c r="L1835" s="6">
        <v>43040</v>
      </c>
      <c r="M1835" s="6">
        <v>83768</v>
      </c>
      <c r="N1835" s="6">
        <v>101112</v>
      </c>
      <c r="O1835" s="6">
        <v>36021</v>
      </c>
      <c r="P1835" s="6">
        <v>12030</v>
      </c>
      <c r="Q1835" s="6">
        <v>55194.2</v>
      </c>
    </row>
    <row r="1836" spans="7:17" x14ac:dyDescent="0.3">
      <c r="G1836" s="3" t="s">
        <v>73</v>
      </c>
      <c r="H1836" s="3" t="s">
        <v>20</v>
      </c>
      <c r="I1836" s="3" t="s">
        <v>74</v>
      </c>
      <c r="J1836" s="3" t="s">
        <v>76</v>
      </c>
      <c r="K1836" s="3" t="s">
        <v>77</v>
      </c>
      <c r="L1836" s="6">
        <v>43040</v>
      </c>
      <c r="M1836" s="6">
        <v>83768</v>
      </c>
      <c r="N1836" s="6">
        <v>101112</v>
      </c>
      <c r="O1836" s="6">
        <v>36021</v>
      </c>
      <c r="P1836" s="6">
        <v>65219</v>
      </c>
      <c r="Q1836" s="6">
        <v>65832</v>
      </c>
    </row>
    <row r="1837" spans="7:17" x14ac:dyDescent="0.3">
      <c r="G1837" s="3" t="s">
        <v>73</v>
      </c>
      <c r="H1837" s="3" t="s">
        <v>20</v>
      </c>
      <c r="I1837" s="3" t="s">
        <v>74</v>
      </c>
      <c r="J1837" s="3" t="s">
        <v>76</v>
      </c>
      <c r="K1837" s="3" t="s">
        <v>78</v>
      </c>
      <c r="L1837" s="6">
        <v>43040</v>
      </c>
      <c r="M1837" s="6">
        <v>83768</v>
      </c>
      <c r="N1837" s="6">
        <v>101112</v>
      </c>
      <c r="O1837" s="6">
        <v>36021</v>
      </c>
      <c r="P1837" s="6">
        <v>94450</v>
      </c>
      <c r="Q1837" s="6">
        <v>71678.2</v>
      </c>
    </row>
    <row r="1838" spans="7:17" x14ac:dyDescent="0.3">
      <c r="G1838" s="3" t="s">
        <v>73</v>
      </c>
      <c r="H1838" s="3" t="s">
        <v>20</v>
      </c>
      <c r="I1838" s="3" t="s">
        <v>74</v>
      </c>
      <c r="J1838" s="3" t="s">
        <v>76</v>
      </c>
      <c r="K1838" s="3" t="s">
        <v>79</v>
      </c>
      <c r="L1838" s="6">
        <v>43040</v>
      </c>
      <c r="M1838" s="6">
        <v>83768</v>
      </c>
      <c r="N1838" s="6">
        <v>101112</v>
      </c>
      <c r="O1838" s="6">
        <v>36021</v>
      </c>
      <c r="P1838" s="6">
        <v>97051</v>
      </c>
      <c r="Q1838" s="6">
        <v>72198.399999999994</v>
      </c>
    </row>
    <row r="1839" spans="7:17" x14ac:dyDescent="0.3">
      <c r="G1839" s="3" t="s">
        <v>73</v>
      </c>
      <c r="H1839" s="3" t="s">
        <v>20</v>
      </c>
      <c r="I1839" s="3" t="s">
        <v>74</v>
      </c>
      <c r="J1839" s="3" t="s">
        <v>76</v>
      </c>
      <c r="K1839" s="3" t="s">
        <v>25</v>
      </c>
      <c r="L1839" s="6">
        <v>43040</v>
      </c>
      <c r="M1839" s="6">
        <v>83768</v>
      </c>
      <c r="N1839" s="6">
        <v>101112</v>
      </c>
      <c r="O1839" s="6">
        <v>36021</v>
      </c>
      <c r="P1839" s="6">
        <v>50249</v>
      </c>
      <c r="Q1839" s="6">
        <v>62838</v>
      </c>
    </row>
    <row r="1840" spans="7:17" x14ac:dyDescent="0.3">
      <c r="G1840" s="3" t="s">
        <v>73</v>
      </c>
      <c r="H1840" s="3" t="s">
        <v>20</v>
      </c>
      <c r="I1840" s="3" t="s">
        <v>74</v>
      </c>
      <c r="J1840" s="3" t="s">
        <v>76</v>
      </c>
      <c r="K1840" s="3" t="s">
        <v>80</v>
      </c>
      <c r="L1840" s="6">
        <v>43040</v>
      </c>
      <c r="M1840" s="6">
        <v>83768</v>
      </c>
      <c r="N1840" s="6">
        <v>101112</v>
      </c>
      <c r="O1840" s="6">
        <v>36021</v>
      </c>
      <c r="P1840" s="6">
        <v>117461</v>
      </c>
      <c r="Q1840" s="6">
        <v>76280.399999999994</v>
      </c>
    </row>
    <row r="1841" spans="7:17" x14ac:dyDescent="0.3">
      <c r="G1841" s="3" t="s">
        <v>73</v>
      </c>
      <c r="H1841" s="3" t="s">
        <v>20</v>
      </c>
      <c r="I1841" s="3" t="s">
        <v>74</v>
      </c>
      <c r="J1841" s="3" t="s">
        <v>76</v>
      </c>
      <c r="K1841" s="3" t="s">
        <v>81</v>
      </c>
      <c r="L1841" s="6">
        <v>43040</v>
      </c>
      <c r="M1841" s="6">
        <v>83768</v>
      </c>
      <c r="N1841" s="6">
        <v>101112</v>
      </c>
      <c r="O1841" s="6">
        <v>36021</v>
      </c>
      <c r="P1841" s="6">
        <v>36016</v>
      </c>
      <c r="Q1841" s="6">
        <v>59991.4</v>
      </c>
    </row>
    <row r="1842" spans="7:17" x14ac:dyDescent="0.3">
      <c r="G1842" s="3" t="s">
        <v>73</v>
      </c>
      <c r="H1842" s="3" t="s">
        <v>20</v>
      </c>
      <c r="I1842" s="3" t="s">
        <v>74</v>
      </c>
      <c r="J1842" s="3" t="s">
        <v>76</v>
      </c>
      <c r="K1842" s="3" t="s">
        <v>82</v>
      </c>
      <c r="L1842" s="6">
        <v>43040</v>
      </c>
      <c r="M1842" s="6">
        <v>83768</v>
      </c>
      <c r="N1842" s="6">
        <v>101112</v>
      </c>
      <c r="O1842" s="6">
        <v>36021</v>
      </c>
      <c r="P1842" s="6">
        <v>33332</v>
      </c>
      <c r="Q1842" s="6">
        <v>59454.6</v>
      </c>
    </row>
    <row r="1843" spans="7:17" x14ac:dyDescent="0.3">
      <c r="G1843" s="3" t="s">
        <v>73</v>
      </c>
      <c r="H1843" s="3" t="s">
        <v>20</v>
      </c>
      <c r="I1843" s="3" t="s">
        <v>74</v>
      </c>
      <c r="J1843" s="3" t="s">
        <v>76</v>
      </c>
      <c r="K1843" s="3" t="s">
        <v>83</v>
      </c>
      <c r="L1843" s="6">
        <v>43040</v>
      </c>
      <c r="M1843" s="6">
        <v>83768</v>
      </c>
      <c r="N1843" s="6">
        <v>101112</v>
      </c>
      <c r="O1843" s="6">
        <v>36021</v>
      </c>
      <c r="P1843" s="6">
        <v>41696</v>
      </c>
      <c r="Q1843" s="6">
        <v>61127.4</v>
      </c>
    </row>
    <row r="1844" spans="7:17" x14ac:dyDescent="0.3">
      <c r="G1844" s="3" t="s">
        <v>73</v>
      </c>
      <c r="H1844" s="3" t="s">
        <v>20</v>
      </c>
      <c r="I1844" s="3" t="s">
        <v>74</v>
      </c>
      <c r="J1844" s="3" t="s">
        <v>76</v>
      </c>
      <c r="K1844" s="3" t="s">
        <v>84</v>
      </c>
      <c r="L1844" s="6">
        <v>43040</v>
      </c>
      <c r="M1844" s="6">
        <v>83768</v>
      </c>
      <c r="N1844" s="6">
        <v>101112</v>
      </c>
      <c r="O1844" s="6">
        <v>36021</v>
      </c>
      <c r="P1844" s="6">
        <v>84732</v>
      </c>
      <c r="Q1844" s="6">
        <v>69734.600000000006</v>
      </c>
    </row>
    <row r="1845" spans="7:17" x14ac:dyDescent="0.3">
      <c r="G1845" s="3" t="s">
        <v>73</v>
      </c>
      <c r="H1845" s="3" t="s">
        <v>20</v>
      </c>
      <c r="I1845" s="3" t="s">
        <v>74</v>
      </c>
      <c r="J1845" s="3" t="s">
        <v>76</v>
      </c>
      <c r="K1845" s="3" t="s">
        <v>24</v>
      </c>
      <c r="L1845" s="6">
        <v>43040</v>
      </c>
      <c r="M1845" s="6">
        <v>83768</v>
      </c>
      <c r="N1845" s="6">
        <v>101112</v>
      </c>
      <c r="O1845" s="6">
        <v>36021</v>
      </c>
      <c r="P1845" s="6">
        <v>100893</v>
      </c>
      <c r="Q1845" s="6">
        <v>72966.8</v>
      </c>
    </row>
    <row r="1846" spans="7:17" x14ac:dyDescent="0.3">
      <c r="G1846" s="3" t="s">
        <v>73</v>
      </c>
      <c r="H1846" s="3" t="s">
        <v>20</v>
      </c>
      <c r="I1846" s="3" t="s">
        <v>74</v>
      </c>
      <c r="J1846" s="3" t="s">
        <v>23</v>
      </c>
      <c r="K1846" s="3" t="s">
        <v>77</v>
      </c>
      <c r="L1846" s="6">
        <v>43040</v>
      </c>
      <c r="M1846" s="6">
        <v>83768</v>
      </c>
      <c r="N1846" s="6">
        <v>101112</v>
      </c>
      <c r="O1846" s="6">
        <v>12030</v>
      </c>
      <c r="P1846" s="6">
        <v>65219</v>
      </c>
      <c r="Q1846" s="6">
        <v>61033.8</v>
      </c>
    </row>
    <row r="1847" spans="7:17" x14ac:dyDescent="0.3">
      <c r="G1847" s="3" t="s">
        <v>73</v>
      </c>
      <c r="H1847" s="3" t="s">
        <v>20</v>
      </c>
      <c r="I1847" s="3" t="s">
        <v>74</v>
      </c>
      <c r="J1847" s="3" t="s">
        <v>23</v>
      </c>
      <c r="K1847" s="3" t="s">
        <v>78</v>
      </c>
      <c r="L1847" s="6">
        <v>43040</v>
      </c>
      <c r="M1847" s="6">
        <v>83768</v>
      </c>
      <c r="N1847" s="6">
        <v>101112</v>
      </c>
      <c r="O1847" s="6">
        <v>12030</v>
      </c>
      <c r="P1847" s="6">
        <v>94450</v>
      </c>
      <c r="Q1847" s="6">
        <v>66880</v>
      </c>
    </row>
    <row r="1848" spans="7:17" x14ac:dyDescent="0.3">
      <c r="G1848" s="3" t="s">
        <v>73</v>
      </c>
      <c r="H1848" s="3" t="s">
        <v>20</v>
      </c>
      <c r="I1848" s="3" t="s">
        <v>74</v>
      </c>
      <c r="J1848" s="3" t="s">
        <v>23</v>
      </c>
      <c r="K1848" s="3" t="s">
        <v>79</v>
      </c>
      <c r="L1848" s="6">
        <v>43040</v>
      </c>
      <c r="M1848" s="6">
        <v>83768</v>
      </c>
      <c r="N1848" s="6">
        <v>101112</v>
      </c>
      <c r="O1848" s="6">
        <v>12030</v>
      </c>
      <c r="P1848" s="6">
        <v>97051</v>
      </c>
      <c r="Q1848" s="6">
        <v>67400.2</v>
      </c>
    </row>
    <row r="1849" spans="7:17" x14ac:dyDescent="0.3">
      <c r="G1849" s="3" t="s">
        <v>73</v>
      </c>
      <c r="H1849" s="3" t="s">
        <v>20</v>
      </c>
      <c r="I1849" s="3" t="s">
        <v>74</v>
      </c>
      <c r="J1849" s="3" t="s">
        <v>23</v>
      </c>
      <c r="K1849" s="3" t="s">
        <v>25</v>
      </c>
      <c r="L1849" s="6">
        <v>43040</v>
      </c>
      <c r="M1849" s="6">
        <v>83768</v>
      </c>
      <c r="N1849" s="6">
        <v>101112</v>
      </c>
      <c r="O1849" s="6">
        <v>12030</v>
      </c>
      <c r="P1849" s="6">
        <v>50249</v>
      </c>
      <c r="Q1849" s="6">
        <v>58039.8</v>
      </c>
    </row>
    <row r="1850" spans="7:17" x14ac:dyDescent="0.3">
      <c r="G1850" s="3" t="s">
        <v>73</v>
      </c>
      <c r="H1850" s="3" t="s">
        <v>20</v>
      </c>
      <c r="I1850" s="3" t="s">
        <v>74</v>
      </c>
      <c r="J1850" s="3" t="s">
        <v>23</v>
      </c>
      <c r="K1850" s="3" t="s">
        <v>80</v>
      </c>
      <c r="L1850" s="6">
        <v>43040</v>
      </c>
      <c r="M1850" s="6">
        <v>83768</v>
      </c>
      <c r="N1850" s="6">
        <v>101112</v>
      </c>
      <c r="O1850" s="6">
        <v>12030</v>
      </c>
      <c r="P1850" s="6">
        <v>117461</v>
      </c>
      <c r="Q1850" s="6">
        <v>71482.2</v>
      </c>
    </row>
    <row r="1851" spans="7:17" x14ac:dyDescent="0.3">
      <c r="G1851" s="3" t="s">
        <v>73</v>
      </c>
      <c r="H1851" s="3" t="s">
        <v>20</v>
      </c>
      <c r="I1851" s="3" t="s">
        <v>74</v>
      </c>
      <c r="J1851" s="3" t="s">
        <v>23</v>
      </c>
      <c r="K1851" s="3" t="s">
        <v>81</v>
      </c>
      <c r="L1851" s="6">
        <v>43040</v>
      </c>
      <c r="M1851" s="6">
        <v>83768</v>
      </c>
      <c r="N1851" s="6">
        <v>101112</v>
      </c>
      <c r="O1851" s="6">
        <v>12030</v>
      </c>
      <c r="P1851" s="6">
        <v>36016</v>
      </c>
      <c r="Q1851" s="6">
        <v>55193.2</v>
      </c>
    </row>
    <row r="1852" spans="7:17" x14ac:dyDescent="0.3">
      <c r="G1852" s="3" t="s">
        <v>73</v>
      </c>
      <c r="H1852" s="3" t="s">
        <v>20</v>
      </c>
      <c r="I1852" s="3" t="s">
        <v>74</v>
      </c>
      <c r="J1852" s="3" t="s">
        <v>23</v>
      </c>
      <c r="K1852" s="3" t="s">
        <v>82</v>
      </c>
      <c r="L1852" s="6">
        <v>43040</v>
      </c>
      <c r="M1852" s="6">
        <v>83768</v>
      </c>
      <c r="N1852" s="6">
        <v>101112</v>
      </c>
      <c r="O1852" s="6">
        <v>12030</v>
      </c>
      <c r="P1852" s="6">
        <v>33332</v>
      </c>
      <c r="Q1852" s="6">
        <v>54656.4</v>
      </c>
    </row>
    <row r="1853" spans="7:17" x14ac:dyDescent="0.3">
      <c r="G1853" s="3" t="s">
        <v>73</v>
      </c>
      <c r="H1853" s="3" t="s">
        <v>20</v>
      </c>
      <c r="I1853" s="3" t="s">
        <v>74</v>
      </c>
      <c r="J1853" s="3" t="s">
        <v>23</v>
      </c>
      <c r="K1853" s="3" t="s">
        <v>83</v>
      </c>
      <c r="L1853" s="6">
        <v>43040</v>
      </c>
      <c r="M1853" s="6">
        <v>83768</v>
      </c>
      <c r="N1853" s="6">
        <v>101112</v>
      </c>
      <c r="O1853" s="6">
        <v>12030</v>
      </c>
      <c r="P1853" s="6">
        <v>41696</v>
      </c>
      <c r="Q1853" s="6">
        <v>56329.2</v>
      </c>
    </row>
    <row r="1854" spans="7:17" x14ac:dyDescent="0.3">
      <c r="G1854" s="3" t="s">
        <v>73</v>
      </c>
      <c r="H1854" s="3" t="s">
        <v>20</v>
      </c>
      <c r="I1854" s="3" t="s">
        <v>74</v>
      </c>
      <c r="J1854" s="3" t="s">
        <v>23</v>
      </c>
      <c r="K1854" s="3" t="s">
        <v>84</v>
      </c>
      <c r="L1854" s="6">
        <v>43040</v>
      </c>
      <c r="M1854" s="6">
        <v>83768</v>
      </c>
      <c r="N1854" s="6">
        <v>101112</v>
      </c>
      <c r="O1854" s="6">
        <v>12030</v>
      </c>
      <c r="P1854" s="6">
        <v>84732</v>
      </c>
      <c r="Q1854" s="6">
        <v>64936.4</v>
      </c>
    </row>
    <row r="1855" spans="7:17" x14ac:dyDescent="0.3">
      <c r="G1855" s="3" t="s">
        <v>73</v>
      </c>
      <c r="H1855" s="3" t="s">
        <v>20</v>
      </c>
      <c r="I1855" s="3" t="s">
        <v>74</v>
      </c>
      <c r="J1855" s="3" t="s">
        <v>23</v>
      </c>
      <c r="K1855" s="3" t="s">
        <v>24</v>
      </c>
      <c r="L1855" s="6">
        <v>43040</v>
      </c>
      <c r="M1855" s="6">
        <v>83768</v>
      </c>
      <c r="N1855" s="6">
        <v>101112</v>
      </c>
      <c r="O1855" s="6">
        <v>12030</v>
      </c>
      <c r="P1855" s="6">
        <v>100893</v>
      </c>
      <c r="Q1855" s="6">
        <v>68168.600000000006</v>
      </c>
    </row>
    <row r="1856" spans="7:17" x14ac:dyDescent="0.3">
      <c r="G1856" s="3" t="s">
        <v>73</v>
      </c>
      <c r="H1856" s="3" t="s">
        <v>20</v>
      </c>
      <c r="I1856" s="3" t="s">
        <v>74</v>
      </c>
      <c r="J1856" s="3" t="s">
        <v>77</v>
      </c>
      <c r="K1856" s="3" t="s">
        <v>78</v>
      </c>
      <c r="L1856" s="6">
        <v>43040</v>
      </c>
      <c r="M1856" s="6">
        <v>83768</v>
      </c>
      <c r="N1856" s="6">
        <v>101112</v>
      </c>
      <c r="O1856" s="6">
        <v>65219</v>
      </c>
      <c r="P1856" s="6">
        <v>94450</v>
      </c>
      <c r="Q1856" s="6">
        <v>77517.8</v>
      </c>
    </row>
    <row r="1857" spans="7:17" x14ac:dyDescent="0.3">
      <c r="G1857" s="3" t="s">
        <v>73</v>
      </c>
      <c r="H1857" s="3" t="s">
        <v>20</v>
      </c>
      <c r="I1857" s="3" t="s">
        <v>74</v>
      </c>
      <c r="J1857" s="3" t="s">
        <v>77</v>
      </c>
      <c r="K1857" s="3" t="s">
        <v>79</v>
      </c>
      <c r="L1857" s="6">
        <v>43040</v>
      </c>
      <c r="M1857" s="6">
        <v>83768</v>
      </c>
      <c r="N1857" s="6">
        <v>101112</v>
      </c>
      <c r="O1857" s="6">
        <v>65219</v>
      </c>
      <c r="P1857" s="6">
        <v>97051</v>
      </c>
      <c r="Q1857" s="6">
        <v>78038</v>
      </c>
    </row>
    <row r="1858" spans="7:17" x14ac:dyDescent="0.3">
      <c r="G1858" s="3" t="s">
        <v>73</v>
      </c>
      <c r="H1858" s="3" t="s">
        <v>20</v>
      </c>
      <c r="I1858" s="3" t="s">
        <v>74</v>
      </c>
      <c r="J1858" s="3" t="s">
        <v>77</v>
      </c>
      <c r="K1858" s="3" t="s">
        <v>25</v>
      </c>
      <c r="L1858" s="6">
        <v>43040</v>
      </c>
      <c r="M1858" s="6">
        <v>83768</v>
      </c>
      <c r="N1858" s="6">
        <v>101112</v>
      </c>
      <c r="O1858" s="6">
        <v>65219</v>
      </c>
      <c r="P1858" s="6">
        <v>50249</v>
      </c>
      <c r="Q1858" s="6">
        <v>68677.600000000006</v>
      </c>
    </row>
    <row r="1859" spans="7:17" x14ac:dyDescent="0.3">
      <c r="G1859" s="3" t="s">
        <v>73</v>
      </c>
      <c r="H1859" s="3" t="s">
        <v>20</v>
      </c>
      <c r="I1859" s="3" t="s">
        <v>74</v>
      </c>
      <c r="J1859" s="3" t="s">
        <v>77</v>
      </c>
      <c r="K1859" s="3" t="s">
        <v>80</v>
      </c>
      <c r="L1859" s="6">
        <v>43040</v>
      </c>
      <c r="M1859" s="6">
        <v>83768</v>
      </c>
      <c r="N1859" s="6">
        <v>101112</v>
      </c>
      <c r="O1859" s="6">
        <v>65219</v>
      </c>
      <c r="P1859" s="6">
        <v>117461</v>
      </c>
      <c r="Q1859" s="6">
        <v>82120</v>
      </c>
    </row>
    <row r="1860" spans="7:17" x14ac:dyDescent="0.3">
      <c r="G1860" s="3" t="s">
        <v>73</v>
      </c>
      <c r="H1860" s="3" t="s">
        <v>20</v>
      </c>
      <c r="I1860" s="3" t="s">
        <v>74</v>
      </c>
      <c r="J1860" s="3" t="s">
        <v>77</v>
      </c>
      <c r="K1860" s="3" t="s">
        <v>81</v>
      </c>
      <c r="L1860" s="6">
        <v>43040</v>
      </c>
      <c r="M1860" s="6">
        <v>83768</v>
      </c>
      <c r="N1860" s="6">
        <v>101112</v>
      </c>
      <c r="O1860" s="6">
        <v>65219</v>
      </c>
      <c r="P1860" s="6">
        <v>36016</v>
      </c>
      <c r="Q1860" s="6">
        <v>65831</v>
      </c>
    </row>
    <row r="1861" spans="7:17" x14ac:dyDescent="0.3">
      <c r="G1861" s="3" t="s">
        <v>73</v>
      </c>
      <c r="H1861" s="3" t="s">
        <v>20</v>
      </c>
      <c r="I1861" s="3" t="s">
        <v>74</v>
      </c>
      <c r="J1861" s="3" t="s">
        <v>77</v>
      </c>
      <c r="K1861" s="3" t="s">
        <v>82</v>
      </c>
      <c r="L1861" s="6">
        <v>43040</v>
      </c>
      <c r="M1861" s="6">
        <v>83768</v>
      </c>
      <c r="N1861" s="6">
        <v>101112</v>
      </c>
      <c r="O1861" s="6">
        <v>65219</v>
      </c>
      <c r="P1861" s="6">
        <v>33332</v>
      </c>
      <c r="Q1861" s="6">
        <v>65294.2</v>
      </c>
    </row>
    <row r="1862" spans="7:17" x14ac:dyDescent="0.3">
      <c r="G1862" s="3" t="s">
        <v>73</v>
      </c>
      <c r="H1862" s="3" t="s">
        <v>20</v>
      </c>
      <c r="I1862" s="3" t="s">
        <v>74</v>
      </c>
      <c r="J1862" s="3" t="s">
        <v>77</v>
      </c>
      <c r="K1862" s="3" t="s">
        <v>83</v>
      </c>
      <c r="L1862" s="6">
        <v>43040</v>
      </c>
      <c r="M1862" s="6">
        <v>83768</v>
      </c>
      <c r="N1862" s="6">
        <v>101112</v>
      </c>
      <c r="O1862" s="6">
        <v>65219</v>
      </c>
      <c r="P1862" s="6">
        <v>41696</v>
      </c>
      <c r="Q1862" s="6">
        <v>66967</v>
      </c>
    </row>
    <row r="1863" spans="7:17" x14ac:dyDescent="0.3">
      <c r="G1863" s="3" t="s">
        <v>73</v>
      </c>
      <c r="H1863" s="3" t="s">
        <v>20</v>
      </c>
      <c r="I1863" s="3" t="s">
        <v>74</v>
      </c>
      <c r="J1863" s="3" t="s">
        <v>77</v>
      </c>
      <c r="K1863" s="3" t="s">
        <v>84</v>
      </c>
      <c r="L1863" s="6">
        <v>43040</v>
      </c>
      <c r="M1863" s="6">
        <v>83768</v>
      </c>
      <c r="N1863" s="6">
        <v>101112</v>
      </c>
      <c r="O1863" s="6">
        <v>65219</v>
      </c>
      <c r="P1863" s="6">
        <v>84732</v>
      </c>
      <c r="Q1863" s="6">
        <v>75574.2</v>
      </c>
    </row>
    <row r="1864" spans="7:17" x14ac:dyDescent="0.3">
      <c r="G1864" s="3" t="s">
        <v>73</v>
      </c>
      <c r="H1864" s="3" t="s">
        <v>20</v>
      </c>
      <c r="I1864" s="3" t="s">
        <v>74</v>
      </c>
      <c r="J1864" s="3" t="s">
        <v>77</v>
      </c>
      <c r="K1864" s="3" t="s">
        <v>24</v>
      </c>
      <c r="L1864" s="6">
        <v>43040</v>
      </c>
      <c r="M1864" s="6">
        <v>83768</v>
      </c>
      <c r="N1864" s="6">
        <v>101112</v>
      </c>
      <c r="O1864" s="6">
        <v>65219</v>
      </c>
      <c r="P1864" s="6">
        <v>100893</v>
      </c>
      <c r="Q1864" s="6">
        <v>78806.399999999994</v>
      </c>
    </row>
    <row r="1865" spans="7:17" x14ac:dyDescent="0.3">
      <c r="G1865" s="3" t="s">
        <v>73</v>
      </c>
      <c r="H1865" s="3" t="s">
        <v>20</v>
      </c>
      <c r="I1865" s="3" t="s">
        <v>74</v>
      </c>
      <c r="J1865" s="3" t="s">
        <v>78</v>
      </c>
      <c r="K1865" s="3" t="s">
        <v>79</v>
      </c>
      <c r="L1865" s="6">
        <v>43040</v>
      </c>
      <c r="M1865" s="6">
        <v>83768</v>
      </c>
      <c r="N1865" s="6">
        <v>101112</v>
      </c>
      <c r="O1865" s="6">
        <v>94450</v>
      </c>
      <c r="P1865" s="6">
        <v>97051</v>
      </c>
      <c r="Q1865" s="6">
        <v>83884.2</v>
      </c>
    </row>
    <row r="1866" spans="7:17" x14ac:dyDescent="0.3">
      <c r="G1866" s="3" t="s">
        <v>73</v>
      </c>
      <c r="H1866" s="3" t="s">
        <v>20</v>
      </c>
      <c r="I1866" s="3" t="s">
        <v>74</v>
      </c>
      <c r="J1866" s="3" t="s">
        <v>78</v>
      </c>
      <c r="K1866" s="3" t="s">
        <v>25</v>
      </c>
      <c r="L1866" s="6">
        <v>43040</v>
      </c>
      <c r="M1866" s="6">
        <v>83768</v>
      </c>
      <c r="N1866" s="6">
        <v>101112</v>
      </c>
      <c r="O1866" s="6">
        <v>94450</v>
      </c>
      <c r="P1866" s="6">
        <v>50249</v>
      </c>
      <c r="Q1866" s="6">
        <v>74523.8</v>
      </c>
    </row>
    <row r="1867" spans="7:17" x14ac:dyDescent="0.3">
      <c r="G1867" s="3" t="s">
        <v>73</v>
      </c>
      <c r="H1867" s="3" t="s">
        <v>20</v>
      </c>
      <c r="I1867" s="3" t="s">
        <v>74</v>
      </c>
      <c r="J1867" s="3" t="s">
        <v>78</v>
      </c>
      <c r="K1867" s="3" t="s">
        <v>80</v>
      </c>
      <c r="L1867" s="6">
        <v>43040</v>
      </c>
      <c r="M1867" s="6">
        <v>83768</v>
      </c>
      <c r="N1867" s="6">
        <v>101112</v>
      </c>
      <c r="O1867" s="6">
        <v>94450</v>
      </c>
      <c r="P1867" s="6">
        <v>117461</v>
      </c>
      <c r="Q1867" s="6">
        <v>87966.2</v>
      </c>
    </row>
    <row r="1868" spans="7:17" x14ac:dyDescent="0.3">
      <c r="G1868" s="3" t="s">
        <v>73</v>
      </c>
      <c r="H1868" s="3" t="s">
        <v>20</v>
      </c>
      <c r="I1868" s="3" t="s">
        <v>74</v>
      </c>
      <c r="J1868" s="3" t="s">
        <v>78</v>
      </c>
      <c r="K1868" s="3" t="s">
        <v>81</v>
      </c>
      <c r="L1868" s="6">
        <v>43040</v>
      </c>
      <c r="M1868" s="6">
        <v>83768</v>
      </c>
      <c r="N1868" s="6">
        <v>101112</v>
      </c>
      <c r="O1868" s="6">
        <v>94450</v>
      </c>
      <c r="P1868" s="6">
        <v>36016</v>
      </c>
      <c r="Q1868" s="6">
        <v>71677.2</v>
      </c>
    </row>
    <row r="1869" spans="7:17" x14ac:dyDescent="0.3">
      <c r="G1869" s="3" t="s">
        <v>73</v>
      </c>
      <c r="H1869" s="3" t="s">
        <v>20</v>
      </c>
      <c r="I1869" s="3" t="s">
        <v>74</v>
      </c>
      <c r="J1869" s="3" t="s">
        <v>78</v>
      </c>
      <c r="K1869" s="3" t="s">
        <v>82</v>
      </c>
      <c r="L1869" s="6">
        <v>43040</v>
      </c>
      <c r="M1869" s="6">
        <v>83768</v>
      </c>
      <c r="N1869" s="6">
        <v>101112</v>
      </c>
      <c r="O1869" s="6">
        <v>94450</v>
      </c>
      <c r="P1869" s="6">
        <v>33332</v>
      </c>
      <c r="Q1869" s="6">
        <v>71140.399999999994</v>
      </c>
    </row>
    <row r="1870" spans="7:17" x14ac:dyDescent="0.3">
      <c r="G1870" s="3" t="s">
        <v>73</v>
      </c>
      <c r="H1870" s="3" t="s">
        <v>20</v>
      </c>
      <c r="I1870" s="3" t="s">
        <v>74</v>
      </c>
      <c r="J1870" s="3" t="s">
        <v>78</v>
      </c>
      <c r="K1870" s="3" t="s">
        <v>83</v>
      </c>
      <c r="L1870" s="6">
        <v>43040</v>
      </c>
      <c r="M1870" s="6">
        <v>83768</v>
      </c>
      <c r="N1870" s="6">
        <v>101112</v>
      </c>
      <c r="O1870" s="6">
        <v>94450</v>
      </c>
      <c r="P1870" s="6">
        <v>41696</v>
      </c>
      <c r="Q1870" s="6">
        <v>72813.2</v>
      </c>
    </row>
    <row r="1871" spans="7:17" x14ac:dyDescent="0.3">
      <c r="G1871" s="3" t="s">
        <v>73</v>
      </c>
      <c r="H1871" s="3" t="s">
        <v>20</v>
      </c>
      <c r="I1871" s="3" t="s">
        <v>74</v>
      </c>
      <c r="J1871" s="3" t="s">
        <v>78</v>
      </c>
      <c r="K1871" s="3" t="s">
        <v>84</v>
      </c>
      <c r="L1871" s="6">
        <v>43040</v>
      </c>
      <c r="M1871" s="6">
        <v>83768</v>
      </c>
      <c r="N1871" s="6">
        <v>101112</v>
      </c>
      <c r="O1871" s="6">
        <v>94450</v>
      </c>
      <c r="P1871" s="6">
        <v>84732</v>
      </c>
      <c r="Q1871" s="6">
        <v>81420.399999999994</v>
      </c>
    </row>
    <row r="1872" spans="7:17" x14ac:dyDescent="0.3">
      <c r="G1872" s="3" t="s">
        <v>73</v>
      </c>
      <c r="H1872" s="3" t="s">
        <v>20</v>
      </c>
      <c r="I1872" s="3" t="s">
        <v>74</v>
      </c>
      <c r="J1872" s="3" t="s">
        <v>78</v>
      </c>
      <c r="K1872" s="3" t="s">
        <v>24</v>
      </c>
      <c r="L1872" s="6">
        <v>43040</v>
      </c>
      <c r="M1872" s="6">
        <v>83768</v>
      </c>
      <c r="N1872" s="6">
        <v>101112</v>
      </c>
      <c r="O1872" s="6">
        <v>94450</v>
      </c>
      <c r="P1872" s="6">
        <v>100893</v>
      </c>
      <c r="Q1872" s="6">
        <v>84652.6</v>
      </c>
    </row>
    <row r="1873" spans="7:17" x14ac:dyDescent="0.3">
      <c r="G1873" s="3" t="s">
        <v>73</v>
      </c>
      <c r="H1873" s="3" t="s">
        <v>20</v>
      </c>
      <c r="I1873" s="3" t="s">
        <v>74</v>
      </c>
      <c r="J1873" s="3" t="s">
        <v>79</v>
      </c>
      <c r="K1873" s="3" t="s">
        <v>25</v>
      </c>
      <c r="L1873" s="6">
        <v>43040</v>
      </c>
      <c r="M1873" s="6">
        <v>83768</v>
      </c>
      <c r="N1873" s="6">
        <v>101112</v>
      </c>
      <c r="O1873" s="6">
        <v>97051</v>
      </c>
      <c r="P1873" s="6">
        <v>50249</v>
      </c>
      <c r="Q1873" s="6">
        <v>75044</v>
      </c>
    </row>
    <row r="1874" spans="7:17" x14ac:dyDescent="0.3">
      <c r="G1874" s="3" t="s">
        <v>73</v>
      </c>
      <c r="H1874" s="3" t="s">
        <v>20</v>
      </c>
      <c r="I1874" s="3" t="s">
        <v>74</v>
      </c>
      <c r="J1874" s="3" t="s">
        <v>79</v>
      </c>
      <c r="K1874" s="3" t="s">
        <v>80</v>
      </c>
      <c r="L1874" s="6">
        <v>43040</v>
      </c>
      <c r="M1874" s="6">
        <v>83768</v>
      </c>
      <c r="N1874" s="6">
        <v>101112</v>
      </c>
      <c r="O1874" s="6">
        <v>97051</v>
      </c>
      <c r="P1874" s="6">
        <v>117461</v>
      </c>
      <c r="Q1874" s="6">
        <v>88486.399999999994</v>
      </c>
    </row>
    <row r="1875" spans="7:17" x14ac:dyDescent="0.3">
      <c r="G1875" s="3" t="s">
        <v>73</v>
      </c>
      <c r="H1875" s="3" t="s">
        <v>20</v>
      </c>
      <c r="I1875" s="3" t="s">
        <v>74</v>
      </c>
      <c r="J1875" s="3" t="s">
        <v>79</v>
      </c>
      <c r="K1875" s="3" t="s">
        <v>81</v>
      </c>
      <c r="L1875" s="6">
        <v>43040</v>
      </c>
      <c r="M1875" s="6">
        <v>83768</v>
      </c>
      <c r="N1875" s="6">
        <v>101112</v>
      </c>
      <c r="O1875" s="6">
        <v>97051</v>
      </c>
      <c r="P1875" s="6">
        <v>36016</v>
      </c>
      <c r="Q1875" s="6">
        <v>72197.399999999994</v>
      </c>
    </row>
    <row r="1876" spans="7:17" x14ac:dyDescent="0.3">
      <c r="G1876" s="3" t="s">
        <v>73</v>
      </c>
      <c r="H1876" s="3" t="s">
        <v>20</v>
      </c>
      <c r="I1876" s="3" t="s">
        <v>74</v>
      </c>
      <c r="J1876" s="3" t="s">
        <v>79</v>
      </c>
      <c r="K1876" s="3" t="s">
        <v>82</v>
      </c>
      <c r="L1876" s="6">
        <v>43040</v>
      </c>
      <c r="M1876" s="6">
        <v>83768</v>
      </c>
      <c r="N1876" s="6">
        <v>101112</v>
      </c>
      <c r="O1876" s="6">
        <v>97051</v>
      </c>
      <c r="P1876" s="6">
        <v>33332</v>
      </c>
      <c r="Q1876" s="6">
        <v>71660.600000000006</v>
      </c>
    </row>
    <row r="1877" spans="7:17" x14ac:dyDescent="0.3">
      <c r="G1877" s="3" t="s">
        <v>73</v>
      </c>
      <c r="H1877" s="3" t="s">
        <v>20</v>
      </c>
      <c r="I1877" s="3" t="s">
        <v>74</v>
      </c>
      <c r="J1877" s="3" t="s">
        <v>79</v>
      </c>
      <c r="K1877" s="3" t="s">
        <v>83</v>
      </c>
      <c r="L1877" s="6">
        <v>43040</v>
      </c>
      <c r="M1877" s="6">
        <v>83768</v>
      </c>
      <c r="N1877" s="6">
        <v>101112</v>
      </c>
      <c r="O1877" s="6">
        <v>97051</v>
      </c>
      <c r="P1877" s="6">
        <v>41696</v>
      </c>
      <c r="Q1877" s="6">
        <v>73333.399999999994</v>
      </c>
    </row>
    <row r="1878" spans="7:17" x14ac:dyDescent="0.3">
      <c r="G1878" s="3" t="s">
        <v>73</v>
      </c>
      <c r="H1878" s="3" t="s">
        <v>20</v>
      </c>
      <c r="I1878" s="3" t="s">
        <v>74</v>
      </c>
      <c r="J1878" s="3" t="s">
        <v>79</v>
      </c>
      <c r="K1878" s="3" t="s">
        <v>84</v>
      </c>
      <c r="L1878" s="6">
        <v>43040</v>
      </c>
      <c r="M1878" s="6">
        <v>83768</v>
      </c>
      <c r="N1878" s="6">
        <v>101112</v>
      </c>
      <c r="O1878" s="6">
        <v>97051</v>
      </c>
      <c r="P1878" s="6">
        <v>84732</v>
      </c>
      <c r="Q1878" s="6">
        <v>81940.600000000006</v>
      </c>
    </row>
    <row r="1879" spans="7:17" x14ac:dyDescent="0.3">
      <c r="G1879" s="3" t="s">
        <v>73</v>
      </c>
      <c r="H1879" s="3" t="s">
        <v>20</v>
      </c>
      <c r="I1879" s="3" t="s">
        <v>74</v>
      </c>
      <c r="J1879" s="3" t="s">
        <v>79</v>
      </c>
      <c r="K1879" s="3" t="s">
        <v>24</v>
      </c>
      <c r="L1879" s="6">
        <v>43040</v>
      </c>
      <c r="M1879" s="6">
        <v>83768</v>
      </c>
      <c r="N1879" s="6">
        <v>101112</v>
      </c>
      <c r="O1879" s="6">
        <v>97051</v>
      </c>
      <c r="P1879" s="6">
        <v>100893</v>
      </c>
      <c r="Q1879" s="6">
        <v>85172.800000000003</v>
      </c>
    </row>
    <row r="1880" spans="7:17" x14ac:dyDescent="0.3">
      <c r="G1880" s="3" t="s">
        <v>73</v>
      </c>
      <c r="H1880" s="3" t="s">
        <v>20</v>
      </c>
      <c r="I1880" s="3" t="s">
        <v>74</v>
      </c>
      <c r="J1880" s="3" t="s">
        <v>25</v>
      </c>
      <c r="K1880" s="3" t="s">
        <v>80</v>
      </c>
      <c r="L1880" s="6">
        <v>43040</v>
      </c>
      <c r="M1880" s="6">
        <v>83768</v>
      </c>
      <c r="N1880" s="6">
        <v>101112</v>
      </c>
      <c r="O1880" s="6">
        <v>50249</v>
      </c>
      <c r="P1880" s="6">
        <v>117461</v>
      </c>
      <c r="Q1880" s="6">
        <v>79126</v>
      </c>
    </row>
    <row r="1881" spans="7:17" x14ac:dyDescent="0.3">
      <c r="G1881" s="3" t="s">
        <v>73</v>
      </c>
      <c r="H1881" s="3" t="s">
        <v>20</v>
      </c>
      <c r="I1881" s="3" t="s">
        <v>74</v>
      </c>
      <c r="J1881" s="3" t="s">
        <v>25</v>
      </c>
      <c r="K1881" s="3" t="s">
        <v>81</v>
      </c>
      <c r="L1881" s="6">
        <v>43040</v>
      </c>
      <c r="M1881" s="6">
        <v>83768</v>
      </c>
      <c r="N1881" s="6">
        <v>101112</v>
      </c>
      <c r="O1881" s="6">
        <v>50249</v>
      </c>
      <c r="P1881" s="6">
        <v>36016</v>
      </c>
      <c r="Q1881" s="6">
        <v>62837</v>
      </c>
    </row>
    <row r="1882" spans="7:17" x14ac:dyDescent="0.3">
      <c r="G1882" s="3" t="s">
        <v>73</v>
      </c>
      <c r="H1882" s="3" t="s">
        <v>20</v>
      </c>
      <c r="I1882" s="3" t="s">
        <v>74</v>
      </c>
      <c r="J1882" s="3" t="s">
        <v>25</v>
      </c>
      <c r="K1882" s="3" t="s">
        <v>82</v>
      </c>
      <c r="L1882" s="6">
        <v>43040</v>
      </c>
      <c r="M1882" s="6">
        <v>83768</v>
      </c>
      <c r="N1882" s="6">
        <v>101112</v>
      </c>
      <c r="O1882" s="6">
        <v>50249</v>
      </c>
      <c r="P1882" s="6">
        <v>33332</v>
      </c>
      <c r="Q1882" s="6">
        <v>62300.2</v>
      </c>
    </row>
    <row r="1883" spans="7:17" x14ac:dyDescent="0.3">
      <c r="G1883" s="3" t="s">
        <v>73</v>
      </c>
      <c r="H1883" s="3" t="s">
        <v>20</v>
      </c>
      <c r="I1883" s="3" t="s">
        <v>74</v>
      </c>
      <c r="J1883" s="3" t="s">
        <v>25</v>
      </c>
      <c r="K1883" s="3" t="s">
        <v>83</v>
      </c>
      <c r="L1883" s="6">
        <v>43040</v>
      </c>
      <c r="M1883" s="6">
        <v>83768</v>
      </c>
      <c r="N1883" s="6">
        <v>101112</v>
      </c>
      <c r="O1883" s="6">
        <v>50249</v>
      </c>
      <c r="P1883" s="6">
        <v>41696</v>
      </c>
      <c r="Q1883" s="6">
        <v>63973</v>
      </c>
    </row>
    <row r="1884" spans="7:17" x14ac:dyDescent="0.3">
      <c r="G1884" s="3" t="s">
        <v>73</v>
      </c>
      <c r="H1884" s="3" t="s">
        <v>20</v>
      </c>
      <c r="I1884" s="3" t="s">
        <v>74</v>
      </c>
      <c r="J1884" s="3" t="s">
        <v>25</v>
      </c>
      <c r="K1884" s="3" t="s">
        <v>84</v>
      </c>
      <c r="L1884" s="6">
        <v>43040</v>
      </c>
      <c r="M1884" s="6">
        <v>83768</v>
      </c>
      <c r="N1884" s="6">
        <v>101112</v>
      </c>
      <c r="O1884" s="6">
        <v>50249</v>
      </c>
      <c r="P1884" s="6">
        <v>84732</v>
      </c>
      <c r="Q1884" s="6">
        <v>72580.2</v>
      </c>
    </row>
    <row r="1885" spans="7:17" x14ac:dyDescent="0.3">
      <c r="G1885" s="3" t="s">
        <v>73</v>
      </c>
      <c r="H1885" s="3" t="s">
        <v>20</v>
      </c>
      <c r="I1885" s="3" t="s">
        <v>74</v>
      </c>
      <c r="J1885" s="3" t="s">
        <v>25</v>
      </c>
      <c r="K1885" s="3" t="s">
        <v>24</v>
      </c>
      <c r="L1885" s="6">
        <v>43040</v>
      </c>
      <c r="M1885" s="6">
        <v>83768</v>
      </c>
      <c r="N1885" s="6">
        <v>101112</v>
      </c>
      <c r="O1885" s="6">
        <v>50249</v>
      </c>
      <c r="P1885" s="6">
        <v>100893</v>
      </c>
      <c r="Q1885" s="6">
        <v>75812.399999999994</v>
      </c>
    </row>
    <row r="1886" spans="7:17" x14ac:dyDescent="0.3">
      <c r="G1886" s="3" t="s">
        <v>73</v>
      </c>
      <c r="H1886" s="3" t="s">
        <v>20</v>
      </c>
      <c r="I1886" s="3" t="s">
        <v>74</v>
      </c>
      <c r="J1886" s="3" t="s">
        <v>80</v>
      </c>
      <c r="K1886" s="3" t="s">
        <v>81</v>
      </c>
      <c r="L1886" s="6">
        <v>43040</v>
      </c>
      <c r="M1886" s="6">
        <v>83768</v>
      </c>
      <c r="N1886" s="6">
        <v>101112</v>
      </c>
      <c r="O1886" s="6">
        <v>117461</v>
      </c>
      <c r="P1886" s="6">
        <v>36016</v>
      </c>
      <c r="Q1886" s="6">
        <v>76279.399999999994</v>
      </c>
    </row>
    <row r="1887" spans="7:17" x14ac:dyDescent="0.3">
      <c r="G1887" s="3" t="s">
        <v>73</v>
      </c>
      <c r="H1887" s="3" t="s">
        <v>20</v>
      </c>
      <c r="I1887" s="3" t="s">
        <v>74</v>
      </c>
      <c r="J1887" s="3" t="s">
        <v>80</v>
      </c>
      <c r="K1887" s="3" t="s">
        <v>82</v>
      </c>
      <c r="L1887" s="6">
        <v>43040</v>
      </c>
      <c r="M1887" s="6">
        <v>83768</v>
      </c>
      <c r="N1887" s="6">
        <v>101112</v>
      </c>
      <c r="O1887" s="6">
        <v>117461</v>
      </c>
      <c r="P1887" s="6">
        <v>33332</v>
      </c>
      <c r="Q1887" s="6">
        <v>75742.600000000006</v>
      </c>
    </row>
    <row r="1888" spans="7:17" x14ac:dyDescent="0.3">
      <c r="G1888" s="3" t="s">
        <v>73</v>
      </c>
      <c r="H1888" s="3" t="s">
        <v>20</v>
      </c>
      <c r="I1888" s="3" t="s">
        <v>74</v>
      </c>
      <c r="J1888" s="3" t="s">
        <v>80</v>
      </c>
      <c r="K1888" s="3" t="s">
        <v>83</v>
      </c>
      <c r="L1888" s="6">
        <v>43040</v>
      </c>
      <c r="M1888" s="6">
        <v>83768</v>
      </c>
      <c r="N1888" s="6">
        <v>101112</v>
      </c>
      <c r="O1888" s="6">
        <v>117461</v>
      </c>
      <c r="P1888" s="6">
        <v>41696</v>
      </c>
      <c r="Q1888" s="6">
        <v>77415.399999999994</v>
      </c>
    </row>
    <row r="1889" spans="7:17" x14ac:dyDescent="0.3">
      <c r="G1889" s="3" t="s">
        <v>73</v>
      </c>
      <c r="H1889" s="3" t="s">
        <v>20</v>
      </c>
      <c r="I1889" s="3" t="s">
        <v>74</v>
      </c>
      <c r="J1889" s="3" t="s">
        <v>80</v>
      </c>
      <c r="K1889" s="3" t="s">
        <v>84</v>
      </c>
      <c r="L1889" s="6">
        <v>43040</v>
      </c>
      <c r="M1889" s="6">
        <v>83768</v>
      </c>
      <c r="N1889" s="6">
        <v>101112</v>
      </c>
      <c r="O1889" s="6">
        <v>117461</v>
      </c>
      <c r="P1889" s="6">
        <v>84732</v>
      </c>
      <c r="Q1889" s="6">
        <v>86022.6</v>
      </c>
    </row>
    <row r="1890" spans="7:17" x14ac:dyDescent="0.3">
      <c r="G1890" s="3" t="s">
        <v>73</v>
      </c>
      <c r="H1890" s="3" t="s">
        <v>20</v>
      </c>
      <c r="I1890" s="3" t="s">
        <v>74</v>
      </c>
      <c r="J1890" s="3" t="s">
        <v>80</v>
      </c>
      <c r="K1890" s="3" t="s">
        <v>24</v>
      </c>
      <c r="L1890" s="6">
        <v>43040</v>
      </c>
      <c r="M1890" s="6">
        <v>83768</v>
      </c>
      <c r="N1890" s="6">
        <v>101112</v>
      </c>
      <c r="O1890" s="6">
        <v>117461</v>
      </c>
      <c r="P1890" s="6">
        <v>100893</v>
      </c>
      <c r="Q1890" s="6">
        <v>89254.8</v>
      </c>
    </row>
    <row r="1891" spans="7:17" x14ac:dyDescent="0.3">
      <c r="G1891" s="3" t="s">
        <v>73</v>
      </c>
      <c r="H1891" s="3" t="s">
        <v>20</v>
      </c>
      <c r="I1891" s="3" t="s">
        <v>74</v>
      </c>
      <c r="J1891" s="3" t="s">
        <v>81</v>
      </c>
      <c r="K1891" s="3" t="s">
        <v>82</v>
      </c>
      <c r="L1891" s="6">
        <v>43040</v>
      </c>
      <c r="M1891" s="6">
        <v>83768</v>
      </c>
      <c r="N1891" s="6">
        <v>101112</v>
      </c>
      <c r="O1891" s="6">
        <v>36016</v>
      </c>
      <c r="P1891" s="6">
        <v>33332</v>
      </c>
      <c r="Q1891" s="6">
        <v>59453.599999999999</v>
      </c>
    </row>
    <row r="1892" spans="7:17" x14ac:dyDescent="0.3">
      <c r="G1892" s="3" t="s">
        <v>73</v>
      </c>
      <c r="H1892" s="3" t="s">
        <v>20</v>
      </c>
      <c r="I1892" s="3" t="s">
        <v>74</v>
      </c>
      <c r="J1892" s="3" t="s">
        <v>81</v>
      </c>
      <c r="K1892" s="3" t="s">
        <v>83</v>
      </c>
      <c r="L1892" s="6">
        <v>43040</v>
      </c>
      <c r="M1892" s="6">
        <v>83768</v>
      </c>
      <c r="N1892" s="6">
        <v>101112</v>
      </c>
      <c r="O1892" s="6">
        <v>36016</v>
      </c>
      <c r="P1892" s="6">
        <v>41696</v>
      </c>
      <c r="Q1892" s="6">
        <v>61126.400000000001</v>
      </c>
    </row>
    <row r="1893" spans="7:17" x14ac:dyDescent="0.3">
      <c r="G1893" s="3" t="s">
        <v>73</v>
      </c>
      <c r="H1893" s="3" t="s">
        <v>20</v>
      </c>
      <c r="I1893" s="3" t="s">
        <v>74</v>
      </c>
      <c r="J1893" s="3" t="s">
        <v>81</v>
      </c>
      <c r="K1893" s="3" t="s">
        <v>84</v>
      </c>
      <c r="L1893" s="6">
        <v>43040</v>
      </c>
      <c r="M1893" s="6">
        <v>83768</v>
      </c>
      <c r="N1893" s="6">
        <v>101112</v>
      </c>
      <c r="O1893" s="6">
        <v>36016</v>
      </c>
      <c r="P1893" s="6">
        <v>84732</v>
      </c>
      <c r="Q1893" s="6">
        <v>69733.600000000006</v>
      </c>
    </row>
    <row r="1894" spans="7:17" x14ac:dyDescent="0.3">
      <c r="G1894" s="3" t="s">
        <v>73</v>
      </c>
      <c r="H1894" s="3" t="s">
        <v>20</v>
      </c>
      <c r="I1894" s="3" t="s">
        <v>74</v>
      </c>
      <c r="J1894" s="3" t="s">
        <v>81</v>
      </c>
      <c r="K1894" s="3" t="s">
        <v>24</v>
      </c>
      <c r="L1894" s="6">
        <v>43040</v>
      </c>
      <c r="M1894" s="6">
        <v>83768</v>
      </c>
      <c r="N1894" s="6">
        <v>101112</v>
      </c>
      <c r="O1894" s="6">
        <v>36016</v>
      </c>
      <c r="P1894" s="6">
        <v>100893</v>
      </c>
      <c r="Q1894" s="6">
        <v>72965.8</v>
      </c>
    </row>
    <row r="1895" spans="7:17" x14ac:dyDescent="0.3">
      <c r="G1895" s="3" t="s">
        <v>73</v>
      </c>
      <c r="H1895" s="3" t="s">
        <v>20</v>
      </c>
      <c r="I1895" s="3" t="s">
        <v>74</v>
      </c>
      <c r="J1895" s="3" t="s">
        <v>82</v>
      </c>
      <c r="K1895" s="3" t="s">
        <v>83</v>
      </c>
      <c r="L1895" s="6">
        <v>43040</v>
      </c>
      <c r="M1895" s="6">
        <v>83768</v>
      </c>
      <c r="N1895" s="6">
        <v>101112</v>
      </c>
      <c r="O1895" s="6">
        <v>33332</v>
      </c>
      <c r="P1895" s="6">
        <v>41696</v>
      </c>
      <c r="Q1895" s="6">
        <v>60589.599999999999</v>
      </c>
    </row>
    <row r="1896" spans="7:17" x14ac:dyDescent="0.3">
      <c r="G1896" s="3" t="s">
        <v>73</v>
      </c>
      <c r="H1896" s="3" t="s">
        <v>20</v>
      </c>
      <c r="I1896" s="3" t="s">
        <v>74</v>
      </c>
      <c r="J1896" s="3" t="s">
        <v>82</v>
      </c>
      <c r="K1896" s="3" t="s">
        <v>84</v>
      </c>
      <c r="L1896" s="6">
        <v>43040</v>
      </c>
      <c r="M1896" s="6">
        <v>83768</v>
      </c>
      <c r="N1896" s="6">
        <v>101112</v>
      </c>
      <c r="O1896" s="6">
        <v>33332</v>
      </c>
      <c r="P1896" s="6">
        <v>84732</v>
      </c>
      <c r="Q1896" s="6">
        <v>69196.800000000003</v>
      </c>
    </row>
    <row r="1897" spans="7:17" x14ac:dyDescent="0.3">
      <c r="G1897" s="3" t="s">
        <v>73</v>
      </c>
      <c r="H1897" s="3" t="s">
        <v>20</v>
      </c>
      <c r="I1897" s="3" t="s">
        <v>74</v>
      </c>
      <c r="J1897" s="3" t="s">
        <v>82</v>
      </c>
      <c r="K1897" s="3" t="s">
        <v>24</v>
      </c>
      <c r="L1897" s="6">
        <v>43040</v>
      </c>
      <c r="M1897" s="6">
        <v>83768</v>
      </c>
      <c r="N1897" s="6">
        <v>101112</v>
      </c>
      <c r="O1897" s="6">
        <v>33332</v>
      </c>
      <c r="P1897" s="6">
        <v>100893</v>
      </c>
      <c r="Q1897" s="6">
        <v>72429</v>
      </c>
    </row>
    <row r="1898" spans="7:17" x14ac:dyDescent="0.3">
      <c r="G1898" s="3" t="s">
        <v>73</v>
      </c>
      <c r="H1898" s="3" t="s">
        <v>20</v>
      </c>
      <c r="I1898" s="3" t="s">
        <v>74</v>
      </c>
      <c r="J1898" s="3" t="s">
        <v>83</v>
      </c>
      <c r="K1898" s="3" t="s">
        <v>84</v>
      </c>
      <c r="L1898" s="6">
        <v>43040</v>
      </c>
      <c r="M1898" s="6">
        <v>83768</v>
      </c>
      <c r="N1898" s="6">
        <v>101112</v>
      </c>
      <c r="O1898" s="6">
        <v>41696</v>
      </c>
      <c r="P1898" s="6">
        <v>84732</v>
      </c>
      <c r="Q1898" s="6">
        <v>70869.600000000006</v>
      </c>
    </row>
    <row r="1899" spans="7:17" x14ac:dyDescent="0.3">
      <c r="G1899" s="3" t="s">
        <v>73</v>
      </c>
      <c r="H1899" s="3" t="s">
        <v>20</v>
      </c>
      <c r="I1899" s="3" t="s">
        <v>74</v>
      </c>
      <c r="J1899" s="3" t="s">
        <v>83</v>
      </c>
      <c r="K1899" s="3" t="s">
        <v>24</v>
      </c>
      <c r="L1899" s="6">
        <v>43040</v>
      </c>
      <c r="M1899" s="6">
        <v>83768</v>
      </c>
      <c r="N1899" s="6">
        <v>101112</v>
      </c>
      <c r="O1899" s="6">
        <v>41696</v>
      </c>
      <c r="P1899" s="6">
        <v>100893</v>
      </c>
      <c r="Q1899" s="6">
        <v>74101.8</v>
      </c>
    </row>
    <row r="1900" spans="7:17" x14ac:dyDescent="0.3">
      <c r="G1900" s="3" t="s">
        <v>73</v>
      </c>
      <c r="H1900" s="3" t="s">
        <v>20</v>
      </c>
      <c r="I1900" s="3" t="s">
        <v>74</v>
      </c>
      <c r="J1900" s="3" t="s">
        <v>84</v>
      </c>
      <c r="K1900" s="3" t="s">
        <v>24</v>
      </c>
      <c r="L1900" s="6">
        <v>43040</v>
      </c>
      <c r="M1900" s="6">
        <v>83768</v>
      </c>
      <c r="N1900" s="6">
        <v>101112</v>
      </c>
      <c r="O1900" s="6">
        <v>84732</v>
      </c>
      <c r="P1900" s="6">
        <v>100893</v>
      </c>
      <c r="Q1900" s="6">
        <v>82709</v>
      </c>
    </row>
    <row r="1901" spans="7:17" x14ac:dyDescent="0.3">
      <c r="G1901" s="3" t="s">
        <v>73</v>
      </c>
      <c r="H1901" s="3" t="s">
        <v>20</v>
      </c>
      <c r="I1901" s="3" t="s">
        <v>75</v>
      </c>
      <c r="J1901" s="3" t="s">
        <v>76</v>
      </c>
      <c r="K1901" s="3" t="s">
        <v>23</v>
      </c>
      <c r="L1901" s="6">
        <v>43040</v>
      </c>
      <c r="M1901" s="6">
        <v>83768</v>
      </c>
      <c r="N1901" s="6">
        <v>19868</v>
      </c>
      <c r="O1901" s="6">
        <v>36021</v>
      </c>
      <c r="P1901" s="6">
        <v>12030</v>
      </c>
      <c r="Q1901" s="6">
        <v>38945.4</v>
      </c>
    </row>
    <row r="1902" spans="7:17" x14ac:dyDescent="0.3">
      <c r="G1902" s="3" t="s">
        <v>73</v>
      </c>
      <c r="H1902" s="3" t="s">
        <v>20</v>
      </c>
      <c r="I1902" s="3" t="s">
        <v>75</v>
      </c>
      <c r="J1902" s="3" t="s">
        <v>76</v>
      </c>
      <c r="K1902" s="3" t="s">
        <v>77</v>
      </c>
      <c r="L1902" s="6">
        <v>43040</v>
      </c>
      <c r="M1902" s="6">
        <v>83768</v>
      </c>
      <c r="N1902" s="6">
        <v>19868</v>
      </c>
      <c r="O1902" s="6">
        <v>36021</v>
      </c>
      <c r="P1902" s="6">
        <v>65219</v>
      </c>
      <c r="Q1902" s="6">
        <v>49583.199999999997</v>
      </c>
    </row>
    <row r="1903" spans="7:17" x14ac:dyDescent="0.3">
      <c r="G1903" s="3" t="s">
        <v>73</v>
      </c>
      <c r="H1903" s="3" t="s">
        <v>20</v>
      </c>
      <c r="I1903" s="3" t="s">
        <v>75</v>
      </c>
      <c r="J1903" s="3" t="s">
        <v>76</v>
      </c>
      <c r="K1903" s="3" t="s">
        <v>78</v>
      </c>
      <c r="L1903" s="6">
        <v>43040</v>
      </c>
      <c r="M1903" s="6">
        <v>83768</v>
      </c>
      <c r="N1903" s="6">
        <v>19868</v>
      </c>
      <c r="O1903" s="6">
        <v>36021</v>
      </c>
      <c r="P1903" s="6">
        <v>94450</v>
      </c>
      <c r="Q1903" s="6">
        <v>55429.4</v>
      </c>
    </row>
    <row r="1904" spans="7:17" x14ac:dyDescent="0.3">
      <c r="G1904" s="3" t="s">
        <v>73</v>
      </c>
      <c r="H1904" s="3" t="s">
        <v>20</v>
      </c>
      <c r="I1904" s="3" t="s">
        <v>75</v>
      </c>
      <c r="J1904" s="3" t="s">
        <v>76</v>
      </c>
      <c r="K1904" s="3" t="s">
        <v>79</v>
      </c>
      <c r="L1904" s="6">
        <v>43040</v>
      </c>
      <c r="M1904" s="6">
        <v>83768</v>
      </c>
      <c r="N1904" s="6">
        <v>19868</v>
      </c>
      <c r="O1904" s="6">
        <v>36021</v>
      </c>
      <c r="P1904" s="6">
        <v>97051</v>
      </c>
      <c r="Q1904" s="6">
        <v>55949.599999999999</v>
      </c>
    </row>
    <row r="1905" spans="7:17" x14ac:dyDescent="0.3">
      <c r="G1905" s="3" t="s">
        <v>73</v>
      </c>
      <c r="H1905" s="3" t="s">
        <v>20</v>
      </c>
      <c r="I1905" s="3" t="s">
        <v>75</v>
      </c>
      <c r="J1905" s="3" t="s">
        <v>76</v>
      </c>
      <c r="K1905" s="3" t="s">
        <v>25</v>
      </c>
      <c r="L1905" s="6">
        <v>43040</v>
      </c>
      <c r="M1905" s="6">
        <v>83768</v>
      </c>
      <c r="N1905" s="6">
        <v>19868</v>
      </c>
      <c r="O1905" s="6">
        <v>36021</v>
      </c>
      <c r="P1905" s="6">
        <v>50249</v>
      </c>
      <c r="Q1905" s="6">
        <v>46589.2</v>
      </c>
    </row>
    <row r="1906" spans="7:17" x14ac:dyDescent="0.3">
      <c r="G1906" s="3" t="s">
        <v>73</v>
      </c>
      <c r="H1906" s="3" t="s">
        <v>20</v>
      </c>
      <c r="I1906" s="3" t="s">
        <v>75</v>
      </c>
      <c r="J1906" s="3" t="s">
        <v>76</v>
      </c>
      <c r="K1906" s="3" t="s">
        <v>80</v>
      </c>
      <c r="L1906" s="6">
        <v>43040</v>
      </c>
      <c r="M1906" s="6">
        <v>83768</v>
      </c>
      <c r="N1906" s="6">
        <v>19868</v>
      </c>
      <c r="O1906" s="6">
        <v>36021</v>
      </c>
      <c r="P1906" s="6">
        <v>117461</v>
      </c>
      <c r="Q1906" s="6">
        <v>60031.6</v>
      </c>
    </row>
    <row r="1907" spans="7:17" x14ac:dyDescent="0.3">
      <c r="G1907" s="3" t="s">
        <v>73</v>
      </c>
      <c r="H1907" s="3" t="s">
        <v>20</v>
      </c>
      <c r="I1907" s="3" t="s">
        <v>75</v>
      </c>
      <c r="J1907" s="3" t="s">
        <v>76</v>
      </c>
      <c r="K1907" s="3" t="s">
        <v>81</v>
      </c>
      <c r="L1907" s="6">
        <v>43040</v>
      </c>
      <c r="M1907" s="6">
        <v>83768</v>
      </c>
      <c r="N1907" s="6">
        <v>19868</v>
      </c>
      <c r="O1907" s="6">
        <v>36021</v>
      </c>
      <c r="P1907" s="6">
        <v>36016</v>
      </c>
      <c r="Q1907" s="6">
        <v>43742.6</v>
      </c>
    </row>
    <row r="1908" spans="7:17" x14ac:dyDescent="0.3">
      <c r="G1908" s="3" t="s">
        <v>73</v>
      </c>
      <c r="H1908" s="3" t="s">
        <v>20</v>
      </c>
      <c r="I1908" s="3" t="s">
        <v>75</v>
      </c>
      <c r="J1908" s="3" t="s">
        <v>76</v>
      </c>
      <c r="K1908" s="3" t="s">
        <v>82</v>
      </c>
      <c r="L1908" s="6">
        <v>43040</v>
      </c>
      <c r="M1908" s="6">
        <v>83768</v>
      </c>
      <c r="N1908" s="6">
        <v>19868</v>
      </c>
      <c r="O1908" s="6">
        <v>36021</v>
      </c>
      <c r="P1908" s="6">
        <v>33332</v>
      </c>
      <c r="Q1908" s="6">
        <v>43205.8</v>
      </c>
    </row>
    <row r="1909" spans="7:17" x14ac:dyDescent="0.3">
      <c r="G1909" s="3" t="s">
        <v>73</v>
      </c>
      <c r="H1909" s="3" t="s">
        <v>20</v>
      </c>
      <c r="I1909" s="3" t="s">
        <v>75</v>
      </c>
      <c r="J1909" s="3" t="s">
        <v>76</v>
      </c>
      <c r="K1909" s="3" t="s">
        <v>83</v>
      </c>
      <c r="L1909" s="6">
        <v>43040</v>
      </c>
      <c r="M1909" s="6">
        <v>83768</v>
      </c>
      <c r="N1909" s="6">
        <v>19868</v>
      </c>
      <c r="O1909" s="6">
        <v>36021</v>
      </c>
      <c r="P1909" s="6">
        <v>41696</v>
      </c>
      <c r="Q1909" s="6">
        <v>44878.6</v>
      </c>
    </row>
    <row r="1910" spans="7:17" x14ac:dyDescent="0.3">
      <c r="G1910" s="3" t="s">
        <v>73</v>
      </c>
      <c r="H1910" s="3" t="s">
        <v>20</v>
      </c>
      <c r="I1910" s="3" t="s">
        <v>75</v>
      </c>
      <c r="J1910" s="3" t="s">
        <v>76</v>
      </c>
      <c r="K1910" s="3" t="s">
        <v>84</v>
      </c>
      <c r="L1910" s="6">
        <v>43040</v>
      </c>
      <c r="M1910" s="6">
        <v>83768</v>
      </c>
      <c r="N1910" s="6">
        <v>19868</v>
      </c>
      <c r="O1910" s="6">
        <v>36021</v>
      </c>
      <c r="P1910" s="6">
        <v>84732</v>
      </c>
      <c r="Q1910" s="6">
        <v>53485.8</v>
      </c>
    </row>
    <row r="1911" spans="7:17" x14ac:dyDescent="0.3">
      <c r="G1911" s="3" t="s">
        <v>73</v>
      </c>
      <c r="H1911" s="3" t="s">
        <v>20</v>
      </c>
      <c r="I1911" s="3" t="s">
        <v>75</v>
      </c>
      <c r="J1911" s="3" t="s">
        <v>76</v>
      </c>
      <c r="K1911" s="3" t="s">
        <v>24</v>
      </c>
      <c r="L1911" s="6">
        <v>43040</v>
      </c>
      <c r="M1911" s="6">
        <v>83768</v>
      </c>
      <c r="N1911" s="6">
        <v>19868</v>
      </c>
      <c r="O1911" s="6">
        <v>36021</v>
      </c>
      <c r="P1911" s="6">
        <v>100893</v>
      </c>
      <c r="Q1911" s="6">
        <v>56718</v>
      </c>
    </row>
    <row r="1912" spans="7:17" x14ac:dyDescent="0.3">
      <c r="G1912" s="3" t="s">
        <v>73</v>
      </c>
      <c r="H1912" s="3" t="s">
        <v>20</v>
      </c>
      <c r="I1912" s="3" t="s">
        <v>75</v>
      </c>
      <c r="J1912" s="3" t="s">
        <v>23</v>
      </c>
      <c r="K1912" s="3" t="s">
        <v>77</v>
      </c>
      <c r="L1912" s="6">
        <v>43040</v>
      </c>
      <c r="M1912" s="6">
        <v>83768</v>
      </c>
      <c r="N1912" s="6">
        <v>19868</v>
      </c>
      <c r="O1912" s="6">
        <v>12030</v>
      </c>
      <c r="P1912" s="6">
        <v>65219</v>
      </c>
      <c r="Q1912" s="6">
        <v>44785</v>
      </c>
    </row>
    <row r="1913" spans="7:17" x14ac:dyDescent="0.3">
      <c r="G1913" s="3" t="s">
        <v>73</v>
      </c>
      <c r="H1913" s="3" t="s">
        <v>20</v>
      </c>
      <c r="I1913" s="3" t="s">
        <v>75</v>
      </c>
      <c r="J1913" s="3" t="s">
        <v>23</v>
      </c>
      <c r="K1913" s="3" t="s">
        <v>78</v>
      </c>
      <c r="L1913" s="6">
        <v>43040</v>
      </c>
      <c r="M1913" s="6">
        <v>83768</v>
      </c>
      <c r="N1913" s="6">
        <v>19868</v>
      </c>
      <c r="O1913" s="6">
        <v>12030</v>
      </c>
      <c r="P1913" s="6">
        <v>94450</v>
      </c>
      <c r="Q1913" s="6">
        <v>50631.199999999997</v>
      </c>
    </row>
    <row r="1914" spans="7:17" x14ac:dyDescent="0.3">
      <c r="G1914" s="3" t="s">
        <v>73</v>
      </c>
      <c r="H1914" s="3" t="s">
        <v>20</v>
      </c>
      <c r="I1914" s="3" t="s">
        <v>75</v>
      </c>
      <c r="J1914" s="3" t="s">
        <v>23</v>
      </c>
      <c r="K1914" s="3" t="s">
        <v>79</v>
      </c>
      <c r="L1914" s="6">
        <v>43040</v>
      </c>
      <c r="M1914" s="6">
        <v>83768</v>
      </c>
      <c r="N1914" s="6">
        <v>19868</v>
      </c>
      <c r="O1914" s="6">
        <v>12030</v>
      </c>
      <c r="P1914" s="6">
        <v>97051</v>
      </c>
      <c r="Q1914" s="6">
        <v>51151.4</v>
      </c>
    </row>
    <row r="1915" spans="7:17" x14ac:dyDescent="0.3">
      <c r="G1915" s="3" t="s">
        <v>73</v>
      </c>
      <c r="H1915" s="3" t="s">
        <v>20</v>
      </c>
      <c r="I1915" s="3" t="s">
        <v>75</v>
      </c>
      <c r="J1915" s="3" t="s">
        <v>23</v>
      </c>
      <c r="K1915" s="3" t="s">
        <v>25</v>
      </c>
      <c r="L1915" s="6">
        <v>43040</v>
      </c>
      <c r="M1915" s="6">
        <v>83768</v>
      </c>
      <c r="N1915" s="6">
        <v>19868</v>
      </c>
      <c r="O1915" s="6">
        <v>12030</v>
      </c>
      <c r="P1915" s="6">
        <v>50249</v>
      </c>
      <c r="Q1915" s="6">
        <v>41791</v>
      </c>
    </row>
    <row r="1916" spans="7:17" x14ac:dyDescent="0.3">
      <c r="G1916" s="3" t="s">
        <v>73</v>
      </c>
      <c r="H1916" s="3" t="s">
        <v>20</v>
      </c>
      <c r="I1916" s="3" t="s">
        <v>75</v>
      </c>
      <c r="J1916" s="3" t="s">
        <v>23</v>
      </c>
      <c r="K1916" s="3" t="s">
        <v>80</v>
      </c>
      <c r="L1916" s="6">
        <v>43040</v>
      </c>
      <c r="M1916" s="6">
        <v>83768</v>
      </c>
      <c r="N1916" s="6">
        <v>19868</v>
      </c>
      <c r="O1916" s="6">
        <v>12030</v>
      </c>
      <c r="P1916" s="6">
        <v>117461</v>
      </c>
      <c r="Q1916" s="6">
        <v>55233.4</v>
      </c>
    </row>
    <row r="1917" spans="7:17" x14ac:dyDescent="0.3">
      <c r="G1917" s="3" t="s">
        <v>73</v>
      </c>
      <c r="H1917" s="3" t="s">
        <v>20</v>
      </c>
      <c r="I1917" s="3" t="s">
        <v>75</v>
      </c>
      <c r="J1917" s="3" t="s">
        <v>23</v>
      </c>
      <c r="K1917" s="3" t="s">
        <v>81</v>
      </c>
      <c r="L1917" s="6">
        <v>43040</v>
      </c>
      <c r="M1917" s="6">
        <v>83768</v>
      </c>
      <c r="N1917" s="6">
        <v>19868</v>
      </c>
      <c r="O1917" s="6">
        <v>12030</v>
      </c>
      <c r="P1917" s="6">
        <v>36016</v>
      </c>
      <c r="Q1917" s="6">
        <v>38944.400000000001</v>
      </c>
    </row>
    <row r="1918" spans="7:17" x14ac:dyDescent="0.3">
      <c r="G1918" s="3" t="s">
        <v>73</v>
      </c>
      <c r="H1918" s="3" t="s">
        <v>20</v>
      </c>
      <c r="I1918" s="3" t="s">
        <v>75</v>
      </c>
      <c r="J1918" s="3" t="s">
        <v>23</v>
      </c>
      <c r="K1918" s="3" t="s">
        <v>82</v>
      </c>
      <c r="L1918" s="6">
        <v>43040</v>
      </c>
      <c r="M1918" s="6">
        <v>83768</v>
      </c>
      <c r="N1918" s="6">
        <v>19868</v>
      </c>
      <c r="O1918" s="6">
        <v>12030</v>
      </c>
      <c r="P1918" s="6">
        <v>33332</v>
      </c>
      <c r="Q1918" s="6">
        <v>38407.599999999999</v>
      </c>
    </row>
    <row r="1919" spans="7:17" x14ac:dyDescent="0.3">
      <c r="G1919" s="3" t="s">
        <v>73</v>
      </c>
      <c r="H1919" s="3" t="s">
        <v>20</v>
      </c>
      <c r="I1919" s="3" t="s">
        <v>75</v>
      </c>
      <c r="J1919" s="3" t="s">
        <v>23</v>
      </c>
      <c r="K1919" s="3" t="s">
        <v>83</v>
      </c>
      <c r="L1919" s="6">
        <v>43040</v>
      </c>
      <c r="M1919" s="6">
        <v>83768</v>
      </c>
      <c r="N1919" s="6">
        <v>19868</v>
      </c>
      <c r="O1919" s="6">
        <v>12030</v>
      </c>
      <c r="P1919" s="6">
        <v>41696</v>
      </c>
      <c r="Q1919" s="6">
        <v>40080.400000000001</v>
      </c>
    </row>
    <row r="1920" spans="7:17" x14ac:dyDescent="0.3">
      <c r="G1920" s="3" t="s">
        <v>73</v>
      </c>
      <c r="H1920" s="3" t="s">
        <v>20</v>
      </c>
      <c r="I1920" s="3" t="s">
        <v>75</v>
      </c>
      <c r="J1920" s="3" t="s">
        <v>23</v>
      </c>
      <c r="K1920" s="3" t="s">
        <v>84</v>
      </c>
      <c r="L1920" s="6">
        <v>43040</v>
      </c>
      <c r="M1920" s="6">
        <v>83768</v>
      </c>
      <c r="N1920" s="6">
        <v>19868</v>
      </c>
      <c r="O1920" s="6">
        <v>12030</v>
      </c>
      <c r="P1920" s="6">
        <v>84732</v>
      </c>
      <c r="Q1920" s="6">
        <v>48687.6</v>
      </c>
    </row>
    <row r="1921" spans="7:17" x14ac:dyDescent="0.3">
      <c r="G1921" s="3" t="s">
        <v>73</v>
      </c>
      <c r="H1921" s="3" t="s">
        <v>20</v>
      </c>
      <c r="I1921" s="3" t="s">
        <v>75</v>
      </c>
      <c r="J1921" s="3" t="s">
        <v>23</v>
      </c>
      <c r="K1921" s="3" t="s">
        <v>24</v>
      </c>
      <c r="L1921" s="6">
        <v>43040</v>
      </c>
      <c r="M1921" s="6">
        <v>83768</v>
      </c>
      <c r="N1921" s="6">
        <v>19868</v>
      </c>
      <c r="O1921" s="6">
        <v>12030</v>
      </c>
      <c r="P1921" s="6">
        <v>100893</v>
      </c>
      <c r="Q1921" s="6">
        <v>51919.8</v>
      </c>
    </row>
    <row r="1922" spans="7:17" x14ac:dyDescent="0.3">
      <c r="G1922" s="3" t="s">
        <v>73</v>
      </c>
      <c r="H1922" s="3" t="s">
        <v>20</v>
      </c>
      <c r="I1922" s="3" t="s">
        <v>75</v>
      </c>
      <c r="J1922" s="3" t="s">
        <v>77</v>
      </c>
      <c r="K1922" s="3" t="s">
        <v>78</v>
      </c>
      <c r="L1922" s="6">
        <v>43040</v>
      </c>
      <c r="M1922" s="6">
        <v>83768</v>
      </c>
      <c r="N1922" s="6">
        <v>19868</v>
      </c>
      <c r="O1922" s="6">
        <v>65219</v>
      </c>
      <c r="P1922" s="6">
        <v>94450</v>
      </c>
      <c r="Q1922" s="6">
        <v>61269</v>
      </c>
    </row>
    <row r="1923" spans="7:17" x14ac:dyDescent="0.3">
      <c r="G1923" s="3" t="s">
        <v>73</v>
      </c>
      <c r="H1923" s="3" t="s">
        <v>20</v>
      </c>
      <c r="I1923" s="3" t="s">
        <v>75</v>
      </c>
      <c r="J1923" s="3" t="s">
        <v>77</v>
      </c>
      <c r="K1923" s="3" t="s">
        <v>79</v>
      </c>
      <c r="L1923" s="6">
        <v>43040</v>
      </c>
      <c r="M1923" s="6">
        <v>83768</v>
      </c>
      <c r="N1923" s="6">
        <v>19868</v>
      </c>
      <c r="O1923" s="6">
        <v>65219</v>
      </c>
      <c r="P1923" s="6">
        <v>97051</v>
      </c>
      <c r="Q1923" s="6">
        <v>61789.2</v>
      </c>
    </row>
    <row r="1924" spans="7:17" x14ac:dyDescent="0.3">
      <c r="G1924" s="3" t="s">
        <v>73</v>
      </c>
      <c r="H1924" s="3" t="s">
        <v>20</v>
      </c>
      <c r="I1924" s="3" t="s">
        <v>75</v>
      </c>
      <c r="J1924" s="3" t="s">
        <v>77</v>
      </c>
      <c r="K1924" s="3" t="s">
        <v>25</v>
      </c>
      <c r="L1924" s="6">
        <v>43040</v>
      </c>
      <c r="M1924" s="6">
        <v>83768</v>
      </c>
      <c r="N1924" s="6">
        <v>19868</v>
      </c>
      <c r="O1924" s="6">
        <v>65219</v>
      </c>
      <c r="P1924" s="6">
        <v>50249</v>
      </c>
      <c r="Q1924" s="6">
        <v>52428.800000000003</v>
      </c>
    </row>
    <row r="1925" spans="7:17" x14ac:dyDescent="0.3">
      <c r="G1925" s="3" t="s">
        <v>73</v>
      </c>
      <c r="H1925" s="3" t="s">
        <v>20</v>
      </c>
      <c r="I1925" s="3" t="s">
        <v>75</v>
      </c>
      <c r="J1925" s="3" t="s">
        <v>77</v>
      </c>
      <c r="K1925" s="3" t="s">
        <v>80</v>
      </c>
      <c r="L1925" s="6">
        <v>43040</v>
      </c>
      <c r="M1925" s="6">
        <v>83768</v>
      </c>
      <c r="N1925" s="6">
        <v>19868</v>
      </c>
      <c r="O1925" s="6">
        <v>65219</v>
      </c>
      <c r="P1925" s="6">
        <v>117461</v>
      </c>
      <c r="Q1925" s="6">
        <v>65871.199999999997</v>
      </c>
    </row>
    <row r="1926" spans="7:17" x14ac:dyDescent="0.3">
      <c r="G1926" s="3" t="s">
        <v>73</v>
      </c>
      <c r="H1926" s="3" t="s">
        <v>20</v>
      </c>
      <c r="I1926" s="3" t="s">
        <v>75</v>
      </c>
      <c r="J1926" s="3" t="s">
        <v>77</v>
      </c>
      <c r="K1926" s="3" t="s">
        <v>81</v>
      </c>
      <c r="L1926" s="6">
        <v>43040</v>
      </c>
      <c r="M1926" s="6">
        <v>83768</v>
      </c>
      <c r="N1926" s="6">
        <v>19868</v>
      </c>
      <c r="O1926" s="6">
        <v>65219</v>
      </c>
      <c r="P1926" s="6">
        <v>36016</v>
      </c>
      <c r="Q1926" s="6">
        <v>49582.2</v>
      </c>
    </row>
    <row r="1927" spans="7:17" x14ac:dyDescent="0.3">
      <c r="G1927" s="3" t="s">
        <v>73</v>
      </c>
      <c r="H1927" s="3" t="s">
        <v>20</v>
      </c>
      <c r="I1927" s="3" t="s">
        <v>75</v>
      </c>
      <c r="J1927" s="3" t="s">
        <v>77</v>
      </c>
      <c r="K1927" s="3" t="s">
        <v>82</v>
      </c>
      <c r="L1927" s="6">
        <v>43040</v>
      </c>
      <c r="M1927" s="6">
        <v>83768</v>
      </c>
      <c r="N1927" s="6">
        <v>19868</v>
      </c>
      <c r="O1927" s="6">
        <v>65219</v>
      </c>
      <c r="P1927" s="6">
        <v>33332</v>
      </c>
      <c r="Q1927" s="6">
        <v>49045.4</v>
      </c>
    </row>
    <row r="1928" spans="7:17" x14ac:dyDescent="0.3">
      <c r="G1928" s="3" t="s">
        <v>73</v>
      </c>
      <c r="H1928" s="3" t="s">
        <v>20</v>
      </c>
      <c r="I1928" s="3" t="s">
        <v>75</v>
      </c>
      <c r="J1928" s="3" t="s">
        <v>77</v>
      </c>
      <c r="K1928" s="3" t="s">
        <v>83</v>
      </c>
      <c r="L1928" s="6">
        <v>43040</v>
      </c>
      <c r="M1928" s="6">
        <v>83768</v>
      </c>
      <c r="N1928" s="6">
        <v>19868</v>
      </c>
      <c r="O1928" s="6">
        <v>65219</v>
      </c>
      <c r="P1928" s="6">
        <v>41696</v>
      </c>
      <c r="Q1928" s="6">
        <v>50718.2</v>
      </c>
    </row>
    <row r="1929" spans="7:17" x14ac:dyDescent="0.3">
      <c r="G1929" s="3" t="s">
        <v>73</v>
      </c>
      <c r="H1929" s="3" t="s">
        <v>20</v>
      </c>
      <c r="I1929" s="3" t="s">
        <v>75</v>
      </c>
      <c r="J1929" s="3" t="s">
        <v>77</v>
      </c>
      <c r="K1929" s="3" t="s">
        <v>84</v>
      </c>
      <c r="L1929" s="6">
        <v>43040</v>
      </c>
      <c r="M1929" s="6">
        <v>83768</v>
      </c>
      <c r="N1929" s="6">
        <v>19868</v>
      </c>
      <c r="O1929" s="6">
        <v>65219</v>
      </c>
      <c r="P1929" s="6">
        <v>84732</v>
      </c>
      <c r="Q1929" s="6">
        <v>59325.4</v>
      </c>
    </row>
    <row r="1930" spans="7:17" x14ac:dyDescent="0.3">
      <c r="G1930" s="3" t="s">
        <v>73</v>
      </c>
      <c r="H1930" s="3" t="s">
        <v>20</v>
      </c>
      <c r="I1930" s="3" t="s">
        <v>75</v>
      </c>
      <c r="J1930" s="3" t="s">
        <v>77</v>
      </c>
      <c r="K1930" s="3" t="s">
        <v>24</v>
      </c>
      <c r="L1930" s="6">
        <v>43040</v>
      </c>
      <c r="M1930" s="6">
        <v>83768</v>
      </c>
      <c r="N1930" s="6">
        <v>19868</v>
      </c>
      <c r="O1930" s="6">
        <v>65219</v>
      </c>
      <c r="P1930" s="6">
        <v>100893</v>
      </c>
      <c r="Q1930" s="6">
        <v>62557.599999999999</v>
      </c>
    </row>
    <row r="1931" spans="7:17" x14ac:dyDescent="0.3">
      <c r="G1931" s="3" t="s">
        <v>73</v>
      </c>
      <c r="H1931" s="3" t="s">
        <v>20</v>
      </c>
      <c r="I1931" s="3" t="s">
        <v>75</v>
      </c>
      <c r="J1931" s="3" t="s">
        <v>78</v>
      </c>
      <c r="K1931" s="3" t="s">
        <v>79</v>
      </c>
      <c r="L1931" s="6">
        <v>43040</v>
      </c>
      <c r="M1931" s="6">
        <v>83768</v>
      </c>
      <c r="N1931" s="6">
        <v>19868</v>
      </c>
      <c r="O1931" s="6">
        <v>94450</v>
      </c>
      <c r="P1931" s="6">
        <v>97051</v>
      </c>
      <c r="Q1931" s="6">
        <v>67635.399999999994</v>
      </c>
    </row>
    <row r="1932" spans="7:17" x14ac:dyDescent="0.3">
      <c r="G1932" s="3" t="s">
        <v>73</v>
      </c>
      <c r="H1932" s="3" t="s">
        <v>20</v>
      </c>
      <c r="I1932" s="3" t="s">
        <v>75</v>
      </c>
      <c r="J1932" s="3" t="s">
        <v>78</v>
      </c>
      <c r="K1932" s="3" t="s">
        <v>25</v>
      </c>
      <c r="L1932" s="6">
        <v>43040</v>
      </c>
      <c r="M1932" s="6">
        <v>83768</v>
      </c>
      <c r="N1932" s="6">
        <v>19868</v>
      </c>
      <c r="O1932" s="6">
        <v>94450</v>
      </c>
      <c r="P1932" s="6">
        <v>50249</v>
      </c>
      <c r="Q1932" s="6">
        <v>58275</v>
      </c>
    </row>
    <row r="1933" spans="7:17" x14ac:dyDescent="0.3">
      <c r="G1933" s="3" t="s">
        <v>73</v>
      </c>
      <c r="H1933" s="3" t="s">
        <v>20</v>
      </c>
      <c r="I1933" s="3" t="s">
        <v>75</v>
      </c>
      <c r="J1933" s="3" t="s">
        <v>78</v>
      </c>
      <c r="K1933" s="3" t="s">
        <v>80</v>
      </c>
      <c r="L1933" s="6">
        <v>43040</v>
      </c>
      <c r="M1933" s="6">
        <v>83768</v>
      </c>
      <c r="N1933" s="6">
        <v>19868</v>
      </c>
      <c r="O1933" s="6">
        <v>94450</v>
      </c>
      <c r="P1933" s="6">
        <v>117461</v>
      </c>
      <c r="Q1933" s="6">
        <v>71717.399999999994</v>
      </c>
    </row>
    <row r="1934" spans="7:17" x14ac:dyDescent="0.3">
      <c r="G1934" s="3" t="s">
        <v>73</v>
      </c>
      <c r="H1934" s="3" t="s">
        <v>20</v>
      </c>
      <c r="I1934" s="3" t="s">
        <v>75</v>
      </c>
      <c r="J1934" s="3" t="s">
        <v>78</v>
      </c>
      <c r="K1934" s="3" t="s">
        <v>81</v>
      </c>
      <c r="L1934" s="6">
        <v>43040</v>
      </c>
      <c r="M1934" s="6">
        <v>83768</v>
      </c>
      <c r="N1934" s="6">
        <v>19868</v>
      </c>
      <c r="O1934" s="6">
        <v>94450</v>
      </c>
      <c r="P1934" s="6">
        <v>36016</v>
      </c>
      <c r="Q1934" s="6">
        <v>55428.4</v>
      </c>
    </row>
    <row r="1935" spans="7:17" x14ac:dyDescent="0.3">
      <c r="G1935" s="3" t="s">
        <v>73</v>
      </c>
      <c r="H1935" s="3" t="s">
        <v>20</v>
      </c>
      <c r="I1935" s="3" t="s">
        <v>75</v>
      </c>
      <c r="J1935" s="3" t="s">
        <v>78</v>
      </c>
      <c r="K1935" s="3" t="s">
        <v>82</v>
      </c>
      <c r="L1935" s="6">
        <v>43040</v>
      </c>
      <c r="M1935" s="6">
        <v>83768</v>
      </c>
      <c r="N1935" s="6">
        <v>19868</v>
      </c>
      <c r="O1935" s="6">
        <v>94450</v>
      </c>
      <c r="P1935" s="6">
        <v>33332</v>
      </c>
      <c r="Q1935" s="6">
        <v>54891.6</v>
      </c>
    </row>
    <row r="1936" spans="7:17" x14ac:dyDescent="0.3">
      <c r="G1936" s="3" t="s">
        <v>73</v>
      </c>
      <c r="H1936" s="3" t="s">
        <v>20</v>
      </c>
      <c r="I1936" s="3" t="s">
        <v>75</v>
      </c>
      <c r="J1936" s="3" t="s">
        <v>78</v>
      </c>
      <c r="K1936" s="3" t="s">
        <v>83</v>
      </c>
      <c r="L1936" s="6">
        <v>43040</v>
      </c>
      <c r="M1936" s="6">
        <v>83768</v>
      </c>
      <c r="N1936" s="6">
        <v>19868</v>
      </c>
      <c r="O1936" s="6">
        <v>94450</v>
      </c>
      <c r="P1936" s="6">
        <v>41696</v>
      </c>
      <c r="Q1936" s="6">
        <v>56564.4</v>
      </c>
    </row>
    <row r="1937" spans="7:17" x14ac:dyDescent="0.3">
      <c r="G1937" s="3" t="s">
        <v>73</v>
      </c>
      <c r="H1937" s="3" t="s">
        <v>20</v>
      </c>
      <c r="I1937" s="3" t="s">
        <v>75</v>
      </c>
      <c r="J1937" s="3" t="s">
        <v>78</v>
      </c>
      <c r="K1937" s="3" t="s">
        <v>84</v>
      </c>
      <c r="L1937" s="6">
        <v>43040</v>
      </c>
      <c r="M1937" s="6">
        <v>83768</v>
      </c>
      <c r="N1937" s="6">
        <v>19868</v>
      </c>
      <c r="O1937" s="6">
        <v>94450</v>
      </c>
      <c r="P1937" s="6">
        <v>84732</v>
      </c>
      <c r="Q1937" s="6">
        <v>65171.6</v>
      </c>
    </row>
    <row r="1938" spans="7:17" x14ac:dyDescent="0.3">
      <c r="G1938" s="3" t="s">
        <v>73</v>
      </c>
      <c r="H1938" s="3" t="s">
        <v>20</v>
      </c>
      <c r="I1938" s="3" t="s">
        <v>75</v>
      </c>
      <c r="J1938" s="3" t="s">
        <v>78</v>
      </c>
      <c r="K1938" s="3" t="s">
        <v>24</v>
      </c>
      <c r="L1938" s="6">
        <v>43040</v>
      </c>
      <c r="M1938" s="6">
        <v>83768</v>
      </c>
      <c r="N1938" s="6">
        <v>19868</v>
      </c>
      <c r="O1938" s="6">
        <v>94450</v>
      </c>
      <c r="P1938" s="6">
        <v>100893</v>
      </c>
      <c r="Q1938" s="6">
        <v>68403.8</v>
      </c>
    </row>
    <row r="1939" spans="7:17" x14ac:dyDescent="0.3">
      <c r="G1939" s="3" t="s">
        <v>73</v>
      </c>
      <c r="H1939" s="3" t="s">
        <v>20</v>
      </c>
      <c r="I1939" s="3" t="s">
        <v>75</v>
      </c>
      <c r="J1939" s="3" t="s">
        <v>79</v>
      </c>
      <c r="K1939" s="3" t="s">
        <v>25</v>
      </c>
      <c r="L1939" s="6">
        <v>43040</v>
      </c>
      <c r="M1939" s="6">
        <v>83768</v>
      </c>
      <c r="N1939" s="6">
        <v>19868</v>
      </c>
      <c r="O1939" s="6">
        <v>97051</v>
      </c>
      <c r="P1939" s="6">
        <v>50249</v>
      </c>
      <c r="Q1939" s="6">
        <v>58795.199999999997</v>
      </c>
    </row>
    <row r="1940" spans="7:17" x14ac:dyDescent="0.3">
      <c r="G1940" s="3" t="s">
        <v>73</v>
      </c>
      <c r="H1940" s="3" t="s">
        <v>20</v>
      </c>
      <c r="I1940" s="3" t="s">
        <v>75</v>
      </c>
      <c r="J1940" s="3" t="s">
        <v>79</v>
      </c>
      <c r="K1940" s="3" t="s">
        <v>80</v>
      </c>
      <c r="L1940" s="6">
        <v>43040</v>
      </c>
      <c r="M1940" s="6">
        <v>83768</v>
      </c>
      <c r="N1940" s="6">
        <v>19868</v>
      </c>
      <c r="O1940" s="6">
        <v>97051</v>
      </c>
      <c r="P1940" s="6">
        <v>117461</v>
      </c>
      <c r="Q1940" s="6">
        <v>72237.600000000006</v>
      </c>
    </row>
    <row r="1941" spans="7:17" x14ac:dyDescent="0.3">
      <c r="G1941" s="3" t="s">
        <v>73</v>
      </c>
      <c r="H1941" s="3" t="s">
        <v>20</v>
      </c>
      <c r="I1941" s="3" t="s">
        <v>75</v>
      </c>
      <c r="J1941" s="3" t="s">
        <v>79</v>
      </c>
      <c r="K1941" s="3" t="s">
        <v>81</v>
      </c>
      <c r="L1941" s="6">
        <v>43040</v>
      </c>
      <c r="M1941" s="6">
        <v>83768</v>
      </c>
      <c r="N1941" s="6">
        <v>19868</v>
      </c>
      <c r="O1941" s="6">
        <v>97051</v>
      </c>
      <c r="P1941" s="6">
        <v>36016</v>
      </c>
      <c r="Q1941" s="6">
        <v>55948.6</v>
      </c>
    </row>
    <row r="1942" spans="7:17" x14ac:dyDescent="0.3">
      <c r="G1942" s="3" t="s">
        <v>73</v>
      </c>
      <c r="H1942" s="3" t="s">
        <v>20</v>
      </c>
      <c r="I1942" s="3" t="s">
        <v>75</v>
      </c>
      <c r="J1942" s="3" t="s">
        <v>79</v>
      </c>
      <c r="K1942" s="3" t="s">
        <v>82</v>
      </c>
      <c r="L1942" s="6">
        <v>43040</v>
      </c>
      <c r="M1942" s="6">
        <v>83768</v>
      </c>
      <c r="N1942" s="6">
        <v>19868</v>
      </c>
      <c r="O1942" s="6">
        <v>97051</v>
      </c>
      <c r="P1942" s="6">
        <v>33332</v>
      </c>
      <c r="Q1942" s="6">
        <v>55411.8</v>
      </c>
    </row>
    <row r="1943" spans="7:17" x14ac:dyDescent="0.3">
      <c r="G1943" s="3" t="s">
        <v>73</v>
      </c>
      <c r="H1943" s="3" t="s">
        <v>20</v>
      </c>
      <c r="I1943" s="3" t="s">
        <v>75</v>
      </c>
      <c r="J1943" s="3" t="s">
        <v>79</v>
      </c>
      <c r="K1943" s="3" t="s">
        <v>83</v>
      </c>
      <c r="L1943" s="6">
        <v>43040</v>
      </c>
      <c r="M1943" s="6">
        <v>83768</v>
      </c>
      <c r="N1943" s="6">
        <v>19868</v>
      </c>
      <c r="O1943" s="6">
        <v>97051</v>
      </c>
      <c r="P1943" s="6">
        <v>41696</v>
      </c>
      <c r="Q1943" s="6">
        <v>57084.6</v>
      </c>
    </row>
    <row r="1944" spans="7:17" x14ac:dyDescent="0.3">
      <c r="G1944" s="3" t="s">
        <v>73</v>
      </c>
      <c r="H1944" s="3" t="s">
        <v>20</v>
      </c>
      <c r="I1944" s="3" t="s">
        <v>75</v>
      </c>
      <c r="J1944" s="3" t="s">
        <v>79</v>
      </c>
      <c r="K1944" s="3" t="s">
        <v>84</v>
      </c>
      <c r="L1944" s="6">
        <v>43040</v>
      </c>
      <c r="M1944" s="6">
        <v>83768</v>
      </c>
      <c r="N1944" s="6">
        <v>19868</v>
      </c>
      <c r="O1944" s="6">
        <v>97051</v>
      </c>
      <c r="P1944" s="6">
        <v>84732</v>
      </c>
      <c r="Q1944" s="6">
        <v>65691.8</v>
      </c>
    </row>
    <row r="1945" spans="7:17" x14ac:dyDescent="0.3">
      <c r="G1945" s="3" t="s">
        <v>73</v>
      </c>
      <c r="H1945" s="3" t="s">
        <v>20</v>
      </c>
      <c r="I1945" s="3" t="s">
        <v>75</v>
      </c>
      <c r="J1945" s="3" t="s">
        <v>79</v>
      </c>
      <c r="K1945" s="3" t="s">
        <v>24</v>
      </c>
      <c r="L1945" s="6">
        <v>43040</v>
      </c>
      <c r="M1945" s="6">
        <v>83768</v>
      </c>
      <c r="N1945" s="6">
        <v>19868</v>
      </c>
      <c r="O1945" s="6">
        <v>97051</v>
      </c>
      <c r="P1945" s="6">
        <v>100893</v>
      </c>
      <c r="Q1945" s="6">
        <v>68924</v>
      </c>
    </row>
    <row r="1946" spans="7:17" x14ac:dyDescent="0.3">
      <c r="G1946" s="3" t="s">
        <v>73</v>
      </c>
      <c r="H1946" s="3" t="s">
        <v>20</v>
      </c>
      <c r="I1946" s="3" t="s">
        <v>75</v>
      </c>
      <c r="J1946" s="3" t="s">
        <v>25</v>
      </c>
      <c r="K1946" s="3" t="s">
        <v>80</v>
      </c>
      <c r="L1946" s="6">
        <v>43040</v>
      </c>
      <c r="M1946" s="6">
        <v>83768</v>
      </c>
      <c r="N1946" s="6">
        <v>19868</v>
      </c>
      <c r="O1946" s="6">
        <v>50249</v>
      </c>
      <c r="P1946" s="6">
        <v>117461</v>
      </c>
      <c r="Q1946" s="6">
        <v>62877.2</v>
      </c>
    </row>
    <row r="1947" spans="7:17" x14ac:dyDescent="0.3">
      <c r="G1947" s="3" t="s">
        <v>73</v>
      </c>
      <c r="H1947" s="3" t="s">
        <v>20</v>
      </c>
      <c r="I1947" s="3" t="s">
        <v>75</v>
      </c>
      <c r="J1947" s="3" t="s">
        <v>25</v>
      </c>
      <c r="K1947" s="3" t="s">
        <v>81</v>
      </c>
      <c r="L1947" s="6">
        <v>43040</v>
      </c>
      <c r="M1947" s="6">
        <v>83768</v>
      </c>
      <c r="N1947" s="6">
        <v>19868</v>
      </c>
      <c r="O1947" s="6">
        <v>50249</v>
      </c>
      <c r="P1947" s="6">
        <v>36016</v>
      </c>
      <c r="Q1947" s="6">
        <v>46588.2</v>
      </c>
    </row>
    <row r="1948" spans="7:17" x14ac:dyDescent="0.3">
      <c r="G1948" s="3" t="s">
        <v>73</v>
      </c>
      <c r="H1948" s="3" t="s">
        <v>20</v>
      </c>
      <c r="I1948" s="3" t="s">
        <v>75</v>
      </c>
      <c r="J1948" s="3" t="s">
        <v>25</v>
      </c>
      <c r="K1948" s="3" t="s">
        <v>82</v>
      </c>
      <c r="L1948" s="6">
        <v>43040</v>
      </c>
      <c r="M1948" s="6">
        <v>83768</v>
      </c>
      <c r="N1948" s="6">
        <v>19868</v>
      </c>
      <c r="O1948" s="6">
        <v>50249</v>
      </c>
      <c r="P1948" s="6">
        <v>33332</v>
      </c>
      <c r="Q1948" s="6">
        <v>46051.4</v>
      </c>
    </row>
    <row r="1949" spans="7:17" x14ac:dyDescent="0.3">
      <c r="G1949" s="3" t="s">
        <v>73</v>
      </c>
      <c r="H1949" s="3" t="s">
        <v>20</v>
      </c>
      <c r="I1949" s="3" t="s">
        <v>75</v>
      </c>
      <c r="J1949" s="3" t="s">
        <v>25</v>
      </c>
      <c r="K1949" s="3" t="s">
        <v>83</v>
      </c>
      <c r="L1949" s="6">
        <v>43040</v>
      </c>
      <c r="M1949" s="6">
        <v>83768</v>
      </c>
      <c r="N1949" s="6">
        <v>19868</v>
      </c>
      <c r="O1949" s="6">
        <v>50249</v>
      </c>
      <c r="P1949" s="6">
        <v>41696</v>
      </c>
      <c r="Q1949" s="6">
        <v>47724.2</v>
      </c>
    </row>
    <row r="1950" spans="7:17" x14ac:dyDescent="0.3">
      <c r="G1950" s="3" t="s">
        <v>73</v>
      </c>
      <c r="H1950" s="3" t="s">
        <v>20</v>
      </c>
      <c r="I1950" s="3" t="s">
        <v>75</v>
      </c>
      <c r="J1950" s="3" t="s">
        <v>25</v>
      </c>
      <c r="K1950" s="3" t="s">
        <v>84</v>
      </c>
      <c r="L1950" s="6">
        <v>43040</v>
      </c>
      <c r="M1950" s="6">
        <v>83768</v>
      </c>
      <c r="N1950" s="6">
        <v>19868</v>
      </c>
      <c r="O1950" s="6">
        <v>50249</v>
      </c>
      <c r="P1950" s="6">
        <v>84732</v>
      </c>
      <c r="Q1950" s="6">
        <v>56331.4</v>
      </c>
    </row>
    <row r="1951" spans="7:17" x14ac:dyDescent="0.3">
      <c r="G1951" s="3" t="s">
        <v>73</v>
      </c>
      <c r="H1951" s="3" t="s">
        <v>20</v>
      </c>
      <c r="I1951" s="3" t="s">
        <v>75</v>
      </c>
      <c r="J1951" s="3" t="s">
        <v>25</v>
      </c>
      <c r="K1951" s="3" t="s">
        <v>24</v>
      </c>
      <c r="L1951" s="6">
        <v>43040</v>
      </c>
      <c r="M1951" s="6">
        <v>83768</v>
      </c>
      <c r="N1951" s="6">
        <v>19868</v>
      </c>
      <c r="O1951" s="6">
        <v>50249</v>
      </c>
      <c r="P1951" s="6">
        <v>100893</v>
      </c>
      <c r="Q1951" s="6">
        <v>59563.6</v>
      </c>
    </row>
    <row r="1952" spans="7:17" x14ac:dyDescent="0.3">
      <c r="G1952" s="3" t="s">
        <v>73</v>
      </c>
      <c r="H1952" s="3" t="s">
        <v>20</v>
      </c>
      <c r="I1952" s="3" t="s">
        <v>75</v>
      </c>
      <c r="J1952" s="3" t="s">
        <v>80</v>
      </c>
      <c r="K1952" s="3" t="s">
        <v>81</v>
      </c>
      <c r="L1952" s="6">
        <v>43040</v>
      </c>
      <c r="M1952" s="6">
        <v>83768</v>
      </c>
      <c r="N1952" s="6">
        <v>19868</v>
      </c>
      <c r="O1952" s="6">
        <v>117461</v>
      </c>
      <c r="P1952" s="6">
        <v>36016</v>
      </c>
      <c r="Q1952" s="6">
        <v>60030.6</v>
      </c>
    </row>
    <row r="1953" spans="7:17" x14ac:dyDescent="0.3">
      <c r="G1953" s="3" t="s">
        <v>73</v>
      </c>
      <c r="H1953" s="3" t="s">
        <v>20</v>
      </c>
      <c r="I1953" s="3" t="s">
        <v>75</v>
      </c>
      <c r="J1953" s="3" t="s">
        <v>80</v>
      </c>
      <c r="K1953" s="3" t="s">
        <v>82</v>
      </c>
      <c r="L1953" s="6">
        <v>43040</v>
      </c>
      <c r="M1953" s="6">
        <v>83768</v>
      </c>
      <c r="N1953" s="6">
        <v>19868</v>
      </c>
      <c r="O1953" s="6">
        <v>117461</v>
      </c>
      <c r="P1953" s="6">
        <v>33332</v>
      </c>
      <c r="Q1953" s="6">
        <v>59493.8</v>
      </c>
    </row>
    <row r="1954" spans="7:17" x14ac:dyDescent="0.3">
      <c r="G1954" s="3" t="s">
        <v>73</v>
      </c>
      <c r="H1954" s="3" t="s">
        <v>20</v>
      </c>
      <c r="I1954" s="3" t="s">
        <v>75</v>
      </c>
      <c r="J1954" s="3" t="s">
        <v>80</v>
      </c>
      <c r="K1954" s="3" t="s">
        <v>83</v>
      </c>
      <c r="L1954" s="6">
        <v>43040</v>
      </c>
      <c r="M1954" s="6">
        <v>83768</v>
      </c>
      <c r="N1954" s="6">
        <v>19868</v>
      </c>
      <c r="O1954" s="6">
        <v>117461</v>
      </c>
      <c r="P1954" s="6">
        <v>41696</v>
      </c>
      <c r="Q1954" s="6">
        <v>61166.6</v>
      </c>
    </row>
    <row r="1955" spans="7:17" x14ac:dyDescent="0.3">
      <c r="G1955" s="3" t="s">
        <v>73</v>
      </c>
      <c r="H1955" s="3" t="s">
        <v>20</v>
      </c>
      <c r="I1955" s="3" t="s">
        <v>75</v>
      </c>
      <c r="J1955" s="3" t="s">
        <v>80</v>
      </c>
      <c r="K1955" s="3" t="s">
        <v>84</v>
      </c>
      <c r="L1955" s="6">
        <v>43040</v>
      </c>
      <c r="M1955" s="6">
        <v>83768</v>
      </c>
      <c r="N1955" s="6">
        <v>19868</v>
      </c>
      <c r="O1955" s="6">
        <v>117461</v>
      </c>
      <c r="P1955" s="6">
        <v>84732</v>
      </c>
      <c r="Q1955" s="6">
        <v>69773.8</v>
      </c>
    </row>
    <row r="1956" spans="7:17" x14ac:dyDescent="0.3">
      <c r="G1956" s="3" t="s">
        <v>73</v>
      </c>
      <c r="H1956" s="3" t="s">
        <v>20</v>
      </c>
      <c r="I1956" s="3" t="s">
        <v>75</v>
      </c>
      <c r="J1956" s="3" t="s">
        <v>80</v>
      </c>
      <c r="K1956" s="3" t="s">
        <v>24</v>
      </c>
      <c r="L1956" s="6">
        <v>43040</v>
      </c>
      <c r="M1956" s="6">
        <v>83768</v>
      </c>
      <c r="N1956" s="6">
        <v>19868</v>
      </c>
      <c r="O1956" s="6">
        <v>117461</v>
      </c>
      <c r="P1956" s="6">
        <v>100893</v>
      </c>
      <c r="Q1956" s="6">
        <v>73006</v>
      </c>
    </row>
    <row r="1957" spans="7:17" x14ac:dyDescent="0.3">
      <c r="G1957" s="3" t="s">
        <v>73</v>
      </c>
      <c r="H1957" s="3" t="s">
        <v>20</v>
      </c>
      <c r="I1957" s="3" t="s">
        <v>75</v>
      </c>
      <c r="J1957" s="3" t="s">
        <v>81</v>
      </c>
      <c r="K1957" s="3" t="s">
        <v>82</v>
      </c>
      <c r="L1957" s="6">
        <v>43040</v>
      </c>
      <c r="M1957" s="6">
        <v>83768</v>
      </c>
      <c r="N1957" s="6">
        <v>19868</v>
      </c>
      <c r="O1957" s="6">
        <v>36016</v>
      </c>
      <c r="P1957" s="6">
        <v>33332</v>
      </c>
      <c r="Q1957" s="6">
        <v>43204.800000000003</v>
      </c>
    </row>
    <row r="1958" spans="7:17" x14ac:dyDescent="0.3">
      <c r="G1958" s="3" t="s">
        <v>73</v>
      </c>
      <c r="H1958" s="3" t="s">
        <v>20</v>
      </c>
      <c r="I1958" s="3" t="s">
        <v>75</v>
      </c>
      <c r="J1958" s="3" t="s">
        <v>81</v>
      </c>
      <c r="K1958" s="3" t="s">
        <v>83</v>
      </c>
      <c r="L1958" s="6">
        <v>43040</v>
      </c>
      <c r="M1958" s="6">
        <v>83768</v>
      </c>
      <c r="N1958" s="6">
        <v>19868</v>
      </c>
      <c r="O1958" s="6">
        <v>36016</v>
      </c>
      <c r="P1958" s="6">
        <v>41696</v>
      </c>
      <c r="Q1958" s="6">
        <v>44877.599999999999</v>
      </c>
    </row>
    <row r="1959" spans="7:17" x14ac:dyDescent="0.3">
      <c r="G1959" s="3" t="s">
        <v>73</v>
      </c>
      <c r="H1959" s="3" t="s">
        <v>20</v>
      </c>
      <c r="I1959" s="3" t="s">
        <v>75</v>
      </c>
      <c r="J1959" s="3" t="s">
        <v>81</v>
      </c>
      <c r="K1959" s="3" t="s">
        <v>84</v>
      </c>
      <c r="L1959" s="6">
        <v>43040</v>
      </c>
      <c r="M1959" s="6">
        <v>83768</v>
      </c>
      <c r="N1959" s="6">
        <v>19868</v>
      </c>
      <c r="O1959" s="6">
        <v>36016</v>
      </c>
      <c r="P1959" s="6">
        <v>84732</v>
      </c>
      <c r="Q1959" s="6">
        <v>53484.800000000003</v>
      </c>
    </row>
    <row r="1960" spans="7:17" x14ac:dyDescent="0.3">
      <c r="G1960" s="3" t="s">
        <v>73</v>
      </c>
      <c r="H1960" s="3" t="s">
        <v>20</v>
      </c>
      <c r="I1960" s="3" t="s">
        <v>75</v>
      </c>
      <c r="J1960" s="3" t="s">
        <v>81</v>
      </c>
      <c r="K1960" s="3" t="s">
        <v>24</v>
      </c>
      <c r="L1960" s="6">
        <v>43040</v>
      </c>
      <c r="M1960" s="6">
        <v>83768</v>
      </c>
      <c r="N1960" s="6">
        <v>19868</v>
      </c>
      <c r="O1960" s="6">
        <v>36016</v>
      </c>
      <c r="P1960" s="6">
        <v>100893</v>
      </c>
      <c r="Q1960" s="6">
        <v>56717</v>
      </c>
    </row>
    <row r="1961" spans="7:17" x14ac:dyDescent="0.3">
      <c r="G1961" s="3" t="s">
        <v>73</v>
      </c>
      <c r="H1961" s="3" t="s">
        <v>20</v>
      </c>
      <c r="I1961" s="3" t="s">
        <v>75</v>
      </c>
      <c r="J1961" s="3" t="s">
        <v>82</v>
      </c>
      <c r="K1961" s="3" t="s">
        <v>83</v>
      </c>
      <c r="L1961" s="6">
        <v>43040</v>
      </c>
      <c r="M1961" s="6">
        <v>83768</v>
      </c>
      <c r="N1961" s="6">
        <v>19868</v>
      </c>
      <c r="O1961" s="6">
        <v>33332</v>
      </c>
      <c r="P1961" s="6">
        <v>41696</v>
      </c>
      <c r="Q1961" s="6">
        <v>44340.800000000003</v>
      </c>
    </row>
    <row r="1962" spans="7:17" x14ac:dyDescent="0.3">
      <c r="G1962" s="3" t="s">
        <v>73</v>
      </c>
      <c r="H1962" s="3" t="s">
        <v>20</v>
      </c>
      <c r="I1962" s="3" t="s">
        <v>75</v>
      </c>
      <c r="J1962" s="3" t="s">
        <v>82</v>
      </c>
      <c r="K1962" s="3" t="s">
        <v>84</v>
      </c>
      <c r="L1962" s="6">
        <v>43040</v>
      </c>
      <c r="M1962" s="6">
        <v>83768</v>
      </c>
      <c r="N1962" s="6">
        <v>19868</v>
      </c>
      <c r="O1962" s="6">
        <v>33332</v>
      </c>
      <c r="P1962" s="6">
        <v>84732</v>
      </c>
      <c r="Q1962" s="6">
        <v>52948</v>
      </c>
    </row>
    <row r="1963" spans="7:17" x14ac:dyDescent="0.3">
      <c r="G1963" s="3" t="s">
        <v>73</v>
      </c>
      <c r="H1963" s="3" t="s">
        <v>20</v>
      </c>
      <c r="I1963" s="3" t="s">
        <v>75</v>
      </c>
      <c r="J1963" s="3" t="s">
        <v>82</v>
      </c>
      <c r="K1963" s="3" t="s">
        <v>24</v>
      </c>
      <c r="L1963" s="6">
        <v>43040</v>
      </c>
      <c r="M1963" s="6">
        <v>83768</v>
      </c>
      <c r="N1963" s="6">
        <v>19868</v>
      </c>
      <c r="O1963" s="6">
        <v>33332</v>
      </c>
      <c r="P1963" s="6">
        <v>100893</v>
      </c>
      <c r="Q1963" s="6">
        <v>56180.2</v>
      </c>
    </row>
    <row r="1964" spans="7:17" x14ac:dyDescent="0.3">
      <c r="G1964" s="3" t="s">
        <v>73</v>
      </c>
      <c r="H1964" s="3" t="s">
        <v>20</v>
      </c>
      <c r="I1964" s="3" t="s">
        <v>75</v>
      </c>
      <c r="J1964" s="3" t="s">
        <v>83</v>
      </c>
      <c r="K1964" s="3" t="s">
        <v>84</v>
      </c>
      <c r="L1964" s="6">
        <v>43040</v>
      </c>
      <c r="M1964" s="6">
        <v>83768</v>
      </c>
      <c r="N1964" s="6">
        <v>19868</v>
      </c>
      <c r="O1964" s="6">
        <v>41696</v>
      </c>
      <c r="P1964" s="6">
        <v>84732</v>
      </c>
      <c r="Q1964" s="6">
        <v>54620.800000000003</v>
      </c>
    </row>
    <row r="1965" spans="7:17" x14ac:dyDescent="0.3">
      <c r="G1965" s="3" t="s">
        <v>73</v>
      </c>
      <c r="H1965" s="3" t="s">
        <v>20</v>
      </c>
      <c r="I1965" s="3" t="s">
        <v>75</v>
      </c>
      <c r="J1965" s="3" t="s">
        <v>83</v>
      </c>
      <c r="K1965" s="3" t="s">
        <v>24</v>
      </c>
      <c r="L1965" s="6">
        <v>43040</v>
      </c>
      <c r="M1965" s="6">
        <v>83768</v>
      </c>
      <c r="N1965" s="6">
        <v>19868</v>
      </c>
      <c r="O1965" s="6">
        <v>41696</v>
      </c>
      <c r="P1965" s="6">
        <v>100893</v>
      </c>
      <c r="Q1965" s="6">
        <v>57853</v>
      </c>
    </row>
    <row r="1966" spans="7:17" x14ac:dyDescent="0.3">
      <c r="G1966" s="3" t="s">
        <v>73</v>
      </c>
      <c r="H1966" s="3" t="s">
        <v>20</v>
      </c>
      <c r="I1966" s="3" t="s">
        <v>75</v>
      </c>
      <c r="J1966" s="3" t="s">
        <v>84</v>
      </c>
      <c r="K1966" s="3" t="s">
        <v>24</v>
      </c>
      <c r="L1966" s="6">
        <v>43040</v>
      </c>
      <c r="M1966" s="6">
        <v>83768</v>
      </c>
      <c r="N1966" s="6">
        <v>19868</v>
      </c>
      <c r="O1966" s="6">
        <v>84732</v>
      </c>
      <c r="P1966" s="6">
        <v>100893</v>
      </c>
      <c r="Q1966" s="6">
        <v>66460.2</v>
      </c>
    </row>
    <row r="1967" spans="7:17" x14ac:dyDescent="0.3">
      <c r="G1967" s="3" t="s">
        <v>73</v>
      </c>
      <c r="H1967" s="3" t="s">
        <v>20</v>
      </c>
      <c r="I1967" s="3" t="s">
        <v>76</v>
      </c>
      <c r="J1967" s="3" t="s">
        <v>23</v>
      </c>
      <c r="K1967" s="3" t="s">
        <v>77</v>
      </c>
      <c r="L1967" s="6">
        <v>43040</v>
      </c>
      <c r="M1967" s="6">
        <v>83768</v>
      </c>
      <c r="N1967" s="6">
        <v>36021</v>
      </c>
      <c r="O1967" s="6">
        <v>12030</v>
      </c>
      <c r="P1967" s="6">
        <v>65219</v>
      </c>
      <c r="Q1967" s="6">
        <v>48015.6</v>
      </c>
    </row>
    <row r="1968" spans="7:17" x14ac:dyDescent="0.3">
      <c r="G1968" s="3" t="s">
        <v>73</v>
      </c>
      <c r="H1968" s="3" t="s">
        <v>20</v>
      </c>
      <c r="I1968" s="3" t="s">
        <v>76</v>
      </c>
      <c r="J1968" s="3" t="s">
        <v>23</v>
      </c>
      <c r="K1968" s="3" t="s">
        <v>78</v>
      </c>
      <c r="L1968" s="6">
        <v>43040</v>
      </c>
      <c r="M1968" s="6">
        <v>83768</v>
      </c>
      <c r="N1968" s="6">
        <v>36021</v>
      </c>
      <c r="O1968" s="6">
        <v>12030</v>
      </c>
      <c r="P1968" s="6">
        <v>94450</v>
      </c>
      <c r="Q1968" s="6">
        <v>53861.8</v>
      </c>
    </row>
    <row r="1969" spans="7:17" x14ac:dyDescent="0.3">
      <c r="G1969" s="3" t="s">
        <v>73</v>
      </c>
      <c r="H1969" s="3" t="s">
        <v>20</v>
      </c>
      <c r="I1969" s="3" t="s">
        <v>76</v>
      </c>
      <c r="J1969" s="3" t="s">
        <v>23</v>
      </c>
      <c r="K1969" s="3" t="s">
        <v>79</v>
      </c>
      <c r="L1969" s="6">
        <v>43040</v>
      </c>
      <c r="M1969" s="6">
        <v>83768</v>
      </c>
      <c r="N1969" s="6">
        <v>36021</v>
      </c>
      <c r="O1969" s="6">
        <v>12030</v>
      </c>
      <c r="P1969" s="6">
        <v>97051</v>
      </c>
      <c r="Q1969" s="6">
        <v>54382</v>
      </c>
    </row>
    <row r="1970" spans="7:17" x14ac:dyDescent="0.3">
      <c r="G1970" s="3" t="s">
        <v>73</v>
      </c>
      <c r="H1970" s="3" t="s">
        <v>20</v>
      </c>
      <c r="I1970" s="3" t="s">
        <v>76</v>
      </c>
      <c r="J1970" s="3" t="s">
        <v>23</v>
      </c>
      <c r="K1970" s="3" t="s">
        <v>25</v>
      </c>
      <c r="L1970" s="6">
        <v>43040</v>
      </c>
      <c r="M1970" s="6">
        <v>83768</v>
      </c>
      <c r="N1970" s="6">
        <v>36021</v>
      </c>
      <c r="O1970" s="6">
        <v>12030</v>
      </c>
      <c r="P1970" s="6">
        <v>50249</v>
      </c>
      <c r="Q1970" s="6">
        <v>45021.599999999999</v>
      </c>
    </row>
    <row r="1971" spans="7:17" x14ac:dyDescent="0.3">
      <c r="G1971" s="3" t="s">
        <v>73</v>
      </c>
      <c r="H1971" s="3" t="s">
        <v>20</v>
      </c>
      <c r="I1971" s="3" t="s">
        <v>76</v>
      </c>
      <c r="J1971" s="3" t="s">
        <v>23</v>
      </c>
      <c r="K1971" s="3" t="s">
        <v>80</v>
      </c>
      <c r="L1971" s="6">
        <v>43040</v>
      </c>
      <c r="M1971" s="6">
        <v>83768</v>
      </c>
      <c r="N1971" s="6">
        <v>36021</v>
      </c>
      <c r="O1971" s="6">
        <v>12030</v>
      </c>
      <c r="P1971" s="6">
        <v>117461</v>
      </c>
      <c r="Q1971" s="6">
        <v>58464</v>
      </c>
    </row>
    <row r="1972" spans="7:17" x14ac:dyDescent="0.3">
      <c r="G1972" s="3" t="s">
        <v>73</v>
      </c>
      <c r="H1972" s="3" t="s">
        <v>20</v>
      </c>
      <c r="I1972" s="3" t="s">
        <v>76</v>
      </c>
      <c r="J1972" s="3" t="s">
        <v>23</v>
      </c>
      <c r="K1972" s="3" t="s">
        <v>81</v>
      </c>
      <c r="L1972" s="6">
        <v>43040</v>
      </c>
      <c r="M1972" s="6">
        <v>83768</v>
      </c>
      <c r="N1972" s="6">
        <v>36021</v>
      </c>
      <c r="O1972" s="6">
        <v>12030</v>
      </c>
      <c r="P1972" s="6">
        <v>36016</v>
      </c>
      <c r="Q1972" s="6">
        <v>42175</v>
      </c>
    </row>
    <row r="1973" spans="7:17" x14ac:dyDescent="0.3">
      <c r="G1973" s="3" t="s">
        <v>73</v>
      </c>
      <c r="H1973" s="3" t="s">
        <v>20</v>
      </c>
      <c r="I1973" s="3" t="s">
        <v>76</v>
      </c>
      <c r="J1973" s="3" t="s">
        <v>23</v>
      </c>
      <c r="K1973" s="3" t="s">
        <v>82</v>
      </c>
      <c r="L1973" s="6">
        <v>43040</v>
      </c>
      <c r="M1973" s="6">
        <v>83768</v>
      </c>
      <c r="N1973" s="6">
        <v>36021</v>
      </c>
      <c r="O1973" s="6">
        <v>12030</v>
      </c>
      <c r="P1973" s="6">
        <v>33332</v>
      </c>
      <c r="Q1973" s="6">
        <v>41638.199999999997</v>
      </c>
    </row>
    <row r="1974" spans="7:17" x14ac:dyDescent="0.3">
      <c r="G1974" s="3" t="s">
        <v>73</v>
      </c>
      <c r="H1974" s="3" t="s">
        <v>20</v>
      </c>
      <c r="I1974" s="3" t="s">
        <v>76</v>
      </c>
      <c r="J1974" s="3" t="s">
        <v>23</v>
      </c>
      <c r="K1974" s="3" t="s">
        <v>83</v>
      </c>
      <c r="L1974" s="6">
        <v>43040</v>
      </c>
      <c r="M1974" s="6">
        <v>83768</v>
      </c>
      <c r="N1974" s="6">
        <v>36021</v>
      </c>
      <c r="O1974" s="6">
        <v>12030</v>
      </c>
      <c r="P1974" s="6">
        <v>41696</v>
      </c>
      <c r="Q1974" s="6">
        <v>43311</v>
      </c>
    </row>
    <row r="1975" spans="7:17" x14ac:dyDescent="0.3">
      <c r="G1975" s="3" t="s">
        <v>73</v>
      </c>
      <c r="H1975" s="3" t="s">
        <v>20</v>
      </c>
      <c r="I1975" s="3" t="s">
        <v>76</v>
      </c>
      <c r="J1975" s="3" t="s">
        <v>23</v>
      </c>
      <c r="K1975" s="3" t="s">
        <v>84</v>
      </c>
      <c r="L1975" s="6">
        <v>43040</v>
      </c>
      <c r="M1975" s="6">
        <v>83768</v>
      </c>
      <c r="N1975" s="6">
        <v>36021</v>
      </c>
      <c r="O1975" s="6">
        <v>12030</v>
      </c>
      <c r="P1975" s="6">
        <v>84732</v>
      </c>
      <c r="Q1975" s="6">
        <v>51918.2</v>
      </c>
    </row>
    <row r="1976" spans="7:17" x14ac:dyDescent="0.3">
      <c r="G1976" s="3" t="s">
        <v>73</v>
      </c>
      <c r="H1976" s="3" t="s">
        <v>20</v>
      </c>
      <c r="I1976" s="3" t="s">
        <v>76</v>
      </c>
      <c r="J1976" s="3" t="s">
        <v>23</v>
      </c>
      <c r="K1976" s="3" t="s">
        <v>24</v>
      </c>
      <c r="L1976" s="6">
        <v>43040</v>
      </c>
      <c r="M1976" s="6">
        <v>83768</v>
      </c>
      <c r="N1976" s="6">
        <v>36021</v>
      </c>
      <c r="O1976" s="6">
        <v>12030</v>
      </c>
      <c r="P1976" s="6">
        <v>100893</v>
      </c>
      <c r="Q1976" s="6">
        <v>55150.400000000001</v>
      </c>
    </row>
    <row r="1977" spans="7:17" x14ac:dyDescent="0.3">
      <c r="G1977" s="3" t="s">
        <v>73</v>
      </c>
      <c r="H1977" s="3" t="s">
        <v>20</v>
      </c>
      <c r="I1977" s="3" t="s">
        <v>76</v>
      </c>
      <c r="J1977" s="3" t="s">
        <v>77</v>
      </c>
      <c r="K1977" s="3" t="s">
        <v>78</v>
      </c>
      <c r="L1977" s="6">
        <v>43040</v>
      </c>
      <c r="M1977" s="6">
        <v>83768</v>
      </c>
      <c r="N1977" s="6">
        <v>36021</v>
      </c>
      <c r="O1977" s="6">
        <v>65219</v>
      </c>
      <c r="P1977" s="6">
        <v>94450</v>
      </c>
      <c r="Q1977" s="6">
        <v>64499.6</v>
      </c>
    </row>
    <row r="1978" spans="7:17" x14ac:dyDescent="0.3">
      <c r="G1978" s="3" t="s">
        <v>73</v>
      </c>
      <c r="H1978" s="3" t="s">
        <v>20</v>
      </c>
      <c r="I1978" s="3" t="s">
        <v>76</v>
      </c>
      <c r="J1978" s="3" t="s">
        <v>77</v>
      </c>
      <c r="K1978" s="3" t="s">
        <v>79</v>
      </c>
      <c r="L1978" s="6">
        <v>43040</v>
      </c>
      <c r="M1978" s="6">
        <v>83768</v>
      </c>
      <c r="N1978" s="6">
        <v>36021</v>
      </c>
      <c r="O1978" s="6">
        <v>65219</v>
      </c>
      <c r="P1978" s="6">
        <v>97051</v>
      </c>
      <c r="Q1978" s="6">
        <v>65019.8</v>
      </c>
    </row>
    <row r="1979" spans="7:17" x14ac:dyDescent="0.3">
      <c r="G1979" s="3" t="s">
        <v>73</v>
      </c>
      <c r="H1979" s="3" t="s">
        <v>20</v>
      </c>
      <c r="I1979" s="3" t="s">
        <v>76</v>
      </c>
      <c r="J1979" s="3" t="s">
        <v>77</v>
      </c>
      <c r="K1979" s="3" t="s">
        <v>25</v>
      </c>
      <c r="L1979" s="6">
        <v>43040</v>
      </c>
      <c r="M1979" s="6">
        <v>83768</v>
      </c>
      <c r="N1979" s="6">
        <v>36021</v>
      </c>
      <c r="O1979" s="6">
        <v>65219</v>
      </c>
      <c r="P1979" s="6">
        <v>50249</v>
      </c>
      <c r="Q1979" s="6">
        <v>55659.4</v>
      </c>
    </row>
    <row r="1980" spans="7:17" x14ac:dyDescent="0.3">
      <c r="G1980" s="3" t="s">
        <v>73</v>
      </c>
      <c r="H1980" s="3" t="s">
        <v>20</v>
      </c>
      <c r="I1980" s="3" t="s">
        <v>76</v>
      </c>
      <c r="J1980" s="3" t="s">
        <v>77</v>
      </c>
      <c r="K1980" s="3" t="s">
        <v>80</v>
      </c>
      <c r="L1980" s="6">
        <v>43040</v>
      </c>
      <c r="M1980" s="6">
        <v>83768</v>
      </c>
      <c r="N1980" s="6">
        <v>36021</v>
      </c>
      <c r="O1980" s="6">
        <v>65219</v>
      </c>
      <c r="P1980" s="6">
        <v>117461</v>
      </c>
      <c r="Q1980" s="6">
        <v>69101.8</v>
      </c>
    </row>
    <row r="1981" spans="7:17" x14ac:dyDescent="0.3">
      <c r="G1981" s="3" t="s">
        <v>73</v>
      </c>
      <c r="H1981" s="3" t="s">
        <v>20</v>
      </c>
      <c r="I1981" s="3" t="s">
        <v>76</v>
      </c>
      <c r="J1981" s="3" t="s">
        <v>77</v>
      </c>
      <c r="K1981" s="3" t="s">
        <v>81</v>
      </c>
      <c r="L1981" s="6">
        <v>43040</v>
      </c>
      <c r="M1981" s="6">
        <v>83768</v>
      </c>
      <c r="N1981" s="6">
        <v>36021</v>
      </c>
      <c r="O1981" s="6">
        <v>65219</v>
      </c>
      <c r="P1981" s="6">
        <v>36016</v>
      </c>
      <c r="Q1981" s="6">
        <v>52812.800000000003</v>
      </c>
    </row>
    <row r="1982" spans="7:17" x14ac:dyDescent="0.3">
      <c r="G1982" s="3" t="s">
        <v>73</v>
      </c>
      <c r="H1982" s="3" t="s">
        <v>20</v>
      </c>
      <c r="I1982" s="3" t="s">
        <v>76</v>
      </c>
      <c r="J1982" s="3" t="s">
        <v>77</v>
      </c>
      <c r="K1982" s="3" t="s">
        <v>82</v>
      </c>
      <c r="L1982" s="6">
        <v>43040</v>
      </c>
      <c r="M1982" s="6">
        <v>83768</v>
      </c>
      <c r="N1982" s="6">
        <v>36021</v>
      </c>
      <c r="O1982" s="6">
        <v>65219</v>
      </c>
      <c r="P1982" s="6">
        <v>33332</v>
      </c>
      <c r="Q1982" s="6">
        <v>52276</v>
      </c>
    </row>
    <row r="1983" spans="7:17" x14ac:dyDescent="0.3">
      <c r="G1983" s="3" t="s">
        <v>73</v>
      </c>
      <c r="H1983" s="3" t="s">
        <v>20</v>
      </c>
      <c r="I1983" s="3" t="s">
        <v>76</v>
      </c>
      <c r="J1983" s="3" t="s">
        <v>77</v>
      </c>
      <c r="K1983" s="3" t="s">
        <v>83</v>
      </c>
      <c r="L1983" s="6">
        <v>43040</v>
      </c>
      <c r="M1983" s="6">
        <v>83768</v>
      </c>
      <c r="N1983" s="6">
        <v>36021</v>
      </c>
      <c r="O1983" s="6">
        <v>65219</v>
      </c>
      <c r="P1983" s="6">
        <v>41696</v>
      </c>
      <c r="Q1983" s="6">
        <v>53948.800000000003</v>
      </c>
    </row>
    <row r="1984" spans="7:17" x14ac:dyDescent="0.3">
      <c r="G1984" s="3" t="s">
        <v>73</v>
      </c>
      <c r="H1984" s="3" t="s">
        <v>20</v>
      </c>
      <c r="I1984" s="3" t="s">
        <v>76</v>
      </c>
      <c r="J1984" s="3" t="s">
        <v>77</v>
      </c>
      <c r="K1984" s="3" t="s">
        <v>84</v>
      </c>
      <c r="L1984" s="6">
        <v>43040</v>
      </c>
      <c r="M1984" s="6">
        <v>83768</v>
      </c>
      <c r="N1984" s="6">
        <v>36021</v>
      </c>
      <c r="O1984" s="6">
        <v>65219</v>
      </c>
      <c r="P1984" s="6">
        <v>84732</v>
      </c>
      <c r="Q1984" s="6">
        <v>62556</v>
      </c>
    </row>
    <row r="1985" spans="7:17" x14ac:dyDescent="0.3">
      <c r="G1985" s="3" t="s">
        <v>73</v>
      </c>
      <c r="H1985" s="3" t="s">
        <v>20</v>
      </c>
      <c r="I1985" s="3" t="s">
        <v>76</v>
      </c>
      <c r="J1985" s="3" t="s">
        <v>77</v>
      </c>
      <c r="K1985" s="3" t="s">
        <v>24</v>
      </c>
      <c r="L1985" s="6">
        <v>43040</v>
      </c>
      <c r="M1985" s="6">
        <v>83768</v>
      </c>
      <c r="N1985" s="6">
        <v>36021</v>
      </c>
      <c r="O1985" s="6">
        <v>65219</v>
      </c>
      <c r="P1985" s="6">
        <v>100893</v>
      </c>
      <c r="Q1985" s="6">
        <v>65788.2</v>
      </c>
    </row>
    <row r="1986" spans="7:17" x14ac:dyDescent="0.3">
      <c r="G1986" s="3" t="s">
        <v>73</v>
      </c>
      <c r="H1986" s="3" t="s">
        <v>20</v>
      </c>
      <c r="I1986" s="3" t="s">
        <v>76</v>
      </c>
      <c r="J1986" s="3" t="s">
        <v>78</v>
      </c>
      <c r="K1986" s="3" t="s">
        <v>79</v>
      </c>
      <c r="L1986" s="6">
        <v>43040</v>
      </c>
      <c r="M1986" s="6">
        <v>83768</v>
      </c>
      <c r="N1986" s="6">
        <v>36021</v>
      </c>
      <c r="O1986" s="6">
        <v>94450</v>
      </c>
      <c r="P1986" s="6">
        <v>97051</v>
      </c>
      <c r="Q1986" s="6">
        <v>70866</v>
      </c>
    </row>
    <row r="1987" spans="7:17" x14ac:dyDescent="0.3">
      <c r="G1987" s="3" t="s">
        <v>73</v>
      </c>
      <c r="H1987" s="3" t="s">
        <v>20</v>
      </c>
      <c r="I1987" s="3" t="s">
        <v>76</v>
      </c>
      <c r="J1987" s="3" t="s">
        <v>78</v>
      </c>
      <c r="K1987" s="3" t="s">
        <v>25</v>
      </c>
      <c r="L1987" s="6">
        <v>43040</v>
      </c>
      <c r="M1987" s="6">
        <v>83768</v>
      </c>
      <c r="N1987" s="6">
        <v>36021</v>
      </c>
      <c r="O1987" s="6">
        <v>94450</v>
      </c>
      <c r="P1987" s="6">
        <v>50249</v>
      </c>
      <c r="Q1987" s="6">
        <v>61505.599999999999</v>
      </c>
    </row>
    <row r="1988" spans="7:17" x14ac:dyDescent="0.3">
      <c r="G1988" s="3" t="s">
        <v>73</v>
      </c>
      <c r="H1988" s="3" t="s">
        <v>20</v>
      </c>
      <c r="I1988" s="3" t="s">
        <v>76</v>
      </c>
      <c r="J1988" s="3" t="s">
        <v>78</v>
      </c>
      <c r="K1988" s="3" t="s">
        <v>80</v>
      </c>
      <c r="L1988" s="6">
        <v>43040</v>
      </c>
      <c r="M1988" s="6">
        <v>83768</v>
      </c>
      <c r="N1988" s="6">
        <v>36021</v>
      </c>
      <c r="O1988" s="6">
        <v>94450</v>
      </c>
      <c r="P1988" s="6">
        <v>117461</v>
      </c>
      <c r="Q1988" s="6">
        <v>74948</v>
      </c>
    </row>
    <row r="1989" spans="7:17" x14ac:dyDescent="0.3">
      <c r="G1989" s="3" t="s">
        <v>73</v>
      </c>
      <c r="H1989" s="3" t="s">
        <v>20</v>
      </c>
      <c r="I1989" s="3" t="s">
        <v>76</v>
      </c>
      <c r="J1989" s="3" t="s">
        <v>78</v>
      </c>
      <c r="K1989" s="3" t="s">
        <v>81</v>
      </c>
      <c r="L1989" s="6">
        <v>43040</v>
      </c>
      <c r="M1989" s="6">
        <v>83768</v>
      </c>
      <c r="N1989" s="6">
        <v>36021</v>
      </c>
      <c r="O1989" s="6">
        <v>94450</v>
      </c>
      <c r="P1989" s="6">
        <v>36016</v>
      </c>
      <c r="Q1989" s="6">
        <v>58659</v>
      </c>
    </row>
    <row r="1990" spans="7:17" x14ac:dyDescent="0.3">
      <c r="G1990" s="3" t="s">
        <v>73</v>
      </c>
      <c r="H1990" s="3" t="s">
        <v>20</v>
      </c>
      <c r="I1990" s="3" t="s">
        <v>76</v>
      </c>
      <c r="J1990" s="3" t="s">
        <v>78</v>
      </c>
      <c r="K1990" s="3" t="s">
        <v>82</v>
      </c>
      <c r="L1990" s="6">
        <v>43040</v>
      </c>
      <c r="M1990" s="6">
        <v>83768</v>
      </c>
      <c r="N1990" s="6">
        <v>36021</v>
      </c>
      <c r="O1990" s="6">
        <v>94450</v>
      </c>
      <c r="P1990" s="6">
        <v>33332</v>
      </c>
      <c r="Q1990" s="6">
        <v>58122.2</v>
      </c>
    </row>
    <row r="1991" spans="7:17" x14ac:dyDescent="0.3">
      <c r="G1991" s="3" t="s">
        <v>73</v>
      </c>
      <c r="H1991" s="3" t="s">
        <v>20</v>
      </c>
      <c r="I1991" s="3" t="s">
        <v>76</v>
      </c>
      <c r="J1991" s="3" t="s">
        <v>78</v>
      </c>
      <c r="K1991" s="3" t="s">
        <v>83</v>
      </c>
      <c r="L1991" s="6">
        <v>43040</v>
      </c>
      <c r="M1991" s="6">
        <v>83768</v>
      </c>
      <c r="N1991" s="6">
        <v>36021</v>
      </c>
      <c r="O1991" s="6">
        <v>94450</v>
      </c>
      <c r="P1991" s="6">
        <v>41696</v>
      </c>
      <c r="Q1991" s="6">
        <v>59795</v>
      </c>
    </row>
    <row r="1992" spans="7:17" x14ac:dyDescent="0.3">
      <c r="G1992" s="3" t="s">
        <v>73</v>
      </c>
      <c r="H1992" s="3" t="s">
        <v>20</v>
      </c>
      <c r="I1992" s="3" t="s">
        <v>76</v>
      </c>
      <c r="J1992" s="3" t="s">
        <v>78</v>
      </c>
      <c r="K1992" s="3" t="s">
        <v>84</v>
      </c>
      <c r="L1992" s="6">
        <v>43040</v>
      </c>
      <c r="M1992" s="6">
        <v>83768</v>
      </c>
      <c r="N1992" s="6">
        <v>36021</v>
      </c>
      <c r="O1992" s="6">
        <v>94450</v>
      </c>
      <c r="P1992" s="6">
        <v>84732</v>
      </c>
      <c r="Q1992" s="6">
        <v>68402.2</v>
      </c>
    </row>
    <row r="1993" spans="7:17" x14ac:dyDescent="0.3">
      <c r="G1993" s="3" t="s">
        <v>73</v>
      </c>
      <c r="H1993" s="3" t="s">
        <v>20</v>
      </c>
      <c r="I1993" s="3" t="s">
        <v>76</v>
      </c>
      <c r="J1993" s="3" t="s">
        <v>78</v>
      </c>
      <c r="K1993" s="3" t="s">
        <v>24</v>
      </c>
      <c r="L1993" s="6">
        <v>43040</v>
      </c>
      <c r="M1993" s="6">
        <v>83768</v>
      </c>
      <c r="N1993" s="6">
        <v>36021</v>
      </c>
      <c r="O1993" s="6">
        <v>94450</v>
      </c>
      <c r="P1993" s="6">
        <v>100893</v>
      </c>
      <c r="Q1993" s="6">
        <v>71634.399999999994</v>
      </c>
    </row>
    <row r="1994" spans="7:17" x14ac:dyDescent="0.3">
      <c r="G1994" s="3" t="s">
        <v>73</v>
      </c>
      <c r="H1994" s="3" t="s">
        <v>20</v>
      </c>
      <c r="I1994" s="3" t="s">
        <v>76</v>
      </c>
      <c r="J1994" s="3" t="s">
        <v>79</v>
      </c>
      <c r="K1994" s="3" t="s">
        <v>25</v>
      </c>
      <c r="L1994" s="6">
        <v>43040</v>
      </c>
      <c r="M1994" s="6">
        <v>83768</v>
      </c>
      <c r="N1994" s="6">
        <v>36021</v>
      </c>
      <c r="O1994" s="6">
        <v>97051</v>
      </c>
      <c r="P1994" s="6">
        <v>50249</v>
      </c>
      <c r="Q1994" s="6">
        <v>62025.8</v>
      </c>
    </row>
    <row r="1995" spans="7:17" x14ac:dyDescent="0.3">
      <c r="G1995" s="3" t="s">
        <v>73</v>
      </c>
      <c r="H1995" s="3" t="s">
        <v>20</v>
      </c>
      <c r="I1995" s="3" t="s">
        <v>76</v>
      </c>
      <c r="J1995" s="3" t="s">
        <v>79</v>
      </c>
      <c r="K1995" s="3" t="s">
        <v>80</v>
      </c>
      <c r="L1995" s="6">
        <v>43040</v>
      </c>
      <c r="M1995" s="6">
        <v>83768</v>
      </c>
      <c r="N1995" s="6">
        <v>36021</v>
      </c>
      <c r="O1995" s="6">
        <v>97051</v>
      </c>
      <c r="P1995" s="6">
        <v>117461</v>
      </c>
      <c r="Q1995" s="6">
        <v>75468.2</v>
      </c>
    </row>
    <row r="1996" spans="7:17" x14ac:dyDescent="0.3">
      <c r="G1996" s="3" t="s">
        <v>73</v>
      </c>
      <c r="H1996" s="3" t="s">
        <v>20</v>
      </c>
      <c r="I1996" s="3" t="s">
        <v>76</v>
      </c>
      <c r="J1996" s="3" t="s">
        <v>79</v>
      </c>
      <c r="K1996" s="3" t="s">
        <v>81</v>
      </c>
      <c r="L1996" s="6">
        <v>43040</v>
      </c>
      <c r="M1996" s="6">
        <v>83768</v>
      </c>
      <c r="N1996" s="6">
        <v>36021</v>
      </c>
      <c r="O1996" s="6">
        <v>97051</v>
      </c>
      <c r="P1996" s="6">
        <v>36016</v>
      </c>
      <c r="Q1996" s="6">
        <v>59179.199999999997</v>
      </c>
    </row>
    <row r="1997" spans="7:17" x14ac:dyDescent="0.3">
      <c r="G1997" s="3" t="s">
        <v>73</v>
      </c>
      <c r="H1997" s="3" t="s">
        <v>20</v>
      </c>
      <c r="I1997" s="3" t="s">
        <v>76</v>
      </c>
      <c r="J1997" s="3" t="s">
        <v>79</v>
      </c>
      <c r="K1997" s="3" t="s">
        <v>82</v>
      </c>
      <c r="L1997" s="6">
        <v>43040</v>
      </c>
      <c r="M1997" s="6">
        <v>83768</v>
      </c>
      <c r="N1997" s="6">
        <v>36021</v>
      </c>
      <c r="O1997" s="6">
        <v>97051</v>
      </c>
      <c r="P1997" s="6">
        <v>33332</v>
      </c>
      <c r="Q1997" s="6">
        <v>58642.400000000001</v>
      </c>
    </row>
    <row r="1998" spans="7:17" x14ac:dyDescent="0.3">
      <c r="G1998" s="3" t="s">
        <v>73</v>
      </c>
      <c r="H1998" s="3" t="s">
        <v>20</v>
      </c>
      <c r="I1998" s="3" t="s">
        <v>76</v>
      </c>
      <c r="J1998" s="3" t="s">
        <v>79</v>
      </c>
      <c r="K1998" s="3" t="s">
        <v>83</v>
      </c>
      <c r="L1998" s="6">
        <v>43040</v>
      </c>
      <c r="M1998" s="6">
        <v>83768</v>
      </c>
      <c r="N1998" s="6">
        <v>36021</v>
      </c>
      <c r="O1998" s="6">
        <v>97051</v>
      </c>
      <c r="P1998" s="6">
        <v>41696</v>
      </c>
      <c r="Q1998" s="6">
        <v>60315.199999999997</v>
      </c>
    </row>
    <row r="1999" spans="7:17" x14ac:dyDescent="0.3">
      <c r="G1999" s="3" t="s">
        <v>73</v>
      </c>
      <c r="H1999" s="3" t="s">
        <v>20</v>
      </c>
      <c r="I1999" s="3" t="s">
        <v>76</v>
      </c>
      <c r="J1999" s="3" t="s">
        <v>79</v>
      </c>
      <c r="K1999" s="3" t="s">
        <v>84</v>
      </c>
      <c r="L1999" s="6">
        <v>43040</v>
      </c>
      <c r="M1999" s="6">
        <v>83768</v>
      </c>
      <c r="N1999" s="6">
        <v>36021</v>
      </c>
      <c r="O1999" s="6">
        <v>97051</v>
      </c>
      <c r="P1999" s="6">
        <v>84732</v>
      </c>
      <c r="Q1999" s="6">
        <v>68922.399999999994</v>
      </c>
    </row>
    <row r="2000" spans="7:17" x14ac:dyDescent="0.3">
      <c r="G2000" s="3" t="s">
        <v>73</v>
      </c>
      <c r="H2000" s="3" t="s">
        <v>20</v>
      </c>
      <c r="I2000" s="3" t="s">
        <v>76</v>
      </c>
      <c r="J2000" s="3" t="s">
        <v>79</v>
      </c>
      <c r="K2000" s="3" t="s">
        <v>24</v>
      </c>
      <c r="L2000" s="6">
        <v>43040</v>
      </c>
      <c r="M2000" s="6">
        <v>83768</v>
      </c>
      <c r="N2000" s="6">
        <v>36021</v>
      </c>
      <c r="O2000" s="6">
        <v>97051</v>
      </c>
      <c r="P2000" s="6">
        <v>100893</v>
      </c>
      <c r="Q2000" s="6">
        <v>72154.600000000006</v>
      </c>
    </row>
    <row r="2001" spans="7:17" x14ac:dyDescent="0.3">
      <c r="G2001" s="3" t="s">
        <v>73</v>
      </c>
      <c r="H2001" s="3" t="s">
        <v>20</v>
      </c>
      <c r="I2001" s="3" t="s">
        <v>76</v>
      </c>
      <c r="J2001" s="3" t="s">
        <v>25</v>
      </c>
      <c r="K2001" s="3" t="s">
        <v>80</v>
      </c>
      <c r="L2001" s="6">
        <v>43040</v>
      </c>
      <c r="M2001" s="6">
        <v>83768</v>
      </c>
      <c r="N2001" s="6">
        <v>36021</v>
      </c>
      <c r="O2001" s="6">
        <v>50249</v>
      </c>
      <c r="P2001" s="6">
        <v>117461</v>
      </c>
      <c r="Q2001" s="6">
        <v>66107.8</v>
      </c>
    </row>
    <row r="2002" spans="7:17" x14ac:dyDescent="0.3">
      <c r="G2002" s="3" t="s">
        <v>73</v>
      </c>
      <c r="H2002" s="3" t="s">
        <v>20</v>
      </c>
      <c r="I2002" s="3" t="s">
        <v>76</v>
      </c>
      <c r="J2002" s="3" t="s">
        <v>25</v>
      </c>
      <c r="K2002" s="3" t="s">
        <v>81</v>
      </c>
      <c r="L2002" s="6">
        <v>43040</v>
      </c>
      <c r="M2002" s="6">
        <v>83768</v>
      </c>
      <c r="N2002" s="6">
        <v>36021</v>
      </c>
      <c r="O2002" s="6">
        <v>50249</v>
      </c>
      <c r="P2002" s="6">
        <v>36016</v>
      </c>
      <c r="Q2002" s="6">
        <v>49818.8</v>
      </c>
    </row>
    <row r="2003" spans="7:17" x14ac:dyDescent="0.3">
      <c r="G2003" s="3" t="s">
        <v>73</v>
      </c>
      <c r="H2003" s="3" t="s">
        <v>20</v>
      </c>
      <c r="I2003" s="3" t="s">
        <v>76</v>
      </c>
      <c r="J2003" s="3" t="s">
        <v>25</v>
      </c>
      <c r="K2003" s="3" t="s">
        <v>82</v>
      </c>
      <c r="L2003" s="6">
        <v>43040</v>
      </c>
      <c r="M2003" s="6">
        <v>83768</v>
      </c>
      <c r="N2003" s="6">
        <v>36021</v>
      </c>
      <c r="O2003" s="6">
        <v>50249</v>
      </c>
      <c r="P2003" s="6">
        <v>33332</v>
      </c>
      <c r="Q2003" s="6">
        <v>49282</v>
      </c>
    </row>
    <row r="2004" spans="7:17" x14ac:dyDescent="0.3">
      <c r="G2004" s="3" t="s">
        <v>73</v>
      </c>
      <c r="H2004" s="3" t="s">
        <v>20</v>
      </c>
      <c r="I2004" s="3" t="s">
        <v>76</v>
      </c>
      <c r="J2004" s="3" t="s">
        <v>25</v>
      </c>
      <c r="K2004" s="3" t="s">
        <v>83</v>
      </c>
      <c r="L2004" s="6">
        <v>43040</v>
      </c>
      <c r="M2004" s="6">
        <v>83768</v>
      </c>
      <c r="N2004" s="6">
        <v>36021</v>
      </c>
      <c r="O2004" s="6">
        <v>50249</v>
      </c>
      <c r="P2004" s="6">
        <v>41696</v>
      </c>
      <c r="Q2004" s="6">
        <v>50954.8</v>
      </c>
    </row>
    <row r="2005" spans="7:17" x14ac:dyDescent="0.3">
      <c r="G2005" s="3" t="s">
        <v>73</v>
      </c>
      <c r="H2005" s="3" t="s">
        <v>20</v>
      </c>
      <c r="I2005" s="3" t="s">
        <v>76</v>
      </c>
      <c r="J2005" s="3" t="s">
        <v>25</v>
      </c>
      <c r="K2005" s="3" t="s">
        <v>84</v>
      </c>
      <c r="L2005" s="6">
        <v>43040</v>
      </c>
      <c r="M2005" s="6">
        <v>83768</v>
      </c>
      <c r="N2005" s="6">
        <v>36021</v>
      </c>
      <c r="O2005" s="6">
        <v>50249</v>
      </c>
      <c r="P2005" s="6">
        <v>84732</v>
      </c>
      <c r="Q2005" s="6">
        <v>59562</v>
      </c>
    </row>
    <row r="2006" spans="7:17" x14ac:dyDescent="0.3">
      <c r="G2006" s="3" t="s">
        <v>73</v>
      </c>
      <c r="H2006" s="3" t="s">
        <v>20</v>
      </c>
      <c r="I2006" s="3" t="s">
        <v>76</v>
      </c>
      <c r="J2006" s="3" t="s">
        <v>25</v>
      </c>
      <c r="K2006" s="3" t="s">
        <v>24</v>
      </c>
      <c r="L2006" s="6">
        <v>43040</v>
      </c>
      <c r="M2006" s="6">
        <v>83768</v>
      </c>
      <c r="N2006" s="6">
        <v>36021</v>
      </c>
      <c r="O2006" s="6">
        <v>50249</v>
      </c>
      <c r="P2006" s="6">
        <v>100893</v>
      </c>
      <c r="Q2006" s="6">
        <v>62794.2</v>
      </c>
    </row>
    <row r="2007" spans="7:17" x14ac:dyDescent="0.3">
      <c r="G2007" s="3" t="s">
        <v>73</v>
      </c>
      <c r="H2007" s="3" t="s">
        <v>20</v>
      </c>
      <c r="I2007" s="3" t="s">
        <v>76</v>
      </c>
      <c r="J2007" s="3" t="s">
        <v>80</v>
      </c>
      <c r="K2007" s="3" t="s">
        <v>81</v>
      </c>
      <c r="L2007" s="6">
        <v>43040</v>
      </c>
      <c r="M2007" s="6">
        <v>83768</v>
      </c>
      <c r="N2007" s="6">
        <v>36021</v>
      </c>
      <c r="O2007" s="6">
        <v>117461</v>
      </c>
      <c r="P2007" s="6">
        <v>36016</v>
      </c>
      <c r="Q2007" s="6">
        <v>63261.2</v>
      </c>
    </row>
    <row r="2008" spans="7:17" x14ac:dyDescent="0.3">
      <c r="G2008" s="3" t="s">
        <v>73</v>
      </c>
      <c r="H2008" s="3" t="s">
        <v>20</v>
      </c>
      <c r="I2008" s="3" t="s">
        <v>76</v>
      </c>
      <c r="J2008" s="3" t="s">
        <v>80</v>
      </c>
      <c r="K2008" s="3" t="s">
        <v>82</v>
      </c>
      <c r="L2008" s="6">
        <v>43040</v>
      </c>
      <c r="M2008" s="6">
        <v>83768</v>
      </c>
      <c r="N2008" s="6">
        <v>36021</v>
      </c>
      <c r="O2008" s="6">
        <v>117461</v>
      </c>
      <c r="P2008" s="6">
        <v>33332</v>
      </c>
      <c r="Q2008" s="6">
        <v>62724.4</v>
      </c>
    </row>
    <row r="2009" spans="7:17" x14ac:dyDescent="0.3">
      <c r="G2009" s="3" t="s">
        <v>73</v>
      </c>
      <c r="H2009" s="3" t="s">
        <v>20</v>
      </c>
      <c r="I2009" s="3" t="s">
        <v>76</v>
      </c>
      <c r="J2009" s="3" t="s">
        <v>80</v>
      </c>
      <c r="K2009" s="3" t="s">
        <v>83</v>
      </c>
      <c r="L2009" s="6">
        <v>43040</v>
      </c>
      <c r="M2009" s="6">
        <v>83768</v>
      </c>
      <c r="N2009" s="6">
        <v>36021</v>
      </c>
      <c r="O2009" s="6">
        <v>117461</v>
      </c>
      <c r="P2009" s="6">
        <v>41696</v>
      </c>
      <c r="Q2009" s="6">
        <v>64397.2</v>
      </c>
    </row>
    <row r="2010" spans="7:17" x14ac:dyDescent="0.3">
      <c r="G2010" s="3" t="s">
        <v>73</v>
      </c>
      <c r="H2010" s="3" t="s">
        <v>20</v>
      </c>
      <c r="I2010" s="3" t="s">
        <v>76</v>
      </c>
      <c r="J2010" s="3" t="s">
        <v>80</v>
      </c>
      <c r="K2010" s="3" t="s">
        <v>84</v>
      </c>
      <c r="L2010" s="6">
        <v>43040</v>
      </c>
      <c r="M2010" s="6">
        <v>83768</v>
      </c>
      <c r="N2010" s="6">
        <v>36021</v>
      </c>
      <c r="O2010" s="6">
        <v>117461</v>
      </c>
      <c r="P2010" s="6">
        <v>84732</v>
      </c>
      <c r="Q2010" s="6">
        <v>73004.399999999994</v>
      </c>
    </row>
    <row r="2011" spans="7:17" x14ac:dyDescent="0.3">
      <c r="G2011" s="3" t="s">
        <v>73</v>
      </c>
      <c r="H2011" s="3" t="s">
        <v>20</v>
      </c>
      <c r="I2011" s="3" t="s">
        <v>76</v>
      </c>
      <c r="J2011" s="3" t="s">
        <v>80</v>
      </c>
      <c r="K2011" s="3" t="s">
        <v>24</v>
      </c>
      <c r="L2011" s="6">
        <v>43040</v>
      </c>
      <c r="M2011" s="6">
        <v>83768</v>
      </c>
      <c r="N2011" s="6">
        <v>36021</v>
      </c>
      <c r="O2011" s="6">
        <v>117461</v>
      </c>
      <c r="P2011" s="6">
        <v>100893</v>
      </c>
      <c r="Q2011" s="6">
        <v>76236.600000000006</v>
      </c>
    </row>
    <row r="2012" spans="7:17" x14ac:dyDescent="0.3">
      <c r="G2012" s="3" t="s">
        <v>73</v>
      </c>
      <c r="H2012" s="3" t="s">
        <v>20</v>
      </c>
      <c r="I2012" s="3" t="s">
        <v>76</v>
      </c>
      <c r="J2012" s="3" t="s">
        <v>81</v>
      </c>
      <c r="K2012" s="3" t="s">
        <v>82</v>
      </c>
      <c r="L2012" s="6">
        <v>43040</v>
      </c>
      <c r="M2012" s="6">
        <v>83768</v>
      </c>
      <c r="N2012" s="6">
        <v>36021</v>
      </c>
      <c r="O2012" s="6">
        <v>36016</v>
      </c>
      <c r="P2012" s="6">
        <v>33332</v>
      </c>
      <c r="Q2012" s="6">
        <v>46435.4</v>
      </c>
    </row>
    <row r="2013" spans="7:17" x14ac:dyDescent="0.3">
      <c r="G2013" s="3" t="s">
        <v>73</v>
      </c>
      <c r="H2013" s="3" t="s">
        <v>20</v>
      </c>
      <c r="I2013" s="3" t="s">
        <v>76</v>
      </c>
      <c r="J2013" s="3" t="s">
        <v>81</v>
      </c>
      <c r="K2013" s="3" t="s">
        <v>83</v>
      </c>
      <c r="L2013" s="6">
        <v>43040</v>
      </c>
      <c r="M2013" s="6">
        <v>83768</v>
      </c>
      <c r="N2013" s="6">
        <v>36021</v>
      </c>
      <c r="O2013" s="6">
        <v>36016</v>
      </c>
      <c r="P2013" s="6">
        <v>41696</v>
      </c>
      <c r="Q2013" s="6">
        <v>48108.2</v>
      </c>
    </row>
    <row r="2014" spans="7:17" x14ac:dyDescent="0.3">
      <c r="G2014" s="3" t="s">
        <v>73</v>
      </c>
      <c r="H2014" s="3" t="s">
        <v>20</v>
      </c>
      <c r="I2014" s="3" t="s">
        <v>76</v>
      </c>
      <c r="J2014" s="3" t="s">
        <v>81</v>
      </c>
      <c r="K2014" s="3" t="s">
        <v>84</v>
      </c>
      <c r="L2014" s="6">
        <v>43040</v>
      </c>
      <c r="M2014" s="6">
        <v>83768</v>
      </c>
      <c r="N2014" s="6">
        <v>36021</v>
      </c>
      <c r="O2014" s="6">
        <v>36016</v>
      </c>
      <c r="P2014" s="6">
        <v>84732</v>
      </c>
      <c r="Q2014" s="6">
        <v>56715.4</v>
      </c>
    </row>
    <row r="2015" spans="7:17" x14ac:dyDescent="0.3">
      <c r="G2015" s="3" t="s">
        <v>73</v>
      </c>
      <c r="H2015" s="3" t="s">
        <v>20</v>
      </c>
      <c r="I2015" s="3" t="s">
        <v>76</v>
      </c>
      <c r="J2015" s="3" t="s">
        <v>81</v>
      </c>
      <c r="K2015" s="3" t="s">
        <v>24</v>
      </c>
      <c r="L2015" s="6">
        <v>43040</v>
      </c>
      <c r="M2015" s="6">
        <v>83768</v>
      </c>
      <c r="N2015" s="6">
        <v>36021</v>
      </c>
      <c r="O2015" s="6">
        <v>36016</v>
      </c>
      <c r="P2015" s="6">
        <v>100893</v>
      </c>
      <c r="Q2015" s="6">
        <v>59947.6</v>
      </c>
    </row>
    <row r="2016" spans="7:17" x14ac:dyDescent="0.3">
      <c r="G2016" s="3" t="s">
        <v>73</v>
      </c>
      <c r="H2016" s="3" t="s">
        <v>20</v>
      </c>
      <c r="I2016" s="3" t="s">
        <v>76</v>
      </c>
      <c r="J2016" s="3" t="s">
        <v>82</v>
      </c>
      <c r="K2016" s="3" t="s">
        <v>83</v>
      </c>
      <c r="L2016" s="6">
        <v>43040</v>
      </c>
      <c r="M2016" s="6">
        <v>83768</v>
      </c>
      <c r="N2016" s="6">
        <v>36021</v>
      </c>
      <c r="O2016" s="6">
        <v>33332</v>
      </c>
      <c r="P2016" s="6">
        <v>41696</v>
      </c>
      <c r="Q2016" s="6">
        <v>47571.4</v>
      </c>
    </row>
    <row r="2017" spans="7:17" x14ac:dyDescent="0.3">
      <c r="G2017" s="3" t="s">
        <v>73</v>
      </c>
      <c r="H2017" s="3" t="s">
        <v>20</v>
      </c>
      <c r="I2017" s="3" t="s">
        <v>76</v>
      </c>
      <c r="J2017" s="3" t="s">
        <v>82</v>
      </c>
      <c r="K2017" s="3" t="s">
        <v>84</v>
      </c>
      <c r="L2017" s="6">
        <v>43040</v>
      </c>
      <c r="M2017" s="6">
        <v>83768</v>
      </c>
      <c r="N2017" s="6">
        <v>36021</v>
      </c>
      <c r="O2017" s="6">
        <v>33332</v>
      </c>
      <c r="P2017" s="6">
        <v>84732</v>
      </c>
      <c r="Q2017" s="6">
        <v>56178.6</v>
      </c>
    </row>
    <row r="2018" spans="7:17" x14ac:dyDescent="0.3">
      <c r="G2018" s="3" t="s">
        <v>73</v>
      </c>
      <c r="H2018" s="3" t="s">
        <v>20</v>
      </c>
      <c r="I2018" s="3" t="s">
        <v>76</v>
      </c>
      <c r="J2018" s="3" t="s">
        <v>82</v>
      </c>
      <c r="K2018" s="3" t="s">
        <v>24</v>
      </c>
      <c r="L2018" s="6">
        <v>43040</v>
      </c>
      <c r="M2018" s="6">
        <v>83768</v>
      </c>
      <c r="N2018" s="6">
        <v>36021</v>
      </c>
      <c r="O2018" s="6">
        <v>33332</v>
      </c>
      <c r="P2018" s="6">
        <v>100893</v>
      </c>
      <c r="Q2018" s="6">
        <v>59410.8</v>
      </c>
    </row>
    <row r="2019" spans="7:17" x14ac:dyDescent="0.3">
      <c r="G2019" s="3" t="s">
        <v>73</v>
      </c>
      <c r="H2019" s="3" t="s">
        <v>20</v>
      </c>
      <c r="I2019" s="3" t="s">
        <v>76</v>
      </c>
      <c r="J2019" s="3" t="s">
        <v>83</v>
      </c>
      <c r="K2019" s="3" t="s">
        <v>84</v>
      </c>
      <c r="L2019" s="6">
        <v>43040</v>
      </c>
      <c r="M2019" s="6">
        <v>83768</v>
      </c>
      <c r="N2019" s="6">
        <v>36021</v>
      </c>
      <c r="O2019" s="6">
        <v>41696</v>
      </c>
      <c r="P2019" s="6">
        <v>84732</v>
      </c>
      <c r="Q2019" s="6">
        <v>57851.4</v>
      </c>
    </row>
    <row r="2020" spans="7:17" x14ac:dyDescent="0.3">
      <c r="G2020" s="3" t="s">
        <v>73</v>
      </c>
      <c r="H2020" s="3" t="s">
        <v>20</v>
      </c>
      <c r="I2020" s="3" t="s">
        <v>76</v>
      </c>
      <c r="J2020" s="3" t="s">
        <v>83</v>
      </c>
      <c r="K2020" s="3" t="s">
        <v>24</v>
      </c>
      <c r="L2020" s="6">
        <v>43040</v>
      </c>
      <c r="M2020" s="6">
        <v>83768</v>
      </c>
      <c r="N2020" s="6">
        <v>36021</v>
      </c>
      <c r="O2020" s="6">
        <v>41696</v>
      </c>
      <c r="P2020" s="6">
        <v>100893</v>
      </c>
      <c r="Q2020" s="6">
        <v>61083.6</v>
      </c>
    </row>
    <row r="2021" spans="7:17" x14ac:dyDescent="0.3">
      <c r="G2021" s="3" t="s">
        <v>73</v>
      </c>
      <c r="H2021" s="3" t="s">
        <v>20</v>
      </c>
      <c r="I2021" s="3" t="s">
        <v>76</v>
      </c>
      <c r="J2021" s="3" t="s">
        <v>84</v>
      </c>
      <c r="K2021" s="3" t="s">
        <v>24</v>
      </c>
      <c r="L2021" s="6">
        <v>43040</v>
      </c>
      <c r="M2021" s="6">
        <v>83768</v>
      </c>
      <c r="N2021" s="6">
        <v>36021</v>
      </c>
      <c r="O2021" s="6">
        <v>84732</v>
      </c>
      <c r="P2021" s="6">
        <v>100893</v>
      </c>
      <c r="Q2021" s="6">
        <v>69690.8</v>
      </c>
    </row>
    <row r="2022" spans="7:17" x14ac:dyDescent="0.3">
      <c r="G2022" s="3" t="s">
        <v>73</v>
      </c>
      <c r="H2022" s="3" t="s">
        <v>20</v>
      </c>
      <c r="I2022" s="3" t="s">
        <v>23</v>
      </c>
      <c r="J2022" s="3" t="s">
        <v>77</v>
      </c>
      <c r="K2022" s="3" t="s">
        <v>78</v>
      </c>
      <c r="L2022" s="6">
        <v>43040</v>
      </c>
      <c r="M2022" s="6">
        <v>83768</v>
      </c>
      <c r="N2022" s="6">
        <v>12030</v>
      </c>
      <c r="O2022" s="6">
        <v>65219</v>
      </c>
      <c r="P2022" s="6">
        <v>94450</v>
      </c>
      <c r="Q2022" s="6">
        <v>59701.4</v>
      </c>
    </row>
    <row r="2023" spans="7:17" x14ac:dyDescent="0.3">
      <c r="G2023" s="3" t="s">
        <v>73</v>
      </c>
      <c r="H2023" s="3" t="s">
        <v>20</v>
      </c>
      <c r="I2023" s="3" t="s">
        <v>23</v>
      </c>
      <c r="J2023" s="3" t="s">
        <v>77</v>
      </c>
      <c r="K2023" s="3" t="s">
        <v>79</v>
      </c>
      <c r="L2023" s="6">
        <v>43040</v>
      </c>
      <c r="M2023" s="6">
        <v>83768</v>
      </c>
      <c r="N2023" s="6">
        <v>12030</v>
      </c>
      <c r="O2023" s="6">
        <v>65219</v>
      </c>
      <c r="P2023" s="6">
        <v>97051</v>
      </c>
      <c r="Q2023" s="6">
        <v>60221.599999999999</v>
      </c>
    </row>
    <row r="2024" spans="7:17" x14ac:dyDescent="0.3">
      <c r="G2024" s="3" t="s">
        <v>73</v>
      </c>
      <c r="H2024" s="3" t="s">
        <v>20</v>
      </c>
      <c r="I2024" s="3" t="s">
        <v>23</v>
      </c>
      <c r="J2024" s="3" t="s">
        <v>77</v>
      </c>
      <c r="K2024" s="3" t="s">
        <v>25</v>
      </c>
      <c r="L2024" s="6">
        <v>43040</v>
      </c>
      <c r="M2024" s="6">
        <v>83768</v>
      </c>
      <c r="N2024" s="6">
        <v>12030</v>
      </c>
      <c r="O2024" s="6">
        <v>65219</v>
      </c>
      <c r="P2024" s="6">
        <v>50249</v>
      </c>
      <c r="Q2024" s="6">
        <v>50861.2</v>
      </c>
    </row>
    <row r="2025" spans="7:17" x14ac:dyDescent="0.3">
      <c r="G2025" s="3" t="s">
        <v>73</v>
      </c>
      <c r="H2025" s="3" t="s">
        <v>20</v>
      </c>
      <c r="I2025" s="3" t="s">
        <v>23</v>
      </c>
      <c r="J2025" s="3" t="s">
        <v>77</v>
      </c>
      <c r="K2025" s="3" t="s">
        <v>80</v>
      </c>
      <c r="L2025" s="6">
        <v>43040</v>
      </c>
      <c r="M2025" s="6">
        <v>83768</v>
      </c>
      <c r="N2025" s="6">
        <v>12030</v>
      </c>
      <c r="O2025" s="6">
        <v>65219</v>
      </c>
      <c r="P2025" s="6">
        <v>117461</v>
      </c>
      <c r="Q2025" s="6">
        <v>64303.6</v>
      </c>
    </row>
    <row r="2026" spans="7:17" x14ac:dyDescent="0.3">
      <c r="G2026" s="3" t="s">
        <v>73</v>
      </c>
      <c r="H2026" s="3" t="s">
        <v>20</v>
      </c>
      <c r="I2026" s="3" t="s">
        <v>23</v>
      </c>
      <c r="J2026" s="3" t="s">
        <v>77</v>
      </c>
      <c r="K2026" s="3" t="s">
        <v>81</v>
      </c>
      <c r="L2026" s="6">
        <v>43040</v>
      </c>
      <c r="M2026" s="6">
        <v>83768</v>
      </c>
      <c r="N2026" s="6">
        <v>12030</v>
      </c>
      <c r="O2026" s="6">
        <v>65219</v>
      </c>
      <c r="P2026" s="6">
        <v>36016</v>
      </c>
      <c r="Q2026" s="6">
        <v>48014.6</v>
      </c>
    </row>
    <row r="2027" spans="7:17" x14ac:dyDescent="0.3">
      <c r="G2027" s="3" t="s">
        <v>73</v>
      </c>
      <c r="H2027" s="3" t="s">
        <v>20</v>
      </c>
      <c r="I2027" s="3" t="s">
        <v>23</v>
      </c>
      <c r="J2027" s="3" t="s">
        <v>77</v>
      </c>
      <c r="K2027" s="3" t="s">
        <v>82</v>
      </c>
      <c r="L2027" s="6">
        <v>43040</v>
      </c>
      <c r="M2027" s="6">
        <v>83768</v>
      </c>
      <c r="N2027" s="6">
        <v>12030</v>
      </c>
      <c r="O2027" s="6">
        <v>65219</v>
      </c>
      <c r="P2027" s="6">
        <v>33332</v>
      </c>
      <c r="Q2027" s="6">
        <v>47477.8</v>
      </c>
    </row>
    <row r="2028" spans="7:17" x14ac:dyDescent="0.3">
      <c r="G2028" s="3" t="s">
        <v>73</v>
      </c>
      <c r="H2028" s="3" t="s">
        <v>20</v>
      </c>
      <c r="I2028" s="3" t="s">
        <v>23</v>
      </c>
      <c r="J2028" s="3" t="s">
        <v>77</v>
      </c>
      <c r="K2028" s="3" t="s">
        <v>83</v>
      </c>
      <c r="L2028" s="6">
        <v>43040</v>
      </c>
      <c r="M2028" s="6">
        <v>83768</v>
      </c>
      <c r="N2028" s="6">
        <v>12030</v>
      </c>
      <c r="O2028" s="6">
        <v>65219</v>
      </c>
      <c r="P2028" s="6">
        <v>41696</v>
      </c>
      <c r="Q2028" s="6">
        <v>49150.6</v>
      </c>
    </row>
    <row r="2029" spans="7:17" x14ac:dyDescent="0.3">
      <c r="G2029" s="3" t="s">
        <v>73</v>
      </c>
      <c r="H2029" s="3" t="s">
        <v>20</v>
      </c>
      <c r="I2029" s="3" t="s">
        <v>23</v>
      </c>
      <c r="J2029" s="3" t="s">
        <v>77</v>
      </c>
      <c r="K2029" s="3" t="s">
        <v>84</v>
      </c>
      <c r="L2029" s="6">
        <v>43040</v>
      </c>
      <c r="M2029" s="6">
        <v>83768</v>
      </c>
      <c r="N2029" s="6">
        <v>12030</v>
      </c>
      <c r="O2029" s="6">
        <v>65219</v>
      </c>
      <c r="P2029" s="6">
        <v>84732</v>
      </c>
      <c r="Q2029" s="6">
        <v>57757.8</v>
      </c>
    </row>
    <row r="2030" spans="7:17" x14ac:dyDescent="0.3">
      <c r="G2030" s="3" t="s">
        <v>73</v>
      </c>
      <c r="H2030" s="3" t="s">
        <v>20</v>
      </c>
      <c r="I2030" s="3" t="s">
        <v>23</v>
      </c>
      <c r="J2030" s="3" t="s">
        <v>77</v>
      </c>
      <c r="K2030" s="3" t="s">
        <v>24</v>
      </c>
      <c r="L2030" s="6">
        <v>43040</v>
      </c>
      <c r="M2030" s="6">
        <v>83768</v>
      </c>
      <c r="N2030" s="6">
        <v>12030</v>
      </c>
      <c r="O2030" s="6">
        <v>65219</v>
      </c>
      <c r="P2030" s="6">
        <v>100893</v>
      </c>
      <c r="Q2030" s="6">
        <v>60990</v>
      </c>
    </row>
    <row r="2031" spans="7:17" x14ac:dyDescent="0.3">
      <c r="G2031" s="3" t="s">
        <v>73</v>
      </c>
      <c r="H2031" s="3" t="s">
        <v>20</v>
      </c>
      <c r="I2031" s="3" t="s">
        <v>23</v>
      </c>
      <c r="J2031" s="3" t="s">
        <v>78</v>
      </c>
      <c r="K2031" s="3" t="s">
        <v>79</v>
      </c>
      <c r="L2031" s="6">
        <v>43040</v>
      </c>
      <c r="M2031" s="6">
        <v>83768</v>
      </c>
      <c r="N2031" s="6">
        <v>12030</v>
      </c>
      <c r="O2031" s="6">
        <v>94450</v>
      </c>
      <c r="P2031" s="6">
        <v>97051</v>
      </c>
      <c r="Q2031" s="6">
        <v>66067.8</v>
      </c>
    </row>
    <row r="2032" spans="7:17" x14ac:dyDescent="0.3">
      <c r="G2032" s="3" t="s">
        <v>73</v>
      </c>
      <c r="H2032" s="3" t="s">
        <v>20</v>
      </c>
      <c r="I2032" s="3" t="s">
        <v>23</v>
      </c>
      <c r="J2032" s="3" t="s">
        <v>78</v>
      </c>
      <c r="K2032" s="3" t="s">
        <v>25</v>
      </c>
      <c r="L2032" s="6">
        <v>43040</v>
      </c>
      <c r="M2032" s="6">
        <v>83768</v>
      </c>
      <c r="N2032" s="6">
        <v>12030</v>
      </c>
      <c r="O2032" s="6">
        <v>94450</v>
      </c>
      <c r="P2032" s="6">
        <v>50249</v>
      </c>
      <c r="Q2032" s="6">
        <v>56707.4</v>
      </c>
    </row>
    <row r="2033" spans="7:17" x14ac:dyDescent="0.3">
      <c r="G2033" s="3" t="s">
        <v>73</v>
      </c>
      <c r="H2033" s="3" t="s">
        <v>20</v>
      </c>
      <c r="I2033" s="3" t="s">
        <v>23</v>
      </c>
      <c r="J2033" s="3" t="s">
        <v>78</v>
      </c>
      <c r="K2033" s="3" t="s">
        <v>80</v>
      </c>
      <c r="L2033" s="6">
        <v>43040</v>
      </c>
      <c r="M2033" s="6">
        <v>83768</v>
      </c>
      <c r="N2033" s="6">
        <v>12030</v>
      </c>
      <c r="O2033" s="6">
        <v>94450</v>
      </c>
      <c r="P2033" s="6">
        <v>117461</v>
      </c>
      <c r="Q2033" s="6">
        <v>70149.8</v>
      </c>
    </row>
    <row r="2034" spans="7:17" x14ac:dyDescent="0.3">
      <c r="G2034" s="3" t="s">
        <v>73</v>
      </c>
      <c r="H2034" s="3" t="s">
        <v>20</v>
      </c>
      <c r="I2034" s="3" t="s">
        <v>23</v>
      </c>
      <c r="J2034" s="3" t="s">
        <v>78</v>
      </c>
      <c r="K2034" s="3" t="s">
        <v>81</v>
      </c>
      <c r="L2034" s="6">
        <v>43040</v>
      </c>
      <c r="M2034" s="6">
        <v>83768</v>
      </c>
      <c r="N2034" s="6">
        <v>12030</v>
      </c>
      <c r="O2034" s="6">
        <v>94450</v>
      </c>
      <c r="P2034" s="6">
        <v>36016</v>
      </c>
      <c r="Q2034" s="6">
        <v>53860.800000000003</v>
      </c>
    </row>
    <row r="2035" spans="7:17" x14ac:dyDescent="0.3">
      <c r="G2035" s="3" t="s">
        <v>73</v>
      </c>
      <c r="H2035" s="3" t="s">
        <v>20</v>
      </c>
      <c r="I2035" s="3" t="s">
        <v>23</v>
      </c>
      <c r="J2035" s="3" t="s">
        <v>78</v>
      </c>
      <c r="K2035" s="3" t="s">
        <v>82</v>
      </c>
      <c r="L2035" s="6">
        <v>43040</v>
      </c>
      <c r="M2035" s="6">
        <v>83768</v>
      </c>
      <c r="N2035" s="6">
        <v>12030</v>
      </c>
      <c r="O2035" s="6">
        <v>94450</v>
      </c>
      <c r="P2035" s="6">
        <v>33332</v>
      </c>
      <c r="Q2035" s="6">
        <v>53324</v>
      </c>
    </row>
    <row r="2036" spans="7:17" x14ac:dyDescent="0.3">
      <c r="G2036" s="3" t="s">
        <v>73</v>
      </c>
      <c r="H2036" s="3" t="s">
        <v>20</v>
      </c>
      <c r="I2036" s="3" t="s">
        <v>23</v>
      </c>
      <c r="J2036" s="3" t="s">
        <v>78</v>
      </c>
      <c r="K2036" s="3" t="s">
        <v>83</v>
      </c>
      <c r="L2036" s="6">
        <v>43040</v>
      </c>
      <c r="M2036" s="6">
        <v>83768</v>
      </c>
      <c r="N2036" s="6">
        <v>12030</v>
      </c>
      <c r="O2036" s="6">
        <v>94450</v>
      </c>
      <c r="P2036" s="6">
        <v>41696</v>
      </c>
      <c r="Q2036" s="6">
        <v>54996.800000000003</v>
      </c>
    </row>
    <row r="2037" spans="7:17" x14ac:dyDescent="0.3">
      <c r="G2037" s="3" t="s">
        <v>73</v>
      </c>
      <c r="H2037" s="3" t="s">
        <v>20</v>
      </c>
      <c r="I2037" s="3" t="s">
        <v>23</v>
      </c>
      <c r="J2037" s="3" t="s">
        <v>78</v>
      </c>
      <c r="K2037" s="3" t="s">
        <v>84</v>
      </c>
      <c r="L2037" s="6">
        <v>43040</v>
      </c>
      <c r="M2037" s="6">
        <v>83768</v>
      </c>
      <c r="N2037" s="6">
        <v>12030</v>
      </c>
      <c r="O2037" s="6">
        <v>94450</v>
      </c>
      <c r="P2037" s="6">
        <v>84732</v>
      </c>
      <c r="Q2037" s="6">
        <v>63604</v>
      </c>
    </row>
    <row r="2038" spans="7:17" x14ac:dyDescent="0.3">
      <c r="G2038" s="3" t="s">
        <v>73</v>
      </c>
      <c r="H2038" s="3" t="s">
        <v>20</v>
      </c>
      <c r="I2038" s="3" t="s">
        <v>23</v>
      </c>
      <c r="J2038" s="3" t="s">
        <v>78</v>
      </c>
      <c r="K2038" s="3" t="s">
        <v>24</v>
      </c>
      <c r="L2038" s="6">
        <v>43040</v>
      </c>
      <c r="M2038" s="6">
        <v>83768</v>
      </c>
      <c r="N2038" s="6">
        <v>12030</v>
      </c>
      <c r="O2038" s="6">
        <v>94450</v>
      </c>
      <c r="P2038" s="6">
        <v>100893</v>
      </c>
      <c r="Q2038" s="6">
        <v>66836.2</v>
      </c>
    </row>
    <row r="2039" spans="7:17" x14ac:dyDescent="0.3">
      <c r="G2039" s="3" t="s">
        <v>73</v>
      </c>
      <c r="H2039" s="3" t="s">
        <v>20</v>
      </c>
      <c r="I2039" s="3" t="s">
        <v>23</v>
      </c>
      <c r="J2039" s="3" t="s">
        <v>79</v>
      </c>
      <c r="K2039" s="3" t="s">
        <v>25</v>
      </c>
      <c r="L2039" s="6">
        <v>43040</v>
      </c>
      <c r="M2039" s="6">
        <v>83768</v>
      </c>
      <c r="N2039" s="6">
        <v>12030</v>
      </c>
      <c r="O2039" s="6">
        <v>97051</v>
      </c>
      <c r="P2039" s="6">
        <v>50249</v>
      </c>
      <c r="Q2039" s="6">
        <v>57227.6</v>
      </c>
    </row>
    <row r="2040" spans="7:17" x14ac:dyDescent="0.3">
      <c r="G2040" s="3" t="s">
        <v>73</v>
      </c>
      <c r="H2040" s="3" t="s">
        <v>20</v>
      </c>
      <c r="I2040" s="3" t="s">
        <v>23</v>
      </c>
      <c r="J2040" s="3" t="s">
        <v>79</v>
      </c>
      <c r="K2040" s="3" t="s">
        <v>80</v>
      </c>
      <c r="L2040" s="6">
        <v>43040</v>
      </c>
      <c r="M2040" s="6">
        <v>83768</v>
      </c>
      <c r="N2040" s="6">
        <v>12030</v>
      </c>
      <c r="O2040" s="6">
        <v>97051</v>
      </c>
      <c r="P2040" s="6">
        <v>117461</v>
      </c>
      <c r="Q2040" s="6">
        <v>70670</v>
      </c>
    </row>
    <row r="2041" spans="7:17" x14ac:dyDescent="0.3">
      <c r="G2041" s="3" t="s">
        <v>73</v>
      </c>
      <c r="H2041" s="3" t="s">
        <v>20</v>
      </c>
      <c r="I2041" s="3" t="s">
        <v>23</v>
      </c>
      <c r="J2041" s="3" t="s">
        <v>79</v>
      </c>
      <c r="K2041" s="3" t="s">
        <v>81</v>
      </c>
      <c r="L2041" s="6">
        <v>43040</v>
      </c>
      <c r="M2041" s="6">
        <v>83768</v>
      </c>
      <c r="N2041" s="6">
        <v>12030</v>
      </c>
      <c r="O2041" s="6">
        <v>97051</v>
      </c>
      <c r="P2041" s="6">
        <v>36016</v>
      </c>
      <c r="Q2041" s="6">
        <v>54381</v>
      </c>
    </row>
    <row r="2042" spans="7:17" x14ac:dyDescent="0.3">
      <c r="G2042" s="3" t="s">
        <v>73</v>
      </c>
      <c r="H2042" s="3" t="s">
        <v>20</v>
      </c>
      <c r="I2042" s="3" t="s">
        <v>23</v>
      </c>
      <c r="J2042" s="3" t="s">
        <v>79</v>
      </c>
      <c r="K2042" s="3" t="s">
        <v>82</v>
      </c>
      <c r="L2042" s="6">
        <v>43040</v>
      </c>
      <c r="M2042" s="6">
        <v>83768</v>
      </c>
      <c r="N2042" s="6">
        <v>12030</v>
      </c>
      <c r="O2042" s="6">
        <v>97051</v>
      </c>
      <c r="P2042" s="6">
        <v>33332</v>
      </c>
      <c r="Q2042" s="6">
        <v>53844.2</v>
      </c>
    </row>
    <row r="2043" spans="7:17" x14ac:dyDescent="0.3">
      <c r="G2043" s="3" t="s">
        <v>73</v>
      </c>
      <c r="H2043" s="3" t="s">
        <v>20</v>
      </c>
      <c r="I2043" s="3" t="s">
        <v>23</v>
      </c>
      <c r="J2043" s="3" t="s">
        <v>79</v>
      </c>
      <c r="K2043" s="3" t="s">
        <v>83</v>
      </c>
      <c r="L2043" s="6">
        <v>43040</v>
      </c>
      <c r="M2043" s="6">
        <v>83768</v>
      </c>
      <c r="N2043" s="6">
        <v>12030</v>
      </c>
      <c r="O2043" s="6">
        <v>97051</v>
      </c>
      <c r="P2043" s="6">
        <v>41696</v>
      </c>
      <c r="Q2043" s="6">
        <v>55517</v>
      </c>
    </row>
    <row r="2044" spans="7:17" x14ac:dyDescent="0.3">
      <c r="G2044" s="3" t="s">
        <v>73</v>
      </c>
      <c r="H2044" s="3" t="s">
        <v>20</v>
      </c>
      <c r="I2044" s="3" t="s">
        <v>23</v>
      </c>
      <c r="J2044" s="3" t="s">
        <v>79</v>
      </c>
      <c r="K2044" s="3" t="s">
        <v>84</v>
      </c>
      <c r="L2044" s="6">
        <v>43040</v>
      </c>
      <c r="M2044" s="6">
        <v>83768</v>
      </c>
      <c r="N2044" s="6">
        <v>12030</v>
      </c>
      <c r="O2044" s="6">
        <v>97051</v>
      </c>
      <c r="P2044" s="6">
        <v>84732</v>
      </c>
      <c r="Q2044" s="6">
        <v>64124.2</v>
      </c>
    </row>
    <row r="2045" spans="7:17" x14ac:dyDescent="0.3">
      <c r="G2045" s="3" t="s">
        <v>73</v>
      </c>
      <c r="H2045" s="3" t="s">
        <v>20</v>
      </c>
      <c r="I2045" s="3" t="s">
        <v>23</v>
      </c>
      <c r="J2045" s="3" t="s">
        <v>79</v>
      </c>
      <c r="K2045" s="3" t="s">
        <v>24</v>
      </c>
      <c r="L2045" s="6">
        <v>43040</v>
      </c>
      <c r="M2045" s="6">
        <v>83768</v>
      </c>
      <c r="N2045" s="6">
        <v>12030</v>
      </c>
      <c r="O2045" s="6">
        <v>97051</v>
      </c>
      <c r="P2045" s="6">
        <v>100893</v>
      </c>
      <c r="Q2045" s="6">
        <v>67356.399999999994</v>
      </c>
    </row>
    <row r="2046" spans="7:17" x14ac:dyDescent="0.3">
      <c r="G2046" s="3" t="s">
        <v>73</v>
      </c>
      <c r="H2046" s="3" t="s">
        <v>20</v>
      </c>
      <c r="I2046" s="3" t="s">
        <v>23</v>
      </c>
      <c r="J2046" s="3" t="s">
        <v>25</v>
      </c>
      <c r="K2046" s="3" t="s">
        <v>80</v>
      </c>
      <c r="L2046" s="6">
        <v>43040</v>
      </c>
      <c r="M2046" s="6">
        <v>83768</v>
      </c>
      <c r="N2046" s="6">
        <v>12030</v>
      </c>
      <c r="O2046" s="6">
        <v>50249</v>
      </c>
      <c r="P2046" s="6">
        <v>117461</v>
      </c>
      <c r="Q2046" s="6">
        <v>61309.599999999999</v>
      </c>
    </row>
    <row r="2047" spans="7:17" x14ac:dyDescent="0.3">
      <c r="G2047" s="3" t="s">
        <v>73</v>
      </c>
      <c r="H2047" s="3" t="s">
        <v>20</v>
      </c>
      <c r="I2047" s="3" t="s">
        <v>23</v>
      </c>
      <c r="J2047" s="3" t="s">
        <v>25</v>
      </c>
      <c r="K2047" s="3" t="s">
        <v>81</v>
      </c>
      <c r="L2047" s="6">
        <v>43040</v>
      </c>
      <c r="M2047" s="6">
        <v>83768</v>
      </c>
      <c r="N2047" s="6">
        <v>12030</v>
      </c>
      <c r="O2047" s="6">
        <v>50249</v>
      </c>
      <c r="P2047" s="6">
        <v>36016</v>
      </c>
      <c r="Q2047" s="6">
        <v>45020.6</v>
      </c>
    </row>
    <row r="2048" spans="7:17" x14ac:dyDescent="0.3">
      <c r="G2048" s="3" t="s">
        <v>73</v>
      </c>
      <c r="H2048" s="3" t="s">
        <v>20</v>
      </c>
      <c r="I2048" s="3" t="s">
        <v>23</v>
      </c>
      <c r="J2048" s="3" t="s">
        <v>25</v>
      </c>
      <c r="K2048" s="3" t="s">
        <v>82</v>
      </c>
      <c r="L2048" s="6">
        <v>43040</v>
      </c>
      <c r="M2048" s="6">
        <v>83768</v>
      </c>
      <c r="N2048" s="6">
        <v>12030</v>
      </c>
      <c r="O2048" s="6">
        <v>50249</v>
      </c>
      <c r="P2048" s="6">
        <v>33332</v>
      </c>
      <c r="Q2048" s="6">
        <v>44483.8</v>
      </c>
    </row>
    <row r="2049" spans="7:17" x14ac:dyDescent="0.3">
      <c r="G2049" s="3" t="s">
        <v>73</v>
      </c>
      <c r="H2049" s="3" t="s">
        <v>20</v>
      </c>
      <c r="I2049" s="3" t="s">
        <v>23</v>
      </c>
      <c r="J2049" s="3" t="s">
        <v>25</v>
      </c>
      <c r="K2049" s="3" t="s">
        <v>83</v>
      </c>
      <c r="L2049" s="6">
        <v>43040</v>
      </c>
      <c r="M2049" s="6">
        <v>83768</v>
      </c>
      <c r="N2049" s="6">
        <v>12030</v>
      </c>
      <c r="O2049" s="6">
        <v>50249</v>
      </c>
      <c r="P2049" s="6">
        <v>41696</v>
      </c>
      <c r="Q2049" s="6">
        <v>46156.6</v>
      </c>
    </row>
    <row r="2050" spans="7:17" x14ac:dyDescent="0.3">
      <c r="G2050" s="3" t="s">
        <v>73</v>
      </c>
      <c r="H2050" s="3" t="s">
        <v>20</v>
      </c>
      <c r="I2050" s="3" t="s">
        <v>23</v>
      </c>
      <c r="J2050" s="3" t="s">
        <v>25</v>
      </c>
      <c r="K2050" s="3" t="s">
        <v>84</v>
      </c>
      <c r="L2050" s="6">
        <v>43040</v>
      </c>
      <c r="M2050" s="6">
        <v>83768</v>
      </c>
      <c r="N2050" s="6">
        <v>12030</v>
      </c>
      <c r="O2050" s="6">
        <v>50249</v>
      </c>
      <c r="P2050" s="6">
        <v>84732</v>
      </c>
      <c r="Q2050" s="6">
        <v>54763.8</v>
      </c>
    </row>
    <row r="2051" spans="7:17" x14ac:dyDescent="0.3">
      <c r="G2051" s="3" t="s">
        <v>73</v>
      </c>
      <c r="H2051" s="3" t="s">
        <v>20</v>
      </c>
      <c r="I2051" s="3" t="s">
        <v>23</v>
      </c>
      <c r="J2051" s="3" t="s">
        <v>25</v>
      </c>
      <c r="K2051" s="3" t="s">
        <v>24</v>
      </c>
      <c r="L2051" s="6">
        <v>43040</v>
      </c>
      <c r="M2051" s="6">
        <v>83768</v>
      </c>
      <c r="N2051" s="6">
        <v>12030</v>
      </c>
      <c r="O2051" s="6">
        <v>50249</v>
      </c>
      <c r="P2051" s="6">
        <v>100893</v>
      </c>
      <c r="Q2051" s="6">
        <v>57996</v>
      </c>
    </row>
    <row r="2052" spans="7:17" x14ac:dyDescent="0.3">
      <c r="G2052" s="3" t="s">
        <v>73</v>
      </c>
      <c r="H2052" s="3" t="s">
        <v>20</v>
      </c>
      <c r="I2052" s="3" t="s">
        <v>23</v>
      </c>
      <c r="J2052" s="3" t="s">
        <v>80</v>
      </c>
      <c r="K2052" s="3" t="s">
        <v>81</v>
      </c>
      <c r="L2052" s="6">
        <v>43040</v>
      </c>
      <c r="M2052" s="6">
        <v>83768</v>
      </c>
      <c r="N2052" s="6">
        <v>12030</v>
      </c>
      <c r="O2052" s="6">
        <v>117461</v>
      </c>
      <c r="P2052" s="6">
        <v>36016</v>
      </c>
      <c r="Q2052" s="6">
        <v>58463</v>
      </c>
    </row>
    <row r="2053" spans="7:17" x14ac:dyDescent="0.3">
      <c r="G2053" s="3" t="s">
        <v>73</v>
      </c>
      <c r="H2053" s="3" t="s">
        <v>20</v>
      </c>
      <c r="I2053" s="3" t="s">
        <v>23</v>
      </c>
      <c r="J2053" s="3" t="s">
        <v>80</v>
      </c>
      <c r="K2053" s="3" t="s">
        <v>82</v>
      </c>
      <c r="L2053" s="6">
        <v>43040</v>
      </c>
      <c r="M2053" s="6">
        <v>83768</v>
      </c>
      <c r="N2053" s="6">
        <v>12030</v>
      </c>
      <c r="O2053" s="6">
        <v>117461</v>
      </c>
      <c r="P2053" s="6">
        <v>33332</v>
      </c>
      <c r="Q2053" s="6">
        <v>57926.2</v>
      </c>
    </row>
    <row r="2054" spans="7:17" x14ac:dyDescent="0.3">
      <c r="G2054" s="3" t="s">
        <v>73</v>
      </c>
      <c r="H2054" s="3" t="s">
        <v>20</v>
      </c>
      <c r="I2054" s="3" t="s">
        <v>23</v>
      </c>
      <c r="J2054" s="3" t="s">
        <v>80</v>
      </c>
      <c r="K2054" s="3" t="s">
        <v>83</v>
      </c>
      <c r="L2054" s="6">
        <v>43040</v>
      </c>
      <c r="M2054" s="6">
        <v>83768</v>
      </c>
      <c r="N2054" s="6">
        <v>12030</v>
      </c>
      <c r="O2054" s="6">
        <v>117461</v>
      </c>
      <c r="P2054" s="6">
        <v>41696</v>
      </c>
      <c r="Q2054" s="6">
        <v>59599</v>
      </c>
    </row>
    <row r="2055" spans="7:17" x14ac:dyDescent="0.3">
      <c r="G2055" s="3" t="s">
        <v>73</v>
      </c>
      <c r="H2055" s="3" t="s">
        <v>20</v>
      </c>
      <c r="I2055" s="3" t="s">
        <v>23</v>
      </c>
      <c r="J2055" s="3" t="s">
        <v>80</v>
      </c>
      <c r="K2055" s="3" t="s">
        <v>84</v>
      </c>
      <c r="L2055" s="6">
        <v>43040</v>
      </c>
      <c r="M2055" s="6">
        <v>83768</v>
      </c>
      <c r="N2055" s="6">
        <v>12030</v>
      </c>
      <c r="O2055" s="6">
        <v>117461</v>
      </c>
      <c r="P2055" s="6">
        <v>84732</v>
      </c>
      <c r="Q2055" s="6">
        <v>68206.2</v>
      </c>
    </row>
    <row r="2056" spans="7:17" x14ac:dyDescent="0.3">
      <c r="G2056" s="3" t="s">
        <v>73</v>
      </c>
      <c r="H2056" s="3" t="s">
        <v>20</v>
      </c>
      <c r="I2056" s="3" t="s">
        <v>23</v>
      </c>
      <c r="J2056" s="3" t="s">
        <v>80</v>
      </c>
      <c r="K2056" s="3" t="s">
        <v>24</v>
      </c>
      <c r="L2056" s="6">
        <v>43040</v>
      </c>
      <c r="M2056" s="6">
        <v>83768</v>
      </c>
      <c r="N2056" s="6">
        <v>12030</v>
      </c>
      <c r="O2056" s="6">
        <v>117461</v>
      </c>
      <c r="P2056" s="6">
        <v>100893</v>
      </c>
      <c r="Q2056" s="6">
        <v>71438.399999999994</v>
      </c>
    </row>
    <row r="2057" spans="7:17" x14ac:dyDescent="0.3">
      <c r="G2057" s="3" t="s">
        <v>73</v>
      </c>
      <c r="H2057" s="3" t="s">
        <v>20</v>
      </c>
      <c r="I2057" s="3" t="s">
        <v>23</v>
      </c>
      <c r="J2057" s="3" t="s">
        <v>81</v>
      </c>
      <c r="K2057" s="3" t="s">
        <v>82</v>
      </c>
      <c r="L2057" s="6">
        <v>43040</v>
      </c>
      <c r="M2057" s="6">
        <v>83768</v>
      </c>
      <c r="N2057" s="6">
        <v>12030</v>
      </c>
      <c r="O2057" s="6">
        <v>36016</v>
      </c>
      <c r="P2057" s="6">
        <v>33332</v>
      </c>
      <c r="Q2057" s="6">
        <v>41637.199999999997</v>
      </c>
    </row>
    <row r="2058" spans="7:17" x14ac:dyDescent="0.3">
      <c r="G2058" s="3" t="s">
        <v>73</v>
      </c>
      <c r="H2058" s="3" t="s">
        <v>20</v>
      </c>
      <c r="I2058" s="3" t="s">
        <v>23</v>
      </c>
      <c r="J2058" s="3" t="s">
        <v>81</v>
      </c>
      <c r="K2058" s="3" t="s">
        <v>83</v>
      </c>
      <c r="L2058" s="6">
        <v>43040</v>
      </c>
      <c r="M2058" s="6">
        <v>83768</v>
      </c>
      <c r="N2058" s="6">
        <v>12030</v>
      </c>
      <c r="O2058" s="6">
        <v>36016</v>
      </c>
      <c r="P2058" s="6">
        <v>41696</v>
      </c>
      <c r="Q2058" s="6">
        <v>43310</v>
      </c>
    </row>
    <row r="2059" spans="7:17" x14ac:dyDescent="0.3">
      <c r="G2059" s="3" t="s">
        <v>73</v>
      </c>
      <c r="H2059" s="3" t="s">
        <v>20</v>
      </c>
      <c r="I2059" s="3" t="s">
        <v>23</v>
      </c>
      <c r="J2059" s="3" t="s">
        <v>81</v>
      </c>
      <c r="K2059" s="3" t="s">
        <v>84</v>
      </c>
      <c r="L2059" s="6">
        <v>43040</v>
      </c>
      <c r="M2059" s="6">
        <v>83768</v>
      </c>
      <c r="N2059" s="6">
        <v>12030</v>
      </c>
      <c r="O2059" s="6">
        <v>36016</v>
      </c>
      <c r="P2059" s="6">
        <v>84732</v>
      </c>
      <c r="Q2059" s="6">
        <v>51917.2</v>
      </c>
    </row>
    <row r="2060" spans="7:17" x14ac:dyDescent="0.3">
      <c r="G2060" s="3" t="s">
        <v>73</v>
      </c>
      <c r="H2060" s="3" t="s">
        <v>20</v>
      </c>
      <c r="I2060" s="3" t="s">
        <v>23</v>
      </c>
      <c r="J2060" s="3" t="s">
        <v>81</v>
      </c>
      <c r="K2060" s="3" t="s">
        <v>24</v>
      </c>
      <c r="L2060" s="6">
        <v>43040</v>
      </c>
      <c r="M2060" s="6">
        <v>83768</v>
      </c>
      <c r="N2060" s="6">
        <v>12030</v>
      </c>
      <c r="O2060" s="6">
        <v>36016</v>
      </c>
      <c r="P2060" s="6">
        <v>100893</v>
      </c>
      <c r="Q2060" s="6">
        <v>55149.4</v>
      </c>
    </row>
    <row r="2061" spans="7:17" x14ac:dyDescent="0.3">
      <c r="G2061" s="3" t="s">
        <v>73</v>
      </c>
      <c r="H2061" s="3" t="s">
        <v>20</v>
      </c>
      <c r="I2061" s="3" t="s">
        <v>23</v>
      </c>
      <c r="J2061" s="3" t="s">
        <v>82</v>
      </c>
      <c r="K2061" s="3" t="s">
        <v>83</v>
      </c>
      <c r="L2061" s="6">
        <v>43040</v>
      </c>
      <c r="M2061" s="6">
        <v>83768</v>
      </c>
      <c r="N2061" s="6">
        <v>12030</v>
      </c>
      <c r="O2061" s="6">
        <v>33332</v>
      </c>
      <c r="P2061" s="6">
        <v>41696</v>
      </c>
      <c r="Q2061" s="6">
        <v>42773.2</v>
      </c>
    </row>
    <row r="2062" spans="7:17" x14ac:dyDescent="0.3">
      <c r="G2062" s="3" t="s">
        <v>73</v>
      </c>
      <c r="H2062" s="3" t="s">
        <v>20</v>
      </c>
      <c r="I2062" s="3" t="s">
        <v>23</v>
      </c>
      <c r="J2062" s="3" t="s">
        <v>82</v>
      </c>
      <c r="K2062" s="3" t="s">
        <v>84</v>
      </c>
      <c r="L2062" s="6">
        <v>43040</v>
      </c>
      <c r="M2062" s="6">
        <v>83768</v>
      </c>
      <c r="N2062" s="6">
        <v>12030</v>
      </c>
      <c r="O2062" s="6">
        <v>33332</v>
      </c>
      <c r="P2062" s="6">
        <v>84732</v>
      </c>
      <c r="Q2062" s="6">
        <v>51380.4</v>
      </c>
    </row>
    <row r="2063" spans="7:17" x14ac:dyDescent="0.3">
      <c r="G2063" s="3" t="s">
        <v>73</v>
      </c>
      <c r="H2063" s="3" t="s">
        <v>20</v>
      </c>
      <c r="I2063" s="3" t="s">
        <v>23</v>
      </c>
      <c r="J2063" s="3" t="s">
        <v>82</v>
      </c>
      <c r="K2063" s="3" t="s">
        <v>24</v>
      </c>
      <c r="L2063" s="6">
        <v>43040</v>
      </c>
      <c r="M2063" s="6">
        <v>83768</v>
      </c>
      <c r="N2063" s="6">
        <v>12030</v>
      </c>
      <c r="O2063" s="6">
        <v>33332</v>
      </c>
      <c r="P2063" s="6">
        <v>100893</v>
      </c>
      <c r="Q2063" s="6">
        <v>54612.6</v>
      </c>
    </row>
    <row r="2064" spans="7:17" x14ac:dyDescent="0.3">
      <c r="G2064" s="3" t="s">
        <v>73</v>
      </c>
      <c r="H2064" s="3" t="s">
        <v>20</v>
      </c>
      <c r="I2064" s="3" t="s">
        <v>23</v>
      </c>
      <c r="J2064" s="3" t="s">
        <v>83</v>
      </c>
      <c r="K2064" s="3" t="s">
        <v>84</v>
      </c>
      <c r="L2064" s="6">
        <v>43040</v>
      </c>
      <c r="M2064" s="6">
        <v>83768</v>
      </c>
      <c r="N2064" s="6">
        <v>12030</v>
      </c>
      <c r="O2064" s="6">
        <v>41696</v>
      </c>
      <c r="P2064" s="6">
        <v>84732</v>
      </c>
      <c r="Q2064" s="6">
        <v>53053.2</v>
      </c>
    </row>
    <row r="2065" spans="7:17" x14ac:dyDescent="0.3">
      <c r="G2065" s="3" t="s">
        <v>73</v>
      </c>
      <c r="H2065" s="3" t="s">
        <v>20</v>
      </c>
      <c r="I2065" s="3" t="s">
        <v>23</v>
      </c>
      <c r="J2065" s="3" t="s">
        <v>83</v>
      </c>
      <c r="K2065" s="3" t="s">
        <v>24</v>
      </c>
      <c r="L2065" s="6">
        <v>43040</v>
      </c>
      <c r="M2065" s="6">
        <v>83768</v>
      </c>
      <c r="N2065" s="6">
        <v>12030</v>
      </c>
      <c r="O2065" s="6">
        <v>41696</v>
      </c>
      <c r="P2065" s="6">
        <v>100893</v>
      </c>
      <c r="Q2065" s="6">
        <v>56285.4</v>
      </c>
    </row>
    <row r="2066" spans="7:17" x14ac:dyDescent="0.3">
      <c r="G2066" s="3" t="s">
        <v>73</v>
      </c>
      <c r="H2066" s="3" t="s">
        <v>20</v>
      </c>
      <c r="I2066" s="3" t="s">
        <v>23</v>
      </c>
      <c r="J2066" s="3" t="s">
        <v>84</v>
      </c>
      <c r="K2066" s="3" t="s">
        <v>24</v>
      </c>
      <c r="L2066" s="6">
        <v>43040</v>
      </c>
      <c r="M2066" s="6">
        <v>83768</v>
      </c>
      <c r="N2066" s="6">
        <v>12030</v>
      </c>
      <c r="O2066" s="6">
        <v>84732</v>
      </c>
      <c r="P2066" s="6">
        <v>100893</v>
      </c>
      <c r="Q2066" s="6">
        <v>64892.6</v>
      </c>
    </row>
    <row r="2067" spans="7:17" x14ac:dyDescent="0.3">
      <c r="G2067" s="3" t="s">
        <v>73</v>
      </c>
      <c r="H2067" s="3" t="s">
        <v>20</v>
      </c>
      <c r="I2067" s="3" t="s">
        <v>77</v>
      </c>
      <c r="J2067" s="3" t="s">
        <v>78</v>
      </c>
      <c r="K2067" s="3" t="s">
        <v>79</v>
      </c>
      <c r="L2067" s="6">
        <v>43040</v>
      </c>
      <c r="M2067" s="6">
        <v>83768</v>
      </c>
      <c r="N2067" s="6">
        <v>65219</v>
      </c>
      <c r="O2067" s="6">
        <v>94450</v>
      </c>
      <c r="P2067" s="6">
        <v>97051</v>
      </c>
      <c r="Q2067" s="6">
        <v>76705.600000000006</v>
      </c>
    </row>
    <row r="2068" spans="7:17" x14ac:dyDescent="0.3">
      <c r="G2068" s="3" t="s">
        <v>73</v>
      </c>
      <c r="H2068" s="3" t="s">
        <v>20</v>
      </c>
      <c r="I2068" s="3" t="s">
        <v>77</v>
      </c>
      <c r="J2068" s="3" t="s">
        <v>78</v>
      </c>
      <c r="K2068" s="3" t="s">
        <v>25</v>
      </c>
      <c r="L2068" s="6">
        <v>43040</v>
      </c>
      <c r="M2068" s="6">
        <v>83768</v>
      </c>
      <c r="N2068" s="6">
        <v>65219</v>
      </c>
      <c r="O2068" s="6">
        <v>94450</v>
      </c>
      <c r="P2068" s="6">
        <v>50249</v>
      </c>
      <c r="Q2068" s="6">
        <v>67345.2</v>
      </c>
    </row>
    <row r="2069" spans="7:17" x14ac:dyDescent="0.3">
      <c r="G2069" s="3" t="s">
        <v>73</v>
      </c>
      <c r="H2069" s="3" t="s">
        <v>20</v>
      </c>
      <c r="I2069" s="3" t="s">
        <v>77</v>
      </c>
      <c r="J2069" s="3" t="s">
        <v>78</v>
      </c>
      <c r="K2069" s="3" t="s">
        <v>80</v>
      </c>
      <c r="L2069" s="6">
        <v>43040</v>
      </c>
      <c r="M2069" s="6">
        <v>83768</v>
      </c>
      <c r="N2069" s="6">
        <v>65219</v>
      </c>
      <c r="O2069" s="6">
        <v>94450</v>
      </c>
      <c r="P2069" s="6">
        <v>117461</v>
      </c>
      <c r="Q2069" s="6">
        <v>80787.600000000006</v>
      </c>
    </row>
    <row r="2070" spans="7:17" x14ac:dyDescent="0.3">
      <c r="G2070" s="3" t="s">
        <v>73</v>
      </c>
      <c r="H2070" s="3" t="s">
        <v>20</v>
      </c>
      <c r="I2070" s="3" t="s">
        <v>77</v>
      </c>
      <c r="J2070" s="3" t="s">
        <v>78</v>
      </c>
      <c r="K2070" s="3" t="s">
        <v>81</v>
      </c>
      <c r="L2070" s="6">
        <v>43040</v>
      </c>
      <c r="M2070" s="6">
        <v>83768</v>
      </c>
      <c r="N2070" s="6">
        <v>65219</v>
      </c>
      <c r="O2070" s="6">
        <v>94450</v>
      </c>
      <c r="P2070" s="6">
        <v>36016</v>
      </c>
      <c r="Q2070" s="6">
        <v>64498.6</v>
      </c>
    </row>
    <row r="2071" spans="7:17" x14ac:dyDescent="0.3">
      <c r="G2071" s="3" t="s">
        <v>73</v>
      </c>
      <c r="H2071" s="3" t="s">
        <v>20</v>
      </c>
      <c r="I2071" s="3" t="s">
        <v>77</v>
      </c>
      <c r="J2071" s="3" t="s">
        <v>78</v>
      </c>
      <c r="K2071" s="3" t="s">
        <v>82</v>
      </c>
      <c r="L2071" s="6">
        <v>43040</v>
      </c>
      <c r="M2071" s="6">
        <v>83768</v>
      </c>
      <c r="N2071" s="6">
        <v>65219</v>
      </c>
      <c r="O2071" s="6">
        <v>94450</v>
      </c>
      <c r="P2071" s="6">
        <v>33332</v>
      </c>
      <c r="Q2071" s="6">
        <v>63961.8</v>
      </c>
    </row>
    <row r="2072" spans="7:17" x14ac:dyDescent="0.3">
      <c r="G2072" s="3" t="s">
        <v>73</v>
      </c>
      <c r="H2072" s="3" t="s">
        <v>20</v>
      </c>
      <c r="I2072" s="3" t="s">
        <v>77</v>
      </c>
      <c r="J2072" s="3" t="s">
        <v>78</v>
      </c>
      <c r="K2072" s="3" t="s">
        <v>83</v>
      </c>
      <c r="L2072" s="6">
        <v>43040</v>
      </c>
      <c r="M2072" s="6">
        <v>83768</v>
      </c>
      <c r="N2072" s="6">
        <v>65219</v>
      </c>
      <c r="O2072" s="6">
        <v>94450</v>
      </c>
      <c r="P2072" s="6">
        <v>41696</v>
      </c>
      <c r="Q2072" s="6">
        <v>65634.600000000006</v>
      </c>
    </row>
    <row r="2073" spans="7:17" x14ac:dyDescent="0.3">
      <c r="G2073" s="3" t="s">
        <v>73</v>
      </c>
      <c r="H2073" s="3" t="s">
        <v>20</v>
      </c>
      <c r="I2073" s="3" t="s">
        <v>77</v>
      </c>
      <c r="J2073" s="3" t="s">
        <v>78</v>
      </c>
      <c r="K2073" s="3" t="s">
        <v>84</v>
      </c>
      <c r="L2073" s="6">
        <v>43040</v>
      </c>
      <c r="M2073" s="6">
        <v>83768</v>
      </c>
      <c r="N2073" s="6">
        <v>65219</v>
      </c>
      <c r="O2073" s="6">
        <v>94450</v>
      </c>
      <c r="P2073" s="6">
        <v>84732</v>
      </c>
      <c r="Q2073" s="6">
        <v>74241.8</v>
      </c>
    </row>
    <row r="2074" spans="7:17" x14ac:dyDescent="0.3">
      <c r="G2074" s="3" t="s">
        <v>73</v>
      </c>
      <c r="H2074" s="3" t="s">
        <v>20</v>
      </c>
      <c r="I2074" s="3" t="s">
        <v>77</v>
      </c>
      <c r="J2074" s="3" t="s">
        <v>78</v>
      </c>
      <c r="K2074" s="3" t="s">
        <v>24</v>
      </c>
      <c r="L2074" s="6">
        <v>43040</v>
      </c>
      <c r="M2074" s="6">
        <v>83768</v>
      </c>
      <c r="N2074" s="6">
        <v>65219</v>
      </c>
      <c r="O2074" s="6">
        <v>94450</v>
      </c>
      <c r="P2074" s="6">
        <v>100893</v>
      </c>
      <c r="Q2074" s="6">
        <v>77474</v>
      </c>
    </row>
    <row r="2075" spans="7:17" x14ac:dyDescent="0.3">
      <c r="G2075" s="3" t="s">
        <v>73</v>
      </c>
      <c r="H2075" s="3" t="s">
        <v>20</v>
      </c>
      <c r="I2075" s="3" t="s">
        <v>77</v>
      </c>
      <c r="J2075" s="3" t="s">
        <v>79</v>
      </c>
      <c r="K2075" s="3" t="s">
        <v>25</v>
      </c>
      <c r="L2075" s="6">
        <v>43040</v>
      </c>
      <c r="M2075" s="6">
        <v>83768</v>
      </c>
      <c r="N2075" s="6">
        <v>65219</v>
      </c>
      <c r="O2075" s="6">
        <v>97051</v>
      </c>
      <c r="P2075" s="6">
        <v>50249</v>
      </c>
      <c r="Q2075" s="6">
        <v>67865.399999999994</v>
      </c>
    </row>
    <row r="2076" spans="7:17" x14ac:dyDescent="0.3">
      <c r="G2076" s="3" t="s">
        <v>73</v>
      </c>
      <c r="H2076" s="3" t="s">
        <v>20</v>
      </c>
      <c r="I2076" s="3" t="s">
        <v>77</v>
      </c>
      <c r="J2076" s="3" t="s">
        <v>79</v>
      </c>
      <c r="K2076" s="3" t="s">
        <v>80</v>
      </c>
      <c r="L2076" s="6">
        <v>43040</v>
      </c>
      <c r="M2076" s="6">
        <v>83768</v>
      </c>
      <c r="N2076" s="6">
        <v>65219</v>
      </c>
      <c r="O2076" s="6">
        <v>97051</v>
      </c>
      <c r="P2076" s="6">
        <v>117461</v>
      </c>
      <c r="Q2076" s="6">
        <v>81307.8</v>
      </c>
    </row>
    <row r="2077" spans="7:17" x14ac:dyDescent="0.3">
      <c r="G2077" s="3" t="s">
        <v>73</v>
      </c>
      <c r="H2077" s="3" t="s">
        <v>20</v>
      </c>
      <c r="I2077" s="3" t="s">
        <v>77</v>
      </c>
      <c r="J2077" s="3" t="s">
        <v>79</v>
      </c>
      <c r="K2077" s="3" t="s">
        <v>81</v>
      </c>
      <c r="L2077" s="6">
        <v>43040</v>
      </c>
      <c r="M2077" s="6">
        <v>83768</v>
      </c>
      <c r="N2077" s="6">
        <v>65219</v>
      </c>
      <c r="O2077" s="6">
        <v>97051</v>
      </c>
      <c r="P2077" s="6">
        <v>36016</v>
      </c>
      <c r="Q2077" s="6">
        <v>65018.8</v>
      </c>
    </row>
    <row r="2078" spans="7:17" x14ac:dyDescent="0.3">
      <c r="G2078" s="3" t="s">
        <v>73</v>
      </c>
      <c r="H2078" s="3" t="s">
        <v>20</v>
      </c>
      <c r="I2078" s="3" t="s">
        <v>77</v>
      </c>
      <c r="J2078" s="3" t="s">
        <v>79</v>
      </c>
      <c r="K2078" s="3" t="s">
        <v>82</v>
      </c>
      <c r="L2078" s="6">
        <v>43040</v>
      </c>
      <c r="M2078" s="6">
        <v>83768</v>
      </c>
      <c r="N2078" s="6">
        <v>65219</v>
      </c>
      <c r="O2078" s="6">
        <v>97051</v>
      </c>
      <c r="P2078" s="6">
        <v>33332</v>
      </c>
      <c r="Q2078" s="6">
        <v>64482</v>
      </c>
    </row>
    <row r="2079" spans="7:17" x14ac:dyDescent="0.3">
      <c r="G2079" s="3" t="s">
        <v>73</v>
      </c>
      <c r="H2079" s="3" t="s">
        <v>20</v>
      </c>
      <c r="I2079" s="3" t="s">
        <v>77</v>
      </c>
      <c r="J2079" s="3" t="s">
        <v>79</v>
      </c>
      <c r="K2079" s="3" t="s">
        <v>83</v>
      </c>
      <c r="L2079" s="6">
        <v>43040</v>
      </c>
      <c r="M2079" s="6">
        <v>83768</v>
      </c>
      <c r="N2079" s="6">
        <v>65219</v>
      </c>
      <c r="O2079" s="6">
        <v>97051</v>
      </c>
      <c r="P2079" s="6">
        <v>41696</v>
      </c>
      <c r="Q2079" s="6">
        <v>66154.8</v>
      </c>
    </row>
    <row r="2080" spans="7:17" x14ac:dyDescent="0.3">
      <c r="G2080" s="3" t="s">
        <v>73</v>
      </c>
      <c r="H2080" s="3" t="s">
        <v>20</v>
      </c>
      <c r="I2080" s="3" t="s">
        <v>77</v>
      </c>
      <c r="J2080" s="3" t="s">
        <v>79</v>
      </c>
      <c r="K2080" s="3" t="s">
        <v>84</v>
      </c>
      <c r="L2080" s="6">
        <v>43040</v>
      </c>
      <c r="M2080" s="6">
        <v>83768</v>
      </c>
      <c r="N2080" s="6">
        <v>65219</v>
      </c>
      <c r="O2080" s="6">
        <v>97051</v>
      </c>
      <c r="P2080" s="6">
        <v>84732</v>
      </c>
      <c r="Q2080" s="6">
        <v>74762</v>
      </c>
    </row>
    <row r="2081" spans="7:17" x14ac:dyDescent="0.3">
      <c r="G2081" s="3" t="s">
        <v>73</v>
      </c>
      <c r="H2081" s="3" t="s">
        <v>20</v>
      </c>
      <c r="I2081" s="3" t="s">
        <v>77</v>
      </c>
      <c r="J2081" s="3" t="s">
        <v>79</v>
      </c>
      <c r="K2081" s="3" t="s">
        <v>24</v>
      </c>
      <c r="L2081" s="6">
        <v>43040</v>
      </c>
      <c r="M2081" s="6">
        <v>83768</v>
      </c>
      <c r="N2081" s="6">
        <v>65219</v>
      </c>
      <c r="O2081" s="6">
        <v>97051</v>
      </c>
      <c r="P2081" s="6">
        <v>100893</v>
      </c>
      <c r="Q2081" s="6">
        <v>77994.2</v>
      </c>
    </row>
    <row r="2082" spans="7:17" x14ac:dyDescent="0.3">
      <c r="G2082" s="3" t="s">
        <v>73</v>
      </c>
      <c r="H2082" s="3" t="s">
        <v>20</v>
      </c>
      <c r="I2082" s="3" t="s">
        <v>77</v>
      </c>
      <c r="J2082" s="3" t="s">
        <v>25</v>
      </c>
      <c r="K2082" s="3" t="s">
        <v>80</v>
      </c>
      <c r="L2082" s="6">
        <v>43040</v>
      </c>
      <c r="M2082" s="6">
        <v>83768</v>
      </c>
      <c r="N2082" s="6">
        <v>65219</v>
      </c>
      <c r="O2082" s="6">
        <v>50249</v>
      </c>
      <c r="P2082" s="6">
        <v>117461</v>
      </c>
      <c r="Q2082" s="6">
        <v>71947.399999999994</v>
      </c>
    </row>
    <row r="2083" spans="7:17" x14ac:dyDescent="0.3">
      <c r="G2083" s="3" t="s">
        <v>73</v>
      </c>
      <c r="H2083" s="3" t="s">
        <v>20</v>
      </c>
      <c r="I2083" s="3" t="s">
        <v>77</v>
      </c>
      <c r="J2083" s="3" t="s">
        <v>25</v>
      </c>
      <c r="K2083" s="3" t="s">
        <v>81</v>
      </c>
      <c r="L2083" s="6">
        <v>43040</v>
      </c>
      <c r="M2083" s="6">
        <v>83768</v>
      </c>
      <c r="N2083" s="6">
        <v>65219</v>
      </c>
      <c r="O2083" s="6">
        <v>50249</v>
      </c>
      <c r="P2083" s="6">
        <v>36016</v>
      </c>
      <c r="Q2083" s="6">
        <v>55658.400000000001</v>
      </c>
    </row>
    <row r="2084" spans="7:17" x14ac:dyDescent="0.3">
      <c r="G2084" s="3" t="s">
        <v>73</v>
      </c>
      <c r="H2084" s="3" t="s">
        <v>20</v>
      </c>
      <c r="I2084" s="3" t="s">
        <v>77</v>
      </c>
      <c r="J2084" s="3" t="s">
        <v>25</v>
      </c>
      <c r="K2084" s="3" t="s">
        <v>82</v>
      </c>
      <c r="L2084" s="6">
        <v>43040</v>
      </c>
      <c r="M2084" s="6">
        <v>83768</v>
      </c>
      <c r="N2084" s="6">
        <v>65219</v>
      </c>
      <c r="O2084" s="6">
        <v>50249</v>
      </c>
      <c r="P2084" s="6">
        <v>33332</v>
      </c>
      <c r="Q2084" s="6">
        <v>55121.599999999999</v>
      </c>
    </row>
    <row r="2085" spans="7:17" x14ac:dyDescent="0.3">
      <c r="G2085" s="3" t="s">
        <v>73</v>
      </c>
      <c r="H2085" s="3" t="s">
        <v>20</v>
      </c>
      <c r="I2085" s="3" t="s">
        <v>77</v>
      </c>
      <c r="J2085" s="3" t="s">
        <v>25</v>
      </c>
      <c r="K2085" s="3" t="s">
        <v>83</v>
      </c>
      <c r="L2085" s="6">
        <v>43040</v>
      </c>
      <c r="M2085" s="6">
        <v>83768</v>
      </c>
      <c r="N2085" s="6">
        <v>65219</v>
      </c>
      <c r="O2085" s="6">
        <v>50249</v>
      </c>
      <c r="P2085" s="6">
        <v>41696</v>
      </c>
      <c r="Q2085" s="6">
        <v>56794.400000000001</v>
      </c>
    </row>
    <row r="2086" spans="7:17" x14ac:dyDescent="0.3">
      <c r="G2086" s="3" t="s">
        <v>73</v>
      </c>
      <c r="H2086" s="3" t="s">
        <v>20</v>
      </c>
      <c r="I2086" s="3" t="s">
        <v>77</v>
      </c>
      <c r="J2086" s="3" t="s">
        <v>25</v>
      </c>
      <c r="K2086" s="3" t="s">
        <v>84</v>
      </c>
      <c r="L2086" s="6">
        <v>43040</v>
      </c>
      <c r="M2086" s="6">
        <v>83768</v>
      </c>
      <c r="N2086" s="6">
        <v>65219</v>
      </c>
      <c r="O2086" s="6">
        <v>50249</v>
      </c>
      <c r="P2086" s="6">
        <v>84732</v>
      </c>
      <c r="Q2086" s="6">
        <v>65401.599999999999</v>
      </c>
    </row>
    <row r="2087" spans="7:17" x14ac:dyDescent="0.3">
      <c r="G2087" s="3" t="s">
        <v>73</v>
      </c>
      <c r="H2087" s="3" t="s">
        <v>20</v>
      </c>
      <c r="I2087" s="3" t="s">
        <v>77</v>
      </c>
      <c r="J2087" s="3" t="s">
        <v>25</v>
      </c>
      <c r="K2087" s="3" t="s">
        <v>24</v>
      </c>
      <c r="L2087" s="6">
        <v>43040</v>
      </c>
      <c r="M2087" s="6">
        <v>83768</v>
      </c>
      <c r="N2087" s="6">
        <v>65219</v>
      </c>
      <c r="O2087" s="6">
        <v>50249</v>
      </c>
      <c r="P2087" s="6">
        <v>100893</v>
      </c>
      <c r="Q2087" s="6">
        <v>68633.8</v>
      </c>
    </row>
    <row r="2088" spans="7:17" x14ac:dyDescent="0.3">
      <c r="G2088" s="3" t="s">
        <v>73</v>
      </c>
      <c r="H2088" s="3" t="s">
        <v>20</v>
      </c>
      <c r="I2088" s="3" t="s">
        <v>77</v>
      </c>
      <c r="J2088" s="3" t="s">
        <v>80</v>
      </c>
      <c r="K2088" s="3" t="s">
        <v>81</v>
      </c>
      <c r="L2088" s="6">
        <v>43040</v>
      </c>
      <c r="M2088" s="6">
        <v>83768</v>
      </c>
      <c r="N2088" s="6">
        <v>65219</v>
      </c>
      <c r="O2088" s="6">
        <v>117461</v>
      </c>
      <c r="P2088" s="6">
        <v>36016</v>
      </c>
      <c r="Q2088" s="6">
        <v>69100.800000000003</v>
      </c>
    </row>
    <row r="2089" spans="7:17" x14ac:dyDescent="0.3">
      <c r="G2089" s="3" t="s">
        <v>73</v>
      </c>
      <c r="H2089" s="3" t="s">
        <v>20</v>
      </c>
      <c r="I2089" s="3" t="s">
        <v>77</v>
      </c>
      <c r="J2089" s="3" t="s">
        <v>80</v>
      </c>
      <c r="K2089" s="3" t="s">
        <v>82</v>
      </c>
      <c r="L2089" s="6">
        <v>43040</v>
      </c>
      <c r="M2089" s="6">
        <v>83768</v>
      </c>
      <c r="N2089" s="6">
        <v>65219</v>
      </c>
      <c r="O2089" s="6">
        <v>117461</v>
      </c>
      <c r="P2089" s="6">
        <v>33332</v>
      </c>
      <c r="Q2089" s="6">
        <v>68564</v>
      </c>
    </row>
    <row r="2090" spans="7:17" x14ac:dyDescent="0.3">
      <c r="G2090" s="3" t="s">
        <v>73</v>
      </c>
      <c r="H2090" s="3" t="s">
        <v>20</v>
      </c>
      <c r="I2090" s="3" t="s">
        <v>77</v>
      </c>
      <c r="J2090" s="3" t="s">
        <v>80</v>
      </c>
      <c r="K2090" s="3" t="s">
        <v>83</v>
      </c>
      <c r="L2090" s="6">
        <v>43040</v>
      </c>
      <c r="M2090" s="6">
        <v>83768</v>
      </c>
      <c r="N2090" s="6">
        <v>65219</v>
      </c>
      <c r="O2090" s="6">
        <v>117461</v>
      </c>
      <c r="P2090" s="6">
        <v>41696</v>
      </c>
      <c r="Q2090" s="6">
        <v>70236.800000000003</v>
      </c>
    </row>
    <row r="2091" spans="7:17" x14ac:dyDescent="0.3">
      <c r="G2091" s="3" t="s">
        <v>73</v>
      </c>
      <c r="H2091" s="3" t="s">
        <v>20</v>
      </c>
      <c r="I2091" s="3" t="s">
        <v>77</v>
      </c>
      <c r="J2091" s="3" t="s">
        <v>80</v>
      </c>
      <c r="K2091" s="3" t="s">
        <v>84</v>
      </c>
      <c r="L2091" s="6">
        <v>43040</v>
      </c>
      <c r="M2091" s="6">
        <v>83768</v>
      </c>
      <c r="N2091" s="6">
        <v>65219</v>
      </c>
      <c r="O2091" s="6">
        <v>117461</v>
      </c>
      <c r="P2091" s="6">
        <v>84732</v>
      </c>
      <c r="Q2091" s="6">
        <v>78844</v>
      </c>
    </row>
    <row r="2092" spans="7:17" x14ac:dyDescent="0.3">
      <c r="G2092" s="3" t="s">
        <v>73</v>
      </c>
      <c r="H2092" s="3" t="s">
        <v>20</v>
      </c>
      <c r="I2092" s="3" t="s">
        <v>77</v>
      </c>
      <c r="J2092" s="3" t="s">
        <v>80</v>
      </c>
      <c r="K2092" s="3" t="s">
        <v>24</v>
      </c>
      <c r="L2092" s="6">
        <v>43040</v>
      </c>
      <c r="M2092" s="6">
        <v>83768</v>
      </c>
      <c r="N2092" s="6">
        <v>65219</v>
      </c>
      <c r="O2092" s="6">
        <v>117461</v>
      </c>
      <c r="P2092" s="6">
        <v>100893</v>
      </c>
      <c r="Q2092" s="6">
        <v>82076.2</v>
      </c>
    </row>
    <row r="2093" spans="7:17" x14ac:dyDescent="0.3">
      <c r="G2093" s="3" t="s">
        <v>73</v>
      </c>
      <c r="H2093" s="3" t="s">
        <v>20</v>
      </c>
      <c r="I2093" s="3" t="s">
        <v>77</v>
      </c>
      <c r="J2093" s="3" t="s">
        <v>81</v>
      </c>
      <c r="K2093" s="3" t="s">
        <v>82</v>
      </c>
      <c r="L2093" s="6">
        <v>43040</v>
      </c>
      <c r="M2093" s="6">
        <v>83768</v>
      </c>
      <c r="N2093" s="6">
        <v>65219</v>
      </c>
      <c r="O2093" s="6">
        <v>36016</v>
      </c>
      <c r="P2093" s="6">
        <v>33332</v>
      </c>
      <c r="Q2093" s="6">
        <v>52275</v>
      </c>
    </row>
    <row r="2094" spans="7:17" x14ac:dyDescent="0.3">
      <c r="G2094" s="3" t="s">
        <v>73</v>
      </c>
      <c r="H2094" s="3" t="s">
        <v>20</v>
      </c>
      <c r="I2094" s="3" t="s">
        <v>77</v>
      </c>
      <c r="J2094" s="3" t="s">
        <v>81</v>
      </c>
      <c r="K2094" s="3" t="s">
        <v>83</v>
      </c>
      <c r="L2094" s="6">
        <v>43040</v>
      </c>
      <c r="M2094" s="6">
        <v>83768</v>
      </c>
      <c r="N2094" s="6">
        <v>65219</v>
      </c>
      <c r="O2094" s="6">
        <v>36016</v>
      </c>
      <c r="P2094" s="6">
        <v>41696</v>
      </c>
      <c r="Q2094" s="6">
        <v>53947.8</v>
      </c>
    </row>
    <row r="2095" spans="7:17" x14ac:dyDescent="0.3">
      <c r="G2095" s="3" t="s">
        <v>73</v>
      </c>
      <c r="H2095" s="3" t="s">
        <v>20</v>
      </c>
      <c r="I2095" s="3" t="s">
        <v>77</v>
      </c>
      <c r="J2095" s="3" t="s">
        <v>81</v>
      </c>
      <c r="K2095" s="3" t="s">
        <v>84</v>
      </c>
      <c r="L2095" s="6">
        <v>43040</v>
      </c>
      <c r="M2095" s="6">
        <v>83768</v>
      </c>
      <c r="N2095" s="6">
        <v>65219</v>
      </c>
      <c r="O2095" s="6">
        <v>36016</v>
      </c>
      <c r="P2095" s="6">
        <v>84732</v>
      </c>
      <c r="Q2095" s="6">
        <v>62555</v>
      </c>
    </row>
    <row r="2096" spans="7:17" x14ac:dyDescent="0.3">
      <c r="G2096" s="3" t="s">
        <v>73</v>
      </c>
      <c r="H2096" s="3" t="s">
        <v>20</v>
      </c>
      <c r="I2096" s="3" t="s">
        <v>77</v>
      </c>
      <c r="J2096" s="3" t="s">
        <v>81</v>
      </c>
      <c r="K2096" s="3" t="s">
        <v>24</v>
      </c>
      <c r="L2096" s="6">
        <v>43040</v>
      </c>
      <c r="M2096" s="6">
        <v>83768</v>
      </c>
      <c r="N2096" s="6">
        <v>65219</v>
      </c>
      <c r="O2096" s="6">
        <v>36016</v>
      </c>
      <c r="P2096" s="6">
        <v>100893</v>
      </c>
      <c r="Q2096" s="6">
        <v>65787.199999999997</v>
      </c>
    </row>
    <row r="2097" spans="7:17" x14ac:dyDescent="0.3">
      <c r="G2097" s="3" t="s">
        <v>73</v>
      </c>
      <c r="H2097" s="3" t="s">
        <v>20</v>
      </c>
      <c r="I2097" s="3" t="s">
        <v>77</v>
      </c>
      <c r="J2097" s="3" t="s">
        <v>82</v>
      </c>
      <c r="K2097" s="3" t="s">
        <v>83</v>
      </c>
      <c r="L2097" s="6">
        <v>43040</v>
      </c>
      <c r="M2097" s="6">
        <v>83768</v>
      </c>
      <c r="N2097" s="6">
        <v>65219</v>
      </c>
      <c r="O2097" s="6">
        <v>33332</v>
      </c>
      <c r="P2097" s="6">
        <v>41696</v>
      </c>
      <c r="Q2097" s="6">
        <v>53411</v>
      </c>
    </row>
    <row r="2098" spans="7:17" x14ac:dyDescent="0.3">
      <c r="G2098" s="3" t="s">
        <v>73</v>
      </c>
      <c r="H2098" s="3" t="s">
        <v>20</v>
      </c>
      <c r="I2098" s="3" t="s">
        <v>77</v>
      </c>
      <c r="J2098" s="3" t="s">
        <v>82</v>
      </c>
      <c r="K2098" s="3" t="s">
        <v>84</v>
      </c>
      <c r="L2098" s="6">
        <v>43040</v>
      </c>
      <c r="M2098" s="6">
        <v>83768</v>
      </c>
      <c r="N2098" s="6">
        <v>65219</v>
      </c>
      <c r="O2098" s="6">
        <v>33332</v>
      </c>
      <c r="P2098" s="6">
        <v>84732</v>
      </c>
      <c r="Q2098" s="6">
        <v>62018.2</v>
      </c>
    </row>
    <row r="2099" spans="7:17" x14ac:dyDescent="0.3">
      <c r="G2099" s="3" t="s">
        <v>73</v>
      </c>
      <c r="H2099" s="3" t="s">
        <v>20</v>
      </c>
      <c r="I2099" s="3" t="s">
        <v>77</v>
      </c>
      <c r="J2099" s="3" t="s">
        <v>82</v>
      </c>
      <c r="K2099" s="3" t="s">
        <v>24</v>
      </c>
      <c r="L2099" s="6">
        <v>43040</v>
      </c>
      <c r="M2099" s="6">
        <v>83768</v>
      </c>
      <c r="N2099" s="6">
        <v>65219</v>
      </c>
      <c r="O2099" s="6">
        <v>33332</v>
      </c>
      <c r="P2099" s="6">
        <v>100893</v>
      </c>
      <c r="Q2099" s="6">
        <v>65250.400000000001</v>
      </c>
    </row>
    <row r="2100" spans="7:17" x14ac:dyDescent="0.3">
      <c r="G2100" s="3" t="s">
        <v>73</v>
      </c>
      <c r="H2100" s="3" t="s">
        <v>20</v>
      </c>
      <c r="I2100" s="3" t="s">
        <v>77</v>
      </c>
      <c r="J2100" s="3" t="s">
        <v>83</v>
      </c>
      <c r="K2100" s="3" t="s">
        <v>84</v>
      </c>
      <c r="L2100" s="6">
        <v>43040</v>
      </c>
      <c r="M2100" s="6">
        <v>83768</v>
      </c>
      <c r="N2100" s="6">
        <v>65219</v>
      </c>
      <c r="O2100" s="6">
        <v>41696</v>
      </c>
      <c r="P2100" s="6">
        <v>84732</v>
      </c>
      <c r="Q2100" s="6">
        <v>63691</v>
      </c>
    </row>
    <row r="2101" spans="7:17" x14ac:dyDescent="0.3">
      <c r="G2101" s="3" t="s">
        <v>73</v>
      </c>
      <c r="H2101" s="3" t="s">
        <v>20</v>
      </c>
      <c r="I2101" s="3" t="s">
        <v>77</v>
      </c>
      <c r="J2101" s="3" t="s">
        <v>83</v>
      </c>
      <c r="K2101" s="3" t="s">
        <v>24</v>
      </c>
      <c r="L2101" s="6">
        <v>43040</v>
      </c>
      <c r="M2101" s="6">
        <v>83768</v>
      </c>
      <c r="N2101" s="6">
        <v>65219</v>
      </c>
      <c r="O2101" s="6">
        <v>41696</v>
      </c>
      <c r="P2101" s="6">
        <v>100893</v>
      </c>
      <c r="Q2101" s="6">
        <v>66923.199999999997</v>
      </c>
    </row>
    <row r="2102" spans="7:17" x14ac:dyDescent="0.3">
      <c r="G2102" s="3" t="s">
        <v>73</v>
      </c>
      <c r="H2102" s="3" t="s">
        <v>20</v>
      </c>
      <c r="I2102" s="3" t="s">
        <v>77</v>
      </c>
      <c r="J2102" s="3" t="s">
        <v>84</v>
      </c>
      <c r="K2102" s="3" t="s">
        <v>24</v>
      </c>
      <c r="L2102" s="6">
        <v>43040</v>
      </c>
      <c r="M2102" s="6">
        <v>83768</v>
      </c>
      <c r="N2102" s="6">
        <v>65219</v>
      </c>
      <c r="O2102" s="6">
        <v>84732</v>
      </c>
      <c r="P2102" s="6">
        <v>100893</v>
      </c>
      <c r="Q2102" s="6">
        <v>75530.399999999994</v>
      </c>
    </row>
    <row r="2103" spans="7:17" x14ac:dyDescent="0.3">
      <c r="G2103" s="3" t="s">
        <v>73</v>
      </c>
      <c r="H2103" s="3" t="s">
        <v>20</v>
      </c>
      <c r="I2103" s="3" t="s">
        <v>78</v>
      </c>
      <c r="J2103" s="3" t="s">
        <v>79</v>
      </c>
      <c r="K2103" s="3" t="s">
        <v>25</v>
      </c>
      <c r="L2103" s="6">
        <v>43040</v>
      </c>
      <c r="M2103" s="6">
        <v>83768</v>
      </c>
      <c r="N2103" s="6">
        <v>94450</v>
      </c>
      <c r="O2103" s="6">
        <v>97051</v>
      </c>
      <c r="P2103" s="6">
        <v>50249</v>
      </c>
      <c r="Q2103" s="6">
        <v>73711.600000000006</v>
      </c>
    </row>
    <row r="2104" spans="7:17" x14ac:dyDescent="0.3">
      <c r="G2104" s="3" t="s">
        <v>73</v>
      </c>
      <c r="H2104" s="3" t="s">
        <v>20</v>
      </c>
      <c r="I2104" s="3" t="s">
        <v>78</v>
      </c>
      <c r="J2104" s="3" t="s">
        <v>79</v>
      </c>
      <c r="K2104" s="3" t="s">
        <v>80</v>
      </c>
      <c r="L2104" s="6">
        <v>43040</v>
      </c>
      <c r="M2104" s="6">
        <v>83768</v>
      </c>
      <c r="N2104" s="6">
        <v>94450</v>
      </c>
      <c r="O2104" s="6">
        <v>97051</v>
      </c>
      <c r="P2104" s="6">
        <v>117461</v>
      </c>
      <c r="Q2104" s="6">
        <v>87154</v>
      </c>
    </row>
    <row r="2105" spans="7:17" x14ac:dyDescent="0.3">
      <c r="G2105" s="3" t="s">
        <v>73</v>
      </c>
      <c r="H2105" s="3" t="s">
        <v>20</v>
      </c>
      <c r="I2105" s="3" t="s">
        <v>78</v>
      </c>
      <c r="J2105" s="3" t="s">
        <v>79</v>
      </c>
      <c r="K2105" s="3" t="s">
        <v>81</v>
      </c>
      <c r="L2105" s="6">
        <v>43040</v>
      </c>
      <c r="M2105" s="6">
        <v>83768</v>
      </c>
      <c r="N2105" s="6">
        <v>94450</v>
      </c>
      <c r="O2105" s="6">
        <v>97051</v>
      </c>
      <c r="P2105" s="6">
        <v>36016</v>
      </c>
      <c r="Q2105" s="6">
        <v>70865</v>
      </c>
    </row>
    <row r="2106" spans="7:17" x14ac:dyDescent="0.3">
      <c r="G2106" s="3" t="s">
        <v>73</v>
      </c>
      <c r="H2106" s="3" t="s">
        <v>20</v>
      </c>
      <c r="I2106" s="3" t="s">
        <v>78</v>
      </c>
      <c r="J2106" s="3" t="s">
        <v>79</v>
      </c>
      <c r="K2106" s="3" t="s">
        <v>82</v>
      </c>
      <c r="L2106" s="6">
        <v>43040</v>
      </c>
      <c r="M2106" s="6">
        <v>83768</v>
      </c>
      <c r="N2106" s="6">
        <v>94450</v>
      </c>
      <c r="O2106" s="6">
        <v>97051</v>
      </c>
      <c r="P2106" s="6">
        <v>33332</v>
      </c>
      <c r="Q2106" s="6">
        <v>70328.2</v>
      </c>
    </row>
    <row r="2107" spans="7:17" x14ac:dyDescent="0.3">
      <c r="G2107" s="3" t="s">
        <v>73</v>
      </c>
      <c r="H2107" s="3" t="s">
        <v>20</v>
      </c>
      <c r="I2107" s="3" t="s">
        <v>78</v>
      </c>
      <c r="J2107" s="3" t="s">
        <v>79</v>
      </c>
      <c r="K2107" s="3" t="s">
        <v>83</v>
      </c>
      <c r="L2107" s="6">
        <v>43040</v>
      </c>
      <c r="M2107" s="6">
        <v>83768</v>
      </c>
      <c r="N2107" s="6">
        <v>94450</v>
      </c>
      <c r="O2107" s="6">
        <v>97051</v>
      </c>
      <c r="P2107" s="6">
        <v>41696</v>
      </c>
      <c r="Q2107" s="6">
        <v>72001</v>
      </c>
    </row>
    <row r="2108" spans="7:17" x14ac:dyDescent="0.3">
      <c r="G2108" s="3" t="s">
        <v>73</v>
      </c>
      <c r="H2108" s="3" t="s">
        <v>20</v>
      </c>
      <c r="I2108" s="3" t="s">
        <v>78</v>
      </c>
      <c r="J2108" s="3" t="s">
        <v>79</v>
      </c>
      <c r="K2108" s="3" t="s">
        <v>84</v>
      </c>
      <c r="L2108" s="6">
        <v>43040</v>
      </c>
      <c r="M2108" s="6">
        <v>83768</v>
      </c>
      <c r="N2108" s="6">
        <v>94450</v>
      </c>
      <c r="O2108" s="6">
        <v>97051</v>
      </c>
      <c r="P2108" s="6">
        <v>84732</v>
      </c>
      <c r="Q2108" s="6">
        <v>80608.2</v>
      </c>
    </row>
    <row r="2109" spans="7:17" x14ac:dyDescent="0.3">
      <c r="G2109" s="3" t="s">
        <v>73</v>
      </c>
      <c r="H2109" s="3" t="s">
        <v>20</v>
      </c>
      <c r="I2109" s="3" t="s">
        <v>78</v>
      </c>
      <c r="J2109" s="3" t="s">
        <v>79</v>
      </c>
      <c r="K2109" s="3" t="s">
        <v>24</v>
      </c>
      <c r="L2109" s="6">
        <v>43040</v>
      </c>
      <c r="M2109" s="6">
        <v>83768</v>
      </c>
      <c r="N2109" s="6">
        <v>94450</v>
      </c>
      <c r="O2109" s="6">
        <v>97051</v>
      </c>
      <c r="P2109" s="6">
        <v>100893</v>
      </c>
      <c r="Q2109" s="6">
        <v>83840.399999999994</v>
      </c>
    </row>
    <row r="2110" spans="7:17" x14ac:dyDescent="0.3">
      <c r="G2110" s="3" t="s">
        <v>73</v>
      </c>
      <c r="H2110" s="3" t="s">
        <v>20</v>
      </c>
      <c r="I2110" s="3" t="s">
        <v>78</v>
      </c>
      <c r="J2110" s="3" t="s">
        <v>25</v>
      </c>
      <c r="K2110" s="3" t="s">
        <v>80</v>
      </c>
      <c r="L2110" s="6">
        <v>43040</v>
      </c>
      <c r="M2110" s="6">
        <v>83768</v>
      </c>
      <c r="N2110" s="6">
        <v>94450</v>
      </c>
      <c r="O2110" s="6">
        <v>50249</v>
      </c>
      <c r="P2110" s="6">
        <v>117461</v>
      </c>
      <c r="Q2110" s="6">
        <v>77793.600000000006</v>
      </c>
    </row>
    <row r="2111" spans="7:17" x14ac:dyDescent="0.3">
      <c r="G2111" s="3" t="s">
        <v>73</v>
      </c>
      <c r="H2111" s="3" t="s">
        <v>20</v>
      </c>
      <c r="I2111" s="3" t="s">
        <v>78</v>
      </c>
      <c r="J2111" s="3" t="s">
        <v>25</v>
      </c>
      <c r="K2111" s="3" t="s">
        <v>81</v>
      </c>
      <c r="L2111" s="6">
        <v>43040</v>
      </c>
      <c r="M2111" s="6">
        <v>83768</v>
      </c>
      <c r="N2111" s="6">
        <v>94450</v>
      </c>
      <c r="O2111" s="6">
        <v>50249</v>
      </c>
      <c r="P2111" s="6">
        <v>36016</v>
      </c>
      <c r="Q2111" s="6">
        <v>61504.6</v>
      </c>
    </row>
    <row r="2112" spans="7:17" x14ac:dyDescent="0.3">
      <c r="G2112" s="3" t="s">
        <v>73</v>
      </c>
      <c r="H2112" s="3" t="s">
        <v>20</v>
      </c>
      <c r="I2112" s="3" t="s">
        <v>78</v>
      </c>
      <c r="J2112" s="3" t="s">
        <v>25</v>
      </c>
      <c r="K2112" s="3" t="s">
        <v>82</v>
      </c>
      <c r="L2112" s="6">
        <v>43040</v>
      </c>
      <c r="M2112" s="6">
        <v>83768</v>
      </c>
      <c r="N2112" s="6">
        <v>94450</v>
      </c>
      <c r="O2112" s="6">
        <v>50249</v>
      </c>
      <c r="P2112" s="6">
        <v>33332</v>
      </c>
      <c r="Q2112" s="6">
        <v>60967.8</v>
      </c>
    </row>
    <row r="2113" spans="7:17" x14ac:dyDescent="0.3">
      <c r="G2113" s="3" t="s">
        <v>73</v>
      </c>
      <c r="H2113" s="3" t="s">
        <v>20</v>
      </c>
      <c r="I2113" s="3" t="s">
        <v>78</v>
      </c>
      <c r="J2113" s="3" t="s">
        <v>25</v>
      </c>
      <c r="K2113" s="3" t="s">
        <v>83</v>
      </c>
      <c r="L2113" s="6">
        <v>43040</v>
      </c>
      <c r="M2113" s="6">
        <v>83768</v>
      </c>
      <c r="N2113" s="6">
        <v>94450</v>
      </c>
      <c r="O2113" s="6">
        <v>50249</v>
      </c>
      <c r="P2113" s="6">
        <v>41696</v>
      </c>
      <c r="Q2113" s="6">
        <v>62640.6</v>
      </c>
    </row>
    <row r="2114" spans="7:17" x14ac:dyDescent="0.3">
      <c r="G2114" s="3" t="s">
        <v>73</v>
      </c>
      <c r="H2114" s="3" t="s">
        <v>20</v>
      </c>
      <c r="I2114" s="3" t="s">
        <v>78</v>
      </c>
      <c r="J2114" s="3" t="s">
        <v>25</v>
      </c>
      <c r="K2114" s="3" t="s">
        <v>84</v>
      </c>
      <c r="L2114" s="6">
        <v>43040</v>
      </c>
      <c r="M2114" s="6">
        <v>83768</v>
      </c>
      <c r="N2114" s="6">
        <v>94450</v>
      </c>
      <c r="O2114" s="6">
        <v>50249</v>
      </c>
      <c r="P2114" s="6">
        <v>84732</v>
      </c>
      <c r="Q2114" s="6">
        <v>71247.8</v>
      </c>
    </row>
    <row r="2115" spans="7:17" x14ac:dyDescent="0.3">
      <c r="G2115" s="3" t="s">
        <v>73</v>
      </c>
      <c r="H2115" s="3" t="s">
        <v>20</v>
      </c>
      <c r="I2115" s="3" t="s">
        <v>78</v>
      </c>
      <c r="J2115" s="3" t="s">
        <v>25</v>
      </c>
      <c r="K2115" s="3" t="s">
        <v>24</v>
      </c>
      <c r="L2115" s="6">
        <v>43040</v>
      </c>
      <c r="M2115" s="6">
        <v>83768</v>
      </c>
      <c r="N2115" s="6">
        <v>94450</v>
      </c>
      <c r="O2115" s="6">
        <v>50249</v>
      </c>
      <c r="P2115" s="6">
        <v>100893</v>
      </c>
      <c r="Q2115" s="6">
        <v>74480</v>
      </c>
    </row>
    <row r="2116" spans="7:17" x14ac:dyDescent="0.3">
      <c r="G2116" s="3" t="s">
        <v>73</v>
      </c>
      <c r="H2116" s="3" t="s">
        <v>20</v>
      </c>
      <c r="I2116" s="3" t="s">
        <v>78</v>
      </c>
      <c r="J2116" s="3" t="s">
        <v>80</v>
      </c>
      <c r="K2116" s="3" t="s">
        <v>81</v>
      </c>
      <c r="L2116" s="6">
        <v>43040</v>
      </c>
      <c r="M2116" s="6">
        <v>83768</v>
      </c>
      <c r="N2116" s="6">
        <v>94450</v>
      </c>
      <c r="O2116" s="6">
        <v>117461</v>
      </c>
      <c r="P2116" s="6">
        <v>36016</v>
      </c>
      <c r="Q2116" s="6">
        <v>74947</v>
      </c>
    </row>
    <row r="2117" spans="7:17" x14ac:dyDescent="0.3">
      <c r="G2117" s="3" t="s">
        <v>73</v>
      </c>
      <c r="H2117" s="3" t="s">
        <v>20</v>
      </c>
      <c r="I2117" s="3" t="s">
        <v>78</v>
      </c>
      <c r="J2117" s="3" t="s">
        <v>80</v>
      </c>
      <c r="K2117" s="3" t="s">
        <v>82</v>
      </c>
      <c r="L2117" s="6">
        <v>43040</v>
      </c>
      <c r="M2117" s="6">
        <v>83768</v>
      </c>
      <c r="N2117" s="6">
        <v>94450</v>
      </c>
      <c r="O2117" s="6">
        <v>117461</v>
      </c>
      <c r="P2117" s="6">
        <v>33332</v>
      </c>
      <c r="Q2117" s="6">
        <v>74410.2</v>
      </c>
    </row>
    <row r="2118" spans="7:17" x14ac:dyDescent="0.3">
      <c r="G2118" s="3" t="s">
        <v>73</v>
      </c>
      <c r="H2118" s="3" t="s">
        <v>20</v>
      </c>
      <c r="I2118" s="3" t="s">
        <v>78</v>
      </c>
      <c r="J2118" s="3" t="s">
        <v>80</v>
      </c>
      <c r="K2118" s="3" t="s">
        <v>83</v>
      </c>
      <c r="L2118" s="6">
        <v>43040</v>
      </c>
      <c r="M2118" s="6">
        <v>83768</v>
      </c>
      <c r="N2118" s="6">
        <v>94450</v>
      </c>
      <c r="O2118" s="6">
        <v>117461</v>
      </c>
      <c r="P2118" s="6">
        <v>41696</v>
      </c>
      <c r="Q2118" s="6">
        <v>76083</v>
      </c>
    </row>
    <row r="2119" spans="7:17" x14ac:dyDescent="0.3">
      <c r="G2119" s="3" t="s">
        <v>73</v>
      </c>
      <c r="H2119" s="3" t="s">
        <v>20</v>
      </c>
      <c r="I2119" s="3" t="s">
        <v>78</v>
      </c>
      <c r="J2119" s="3" t="s">
        <v>80</v>
      </c>
      <c r="K2119" s="3" t="s">
        <v>84</v>
      </c>
      <c r="L2119" s="6">
        <v>43040</v>
      </c>
      <c r="M2119" s="6">
        <v>83768</v>
      </c>
      <c r="N2119" s="6">
        <v>94450</v>
      </c>
      <c r="O2119" s="6">
        <v>117461</v>
      </c>
      <c r="P2119" s="6">
        <v>84732</v>
      </c>
      <c r="Q2119" s="6">
        <v>84690.2</v>
      </c>
    </row>
    <row r="2120" spans="7:17" x14ac:dyDescent="0.3">
      <c r="G2120" s="3" t="s">
        <v>73</v>
      </c>
      <c r="H2120" s="3" t="s">
        <v>20</v>
      </c>
      <c r="I2120" s="3" t="s">
        <v>78</v>
      </c>
      <c r="J2120" s="3" t="s">
        <v>80</v>
      </c>
      <c r="K2120" s="3" t="s">
        <v>24</v>
      </c>
      <c r="L2120" s="6">
        <v>43040</v>
      </c>
      <c r="M2120" s="6">
        <v>83768</v>
      </c>
      <c r="N2120" s="6">
        <v>94450</v>
      </c>
      <c r="O2120" s="6">
        <v>117461</v>
      </c>
      <c r="P2120" s="6">
        <v>100893</v>
      </c>
      <c r="Q2120" s="6">
        <v>87922.4</v>
      </c>
    </row>
    <row r="2121" spans="7:17" x14ac:dyDescent="0.3">
      <c r="G2121" s="3" t="s">
        <v>73</v>
      </c>
      <c r="H2121" s="3" t="s">
        <v>20</v>
      </c>
      <c r="I2121" s="3" t="s">
        <v>78</v>
      </c>
      <c r="J2121" s="3" t="s">
        <v>81</v>
      </c>
      <c r="K2121" s="3" t="s">
        <v>82</v>
      </c>
      <c r="L2121" s="6">
        <v>43040</v>
      </c>
      <c r="M2121" s="6">
        <v>83768</v>
      </c>
      <c r="N2121" s="6">
        <v>94450</v>
      </c>
      <c r="O2121" s="6">
        <v>36016</v>
      </c>
      <c r="P2121" s="6">
        <v>33332</v>
      </c>
      <c r="Q2121" s="6">
        <v>58121.2</v>
      </c>
    </row>
    <row r="2122" spans="7:17" x14ac:dyDescent="0.3">
      <c r="G2122" s="3" t="s">
        <v>73</v>
      </c>
      <c r="H2122" s="3" t="s">
        <v>20</v>
      </c>
      <c r="I2122" s="3" t="s">
        <v>78</v>
      </c>
      <c r="J2122" s="3" t="s">
        <v>81</v>
      </c>
      <c r="K2122" s="3" t="s">
        <v>83</v>
      </c>
      <c r="L2122" s="6">
        <v>43040</v>
      </c>
      <c r="M2122" s="6">
        <v>83768</v>
      </c>
      <c r="N2122" s="6">
        <v>94450</v>
      </c>
      <c r="O2122" s="6">
        <v>36016</v>
      </c>
      <c r="P2122" s="6">
        <v>41696</v>
      </c>
      <c r="Q2122" s="6">
        <v>59794</v>
      </c>
    </row>
    <row r="2123" spans="7:17" x14ac:dyDescent="0.3">
      <c r="G2123" s="3" t="s">
        <v>73</v>
      </c>
      <c r="H2123" s="3" t="s">
        <v>20</v>
      </c>
      <c r="I2123" s="3" t="s">
        <v>78</v>
      </c>
      <c r="J2123" s="3" t="s">
        <v>81</v>
      </c>
      <c r="K2123" s="3" t="s">
        <v>84</v>
      </c>
      <c r="L2123" s="6">
        <v>43040</v>
      </c>
      <c r="M2123" s="6">
        <v>83768</v>
      </c>
      <c r="N2123" s="6">
        <v>94450</v>
      </c>
      <c r="O2123" s="6">
        <v>36016</v>
      </c>
      <c r="P2123" s="6">
        <v>84732</v>
      </c>
      <c r="Q2123" s="6">
        <v>68401.2</v>
      </c>
    </row>
    <row r="2124" spans="7:17" x14ac:dyDescent="0.3">
      <c r="G2124" s="3" t="s">
        <v>73</v>
      </c>
      <c r="H2124" s="3" t="s">
        <v>20</v>
      </c>
      <c r="I2124" s="3" t="s">
        <v>78</v>
      </c>
      <c r="J2124" s="3" t="s">
        <v>81</v>
      </c>
      <c r="K2124" s="3" t="s">
        <v>24</v>
      </c>
      <c r="L2124" s="6">
        <v>43040</v>
      </c>
      <c r="M2124" s="6">
        <v>83768</v>
      </c>
      <c r="N2124" s="6">
        <v>94450</v>
      </c>
      <c r="O2124" s="6">
        <v>36016</v>
      </c>
      <c r="P2124" s="6">
        <v>100893</v>
      </c>
      <c r="Q2124" s="6">
        <v>71633.399999999994</v>
      </c>
    </row>
    <row r="2125" spans="7:17" x14ac:dyDescent="0.3">
      <c r="G2125" s="3" t="s">
        <v>73</v>
      </c>
      <c r="H2125" s="3" t="s">
        <v>20</v>
      </c>
      <c r="I2125" s="3" t="s">
        <v>78</v>
      </c>
      <c r="J2125" s="3" t="s">
        <v>82</v>
      </c>
      <c r="K2125" s="3" t="s">
        <v>83</v>
      </c>
      <c r="L2125" s="6">
        <v>43040</v>
      </c>
      <c r="M2125" s="6">
        <v>83768</v>
      </c>
      <c r="N2125" s="6">
        <v>94450</v>
      </c>
      <c r="O2125" s="6">
        <v>33332</v>
      </c>
      <c r="P2125" s="6">
        <v>41696</v>
      </c>
      <c r="Q2125" s="6">
        <v>59257.2</v>
      </c>
    </row>
    <row r="2126" spans="7:17" x14ac:dyDescent="0.3">
      <c r="G2126" s="3" t="s">
        <v>73</v>
      </c>
      <c r="H2126" s="3" t="s">
        <v>20</v>
      </c>
      <c r="I2126" s="3" t="s">
        <v>78</v>
      </c>
      <c r="J2126" s="3" t="s">
        <v>82</v>
      </c>
      <c r="K2126" s="3" t="s">
        <v>84</v>
      </c>
      <c r="L2126" s="6">
        <v>43040</v>
      </c>
      <c r="M2126" s="6">
        <v>83768</v>
      </c>
      <c r="N2126" s="6">
        <v>94450</v>
      </c>
      <c r="O2126" s="6">
        <v>33332</v>
      </c>
      <c r="P2126" s="6">
        <v>84732</v>
      </c>
      <c r="Q2126" s="6">
        <v>67864.399999999994</v>
      </c>
    </row>
    <row r="2127" spans="7:17" x14ac:dyDescent="0.3">
      <c r="G2127" s="3" t="s">
        <v>73</v>
      </c>
      <c r="H2127" s="3" t="s">
        <v>20</v>
      </c>
      <c r="I2127" s="3" t="s">
        <v>78</v>
      </c>
      <c r="J2127" s="3" t="s">
        <v>82</v>
      </c>
      <c r="K2127" s="3" t="s">
        <v>24</v>
      </c>
      <c r="L2127" s="6">
        <v>43040</v>
      </c>
      <c r="M2127" s="6">
        <v>83768</v>
      </c>
      <c r="N2127" s="6">
        <v>94450</v>
      </c>
      <c r="O2127" s="6">
        <v>33332</v>
      </c>
      <c r="P2127" s="6">
        <v>100893</v>
      </c>
      <c r="Q2127" s="6">
        <v>71096.600000000006</v>
      </c>
    </row>
    <row r="2128" spans="7:17" x14ac:dyDescent="0.3">
      <c r="G2128" s="3" t="s">
        <v>73</v>
      </c>
      <c r="H2128" s="3" t="s">
        <v>20</v>
      </c>
      <c r="I2128" s="3" t="s">
        <v>78</v>
      </c>
      <c r="J2128" s="3" t="s">
        <v>83</v>
      </c>
      <c r="K2128" s="3" t="s">
        <v>84</v>
      </c>
      <c r="L2128" s="6">
        <v>43040</v>
      </c>
      <c r="M2128" s="6">
        <v>83768</v>
      </c>
      <c r="N2128" s="6">
        <v>94450</v>
      </c>
      <c r="O2128" s="6">
        <v>41696</v>
      </c>
      <c r="P2128" s="6">
        <v>84732</v>
      </c>
      <c r="Q2128" s="6">
        <v>69537.2</v>
      </c>
    </row>
    <row r="2129" spans="7:17" x14ac:dyDescent="0.3">
      <c r="G2129" s="3" t="s">
        <v>73</v>
      </c>
      <c r="H2129" s="3" t="s">
        <v>20</v>
      </c>
      <c r="I2129" s="3" t="s">
        <v>78</v>
      </c>
      <c r="J2129" s="3" t="s">
        <v>83</v>
      </c>
      <c r="K2129" s="3" t="s">
        <v>24</v>
      </c>
      <c r="L2129" s="6">
        <v>43040</v>
      </c>
      <c r="M2129" s="6">
        <v>83768</v>
      </c>
      <c r="N2129" s="6">
        <v>94450</v>
      </c>
      <c r="O2129" s="6">
        <v>41696</v>
      </c>
      <c r="P2129" s="6">
        <v>100893</v>
      </c>
      <c r="Q2129" s="6">
        <v>72769.399999999994</v>
      </c>
    </row>
    <row r="2130" spans="7:17" x14ac:dyDescent="0.3">
      <c r="G2130" s="3" t="s">
        <v>73</v>
      </c>
      <c r="H2130" s="3" t="s">
        <v>20</v>
      </c>
      <c r="I2130" s="3" t="s">
        <v>78</v>
      </c>
      <c r="J2130" s="3" t="s">
        <v>84</v>
      </c>
      <c r="K2130" s="3" t="s">
        <v>24</v>
      </c>
      <c r="L2130" s="6">
        <v>43040</v>
      </c>
      <c r="M2130" s="6">
        <v>83768</v>
      </c>
      <c r="N2130" s="6">
        <v>94450</v>
      </c>
      <c r="O2130" s="6">
        <v>84732</v>
      </c>
      <c r="P2130" s="6">
        <v>100893</v>
      </c>
      <c r="Q2130" s="6">
        <v>81376.600000000006</v>
      </c>
    </row>
    <row r="2131" spans="7:17" x14ac:dyDescent="0.3">
      <c r="G2131" s="3" t="s">
        <v>73</v>
      </c>
      <c r="H2131" s="3" t="s">
        <v>20</v>
      </c>
      <c r="I2131" s="3" t="s">
        <v>79</v>
      </c>
      <c r="J2131" s="3" t="s">
        <v>25</v>
      </c>
      <c r="K2131" s="3" t="s">
        <v>80</v>
      </c>
      <c r="L2131" s="6">
        <v>43040</v>
      </c>
      <c r="M2131" s="6">
        <v>83768</v>
      </c>
      <c r="N2131" s="6">
        <v>97051</v>
      </c>
      <c r="O2131" s="6">
        <v>50249</v>
      </c>
      <c r="P2131" s="6">
        <v>117461</v>
      </c>
      <c r="Q2131" s="6">
        <v>78313.8</v>
      </c>
    </row>
    <row r="2132" spans="7:17" x14ac:dyDescent="0.3">
      <c r="G2132" s="3" t="s">
        <v>73</v>
      </c>
      <c r="H2132" s="3" t="s">
        <v>20</v>
      </c>
      <c r="I2132" s="3" t="s">
        <v>79</v>
      </c>
      <c r="J2132" s="3" t="s">
        <v>25</v>
      </c>
      <c r="K2132" s="3" t="s">
        <v>81</v>
      </c>
      <c r="L2132" s="6">
        <v>43040</v>
      </c>
      <c r="M2132" s="6">
        <v>83768</v>
      </c>
      <c r="N2132" s="6">
        <v>97051</v>
      </c>
      <c r="O2132" s="6">
        <v>50249</v>
      </c>
      <c r="P2132" s="6">
        <v>36016</v>
      </c>
      <c r="Q2132" s="6">
        <v>62024.800000000003</v>
      </c>
    </row>
    <row r="2133" spans="7:17" x14ac:dyDescent="0.3">
      <c r="G2133" s="3" t="s">
        <v>73</v>
      </c>
      <c r="H2133" s="3" t="s">
        <v>20</v>
      </c>
      <c r="I2133" s="3" t="s">
        <v>79</v>
      </c>
      <c r="J2133" s="3" t="s">
        <v>25</v>
      </c>
      <c r="K2133" s="3" t="s">
        <v>82</v>
      </c>
      <c r="L2133" s="6">
        <v>43040</v>
      </c>
      <c r="M2133" s="6">
        <v>83768</v>
      </c>
      <c r="N2133" s="6">
        <v>97051</v>
      </c>
      <c r="O2133" s="6">
        <v>50249</v>
      </c>
      <c r="P2133" s="6">
        <v>33332</v>
      </c>
      <c r="Q2133" s="6">
        <v>61488</v>
      </c>
    </row>
    <row r="2134" spans="7:17" x14ac:dyDescent="0.3">
      <c r="G2134" s="3" t="s">
        <v>73</v>
      </c>
      <c r="H2134" s="3" t="s">
        <v>20</v>
      </c>
      <c r="I2134" s="3" t="s">
        <v>79</v>
      </c>
      <c r="J2134" s="3" t="s">
        <v>25</v>
      </c>
      <c r="K2134" s="3" t="s">
        <v>83</v>
      </c>
      <c r="L2134" s="6">
        <v>43040</v>
      </c>
      <c r="M2134" s="6">
        <v>83768</v>
      </c>
      <c r="N2134" s="6">
        <v>97051</v>
      </c>
      <c r="O2134" s="6">
        <v>50249</v>
      </c>
      <c r="P2134" s="6">
        <v>41696</v>
      </c>
      <c r="Q2134" s="6">
        <v>63160.800000000003</v>
      </c>
    </row>
    <row r="2135" spans="7:17" x14ac:dyDescent="0.3">
      <c r="G2135" s="3" t="s">
        <v>73</v>
      </c>
      <c r="H2135" s="3" t="s">
        <v>20</v>
      </c>
      <c r="I2135" s="3" t="s">
        <v>79</v>
      </c>
      <c r="J2135" s="3" t="s">
        <v>25</v>
      </c>
      <c r="K2135" s="3" t="s">
        <v>84</v>
      </c>
      <c r="L2135" s="6">
        <v>43040</v>
      </c>
      <c r="M2135" s="6">
        <v>83768</v>
      </c>
      <c r="N2135" s="6">
        <v>97051</v>
      </c>
      <c r="O2135" s="6">
        <v>50249</v>
      </c>
      <c r="P2135" s="6">
        <v>84732</v>
      </c>
      <c r="Q2135" s="6">
        <v>71768</v>
      </c>
    </row>
    <row r="2136" spans="7:17" x14ac:dyDescent="0.3">
      <c r="G2136" s="3" t="s">
        <v>73</v>
      </c>
      <c r="H2136" s="3" t="s">
        <v>20</v>
      </c>
      <c r="I2136" s="3" t="s">
        <v>79</v>
      </c>
      <c r="J2136" s="3" t="s">
        <v>25</v>
      </c>
      <c r="K2136" s="3" t="s">
        <v>24</v>
      </c>
      <c r="L2136" s="6">
        <v>43040</v>
      </c>
      <c r="M2136" s="6">
        <v>83768</v>
      </c>
      <c r="N2136" s="6">
        <v>97051</v>
      </c>
      <c r="O2136" s="6">
        <v>50249</v>
      </c>
      <c r="P2136" s="6">
        <v>100893</v>
      </c>
      <c r="Q2136" s="6">
        <v>75000.2</v>
      </c>
    </row>
    <row r="2137" spans="7:17" x14ac:dyDescent="0.3">
      <c r="G2137" s="3" t="s">
        <v>73</v>
      </c>
      <c r="H2137" s="3" t="s">
        <v>20</v>
      </c>
      <c r="I2137" s="3" t="s">
        <v>79</v>
      </c>
      <c r="J2137" s="3" t="s">
        <v>80</v>
      </c>
      <c r="K2137" s="3" t="s">
        <v>81</v>
      </c>
      <c r="L2137" s="6">
        <v>43040</v>
      </c>
      <c r="M2137" s="6">
        <v>83768</v>
      </c>
      <c r="N2137" s="6">
        <v>97051</v>
      </c>
      <c r="O2137" s="6">
        <v>117461</v>
      </c>
      <c r="P2137" s="6">
        <v>36016</v>
      </c>
      <c r="Q2137" s="6">
        <v>75467.199999999997</v>
      </c>
    </row>
    <row r="2138" spans="7:17" x14ac:dyDescent="0.3">
      <c r="G2138" s="3" t="s">
        <v>73</v>
      </c>
      <c r="H2138" s="3" t="s">
        <v>20</v>
      </c>
      <c r="I2138" s="3" t="s">
        <v>79</v>
      </c>
      <c r="J2138" s="3" t="s">
        <v>80</v>
      </c>
      <c r="K2138" s="3" t="s">
        <v>82</v>
      </c>
      <c r="L2138" s="6">
        <v>43040</v>
      </c>
      <c r="M2138" s="6">
        <v>83768</v>
      </c>
      <c r="N2138" s="6">
        <v>97051</v>
      </c>
      <c r="O2138" s="6">
        <v>117461</v>
      </c>
      <c r="P2138" s="6">
        <v>33332</v>
      </c>
      <c r="Q2138" s="6">
        <v>74930.399999999994</v>
      </c>
    </row>
    <row r="2139" spans="7:17" x14ac:dyDescent="0.3">
      <c r="G2139" s="3" t="s">
        <v>73</v>
      </c>
      <c r="H2139" s="3" t="s">
        <v>20</v>
      </c>
      <c r="I2139" s="3" t="s">
        <v>79</v>
      </c>
      <c r="J2139" s="3" t="s">
        <v>80</v>
      </c>
      <c r="K2139" s="3" t="s">
        <v>83</v>
      </c>
      <c r="L2139" s="6">
        <v>43040</v>
      </c>
      <c r="M2139" s="6">
        <v>83768</v>
      </c>
      <c r="N2139" s="6">
        <v>97051</v>
      </c>
      <c r="O2139" s="6">
        <v>117461</v>
      </c>
      <c r="P2139" s="6">
        <v>41696</v>
      </c>
      <c r="Q2139" s="6">
        <v>76603.199999999997</v>
      </c>
    </row>
    <row r="2140" spans="7:17" x14ac:dyDescent="0.3">
      <c r="G2140" s="3" t="s">
        <v>73</v>
      </c>
      <c r="H2140" s="3" t="s">
        <v>20</v>
      </c>
      <c r="I2140" s="3" t="s">
        <v>79</v>
      </c>
      <c r="J2140" s="3" t="s">
        <v>80</v>
      </c>
      <c r="K2140" s="3" t="s">
        <v>84</v>
      </c>
      <c r="L2140" s="6">
        <v>43040</v>
      </c>
      <c r="M2140" s="6">
        <v>83768</v>
      </c>
      <c r="N2140" s="6">
        <v>97051</v>
      </c>
      <c r="O2140" s="6">
        <v>117461</v>
      </c>
      <c r="P2140" s="6">
        <v>84732</v>
      </c>
      <c r="Q2140" s="6">
        <v>85210.4</v>
      </c>
    </row>
    <row r="2141" spans="7:17" x14ac:dyDescent="0.3">
      <c r="G2141" s="3" t="s">
        <v>73</v>
      </c>
      <c r="H2141" s="3" t="s">
        <v>20</v>
      </c>
      <c r="I2141" s="3" t="s">
        <v>79</v>
      </c>
      <c r="J2141" s="3" t="s">
        <v>80</v>
      </c>
      <c r="K2141" s="3" t="s">
        <v>24</v>
      </c>
      <c r="L2141" s="6">
        <v>43040</v>
      </c>
      <c r="M2141" s="6">
        <v>83768</v>
      </c>
      <c r="N2141" s="6">
        <v>97051</v>
      </c>
      <c r="O2141" s="6">
        <v>117461</v>
      </c>
      <c r="P2141" s="6">
        <v>100893</v>
      </c>
      <c r="Q2141" s="6">
        <v>88442.6</v>
      </c>
    </row>
    <row r="2142" spans="7:17" x14ac:dyDescent="0.3">
      <c r="G2142" s="3" t="s">
        <v>73</v>
      </c>
      <c r="H2142" s="3" t="s">
        <v>20</v>
      </c>
      <c r="I2142" s="3" t="s">
        <v>79</v>
      </c>
      <c r="J2142" s="3" t="s">
        <v>81</v>
      </c>
      <c r="K2142" s="3" t="s">
        <v>82</v>
      </c>
      <c r="L2142" s="6">
        <v>43040</v>
      </c>
      <c r="M2142" s="6">
        <v>83768</v>
      </c>
      <c r="N2142" s="6">
        <v>97051</v>
      </c>
      <c r="O2142" s="6">
        <v>36016</v>
      </c>
      <c r="P2142" s="6">
        <v>33332</v>
      </c>
      <c r="Q2142" s="6">
        <v>58641.4</v>
      </c>
    </row>
    <row r="2143" spans="7:17" x14ac:dyDescent="0.3">
      <c r="G2143" s="3" t="s">
        <v>73</v>
      </c>
      <c r="H2143" s="3" t="s">
        <v>20</v>
      </c>
      <c r="I2143" s="3" t="s">
        <v>79</v>
      </c>
      <c r="J2143" s="3" t="s">
        <v>81</v>
      </c>
      <c r="K2143" s="3" t="s">
        <v>83</v>
      </c>
      <c r="L2143" s="6">
        <v>43040</v>
      </c>
      <c r="M2143" s="6">
        <v>83768</v>
      </c>
      <c r="N2143" s="6">
        <v>97051</v>
      </c>
      <c r="O2143" s="6">
        <v>36016</v>
      </c>
      <c r="P2143" s="6">
        <v>41696</v>
      </c>
      <c r="Q2143" s="6">
        <v>60314.2</v>
      </c>
    </row>
    <row r="2144" spans="7:17" x14ac:dyDescent="0.3">
      <c r="G2144" s="3" t="s">
        <v>73</v>
      </c>
      <c r="H2144" s="3" t="s">
        <v>20</v>
      </c>
      <c r="I2144" s="3" t="s">
        <v>79</v>
      </c>
      <c r="J2144" s="3" t="s">
        <v>81</v>
      </c>
      <c r="K2144" s="3" t="s">
        <v>84</v>
      </c>
      <c r="L2144" s="6">
        <v>43040</v>
      </c>
      <c r="M2144" s="6">
        <v>83768</v>
      </c>
      <c r="N2144" s="6">
        <v>97051</v>
      </c>
      <c r="O2144" s="6">
        <v>36016</v>
      </c>
      <c r="P2144" s="6">
        <v>84732</v>
      </c>
      <c r="Q2144" s="6">
        <v>68921.399999999994</v>
      </c>
    </row>
    <row r="2145" spans="7:17" x14ac:dyDescent="0.3">
      <c r="G2145" s="3" t="s">
        <v>73</v>
      </c>
      <c r="H2145" s="3" t="s">
        <v>20</v>
      </c>
      <c r="I2145" s="3" t="s">
        <v>79</v>
      </c>
      <c r="J2145" s="3" t="s">
        <v>81</v>
      </c>
      <c r="K2145" s="3" t="s">
        <v>24</v>
      </c>
      <c r="L2145" s="6">
        <v>43040</v>
      </c>
      <c r="M2145" s="6">
        <v>83768</v>
      </c>
      <c r="N2145" s="6">
        <v>97051</v>
      </c>
      <c r="O2145" s="6">
        <v>36016</v>
      </c>
      <c r="P2145" s="6">
        <v>100893</v>
      </c>
      <c r="Q2145" s="6">
        <v>72153.600000000006</v>
      </c>
    </row>
    <row r="2146" spans="7:17" x14ac:dyDescent="0.3">
      <c r="G2146" s="3" t="s">
        <v>73</v>
      </c>
      <c r="H2146" s="3" t="s">
        <v>20</v>
      </c>
      <c r="I2146" s="3" t="s">
        <v>79</v>
      </c>
      <c r="J2146" s="3" t="s">
        <v>82</v>
      </c>
      <c r="K2146" s="3" t="s">
        <v>83</v>
      </c>
      <c r="L2146" s="6">
        <v>43040</v>
      </c>
      <c r="M2146" s="6">
        <v>83768</v>
      </c>
      <c r="N2146" s="6">
        <v>97051</v>
      </c>
      <c r="O2146" s="6">
        <v>33332</v>
      </c>
      <c r="P2146" s="6">
        <v>41696</v>
      </c>
      <c r="Q2146" s="6">
        <v>59777.4</v>
      </c>
    </row>
    <row r="2147" spans="7:17" x14ac:dyDescent="0.3">
      <c r="G2147" s="3" t="s">
        <v>73</v>
      </c>
      <c r="H2147" s="3" t="s">
        <v>20</v>
      </c>
      <c r="I2147" s="3" t="s">
        <v>79</v>
      </c>
      <c r="J2147" s="3" t="s">
        <v>82</v>
      </c>
      <c r="K2147" s="3" t="s">
        <v>84</v>
      </c>
      <c r="L2147" s="6">
        <v>43040</v>
      </c>
      <c r="M2147" s="6">
        <v>83768</v>
      </c>
      <c r="N2147" s="6">
        <v>97051</v>
      </c>
      <c r="O2147" s="6">
        <v>33332</v>
      </c>
      <c r="P2147" s="6">
        <v>84732</v>
      </c>
      <c r="Q2147" s="6">
        <v>68384.600000000006</v>
      </c>
    </row>
    <row r="2148" spans="7:17" x14ac:dyDescent="0.3">
      <c r="G2148" s="3" t="s">
        <v>73</v>
      </c>
      <c r="H2148" s="3" t="s">
        <v>20</v>
      </c>
      <c r="I2148" s="3" t="s">
        <v>79</v>
      </c>
      <c r="J2148" s="3" t="s">
        <v>82</v>
      </c>
      <c r="K2148" s="3" t="s">
        <v>24</v>
      </c>
      <c r="L2148" s="6">
        <v>43040</v>
      </c>
      <c r="M2148" s="6">
        <v>83768</v>
      </c>
      <c r="N2148" s="6">
        <v>97051</v>
      </c>
      <c r="O2148" s="6">
        <v>33332</v>
      </c>
      <c r="P2148" s="6">
        <v>100893</v>
      </c>
      <c r="Q2148" s="6">
        <v>71616.800000000003</v>
      </c>
    </row>
    <row r="2149" spans="7:17" x14ac:dyDescent="0.3">
      <c r="G2149" s="3" t="s">
        <v>73</v>
      </c>
      <c r="H2149" s="3" t="s">
        <v>20</v>
      </c>
      <c r="I2149" s="3" t="s">
        <v>79</v>
      </c>
      <c r="J2149" s="3" t="s">
        <v>83</v>
      </c>
      <c r="K2149" s="3" t="s">
        <v>84</v>
      </c>
      <c r="L2149" s="6">
        <v>43040</v>
      </c>
      <c r="M2149" s="6">
        <v>83768</v>
      </c>
      <c r="N2149" s="6">
        <v>97051</v>
      </c>
      <c r="O2149" s="6">
        <v>41696</v>
      </c>
      <c r="P2149" s="6">
        <v>84732</v>
      </c>
      <c r="Q2149" s="6">
        <v>70057.399999999994</v>
      </c>
    </row>
    <row r="2150" spans="7:17" x14ac:dyDescent="0.3">
      <c r="G2150" s="3" t="s">
        <v>73</v>
      </c>
      <c r="H2150" s="3" t="s">
        <v>20</v>
      </c>
      <c r="I2150" s="3" t="s">
        <v>79</v>
      </c>
      <c r="J2150" s="3" t="s">
        <v>83</v>
      </c>
      <c r="K2150" s="3" t="s">
        <v>24</v>
      </c>
      <c r="L2150" s="6">
        <v>43040</v>
      </c>
      <c r="M2150" s="6">
        <v>83768</v>
      </c>
      <c r="N2150" s="6">
        <v>97051</v>
      </c>
      <c r="O2150" s="6">
        <v>41696</v>
      </c>
      <c r="P2150" s="6">
        <v>100893</v>
      </c>
      <c r="Q2150" s="6">
        <v>73289.600000000006</v>
      </c>
    </row>
    <row r="2151" spans="7:17" x14ac:dyDescent="0.3">
      <c r="G2151" s="3" t="s">
        <v>73</v>
      </c>
      <c r="H2151" s="3" t="s">
        <v>20</v>
      </c>
      <c r="I2151" s="3" t="s">
        <v>79</v>
      </c>
      <c r="J2151" s="3" t="s">
        <v>84</v>
      </c>
      <c r="K2151" s="3" t="s">
        <v>24</v>
      </c>
      <c r="L2151" s="6">
        <v>43040</v>
      </c>
      <c r="M2151" s="6">
        <v>83768</v>
      </c>
      <c r="N2151" s="6">
        <v>97051</v>
      </c>
      <c r="O2151" s="6">
        <v>84732</v>
      </c>
      <c r="P2151" s="6">
        <v>100893</v>
      </c>
      <c r="Q2151" s="6">
        <v>81896.800000000003</v>
      </c>
    </row>
    <row r="2152" spans="7:17" x14ac:dyDescent="0.3">
      <c r="G2152" s="3" t="s">
        <v>73</v>
      </c>
      <c r="H2152" s="3" t="s">
        <v>20</v>
      </c>
      <c r="I2152" s="3" t="s">
        <v>25</v>
      </c>
      <c r="J2152" s="3" t="s">
        <v>80</v>
      </c>
      <c r="K2152" s="3" t="s">
        <v>81</v>
      </c>
      <c r="L2152" s="6">
        <v>43040</v>
      </c>
      <c r="M2152" s="6">
        <v>83768</v>
      </c>
      <c r="N2152" s="6">
        <v>50249</v>
      </c>
      <c r="O2152" s="6">
        <v>117461</v>
      </c>
      <c r="P2152" s="6">
        <v>36016</v>
      </c>
      <c r="Q2152" s="6">
        <v>66106.8</v>
      </c>
    </row>
    <row r="2153" spans="7:17" x14ac:dyDescent="0.3">
      <c r="G2153" s="3" t="s">
        <v>73</v>
      </c>
      <c r="H2153" s="3" t="s">
        <v>20</v>
      </c>
      <c r="I2153" s="3" t="s">
        <v>25</v>
      </c>
      <c r="J2153" s="3" t="s">
        <v>80</v>
      </c>
      <c r="K2153" s="3" t="s">
        <v>82</v>
      </c>
      <c r="L2153" s="6">
        <v>43040</v>
      </c>
      <c r="M2153" s="6">
        <v>83768</v>
      </c>
      <c r="N2153" s="6">
        <v>50249</v>
      </c>
      <c r="O2153" s="6">
        <v>117461</v>
      </c>
      <c r="P2153" s="6">
        <v>33332</v>
      </c>
      <c r="Q2153" s="6">
        <v>65570</v>
      </c>
    </row>
    <row r="2154" spans="7:17" x14ac:dyDescent="0.3">
      <c r="G2154" s="3" t="s">
        <v>73</v>
      </c>
      <c r="H2154" s="3" t="s">
        <v>20</v>
      </c>
      <c r="I2154" s="3" t="s">
        <v>25</v>
      </c>
      <c r="J2154" s="3" t="s">
        <v>80</v>
      </c>
      <c r="K2154" s="3" t="s">
        <v>83</v>
      </c>
      <c r="L2154" s="6">
        <v>43040</v>
      </c>
      <c r="M2154" s="6">
        <v>83768</v>
      </c>
      <c r="N2154" s="6">
        <v>50249</v>
      </c>
      <c r="O2154" s="6">
        <v>117461</v>
      </c>
      <c r="P2154" s="6">
        <v>41696</v>
      </c>
      <c r="Q2154" s="6">
        <v>67242.8</v>
      </c>
    </row>
    <row r="2155" spans="7:17" x14ac:dyDescent="0.3">
      <c r="G2155" s="3" t="s">
        <v>73</v>
      </c>
      <c r="H2155" s="3" t="s">
        <v>20</v>
      </c>
      <c r="I2155" s="3" t="s">
        <v>25</v>
      </c>
      <c r="J2155" s="3" t="s">
        <v>80</v>
      </c>
      <c r="K2155" s="3" t="s">
        <v>84</v>
      </c>
      <c r="L2155" s="6">
        <v>43040</v>
      </c>
      <c r="M2155" s="6">
        <v>83768</v>
      </c>
      <c r="N2155" s="6">
        <v>50249</v>
      </c>
      <c r="O2155" s="6">
        <v>117461</v>
      </c>
      <c r="P2155" s="6">
        <v>84732</v>
      </c>
      <c r="Q2155" s="6">
        <v>75850</v>
      </c>
    </row>
    <row r="2156" spans="7:17" x14ac:dyDescent="0.3">
      <c r="G2156" s="3" t="s">
        <v>73</v>
      </c>
      <c r="H2156" s="3" t="s">
        <v>20</v>
      </c>
      <c r="I2156" s="3" t="s">
        <v>25</v>
      </c>
      <c r="J2156" s="3" t="s">
        <v>80</v>
      </c>
      <c r="K2156" s="3" t="s">
        <v>24</v>
      </c>
      <c r="L2156" s="6">
        <v>43040</v>
      </c>
      <c r="M2156" s="6">
        <v>83768</v>
      </c>
      <c r="N2156" s="6">
        <v>50249</v>
      </c>
      <c r="O2156" s="6">
        <v>117461</v>
      </c>
      <c r="P2156" s="6">
        <v>100893</v>
      </c>
      <c r="Q2156" s="6">
        <v>79082.2</v>
      </c>
    </row>
    <row r="2157" spans="7:17" x14ac:dyDescent="0.3">
      <c r="G2157" s="3" t="s">
        <v>73</v>
      </c>
      <c r="H2157" s="3" t="s">
        <v>20</v>
      </c>
      <c r="I2157" s="3" t="s">
        <v>25</v>
      </c>
      <c r="J2157" s="3" t="s">
        <v>81</v>
      </c>
      <c r="K2157" s="3" t="s">
        <v>82</v>
      </c>
      <c r="L2157" s="6">
        <v>43040</v>
      </c>
      <c r="M2157" s="6">
        <v>83768</v>
      </c>
      <c r="N2157" s="6">
        <v>50249</v>
      </c>
      <c r="O2157" s="6">
        <v>36016</v>
      </c>
      <c r="P2157" s="6">
        <v>33332</v>
      </c>
      <c r="Q2157" s="6">
        <v>49281</v>
      </c>
    </row>
    <row r="2158" spans="7:17" x14ac:dyDescent="0.3">
      <c r="G2158" s="3" t="s">
        <v>73</v>
      </c>
      <c r="H2158" s="3" t="s">
        <v>20</v>
      </c>
      <c r="I2158" s="3" t="s">
        <v>25</v>
      </c>
      <c r="J2158" s="3" t="s">
        <v>81</v>
      </c>
      <c r="K2158" s="3" t="s">
        <v>83</v>
      </c>
      <c r="L2158" s="6">
        <v>43040</v>
      </c>
      <c r="M2158" s="6">
        <v>83768</v>
      </c>
      <c r="N2158" s="6">
        <v>50249</v>
      </c>
      <c r="O2158" s="6">
        <v>36016</v>
      </c>
      <c r="P2158" s="6">
        <v>41696</v>
      </c>
      <c r="Q2158" s="6">
        <v>50953.8</v>
      </c>
    </row>
    <row r="2159" spans="7:17" x14ac:dyDescent="0.3">
      <c r="G2159" s="3" t="s">
        <v>73</v>
      </c>
      <c r="H2159" s="3" t="s">
        <v>20</v>
      </c>
      <c r="I2159" s="3" t="s">
        <v>25</v>
      </c>
      <c r="J2159" s="3" t="s">
        <v>81</v>
      </c>
      <c r="K2159" s="3" t="s">
        <v>84</v>
      </c>
      <c r="L2159" s="6">
        <v>43040</v>
      </c>
      <c r="M2159" s="6">
        <v>83768</v>
      </c>
      <c r="N2159" s="6">
        <v>50249</v>
      </c>
      <c r="O2159" s="6">
        <v>36016</v>
      </c>
      <c r="P2159" s="6">
        <v>84732</v>
      </c>
      <c r="Q2159" s="6">
        <v>59561</v>
      </c>
    </row>
    <row r="2160" spans="7:17" x14ac:dyDescent="0.3">
      <c r="G2160" s="3" t="s">
        <v>73</v>
      </c>
      <c r="H2160" s="3" t="s">
        <v>20</v>
      </c>
      <c r="I2160" s="3" t="s">
        <v>25</v>
      </c>
      <c r="J2160" s="3" t="s">
        <v>81</v>
      </c>
      <c r="K2160" s="3" t="s">
        <v>24</v>
      </c>
      <c r="L2160" s="6">
        <v>43040</v>
      </c>
      <c r="M2160" s="6">
        <v>83768</v>
      </c>
      <c r="N2160" s="6">
        <v>50249</v>
      </c>
      <c r="O2160" s="6">
        <v>36016</v>
      </c>
      <c r="P2160" s="6">
        <v>100893</v>
      </c>
      <c r="Q2160" s="6">
        <v>62793.2</v>
      </c>
    </row>
    <row r="2161" spans="7:17" x14ac:dyDescent="0.3">
      <c r="G2161" s="3" t="s">
        <v>73</v>
      </c>
      <c r="H2161" s="3" t="s">
        <v>20</v>
      </c>
      <c r="I2161" s="3" t="s">
        <v>25</v>
      </c>
      <c r="J2161" s="3" t="s">
        <v>82</v>
      </c>
      <c r="K2161" s="3" t="s">
        <v>83</v>
      </c>
      <c r="L2161" s="6">
        <v>43040</v>
      </c>
      <c r="M2161" s="6">
        <v>83768</v>
      </c>
      <c r="N2161" s="6">
        <v>50249</v>
      </c>
      <c r="O2161" s="6">
        <v>33332</v>
      </c>
      <c r="P2161" s="6">
        <v>41696</v>
      </c>
      <c r="Q2161" s="6">
        <v>50417</v>
      </c>
    </row>
    <row r="2162" spans="7:17" x14ac:dyDescent="0.3">
      <c r="G2162" s="3" t="s">
        <v>73</v>
      </c>
      <c r="H2162" s="3" t="s">
        <v>20</v>
      </c>
      <c r="I2162" s="3" t="s">
        <v>25</v>
      </c>
      <c r="J2162" s="3" t="s">
        <v>82</v>
      </c>
      <c r="K2162" s="3" t="s">
        <v>84</v>
      </c>
      <c r="L2162" s="6">
        <v>43040</v>
      </c>
      <c r="M2162" s="6">
        <v>83768</v>
      </c>
      <c r="N2162" s="6">
        <v>50249</v>
      </c>
      <c r="O2162" s="6">
        <v>33332</v>
      </c>
      <c r="P2162" s="6">
        <v>84732</v>
      </c>
      <c r="Q2162" s="6">
        <v>59024.2</v>
      </c>
    </row>
    <row r="2163" spans="7:17" x14ac:dyDescent="0.3">
      <c r="G2163" s="3" t="s">
        <v>73</v>
      </c>
      <c r="H2163" s="3" t="s">
        <v>20</v>
      </c>
      <c r="I2163" s="3" t="s">
        <v>25</v>
      </c>
      <c r="J2163" s="3" t="s">
        <v>82</v>
      </c>
      <c r="K2163" s="3" t="s">
        <v>24</v>
      </c>
      <c r="L2163" s="6">
        <v>43040</v>
      </c>
      <c r="M2163" s="6">
        <v>83768</v>
      </c>
      <c r="N2163" s="6">
        <v>50249</v>
      </c>
      <c r="O2163" s="6">
        <v>33332</v>
      </c>
      <c r="P2163" s="6">
        <v>100893</v>
      </c>
      <c r="Q2163" s="6">
        <v>62256.4</v>
      </c>
    </row>
    <row r="2164" spans="7:17" x14ac:dyDescent="0.3">
      <c r="G2164" s="3" t="s">
        <v>73</v>
      </c>
      <c r="H2164" s="3" t="s">
        <v>20</v>
      </c>
      <c r="I2164" s="3" t="s">
        <v>25</v>
      </c>
      <c r="J2164" s="3" t="s">
        <v>83</v>
      </c>
      <c r="K2164" s="3" t="s">
        <v>84</v>
      </c>
      <c r="L2164" s="6">
        <v>43040</v>
      </c>
      <c r="M2164" s="6">
        <v>83768</v>
      </c>
      <c r="N2164" s="6">
        <v>50249</v>
      </c>
      <c r="O2164" s="6">
        <v>41696</v>
      </c>
      <c r="P2164" s="6">
        <v>84732</v>
      </c>
      <c r="Q2164" s="6">
        <v>60697</v>
      </c>
    </row>
    <row r="2165" spans="7:17" x14ac:dyDescent="0.3">
      <c r="G2165" s="3" t="s">
        <v>73</v>
      </c>
      <c r="H2165" s="3" t="s">
        <v>20</v>
      </c>
      <c r="I2165" s="3" t="s">
        <v>25</v>
      </c>
      <c r="J2165" s="3" t="s">
        <v>83</v>
      </c>
      <c r="K2165" s="3" t="s">
        <v>24</v>
      </c>
      <c r="L2165" s="6">
        <v>43040</v>
      </c>
      <c r="M2165" s="6">
        <v>83768</v>
      </c>
      <c r="N2165" s="6">
        <v>50249</v>
      </c>
      <c r="O2165" s="6">
        <v>41696</v>
      </c>
      <c r="P2165" s="6">
        <v>100893</v>
      </c>
      <c r="Q2165" s="6">
        <v>63929.2</v>
      </c>
    </row>
    <row r="2166" spans="7:17" x14ac:dyDescent="0.3">
      <c r="G2166" s="3" t="s">
        <v>73</v>
      </c>
      <c r="H2166" s="3" t="s">
        <v>20</v>
      </c>
      <c r="I2166" s="3" t="s">
        <v>25</v>
      </c>
      <c r="J2166" s="3" t="s">
        <v>84</v>
      </c>
      <c r="K2166" s="3" t="s">
        <v>24</v>
      </c>
      <c r="L2166" s="6">
        <v>43040</v>
      </c>
      <c r="M2166" s="6">
        <v>83768</v>
      </c>
      <c r="N2166" s="6">
        <v>50249</v>
      </c>
      <c r="O2166" s="6">
        <v>84732</v>
      </c>
      <c r="P2166" s="6">
        <v>100893</v>
      </c>
      <c r="Q2166" s="6">
        <v>72536.399999999994</v>
      </c>
    </row>
    <row r="2167" spans="7:17" x14ac:dyDescent="0.3">
      <c r="G2167" s="3" t="s">
        <v>73</v>
      </c>
      <c r="H2167" s="3" t="s">
        <v>20</v>
      </c>
      <c r="I2167" s="3" t="s">
        <v>80</v>
      </c>
      <c r="J2167" s="3" t="s">
        <v>81</v>
      </c>
      <c r="K2167" s="3" t="s">
        <v>82</v>
      </c>
      <c r="L2167" s="6">
        <v>43040</v>
      </c>
      <c r="M2167" s="6">
        <v>83768</v>
      </c>
      <c r="N2167" s="6">
        <v>117461</v>
      </c>
      <c r="O2167" s="6">
        <v>36016</v>
      </c>
      <c r="P2167" s="6">
        <v>33332</v>
      </c>
      <c r="Q2167" s="6">
        <v>62723.4</v>
      </c>
    </row>
    <row r="2168" spans="7:17" x14ac:dyDescent="0.3">
      <c r="G2168" s="3" t="s">
        <v>73</v>
      </c>
      <c r="H2168" s="3" t="s">
        <v>20</v>
      </c>
      <c r="I2168" s="3" t="s">
        <v>80</v>
      </c>
      <c r="J2168" s="3" t="s">
        <v>81</v>
      </c>
      <c r="K2168" s="3" t="s">
        <v>83</v>
      </c>
      <c r="L2168" s="6">
        <v>43040</v>
      </c>
      <c r="M2168" s="6">
        <v>83768</v>
      </c>
      <c r="N2168" s="6">
        <v>117461</v>
      </c>
      <c r="O2168" s="6">
        <v>36016</v>
      </c>
      <c r="P2168" s="6">
        <v>41696</v>
      </c>
      <c r="Q2168" s="6">
        <v>64396.2</v>
      </c>
    </row>
    <row r="2169" spans="7:17" x14ac:dyDescent="0.3">
      <c r="G2169" s="3" t="s">
        <v>73</v>
      </c>
      <c r="H2169" s="3" t="s">
        <v>20</v>
      </c>
      <c r="I2169" s="3" t="s">
        <v>80</v>
      </c>
      <c r="J2169" s="3" t="s">
        <v>81</v>
      </c>
      <c r="K2169" s="3" t="s">
        <v>84</v>
      </c>
      <c r="L2169" s="6">
        <v>43040</v>
      </c>
      <c r="M2169" s="6">
        <v>83768</v>
      </c>
      <c r="N2169" s="6">
        <v>117461</v>
      </c>
      <c r="O2169" s="6">
        <v>36016</v>
      </c>
      <c r="P2169" s="6">
        <v>84732</v>
      </c>
      <c r="Q2169" s="6">
        <v>73003.399999999994</v>
      </c>
    </row>
    <row r="2170" spans="7:17" x14ac:dyDescent="0.3">
      <c r="G2170" s="3" t="s">
        <v>73</v>
      </c>
      <c r="H2170" s="3" t="s">
        <v>20</v>
      </c>
      <c r="I2170" s="3" t="s">
        <v>80</v>
      </c>
      <c r="J2170" s="3" t="s">
        <v>81</v>
      </c>
      <c r="K2170" s="3" t="s">
        <v>24</v>
      </c>
      <c r="L2170" s="6">
        <v>43040</v>
      </c>
      <c r="M2170" s="6">
        <v>83768</v>
      </c>
      <c r="N2170" s="6">
        <v>117461</v>
      </c>
      <c r="O2170" s="6">
        <v>36016</v>
      </c>
      <c r="P2170" s="6">
        <v>100893</v>
      </c>
      <c r="Q2170" s="6">
        <v>76235.600000000006</v>
      </c>
    </row>
    <row r="2171" spans="7:17" x14ac:dyDescent="0.3">
      <c r="G2171" s="3" t="s">
        <v>73</v>
      </c>
      <c r="H2171" s="3" t="s">
        <v>20</v>
      </c>
      <c r="I2171" s="3" t="s">
        <v>80</v>
      </c>
      <c r="J2171" s="3" t="s">
        <v>82</v>
      </c>
      <c r="K2171" s="3" t="s">
        <v>83</v>
      </c>
      <c r="L2171" s="6">
        <v>43040</v>
      </c>
      <c r="M2171" s="6">
        <v>83768</v>
      </c>
      <c r="N2171" s="6">
        <v>117461</v>
      </c>
      <c r="O2171" s="6">
        <v>33332</v>
      </c>
      <c r="P2171" s="6">
        <v>41696</v>
      </c>
      <c r="Q2171" s="6">
        <v>63859.4</v>
      </c>
    </row>
    <row r="2172" spans="7:17" x14ac:dyDescent="0.3">
      <c r="G2172" s="3" t="s">
        <v>73</v>
      </c>
      <c r="H2172" s="3" t="s">
        <v>20</v>
      </c>
      <c r="I2172" s="3" t="s">
        <v>80</v>
      </c>
      <c r="J2172" s="3" t="s">
        <v>82</v>
      </c>
      <c r="K2172" s="3" t="s">
        <v>84</v>
      </c>
      <c r="L2172" s="6">
        <v>43040</v>
      </c>
      <c r="M2172" s="6">
        <v>83768</v>
      </c>
      <c r="N2172" s="6">
        <v>117461</v>
      </c>
      <c r="O2172" s="6">
        <v>33332</v>
      </c>
      <c r="P2172" s="6">
        <v>84732</v>
      </c>
      <c r="Q2172" s="6">
        <v>72466.600000000006</v>
      </c>
    </row>
    <row r="2173" spans="7:17" x14ac:dyDescent="0.3">
      <c r="G2173" s="3" t="s">
        <v>73</v>
      </c>
      <c r="H2173" s="3" t="s">
        <v>20</v>
      </c>
      <c r="I2173" s="3" t="s">
        <v>80</v>
      </c>
      <c r="J2173" s="3" t="s">
        <v>82</v>
      </c>
      <c r="K2173" s="3" t="s">
        <v>24</v>
      </c>
      <c r="L2173" s="6">
        <v>43040</v>
      </c>
      <c r="M2173" s="6">
        <v>83768</v>
      </c>
      <c r="N2173" s="6">
        <v>117461</v>
      </c>
      <c r="O2173" s="6">
        <v>33332</v>
      </c>
      <c r="P2173" s="6">
        <v>100893</v>
      </c>
      <c r="Q2173" s="6">
        <v>75698.8</v>
      </c>
    </row>
    <row r="2174" spans="7:17" x14ac:dyDescent="0.3">
      <c r="G2174" s="3" t="s">
        <v>73</v>
      </c>
      <c r="H2174" s="3" t="s">
        <v>20</v>
      </c>
      <c r="I2174" s="3" t="s">
        <v>80</v>
      </c>
      <c r="J2174" s="3" t="s">
        <v>83</v>
      </c>
      <c r="K2174" s="3" t="s">
        <v>84</v>
      </c>
      <c r="L2174" s="6">
        <v>43040</v>
      </c>
      <c r="M2174" s="6">
        <v>83768</v>
      </c>
      <c r="N2174" s="6">
        <v>117461</v>
      </c>
      <c r="O2174" s="6">
        <v>41696</v>
      </c>
      <c r="P2174" s="6">
        <v>84732</v>
      </c>
      <c r="Q2174" s="6">
        <v>74139.399999999994</v>
      </c>
    </row>
    <row r="2175" spans="7:17" x14ac:dyDescent="0.3">
      <c r="G2175" s="3" t="s">
        <v>73</v>
      </c>
      <c r="H2175" s="3" t="s">
        <v>20</v>
      </c>
      <c r="I2175" s="3" t="s">
        <v>80</v>
      </c>
      <c r="J2175" s="3" t="s">
        <v>83</v>
      </c>
      <c r="K2175" s="3" t="s">
        <v>24</v>
      </c>
      <c r="L2175" s="6">
        <v>43040</v>
      </c>
      <c r="M2175" s="6">
        <v>83768</v>
      </c>
      <c r="N2175" s="6">
        <v>117461</v>
      </c>
      <c r="O2175" s="6">
        <v>41696</v>
      </c>
      <c r="P2175" s="6">
        <v>100893</v>
      </c>
      <c r="Q2175" s="6">
        <v>77371.600000000006</v>
      </c>
    </row>
    <row r="2176" spans="7:17" x14ac:dyDescent="0.3">
      <c r="G2176" s="3" t="s">
        <v>73</v>
      </c>
      <c r="H2176" s="3" t="s">
        <v>20</v>
      </c>
      <c r="I2176" s="3" t="s">
        <v>80</v>
      </c>
      <c r="J2176" s="3" t="s">
        <v>84</v>
      </c>
      <c r="K2176" s="3" t="s">
        <v>24</v>
      </c>
      <c r="L2176" s="6">
        <v>43040</v>
      </c>
      <c r="M2176" s="6">
        <v>83768</v>
      </c>
      <c r="N2176" s="6">
        <v>117461</v>
      </c>
      <c r="O2176" s="6">
        <v>84732</v>
      </c>
      <c r="P2176" s="6">
        <v>100893</v>
      </c>
      <c r="Q2176" s="6">
        <v>85978.8</v>
      </c>
    </row>
    <row r="2177" spans="7:17" x14ac:dyDescent="0.3">
      <c r="G2177" s="3" t="s">
        <v>73</v>
      </c>
      <c r="H2177" s="3" t="s">
        <v>20</v>
      </c>
      <c r="I2177" s="3" t="s">
        <v>81</v>
      </c>
      <c r="J2177" s="3" t="s">
        <v>82</v>
      </c>
      <c r="K2177" s="3" t="s">
        <v>83</v>
      </c>
      <c r="L2177" s="6">
        <v>43040</v>
      </c>
      <c r="M2177" s="6">
        <v>83768</v>
      </c>
      <c r="N2177" s="6">
        <v>36016</v>
      </c>
      <c r="O2177" s="6">
        <v>33332</v>
      </c>
      <c r="P2177" s="6">
        <v>41696</v>
      </c>
      <c r="Q2177" s="6">
        <v>47570.400000000001</v>
      </c>
    </row>
    <row r="2178" spans="7:17" x14ac:dyDescent="0.3">
      <c r="G2178" s="3" t="s">
        <v>73</v>
      </c>
      <c r="H2178" s="3" t="s">
        <v>20</v>
      </c>
      <c r="I2178" s="3" t="s">
        <v>81</v>
      </c>
      <c r="J2178" s="3" t="s">
        <v>82</v>
      </c>
      <c r="K2178" s="3" t="s">
        <v>84</v>
      </c>
      <c r="L2178" s="6">
        <v>43040</v>
      </c>
      <c r="M2178" s="6">
        <v>83768</v>
      </c>
      <c r="N2178" s="6">
        <v>36016</v>
      </c>
      <c r="O2178" s="6">
        <v>33332</v>
      </c>
      <c r="P2178" s="6">
        <v>84732</v>
      </c>
      <c r="Q2178" s="6">
        <v>56177.599999999999</v>
      </c>
    </row>
    <row r="2179" spans="7:17" x14ac:dyDescent="0.3">
      <c r="G2179" s="3" t="s">
        <v>73</v>
      </c>
      <c r="H2179" s="3" t="s">
        <v>20</v>
      </c>
      <c r="I2179" s="3" t="s">
        <v>81</v>
      </c>
      <c r="J2179" s="3" t="s">
        <v>82</v>
      </c>
      <c r="K2179" s="3" t="s">
        <v>24</v>
      </c>
      <c r="L2179" s="6">
        <v>43040</v>
      </c>
      <c r="M2179" s="6">
        <v>83768</v>
      </c>
      <c r="N2179" s="6">
        <v>36016</v>
      </c>
      <c r="O2179" s="6">
        <v>33332</v>
      </c>
      <c r="P2179" s="6">
        <v>100893</v>
      </c>
      <c r="Q2179" s="6">
        <v>59409.8</v>
      </c>
    </row>
    <row r="2180" spans="7:17" x14ac:dyDescent="0.3">
      <c r="G2180" s="3" t="s">
        <v>73</v>
      </c>
      <c r="H2180" s="3" t="s">
        <v>20</v>
      </c>
      <c r="I2180" s="3" t="s">
        <v>81</v>
      </c>
      <c r="J2180" s="3" t="s">
        <v>83</v>
      </c>
      <c r="K2180" s="3" t="s">
        <v>84</v>
      </c>
      <c r="L2180" s="6">
        <v>43040</v>
      </c>
      <c r="M2180" s="6">
        <v>83768</v>
      </c>
      <c r="N2180" s="6">
        <v>36016</v>
      </c>
      <c r="O2180" s="6">
        <v>41696</v>
      </c>
      <c r="P2180" s="6">
        <v>84732</v>
      </c>
      <c r="Q2180" s="6">
        <v>57850.400000000001</v>
      </c>
    </row>
    <row r="2181" spans="7:17" x14ac:dyDescent="0.3">
      <c r="G2181" s="3" t="s">
        <v>73</v>
      </c>
      <c r="H2181" s="3" t="s">
        <v>20</v>
      </c>
      <c r="I2181" s="3" t="s">
        <v>81</v>
      </c>
      <c r="J2181" s="3" t="s">
        <v>83</v>
      </c>
      <c r="K2181" s="3" t="s">
        <v>24</v>
      </c>
      <c r="L2181" s="6">
        <v>43040</v>
      </c>
      <c r="M2181" s="6">
        <v>83768</v>
      </c>
      <c r="N2181" s="6">
        <v>36016</v>
      </c>
      <c r="O2181" s="6">
        <v>41696</v>
      </c>
      <c r="P2181" s="6">
        <v>100893</v>
      </c>
      <c r="Q2181" s="6">
        <v>61082.6</v>
      </c>
    </row>
    <row r="2182" spans="7:17" x14ac:dyDescent="0.3">
      <c r="G2182" s="3" t="s">
        <v>73</v>
      </c>
      <c r="H2182" s="3" t="s">
        <v>20</v>
      </c>
      <c r="I2182" s="3" t="s">
        <v>81</v>
      </c>
      <c r="J2182" s="3" t="s">
        <v>84</v>
      </c>
      <c r="K2182" s="3" t="s">
        <v>24</v>
      </c>
      <c r="L2182" s="6">
        <v>43040</v>
      </c>
      <c r="M2182" s="6">
        <v>83768</v>
      </c>
      <c r="N2182" s="6">
        <v>36016</v>
      </c>
      <c r="O2182" s="6">
        <v>84732</v>
      </c>
      <c r="P2182" s="6">
        <v>100893</v>
      </c>
      <c r="Q2182" s="6">
        <v>69689.8</v>
      </c>
    </row>
    <row r="2183" spans="7:17" x14ac:dyDescent="0.3">
      <c r="G2183" s="3" t="s">
        <v>73</v>
      </c>
      <c r="H2183" s="3" t="s">
        <v>20</v>
      </c>
      <c r="I2183" s="3" t="s">
        <v>82</v>
      </c>
      <c r="J2183" s="3" t="s">
        <v>83</v>
      </c>
      <c r="K2183" s="3" t="s">
        <v>84</v>
      </c>
      <c r="L2183" s="6">
        <v>43040</v>
      </c>
      <c r="M2183" s="6">
        <v>83768</v>
      </c>
      <c r="N2183" s="6">
        <v>33332</v>
      </c>
      <c r="O2183" s="6">
        <v>41696</v>
      </c>
      <c r="P2183" s="6">
        <v>84732</v>
      </c>
      <c r="Q2183" s="6">
        <v>57313.599999999999</v>
      </c>
    </row>
    <row r="2184" spans="7:17" x14ac:dyDescent="0.3">
      <c r="G2184" s="3" t="s">
        <v>73</v>
      </c>
      <c r="H2184" s="3" t="s">
        <v>20</v>
      </c>
      <c r="I2184" s="3" t="s">
        <v>82</v>
      </c>
      <c r="J2184" s="3" t="s">
        <v>83</v>
      </c>
      <c r="K2184" s="3" t="s">
        <v>24</v>
      </c>
      <c r="L2184" s="6">
        <v>43040</v>
      </c>
      <c r="M2184" s="6">
        <v>83768</v>
      </c>
      <c r="N2184" s="6">
        <v>33332</v>
      </c>
      <c r="O2184" s="6">
        <v>41696</v>
      </c>
      <c r="P2184" s="6">
        <v>100893</v>
      </c>
      <c r="Q2184" s="6">
        <v>60545.8</v>
      </c>
    </row>
    <row r="2185" spans="7:17" x14ac:dyDescent="0.3">
      <c r="G2185" s="3" t="s">
        <v>73</v>
      </c>
      <c r="H2185" s="3" t="s">
        <v>20</v>
      </c>
      <c r="I2185" s="3" t="s">
        <v>82</v>
      </c>
      <c r="J2185" s="3" t="s">
        <v>84</v>
      </c>
      <c r="K2185" s="3" t="s">
        <v>24</v>
      </c>
      <c r="L2185" s="6">
        <v>43040</v>
      </c>
      <c r="M2185" s="6">
        <v>83768</v>
      </c>
      <c r="N2185" s="6">
        <v>33332</v>
      </c>
      <c r="O2185" s="6">
        <v>84732</v>
      </c>
      <c r="P2185" s="6">
        <v>100893</v>
      </c>
      <c r="Q2185" s="6">
        <v>69153</v>
      </c>
    </row>
    <row r="2186" spans="7:17" x14ac:dyDescent="0.3">
      <c r="G2186" s="3" t="s">
        <v>73</v>
      </c>
      <c r="H2186" s="3" t="s">
        <v>20</v>
      </c>
      <c r="I2186" s="3" t="s">
        <v>83</v>
      </c>
      <c r="J2186" s="3" t="s">
        <v>84</v>
      </c>
      <c r="K2186" s="3" t="s">
        <v>24</v>
      </c>
      <c r="L2186" s="6">
        <v>43040</v>
      </c>
      <c r="M2186" s="6">
        <v>83768</v>
      </c>
      <c r="N2186" s="6">
        <v>41696</v>
      </c>
      <c r="O2186" s="6">
        <v>84732</v>
      </c>
      <c r="P2186" s="6">
        <v>100893</v>
      </c>
      <c r="Q2186" s="6">
        <v>70825.8</v>
      </c>
    </row>
    <row r="2187" spans="7:17" x14ac:dyDescent="0.3">
      <c r="G2187" s="3" t="s">
        <v>73</v>
      </c>
      <c r="H2187" s="3" t="s">
        <v>74</v>
      </c>
      <c r="I2187" s="3" t="s">
        <v>75</v>
      </c>
      <c r="J2187" s="3" t="s">
        <v>76</v>
      </c>
      <c r="K2187" s="3" t="s">
        <v>23</v>
      </c>
      <c r="L2187" s="6">
        <v>43040</v>
      </c>
      <c r="M2187" s="6">
        <v>101112</v>
      </c>
      <c r="N2187" s="6">
        <v>19868</v>
      </c>
      <c r="O2187" s="6">
        <v>36021</v>
      </c>
      <c r="P2187" s="6">
        <v>12030</v>
      </c>
      <c r="Q2187" s="6">
        <v>42414.2</v>
      </c>
    </row>
    <row r="2188" spans="7:17" x14ac:dyDescent="0.3">
      <c r="G2188" s="3" t="s">
        <v>73</v>
      </c>
      <c r="H2188" s="3" t="s">
        <v>74</v>
      </c>
      <c r="I2188" s="3" t="s">
        <v>75</v>
      </c>
      <c r="J2188" s="3" t="s">
        <v>76</v>
      </c>
      <c r="K2188" s="3" t="s">
        <v>77</v>
      </c>
      <c r="L2188" s="6">
        <v>43040</v>
      </c>
      <c r="M2188" s="6">
        <v>101112</v>
      </c>
      <c r="N2188" s="6">
        <v>19868</v>
      </c>
      <c r="O2188" s="6">
        <v>36021</v>
      </c>
      <c r="P2188" s="6">
        <v>65219</v>
      </c>
      <c r="Q2188" s="6">
        <v>53052</v>
      </c>
    </row>
    <row r="2189" spans="7:17" x14ac:dyDescent="0.3">
      <c r="G2189" s="3" t="s">
        <v>73</v>
      </c>
      <c r="H2189" s="3" t="s">
        <v>74</v>
      </c>
      <c r="I2189" s="3" t="s">
        <v>75</v>
      </c>
      <c r="J2189" s="3" t="s">
        <v>76</v>
      </c>
      <c r="K2189" s="3" t="s">
        <v>78</v>
      </c>
      <c r="L2189" s="6">
        <v>43040</v>
      </c>
      <c r="M2189" s="6">
        <v>101112</v>
      </c>
      <c r="N2189" s="6">
        <v>19868</v>
      </c>
      <c r="O2189" s="6">
        <v>36021</v>
      </c>
      <c r="P2189" s="6">
        <v>94450</v>
      </c>
      <c r="Q2189" s="6">
        <v>58898.2</v>
      </c>
    </row>
    <row r="2190" spans="7:17" x14ac:dyDescent="0.3">
      <c r="G2190" s="3" t="s">
        <v>73</v>
      </c>
      <c r="H2190" s="3" t="s">
        <v>74</v>
      </c>
      <c r="I2190" s="3" t="s">
        <v>75</v>
      </c>
      <c r="J2190" s="3" t="s">
        <v>76</v>
      </c>
      <c r="K2190" s="3" t="s">
        <v>79</v>
      </c>
      <c r="L2190" s="6">
        <v>43040</v>
      </c>
      <c r="M2190" s="6">
        <v>101112</v>
      </c>
      <c r="N2190" s="6">
        <v>19868</v>
      </c>
      <c r="O2190" s="6">
        <v>36021</v>
      </c>
      <c r="P2190" s="6">
        <v>97051</v>
      </c>
      <c r="Q2190" s="6">
        <v>59418.400000000001</v>
      </c>
    </row>
    <row r="2191" spans="7:17" x14ac:dyDescent="0.3">
      <c r="G2191" s="3" t="s">
        <v>73</v>
      </c>
      <c r="H2191" s="3" t="s">
        <v>74</v>
      </c>
      <c r="I2191" s="3" t="s">
        <v>75</v>
      </c>
      <c r="J2191" s="3" t="s">
        <v>76</v>
      </c>
      <c r="K2191" s="3" t="s">
        <v>25</v>
      </c>
      <c r="L2191" s="6">
        <v>43040</v>
      </c>
      <c r="M2191" s="6">
        <v>101112</v>
      </c>
      <c r="N2191" s="6">
        <v>19868</v>
      </c>
      <c r="O2191" s="6">
        <v>36021</v>
      </c>
      <c r="P2191" s="6">
        <v>50249</v>
      </c>
      <c r="Q2191" s="6">
        <v>50058</v>
      </c>
    </row>
    <row r="2192" spans="7:17" x14ac:dyDescent="0.3">
      <c r="G2192" s="3" t="s">
        <v>73</v>
      </c>
      <c r="H2192" s="3" t="s">
        <v>74</v>
      </c>
      <c r="I2192" s="3" t="s">
        <v>75</v>
      </c>
      <c r="J2192" s="3" t="s">
        <v>76</v>
      </c>
      <c r="K2192" s="3" t="s">
        <v>80</v>
      </c>
      <c r="L2192" s="6">
        <v>43040</v>
      </c>
      <c r="M2192" s="6">
        <v>101112</v>
      </c>
      <c r="N2192" s="6">
        <v>19868</v>
      </c>
      <c r="O2192" s="6">
        <v>36021</v>
      </c>
      <c r="P2192" s="6">
        <v>117461</v>
      </c>
      <c r="Q2192" s="6">
        <v>63500.4</v>
      </c>
    </row>
    <row r="2193" spans="7:17" x14ac:dyDescent="0.3">
      <c r="G2193" s="3" t="s">
        <v>73</v>
      </c>
      <c r="H2193" s="3" t="s">
        <v>74</v>
      </c>
      <c r="I2193" s="3" t="s">
        <v>75</v>
      </c>
      <c r="J2193" s="3" t="s">
        <v>76</v>
      </c>
      <c r="K2193" s="3" t="s">
        <v>81</v>
      </c>
      <c r="L2193" s="6">
        <v>43040</v>
      </c>
      <c r="M2193" s="6">
        <v>101112</v>
      </c>
      <c r="N2193" s="6">
        <v>19868</v>
      </c>
      <c r="O2193" s="6">
        <v>36021</v>
      </c>
      <c r="P2193" s="6">
        <v>36016</v>
      </c>
      <c r="Q2193" s="6">
        <v>47211.4</v>
      </c>
    </row>
    <row r="2194" spans="7:17" x14ac:dyDescent="0.3">
      <c r="G2194" s="3" t="s">
        <v>73</v>
      </c>
      <c r="H2194" s="3" t="s">
        <v>74</v>
      </c>
      <c r="I2194" s="3" t="s">
        <v>75</v>
      </c>
      <c r="J2194" s="3" t="s">
        <v>76</v>
      </c>
      <c r="K2194" s="3" t="s">
        <v>82</v>
      </c>
      <c r="L2194" s="6">
        <v>43040</v>
      </c>
      <c r="M2194" s="6">
        <v>101112</v>
      </c>
      <c r="N2194" s="6">
        <v>19868</v>
      </c>
      <c r="O2194" s="6">
        <v>36021</v>
      </c>
      <c r="P2194" s="6">
        <v>33332</v>
      </c>
      <c r="Q2194" s="6">
        <v>46674.6</v>
      </c>
    </row>
    <row r="2195" spans="7:17" x14ac:dyDescent="0.3">
      <c r="G2195" s="3" t="s">
        <v>73</v>
      </c>
      <c r="H2195" s="3" t="s">
        <v>74</v>
      </c>
      <c r="I2195" s="3" t="s">
        <v>75</v>
      </c>
      <c r="J2195" s="3" t="s">
        <v>76</v>
      </c>
      <c r="K2195" s="3" t="s">
        <v>83</v>
      </c>
      <c r="L2195" s="6">
        <v>43040</v>
      </c>
      <c r="M2195" s="6">
        <v>101112</v>
      </c>
      <c r="N2195" s="6">
        <v>19868</v>
      </c>
      <c r="O2195" s="6">
        <v>36021</v>
      </c>
      <c r="P2195" s="6">
        <v>41696</v>
      </c>
      <c r="Q2195" s="6">
        <v>48347.4</v>
      </c>
    </row>
    <row r="2196" spans="7:17" x14ac:dyDescent="0.3">
      <c r="G2196" s="3" t="s">
        <v>73</v>
      </c>
      <c r="H2196" s="3" t="s">
        <v>74</v>
      </c>
      <c r="I2196" s="3" t="s">
        <v>75</v>
      </c>
      <c r="J2196" s="3" t="s">
        <v>76</v>
      </c>
      <c r="K2196" s="3" t="s">
        <v>84</v>
      </c>
      <c r="L2196" s="6">
        <v>43040</v>
      </c>
      <c r="M2196" s="6">
        <v>101112</v>
      </c>
      <c r="N2196" s="6">
        <v>19868</v>
      </c>
      <c r="O2196" s="6">
        <v>36021</v>
      </c>
      <c r="P2196" s="6">
        <v>84732</v>
      </c>
      <c r="Q2196" s="6">
        <v>56954.6</v>
      </c>
    </row>
    <row r="2197" spans="7:17" x14ac:dyDescent="0.3">
      <c r="G2197" s="3" t="s">
        <v>73</v>
      </c>
      <c r="H2197" s="3" t="s">
        <v>74</v>
      </c>
      <c r="I2197" s="3" t="s">
        <v>75</v>
      </c>
      <c r="J2197" s="3" t="s">
        <v>76</v>
      </c>
      <c r="K2197" s="3" t="s">
        <v>24</v>
      </c>
      <c r="L2197" s="6">
        <v>43040</v>
      </c>
      <c r="M2197" s="6">
        <v>101112</v>
      </c>
      <c r="N2197" s="6">
        <v>19868</v>
      </c>
      <c r="O2197" s="6">
        <v>36021</v>
      </c>
      <c r="P2197" s="6">
        <v>100893</v>
      </c>
      <c r="Q2197" s="6">
        <v>60186.8</v>
      </c>
    </row>
    <row r="2198" spans="7:17" x14ac:dyDescent="0.3">
      <c r="G2198" s="3" t="s">
        <v>73</v>
      </c>
      <c r="H2198" s="3" t="s">
        <v>74</v>
      </c>
      <c r="I2198" s="3" t="s">
        <v>75</v>
      </c>
      <c r="J2198" s="3" t="s">
        <v>23</v>
      </c>
      <c r="K2198" s="3" t="s">
        <v>77</v>
      </c>
      <c r="L2198" s="6">
        <v>43040</v>
      </c>
      <c r="M2198" s="6">
        <v>101112</v>
      </c>
      <c r="N2198" s="6">
        <v>19868</v>
      </c>
      <c r="O2198" s="6">
        <v>12030</v>
      </c>
      <c r="P2198" s="6">
        <v>65219</v>
      </c>
      <c r="Q2198" s="6">
        <v>48253.8</v>
      </c>
    </row>
    <row r="2199" spans="7:17" x14ac:dyDescent="0.3">
      <c r="G2199" s="3" t="s">
        <v>73</v>
      </c>
      <c r="H2199" s="3" t="s">
        <v>74</v>
      </c>
      <c r="I2199" s="3" t="s">
        <v>75</v>
      </c>
      <c r="J2199" s="3" t="s">
        <v>23</v>
      </c>
      <c r="K2199" s="3" t="s">
        <v>78</v>
      </c>
      <c r="L2199" s="6">
        <v>43040</v>
      </c>
      <c r="M2199" s="6">
        <v>101112</v>
      </c>
      <c r="N2199" s="6">
        <v>19868</v>
      </c>
      <c r="O2199" s="6">
        <v>12030</v>
      </c>
      <c r="P2199" s="6">
        <v>94450</v>
      </c>
      <c r="Q2199" s="6">
        <v>54100</v>
      </c>
    </row>
    <row r="2200" spans="7:17" x14ac:dyDescent="0.3">
      <c r="G2200" s="3" t="s">
        <v>73</v>
      </c>
      <c r="H2200" s="3" t="s">
        <v>74</v>
      </c>
      <c r="I2200" s="3" t="s">
        <v>75</v>
      </c>
      <c r="J2200" s="3" t="s">
        <v>23</v>
      </c>
      <c r="K2200" s="3" t="s">
        <v>79</v>
      </c>
      <c r="L2200" s="6">
        <v>43040</v>
      </c>
      <c r="M2200" s="6">
        <v>101112</v>
      </c>
      <c r="N2200" s="6">
        <v>19868</v>
      </c>
      <c r="O2200" s="6">
        <v>12030</v>
      </c>
      <c r="P2200" s="6">
        <v>97051</v>
      </c>
      <c r="Q2200" s="6">
        <v>54620.2</v>
      </c>
    </row>
    <row r="2201" spans="7:17" x14ac:dyDescent="0.3">
      <c r="G2201" s="3" t="s">
        <v>73</v>
      </c>
      <c r="H2201" s="3" t="s">
        <v>74</v>
      </c>
      <c r="I2201" s="3" t="s">
        <v>75</v>
      </c>
      <c r="J2201" s="3" t="s">
        <v>23</v>
      </c>
      <c r="K2201" s="3" t="s">
        <v>25</v>
      </c>
      <c r="L2201" s="6">
        <v>43040</v>
      </c>
      <c r="M2201" s="6">
        <v>101112</v>
      </c>
      <c r="N2201" s="6">
        <v>19868</v>
      </c>
      <c r="O2201" s="6">
        <v>12030</v>
      </c>
      <c r="P2201" s="6">
        <v>50249</v>
      </c>
      <c r="Q2201" s="6">
        <v>45259.8</v>
      </c>
    </row>
    <row r="2202" spans="7:17" x14ac:dyDescent="0.3">
      <c r="G2202" s="3" t="s">
        <v>73</v>
      </c>
      <c r="H2202" s="3" t="s">
        <v>74</v>
      </c>
      <c r="I2202" s="3" t="s">
        <v>75</v>
      </c>
      <c r="J2202" s="3" t="s">
        <v>23</v>
      </c>
      <c r="K2202" s="3" t="s">
        <v>80</v>
      </c>
      <c r="L2202" s="6">
        <v>43040</v>
      </c>
      <c r="M2202" s="6">
        <v>101112</v>
      </c>
      <c r="N2202" s="6">
        <v>19868</v>
      </c>
      <c r="O2202" s="6">
        <v>12030</v>
      </c>
      <c r="P2202" s="6">
        <v>117461</v>
      </c>
      <c r="Q2202" s="6">
        <v>58702.2</v>
      </c>
    </row>
    <row r="2203" spans="7:17" x14ac:dyDescent="0.3">
      <c r="G2203" s="3" t="s">
        <v>73</v>
      </c>
      <c r="H2203" s="3" t="s">
        <v>74</v>
      </c>
      <c r="I2203" s="3" t="s">
        <v>75</v>
      </c>
      <c r="J2203" s="3" t="s">
        <v>23</v>
      </c>
      <c r="K2203" s="3" t="s">
        <v>81</v>
      </c>
      <c r="L2203" s="6">
        <v>43040</v>
      </c>
      <c r="M2203" s="6">
        <v>101112</v>
      </c>
      <c r="N2203" s="6">
        <v>19868</v>
      </c>
      <c r="O2203" s="6">
        <v>12030</v>
      </c>
      <c r="P2203" s="6">
        <v>36016</v>
      </c>
      <c r="Q2203" s="6">
        <v>42413.2</v>
      </c>
    </row>
    <row r="2204" spans="7:17" x14ac:dyDescent="0.3">
      <c r="G2204" s="3" t="s">
        <v>73</v>
      </c>
      <c r="H2204" s="3" t="s">
        <v>74</v>
      </c>
      <c r="I2204" s="3" t="s">
        <v>75</v>
      </c>
      <c r="J2204" s="3" t="s">
        <v>23</v>
      </c>
      <c r="K2204" s="3" t="s">
        <v>82</v>
      </c>
      <c r="L2204" s="6">
        <v>43040</v>
      </c>
      <c r="M2204" s="6">
        <v>101112</v>
      </c>
      <c r="N2204" s="6">
        <v>19868</v>
      </c>
      <c r="O2204" s="6">
        <v>12030</v>
      </c>
      <c r="P2204" s="6">
        <v>33332</v>
      </c>
      <c r="Q2204" s="6">
        <v>41876.400000000001</v>
      </c>
    </row>
    <row r="2205" spans="7:17" x14ac:dyDescent="0.3">
      <c r="G2205" s="3" t="s">
        <v>73</v>
      </c>
      <c r="H2205" s="3" t="s">
        <v>74</v>
      </c>
      <c r="I2205" s="3" t="s">
        <v>75</v>
      </c>
      <c r="J2205" s="3" t="s">
        <v>23</v>
      </c>
      <c r="K2205" s="3" t="s">
        <v>83</v>
      </c>
      <c r="L2205" s="6">
        <v>43040</v>
      </c>
      <c r="M2205" s="6">
        <v>101112</v>
      </c>
      <c r="N2205" s="6">
        <v>19868</v>
      </c>
      <c r="O2205" s="6">
        <v>12030</v>
      </c>
      <c r="P2205" s="6">
        <v>41696</v>
      </c>
      <c r="Q2205" s="6">
        <v>43549.2</v>
      </c>
    </row>
    <row r="2206" spans="7:17" x14ac:dyDescent="0.3">
      <c r="G2206" s="3" t="s">
        <v>73</v>
      </c>
      <c r="H2206" s="3" t="s">
        <v>74</v>
      </c>
      <c r="I2206" s="3" t="s">
        <v>75</v>
      </c>
      <c r="J2206" s="3" t="s">
        <v>23</v>
      </c>
      <c r="K2206" s="3" t="s">
        <v>84</v>
      </c>
      <c r="L2206" s="6">
        <v>43040</v>
      </c>
      <c r="M2206" s="6">
        <v>101112</v>
      </c>
      <c r="N2206" s="6">
        <v>19868</v>
      </c>
      <c r="O2206" s="6">
        <v>12030</v>
      </c>
      <c r="P2206" s="6">
        <v>84732</v>
      </c>
      <c r="Q2206" s="6">
        <v>52156.4</v>
      </c>
    </row>
    <row r="2207" spans="7:17" x14ac:dyDescent="0.3">
      <c r="G2207" s="3" t="s">
        <v>73</v>
      </c>
      <c r="H2207" s="3" t="s">
        <v>74</v>
      </c>
      <c r="I2207" s="3" t="s">
        <v>75</v>
      </c>
      <c r="J2207" s="3" t="s">
        <v>23</v>
      </c>
      <c r="K2207" s="3" t="s">
        <v>24</v>
      </c>
      <c r="L2207" s="6">
        <v>43040</v>
      </c>
      <c r="M2207" s="6">
        <v>101112</v>
      </c>
      <c r="N2207" s="6">
        <v>19868</v>
      </c>
      <c r="O2207" s="6">
        <v>12030</v>
      </c>
      <c r="P2207" s="6">
        <v>100893</v>
      </c>
      <c r="Q2207" s="6">
        <v>55388.6</v>
      </c>
    </row>
    <row r="2208" spans="7:17" x14ac:dyDescent="0.3">
      <c r="G2208" s="3" t="s">
        <v>73</v>
      </c>
      <c r="H2208" s="3" t="s">
        <v>74</v>
      </c>
      <c r="I2208" s="3" t="s">
        <v>75</v>
      </c>
      <c r="J2208" s="3" t="s">
        <v>77</v>
      </c>
      <c r="K2208" s="3" t="s">
        <v>78</v>
      </c>
      <c r="L2208" s="6">
        <v>43040</v>
      </c>
      <c r="M2208" s="6">
        <v>101112</v>
      </c>
      <c r="N2208" s="6">
        <v>19868</v>
      </c>
      <c r="O2208" s="6">
        <v>65219</v>
      </c>
      <c r="P2208" s="6">
        <v>94450</v>
      </c>
      <c r="Q2208" s="6">
        <v>64737.8</v>
      </c>
    </row>
    <row r="2209" spans="7:17" x14ac:dyDescent="0.3">
      <c r="G2209" s="3" t="s">
        <v>73</v>
      </c>
      <c r="H2209" s="3" t="s">
        <v>74</v>
      </c>
      <c r="I2209" s="3" t="s">
        <v>75</v>
      </c>
      <c r="J2209" s="3" t="s">
        <v>77</v>
      </c>
      <c r="K2209" s="3" t="s">
        <v>79</v>
      </c>
      <c r="L2209" s="6">
        <v>43040</v>
      </c>
      <c r="M2209" s="6">
        <v>101112</v>
      </c>
      <c r="N2209" s="6">
        <v>19868</v>
      </c>
      <c r="O2209" s="6">
        <v>65219</v>
      </c>
      <c r="P2209" s="6">
        <v>97051</v>
      </c>
      <c r="Q2209" s="6">
        <v>65258</v>
      </c>
    </row>
    <row r="2210" spans="7:17" x14ac:dyDescent="0.3">
      <c r="G2210" s="3" t="s">
        <v>73</v>
      </c>
      <c r="H2210" s="3" t="s">
        <v>74</v>
      </c>
      <c r="I2210" s="3" t="s">
        <v>75</v>
      </c>
      <c r="J2210" s="3" t="s">
        <v>77</v>
      </c>
      <c r="K2210" s="3" t="s">
        <v>25</v>
      </c>
      <c r="L2210" s="6">
        <v>43040</v>
      </c>
      <c r="M2210" s="6">
        <v>101112</v>
      </c>
      <c r="N2210" s="6">
        <v>19868</v>
      </c>
      <c r="O2210" s="6">
        <v>65219</v>
      </c>
      <c r="P2210" s="6">
        <v>50249</v>
      </c>
      <c r="Q2210" s="6">
        <v>55897.599999999999</v>
      </c>
    </row>
    <row r="2211" spans="7:17" x14ac:dyDescent="0.3">
      <c r="G2211" s="3" t="s">
        <v>73</v>
      </c>
      <c r="H2211" s="3" t="s">
        <v>74</v>
      </c>
      <c r="I2211" s="3" t="s">
        <v>75</v>
      </c>
      <c r="J2211" s="3" t="s">
        <v>77</v>
      </c>
      <c r="K2211" s="3" t="s">
        <v>80</v>
      </c>
      <c r="L2211" s="6">
        <v>43040</v>
      </c>
      <c r="M2211" s="6">
        <v>101112</v>
      </c>
      <c r="N2211" s="6">
        <v>19868</v>
      </c>
      <c r="O2211" s="6">
        <v>65219</v>
      </c>
      <c r="P2211" s="6">
        <v>117461</v>
      </c>
      <c r="Q2211" s="6">
        <v>69340</v>
      </c>
    </row>
    <row r="2212" spans="7:17" x14ac:dyDescent="0.3">
      <c r="G2212" s="3" t="s">
        <v>73</v>
      </c>
      <c r="H2212" s="3" t="s">
        <v>74</v>
      </c>
      <c r="I2212" s="3" t="s">
        <v>75</v>
      </c>
      <c r="J2212" s="3" t="s">
        <v>77</v>
      </c>
      <c r="K2212" s="3" t="s">
        <v>81</v>
      </c>
      <c r="L2212" s="6">
        <v>43040</v>
      </c>
      <c r="M2212" s="6">
        <v>101112</v>
      </c>
      <c r="N2212" s="6">
        <v>19868</v>
      </c>
      <c r="O2212" s="6">
        <v>65219</v>
      </c>
      <c r="P2212" s="6">
        <v>36016</v>
      </c>
      <c r="Q2212" s="6">
        <v>53051</v>
      </c>
    </row>
    <row r="2213" spans="7:17" x14ac:dyDescent="0.3">
      <c r="G2213" s="3" t="s">
        <v>73</v>
      </c>
      <c r="H2213" s="3" t="s">
        <v>74</v>
      </c>
      <c r="I2213" s="3" t="s">
        <v>75</v>
      </c>
      <c r="J2213" s="3" t="s">
        <v>77</v>
      </c>
      <c r="K2213" s="3" t="s">
        <v>82</v>
      </c>
      <c r="L2213" s="6">
        <v>43040</v>
      </c>
      <c r="M2213" s="6">
        <v>101112</v>
      </c>
      <c r="N2213" s="6">
        <v>19868</v>
      </c>
      <c r="O2213" s="6">
        <v>65219</v>
      </c>
      <c r="P2213" s="6">
        <v>33332</v>
      </c>
      <c r="Q2213" s="6">
        <v>52514.2</v>
      </c>
    </row>
    <row r="2214" spans="7:17" x14ac:dyDescent="0.3">
      <c r="G2214" s="3" t="s">
        <v>73</v>
      </c>
      <c r="H2214" s="3" t="s">
        <v>74</v>
      </c>
      <c r="I2214" s="3" t="s">
        <v>75</v>
      </c>
      <c r="J2214" s="3" t="s">
        <v>77</v>
      </c>
      <c r="K2214" s="3" t="s">
        <v>83</v>
      </c>
      <c r="L2214" s="6">
        <v>43040</v>
      </c>
      <c r="M2214" s="6">
        <v>101112</v>
      </c>
      <c r="N2214" s="6">
        <v>19868</v>
      </c>
      <c r="O2214" s="6">
        <v>65219</v>
      </c>
      <c r="P2214" s="6">
        <v>41696</v>
      </c>
      <c r="Q2214" s="6">
        <v>54187</v>
      </c>
    </row>
    <row r="2215" spans="7:17" x14ac:dyDescent="0.3">
      <c r="G2215" s="3" t="s">
        <v>73</v>
      </c>
      <c r="H2215" s="3" t="s">
        <v>74</v>
      </c>
      <c r="I2215" s="3" t="s">
        <v>75</v>
      </c>
      <c r="J2215" s="3" t="s">
        <v>77</v>
      </c>
      <c r="K2215" s="3" t="s">
        <v>84</v>
      </c>
      <c r="L2215" s="6">
        <v>43040</v>
      </c>
      <c r="M2215" s="6">
        <v>101112</v>
      </c>
      <c r="N2215" s="6">
        <v>19868</v>
      </c>
      <c r="O2215" s="6">
        <v>65219</v>
      </c>
      <c r="P2215" s="6">
        <v>84732</v>
      </c>
      <c r="Q2215" s="6">
        <v>62794.2</v>
      </c>
    </row>
    <row r="2216" spans="7:17" x14ac:dyDescent="0.3">
      <c r="G2216" s="3" t="s">
        <v>73</v>
      </c>
      <c r="H2216" s="3" t="s">
        <v>74</v>
      </c>
      <c r="I2216" s="3" t="s">
        <v>75</v>
      </c>
      <c r="J2216" s="3" t="s">
        <v>77</v>
      </c>
      <c r="K2216" s="3" t="s">
        <v>24</v>
      </c>
      <c r="L2216" s="6">
        <v>43040</v>
      </c>
      <c r="M2216" s="6">
        <v>101112</v>
      </c>
      <c r="N2216" s="6">
        <v>19868</v>
      </c>
      <c r="O2216" s="6">
        <v>65219</v>
      </c>
      <c r="P2216" s="6">
        <v>100893</v>
      </c>
      <c r="Q2216" s="6">
        <v>66026.399999999994</v>
      </c>
    </row>
    <row r="2217" spans="7:17" x14ac:dyDescent="0.3">
      <c r="G2217" s="3" t="s">
        <v>73</v>
      </c>
      <c r="H2217" s="3" t="s">
        <v>74</v>
      </c>
      <c r="I2217" s="3" t="s">
        <v>75</v>
      </c>
      <c r="J2217" s="3" t="s">
        <v>78</v>
      </c>
      <c r="K2217" s="3" t="s">
        <v>79</v>
      </c>
      <c r="L2217" s="6">
        <v>43040</v>
      </c>
      <c r="M2217" s="6">
        <v>101112</v>
      </c>
      <c r="N2217" s="6">
        <v>19868</v>
      </c>
      <c r="O2217" s="6">
        <v>94450</v>
      </c>
      <c r="P2217" s="6">
        <v>97051</v>
      </c>
      <c r="Q2217" s="6">
        <v>71104.2</v>
      </c>
    </row>
    <row r="2218" spans="7:17" x14ac:dyDescent="0.3">
      <c r="G2218" s="3" t="s">
        <v>73</v>
      </c>
      <c r="H2218" s="3" t="s">
        <v>74</v>
      </c>
      <c r="I2218" s="3" t="s">
        <v>75</v>
      </c>
      <c r="J2218" s="3" t="s">
        <v>78</v>
      </c>
      <c r="K2218" s="3" t="s">
        <v>25</v>
      </c>
      <c r="L2218" s="6">
        <v>43040</v>
      </c>
      <c r="M2218" s="6">
        <v>101112</v>
      </c>
      <c r="N2218" s="6">
        <v>19868</v>
      </c>
      <c r="O2218" s="6">
        <v>94450</v>
      </c>
      <c r="P2218" s="6">
        <v>50249</v>
      </c>
      <c r="Q2218" s="6">
        <v>61743.8</v>
      </c>
    </row>
    <row r="2219" spans="7:17" x14ac:dyDescent="0.3">
      <c r="G2219" s="3" t="s">
        <v>73</v>
      </c>
      <c r="H2219" s="3" t="s">
        <v>74</v>
      </c>
      <c r="I2219" s="3" t="s">
        <v>75</v>
      </c>
      <c r="J2219" s="3" t="s">
        <v>78</v>
      </c>
      <c r="K2219" s="3" t="s">
        <v>80</v>
      </c>
      <c r="L2219" s="6">
        <v>43040</v>
      </c>
      <c r="M2219" s="6">
        <v>101112</v>
      </c>
      <c r="N2219" s="6">
        <v>19868</v>
      </c>
      <c r="O2219" s="6">
        <v>94450</v>
      </c>
      <c r="P2219" s="6">
        <v>117461</v>
      </c>
      <c r="Q2219" s="6">
        <v>75186.2</v>
      </c>
    </row>
    <row r="2220" spans="7:17" x14ac:dyDescent="0.3">
      <c r="G2220" s="3" t="s">
        <v>73</v>
      </c>
      <c r="H2220" s="3" t="s">
        <v>74</v>
      </c>
      <c r="I2220" s="3" t="s">
        <v>75</v>
      </c>
      <c r="J2220" s="3" t="s">
        <v>78</v>
      </c>
      <c r="K2220" s="3" t="s">
        <v>81</v>
      </c>
      <c r="L2220" s="6">
        <v>43040</v>
      </c>
      <c r="M2220" s="6">
        <v>101112</v>
      </c>
      <c r="N2220" s="6">
        <v>19868</v>
      </c>
      <c r="O2220" s="6">
        <v>94450</v>
      </c>
      <c r="P2220" s="6">
        <v>36016</v>
      </c>
      <c r="Q2220" s="6">
        <v>58897.2</v>
      </c>
    </row>
    <row r="2221" spans="7:17" x14ac:dyDescent="0.3">
      <c r="G2221" s="3" t="s">
        <v>73</v>
      </c>
      <c r="H2221" s="3" t="s">
        <v>74</v>
      </c>
      <c r="I2221" s="3" t="s">
        <v>75</v>
      </c>
      <c r="J2221" s="3" t="s">
        <v>78</v>
      </c>
      <c r="K2221" s="3" t="s">
        <v>82</v>
      </c>
      <c r="L2221" s="6">
        <v>43040</v>
      </c>
      <c r="M2221" s="6">
        <v>101112</v>
      </c>
      <c r="N2221" s="6">
        <v>19868</v>
      </c>
      <c r="O2221" s="6">
        <v>94450</v>
      </c>
      <c r="P2221" s="6">
        <v>33332</v>
      </c>
      <c r="Q2221" s="6">
        <v>58360.4</v>
      </c>
    </row>
    <row r="2222" spans="7:17" x14ac:dyDescent="0.3">
      <c r="G2222" s="3" t="s">
        <v>73</v>
      </c>
      <c r="H2222" s="3" t="s">
        <v>74</v>
      </c>
      <c r="I2222" s="3" t="s">
        <v>75</v>
      </c>
      <c r="J2222" s="3" t="s">
        <v>78</v>
      </c>
      <c r="K2222" s="3" t="s">
        <v>83</v>
      </c>
      <c r="L2222" s="6">
        <v>43040</v>
      </c>
      <c r="M2222" s="6">
        <v>101112</v>
      </c>
      <c r="N2222" s="6">
        <v>19868</v>
      </c>
      <c r="O2222" s="6">
        <v>94450</v>
      </c>
      <c r="P2222" s="6">
        <v>41696</v>
      </c>
      <c r="Q2222" s="6">
        <v>60033.2</v>
      </c>
    </row>
    <row r="2223" spans="7:17" x14ac:dyDescent="0.3">
      <c r="G2223" s="3" t="s">
        <v>73</v>
      </c>
      <c r="H2223" s="3" t="s">
        <v>74</v>
      </c>
      <c r="I2223" s="3" t="s">
        <v>75</v>
      </c>
      <c r="J2223" s="3" t="s">
        <v>78</v>
      </c>
      <c r="K2223" s="3" t="s">
        <v>84</v>
      </c>
      <c r="L2223" s="6">
        <v>43040</v>
      </c>
      <c r="M2223" s="6">
        <v>101112</v>
      </c>
      <c r="N2223" s="6">
        <v>19868</v>
      </c>
      <c r="O2223" s="6">
        <v>94450</v>
      </c>
      <c r="P2223" s="6">
        <v>84732</v>
      </c>
      <c r="Q2223" s="6">
        <v>68640.399999999994</v>
      </c>
    </row>
    <row r="2224" spans="7:17" x14ac:dyDescent="0.3">
      <c r="G2224" s="3" t="s">
        <v>73</v>
      </c>
      <c r="H2224" s="3" t="s">
        <v>74</v>
      </c>
      <c r="I2224" s="3" t="s">
        <v>75</v>
      </c>
      <c r="J2224" s="3" t="s">
        <v>78</v>
      </c>
      <c r="K2224" s="3" t="s">
        <v>24</v>
      </c>
      <c r="L2224" s="6">
        <v>43040</v>
      </c>
      <c r="M2224" s="6">
        <v>101112</v>
      </c>
      <c r="N2224" s="6">
        <v>19868</v>
      </c>
      <c r="O2224" s="6">
        <v>94450</v>
      </c>
      <c r="P2224" s="6">
        <v>100893</v>
      </c>
      <c r="Q2224" s="6">
        <v>71872.600000000006</v>
      </c>
    </row>
    <row r="2225" spans="7:17" x14ac:dyDescent="0.3">
      <c r="G2225" s="3" t="s">
        <v>73</v>
      </c>
      <c r="H2225" s="3" t="s">
        <v>74</v>
      </c>
      <c r="I2225" s="3" t="s">
        <v>75</v>
      </c>
      <c r="J2225" s="3" t="s">
        <v>79</v>
      </c>
      <c r="K2225" s="3" t="s">
        <v>25</v>
      </c>
      <c r="L2225" s="6">
        <v>43040</v>
      </c>
      <c r="M2225" s="6">
        <v>101112</v>
      </c>
      <c r="N2225" s="6">
        <v>19868</v>
      </c>
      <c r="O2225" s="6">
        <v>97051</v>
      </c>
      <c r="P2225" s="6">
        <v>50249</v>
      </c>
      <c r="Q2225" s="6">
        <v>62264</v>
      </c>
    </row>
    <row r="2226" spans="7:17" x14ac:dyDescent="0.3">
      <c r="G2226" s="3" t="s">
        <v>73</v>
      </c>
      <c r="H2226" s="3" t="s">
        <v>74</v>
      </c>
      <c r="I2226" s="3" t="s">
        <v>75</v>
      </c>
      <c r="J2226" s="3" t="s">
        <v>79</v>
      </c>
      <c r="K2226" s="3" t="s">
        <v>80</v>
      </c>
      <c r="L2226" s="6">
        <v>43040</v>
      </c>
      <c r="M2226" s="6">
        <v>101112</v>
      </c>
      <c r="N2226" s="6">
        <v>19868</v>
      </c>
      <c r="O2226" s="6">
        <v>97051</v>
      </c>
      <c r="P2226" s="6">
        <v>117461</v>
      </c>
      <c r="Q2226" s="6">
        <v>75706.399999999994</v>
      </c>
    </row>
    <row r="2227" spans="7:17" x14ac:dyDescent="0.3">
      <c r="G2227" s="3" t="s">
        <v>73</v>
      </c>
      <c r="H2227" s="3" t="s">
        <v>74</v>
      </c>
      <c r="I2227" s="3" t="s">
        <v>75</v>
      </c>
      <c r="J2227" s="3" t="s">
        <v>79</v>
      </c>
      <c r="K2227" s="3" t="s">
        <v>81</v>
      </c>
      <c r="L2227" s="6">
        <v>43040</v>
      </c>
      <c r="M2227" s="6">
        <v>101112</v>
      </c>
      <c r="N2227" s="6">
        <v>19868</v>
      </c>
      <c r="O2227" s="6">
        <v>97051</v>
      </c>
      <c r="P2227" s="6">
        <v>36016</v>
      </c>
      <c r="Q2227" s="6">
        <v>59417.4</v>
      </c>
    </row>
    <row r="2228" spans="7:17" x14ac:dyDescent="0.3">
      <c r="G2228" s="3" t="s">
        <v>73</v>
      </c>
      <c r="H2228" s="3" t="s">
        <v>74</v>
      </c>
      <c r="I2228" s="3" t="s">
        <v>75</v>
      </c>
      <c r="J2228" s="3" t="s">
        <v>79</v>
      </c>
      <c r="K2228" s="3" t="s">
        <v>82</v>
      </c>
      <c r="L2228" s="6">
        <v>43040</v>
      </c>
      <c r="M2228" s="6">
        <v>101112</v>
      </c>
      <c r="N2228" s="6">
        <v>19868</v>
      </c>
      <c r="O2228" s="6">
        <v>97051</v>
      </c>
      <c r="P2228" s="6">
        <v>33332</v>
      </c>
      <c r="Q2228" s="6">
        <v>58880.6</v>
      </c>
    </row>
    <row r="2229" spans="7:17" x14ac:dyDescent="0.3">
      <c r="G2229" s="3" t="s">
        <v>73</v>
      </c>
      <c r="H2229" s="3" t="s">
        <v>74</v>
      </c>
      <c r="I2229" s="3" t="s">
        <v>75</v>
      </c>
      <c r="J2229" s="3" t="s">
        <v>79</v>
      </c>
      <c r="K2229" s="3" t="s">
        <v>83</v>
      </c>
      <c r="L2229" s="6">
        <v>43040</v>
      </c>
      <c r="M2229" s="6">
        <v>101112</v>
      </c>
      <c r="N2229" s="6">
        <v>19868</v>
      </c>
      <c r="O2229" s="6">
        <v>97051</v>
      </c>
      <c r="P2229" s="6">
        <v>41696</v>
      </c>
      <c r="Q2229" s="6">
        <v>60553.4</v>
      </c>
    </row>
    <row r="2230" spans="7:17" x14ac:dyDescent="0.3">
      <c r="G2230" s="3" t="s">
        <v>73</v>
      </c>
      <c r="H2230" s="3" t="s">
        <v>74</v>
      </c>
      <c r="I2230" s="3" t="s">
        <v>75</v>
      </c>
      <c r="J2230" s="3" t="s">
        <v>79</v>
      </c>
      <c r="K2230" s="3" t="s">
        <v>84</v>
      </c>
      <c r="L2230" s="6">
        <v>43040</v>
      </c>
      <c r="M2230" s="6">
        <v>101112</v>
      </c>
      <c r="N2230" s="6">
        <v>19868</v>
      </c>
      <c r="O2230" s="6">
        <v>97051</v>
      </c>
      <c r="P2230" s="6">
        <v>84732</v>
      </c>
      <c r="Q2230" s="6">
        <v>69160.600000000006</v>
      </c>
    </row>
    <row r="2231" spans="7:17" x14ac:dyDescent="0.3">
      <c r="G2231" s="3" t="s">
        <v>73</v>
      </c>
      <c r="H2231" s="3" t="s">
        <v>74</v>
      </c>
      <c r="I2231" s="3" t="s">
        <v>75</v>
      </c>
      <c r="J2231" s="3" t="s">
        <v>79</v>
      </c>
      <c r="K2231" s="3" t="s">
        <v>24</v>
      </c>
      <c r="L2231" s="6">
        <v>43040</v>
      </c>
      <c r="M2231" s="6">
        <v>101112</v>
      </c>
      <c r="N2231" s="6">
        <v>19868</v>
      </c>
      <c r="O2231" s="6">
        <v>97051</v>
      </c>
      <c r="P2231" s="6">
        <v>100893</v>
      </c>
      <c r="Q2231" s="6">
        <v>72392.800000000003</v>
      </c>
    </row>
    <row r="2232" spans="7:17" x14ac:dyDescent="0.3">
      <c r="G2232" s="3" t="s">
        <v>73</v>
      </c>
      <c r="H2232" s="3" t="s">
        <v>74</v>
      </c>
      <c r="I2232" s="3" t="s">
        <v>75</v>
      </c>
      <c r="J2232" s="3" t="s">
        <v>25</v>
      </c>
      <c r="K2232" s="3" t="s">
        <v>80</v>
      </c>
      <c r="L2232" s="6">
        <v>43040</v>
      </c>
      <c r="M2232" s="6">
        <v>101112</v>
      </c>
      <c r="N2232" s="6">
        <v>19868</v>
      </c>
      <c r="O2232" s="6">
        <v>50249</v>
      </c>
      <c r="P2232" s="6">
        <v>117461</v>
      </c>
      <c r="Q2232" s="6">
        <v>66346</v>
      </c>
    </row>
    <row r="2233" spans="7:17" x14ac:dyDescent="0.3">
      <c r="G2233" s="3" t="s">
        <v>73</v>
      </c>
      <c r="H2233" s="3" t="s">
        <v>74</v>
      </c>
      <c r="I2233" s="3" t="s">
        <v>75</v>
      </c>
      <c r="J2233" s="3" t="s">
        <v>25</v>
      </c>
      <c r="K2233" s="3" t="s">
        <v>81</v>
      </c>
      <c r="L2233" s="6">
        <v>43040</v>
      </c>
      <c r="M2233" s="6">
        <v>101112</v>
      </c>
      <c r="N2233" s="6">
        <v>19868</v>
      </c>
      <c r="O2233" s="6">
        <v>50249</v>
      </c>
      <c r="P2233" s="6">
        <v>36016</v>
      </c>
      <c r="Q2233" s="6">
        <v>50057</v>
      </c>
    </row>
    <row r="2234" spans="7:17" x14ac:dyDescent="0.3">
      <c r="G2234" s="3" t="s">
        <v>73</v>
      </c>
      <c r="H2234" s="3" t="s">
        <v>74</v>
      </c>
      <c r="I2234" s="3" t="s">
        <v>75</v>
      </c>
      <c r="J2234" s="3" t="s">
        <v>25</v>
      </c>
      <c r="K2234" s="3" t="s">
        <v>82</v>
      </c>
      <c r="L2234" s="6">
        <v>43040</v>
      </c>
      <c r="M2234" s="6">
        <v>101112</v>
      </c>
      <c r="N2234" s="6">
        <v>19868</v>
      </c>
      <c r="O2234" s="6">
        <v>50249</v>
      </c>
      <c r="P2234" s="6">
        <v>33332</v>
      </c>
      <c r="Q2234" s="6">
        <v>49520.2</v>
      </c>
    </row>
    <row r="2235" spans="7:17" x14ac:dyDescent="0.3">
      <c r="G2235" s="3" t="s">
        <v>73</v>
      </c>
      <c r="H2235" s="3" t="s">
        <v>74</v>
      </c>
      <c r="I2235" s="3" t="s">
        <v>75</v>
      </c>
      <c r="J2235" s="3" t="s">
        <v>25</v>
      </c>
      <c r="K2235" s="3" t="s">
        <v>83</v>
      </c>
      <c r="L2235" s="6">
        <v>43040</v>
      </c>
      <c r="M2235" s="6">
        <v>101112</v>
      </c>
      <c r="N2235" s="6">
        <v>19868</v>
      </c>
      <c r="O2235" s="6">
        <v>50249</v>
      </c>
      <c r="P2235" s="6">
        <v>41696</v>
      </c>
      <c r="Q2235" s="6">
        <v>51193</v>
      </c>
    </row>
    <row r="2236" spans="7:17" x14ac:dyDescent="0.3">
      <c r="G2236" s="3" t="s">
        <v>73</v>
      </c>
      <c r="H2236" s="3" t="s">
        <v>74</v>
      </c>
      <c r="I2236" s="3" t="s">
        <v>75</v>
      </c>
      <c r="J2236" s="3" t="s">
        <v>25</v>
      </c>
      <c r="K2236" s="3" t="s">
        <v>84</v>
      </c>
      <c r="L2236" s="6">
        <v>43040</v>
      </c>
      <c r="M2236" s="6">
        <v>101112</v>
      </c>
      <c r="N2236" s="6">
        <v>19868</v>
      </c>
      <c r="O2236" s="6">
        <v>50249</v>
      </c>
      <c r="P2236" s="6">
        <v>84732</v>
      </c>
      <c r="Q2236" s="6">
        <v>59800.2</v>
      </c>
    </row>
    <row r="2237" spans="7:17" x14ac:dyDescent="0.3">
      <c r="G2237" s="3" t="s">
        <v>73</v>
      </c>
      <c r="H2237" s="3" t="s">
        <v>74</v>
      </c>
      <c r="I2237" s="3" t="s">
        <v>75</v>
      </c>
      <c r="J2237" s="3" t="s">
        <v>25</v>
      </c>
      <c r="K2237" s="3" t="s">
        <v>24</v>
      </c>
      <c r="L2237" s="6">
        <v>43040</v>
      </c>
      <c r="M2237" s="6">
        <v>101112</v>
      </c>
      <c r="N2237" s="6">
        <v>19868</v>
      </c>
      <c r="O2237" s="6">
        <v>50249</v>
      </c>
      <c r="P2237" s="6">
        <v>100893</v>
      </c>
      <c r="Q2237" s="6">
        <v>63032.4</v>
      </c>
    </row>
    <row r="2238" spans="7:17" x14ac:dyDescent="0.3">
      <c r="G2238" s="3" t="s">
        <v>73</v>
      </c>
      <c r="H2238" s="3" t="s">
        <v>74</v>
      </c>
      <c r="I2238" s="3" t="s">
        <v>75</v>
      </c>
      <c r="J2238" s="3" t="s">
        <v>80</v>
      </c>
      <c r="K2238" s="3" t="s">
        <v>81</v>
      </c>
      <c r="L2238" s="6">
        <v>43040</v>
      </c>
      <c r="M2238" s="6">
        <v>101112</v>
      </c>
      <c r="N2238" s="6">
        <v>19868</v>
      </c>
      <c r="O2238" s="6">
        <v>117461</v>
      </c>
      <c r="P2238" s="6">
        <v>36016</v>
      </c>
      <c r="Q2238" s="6">
        <v>63499.4</v>
      </c>
    </row>
    <row r="2239" spans="7:17" x14ac:dyDescent="0.3">
      <c r="G2239" s="3" t="s">
        <v>73</v>
      </c>
      <c r="H2239" s="3" t="s">
        <v>74</v>
      </c>
      <c r="I2239" s="3" t="s">
        <v>75</v>
      </c>
      <c r="J2239" s="3" t="s">
        <v>80</v>
      </c>
      <c r="K2239" s="3" t="s">
        <v>82</v>
      </c>
      <c r="L2239" s="6">
        <v>43040</v>
      </c>
      <c r="M2239" s="6">
        <v>101112</v>
      </c>
      <c r="N2239" s="6">
        <v>19868</v>
      </c>
      <c r="O2239" s="6">
        <v>117461</v>
      </c>
      <c r="P2239" s="6">
        <v>33332</v>
      </c>
      <c r="Q2239" s="6">
        <v>62962.6</v>
      </c>
    </row>
    <row r="2240" spans="7:17" x14ac:dyDescent="0.3">
      <c r="G2240" s="3" t="s">
        <v>73</v>
      </c>
      <c r="H2240" s="3" t="s">
        <v>74</v>
      </c>
      <c r="I2240" s="3" t="s">
        <v>75</v>
      </c>
      <c r="J2240" s="3" t="s">
        <v>80</v>
      </c>
      <c r="K2240" s="3" t="s">
        <v>83</v>
      </c>
      <c r="L2240" s="6">
        <v>43040</v>
      </c>
      <c r="M2240" s="6">
        <v>101112</v>
      </c>
      <c r="N2240" s="6">
        <v>19868</v>
      </c>
      <c r="O2240" s="6">
        <v>117461</v>
      </c>
      <c r="P2240" s="6">
        <v>41696</v>
      </c>
      <c r="Q2240" s="6">
        <v>64635.4</v>
      </c>
    </row>
    <row r="2241" spans="7:17" x14ac:dyDescent="0.3">
      <c r="G2241" s="3" t="s">
        <v>73</v>
      </c>
      <c r="H2241" s="3" t="s">
        <v>74</v>
      </c>
      <c r="I2241" s="3" t="s">
        <v>75</v>
      </c>
      <c r="J2241" s="3" t="s">
        <v>80</v>
      </c>
      <c r="K2241" s="3" t="s">
        <v>84</v>
      </c>
      <c r="L2241" s="6">
        <v>43040</v>
      </c>
      <c r="M2241" s="6">
        <v>101112</v>
      </c>
      <c r="N2241" s="6">
        <v>19868</v>
      </c>
      <c r="O2241" s="6">
        <v>117461</v>
      </c>
      <c r="P2241" s="6">
        <v>84732</v>
      </c>
      <c r="Q2241" s="6">
        <v>73242.600000000006</v>
      </c>
    </row>
    <row r="2242" spans="7:17" x14ac:dyDescent="0.3">
      <c r="G2242" s="3" t="s">
        <v>73</v>
      </c>
      <c r="H2242" s="3" t="s">
        <v>74</v>
      </c>
      <c r="I2242" s="3" t="s">
        <v>75</v>
      </c>
      <c r="J2242" s="3" t="s">
        <v>80</v>
      </c>
      <c r="K2242" s="3" t="s">
        <v>24</v>
      </c>
      <c r="L2242" s="6">
        <v>43040</v>
      </c>
      <c r="M2242" s="6">
        <v>101112</v>
      </c>
      <c r="N2242" s="6">
        <v>19868</v>
      </c>
      <c r="O2242" s="6">
        <v>117461</v>
      </c>
      <c r="P2242" s="6">
        <v>100893</v>
      </c>
      <c r="Q2242" s="6">
        <v>76474.8</v>
      </c>
    </row>
    <row r="2243" spans="7:17" x14ac:dyDescent="0.3">
      <c r="G2243" s="3" t="s">
        <v>73</v>
      </c>
      <c r="H2243" s="3" t="s">
        <v>74</v>
      </c>
      <c r="I2243" s="3" t="s">
        <v>75</v>
      </c>
      <c r="J2243" s="3" t="s">
        <v>81</v>
      </c>
      <c r="K2243" s="3" t="s">
        <v>82</v>
      </c>
      <c r="L2243" s="6">
        <v>43040</v>
      </c>
      <c r="M2243" s="6">
        <v>101112</v>
      </c>
      <c r="N2243" s="6">
        <v>19868</v>
      </c>
      <c r="O2243" s="6">
        <v>36016</v>
      </c>
      <c r="P2243" s="6">
        <v>33332</v>
      </c>
      <c r="Q2243" s="6">
        <v>46673.599999999999</v>
      </c>
    </row>
    <row r="2244" spans="7:17" x14ac:dyDescent="0.3">
      <c r="G2244" s="3" t="s">
        <v>73</v>
      </c>
      <c r="H2244" s="3" t="s">
        <v>74</v>
      </c>
      <c r="I2244" s="3" t="s">
        <v>75</v>
      </c>
      <c r="J2244" s="3" t="s">
        <v>81</v>
      </c>
      <c r="K2244" s="3" t="s">
        <v>83</v>
      </c>
      <c r="L2244" s="6">
        <v>43040</v>
      </c>
      <c r="M2244" s="6">
        <v>101112</v>
      </c>
      <c r="N2244" s="6">
        <v>19868</v>
      </c>
      <c r="O2244" s="6">
        <v>36016</v>
      </c>
      <c r="P2244" s="6">
        <v>41696</v>
      </c>
      <c r="Q2244" s="6">
        <v>48346.400000000001</v>
      </c>
    </row>
    <row r="2245" spans="7:17" x14ac:dyDescent="0.3">
      <c r="G2245" s="3" t="s">
        <v>73</v>
      </c>
      <c r="H2245" s="3" t="s">
        <v>74</v>
      </c>
      <c r="I2245" s="3" t="s">
        <v>75</v>
      </c>
      <c r="J2245" s="3" t="s">
        <v>81</v>
      </c>
      <c r="K2245" s="3" t="s">
        <v>84</v>
      </c>
      <c r="L2245" s="6">
        <v>43040</v>
      </c>
      <c r="M2245" s="6">
        <v>101112</v>
      </c>
      <c r="N2245" s="6">
        <v>19868</v>
      </c>
      <c r="O2245" s="6">
        <v>36016</v>
      </c>
      <c r="P2245" s="6">
        <v>84732</v>
      </c>
      <c r="Q2245" s="6">
        <v>56953.599999999999</v>
      </c>
    </row>
    <row r="2246" spans="7:17" x14ac:dyDescent="0.3">
      <c r="G2246" s="3" t="s">
        <v>73</v>
      </c>
      <c r="H2246" s="3" t="s">
        <v>74</v>
      </c>
      <c r="I2246" s="3" t="s">
        <v>75</v>
      </c>
      <c r="J2246" s="3" t="s">
        <v>81</v>
      </c>
      <c r="K2246" s="3" t="s">
        <v>24</v>
      </c>
      <c r="L2246" s="6">
        <v>43040</v>
      </c>
      <c r="M2246" s="6">
        <v>101112</v>
      </c>
      <c r="N2246" s="6">
        <v>19868</v>
      </c>
      <c r="O2246" s="6">
        <v>36016</v>
      </c>
      <c r="P2246" s="6">
        <v>100893</v>
      </c>
      <c r="Q2246" s="6">
        <v>60185.8</v>
      </c>
    </row>
    <row r="2247" spans="7:17" x14ac:dyDescent="0.3">
      <c r="G2247" s="3" t="s">
        <v>73</v>
      </c>
      <c r="H2247" s="3" t="s">
        <v>74</v>
      </c>
      <c r="I2247" s="3" t="s">
        <v>75</v>
      </c>
      <c r="J2247" s="3" t="s">
        <v>82</v>
      </c>
      <c r="K2247" s="3" t="s">
        <v>83</v>
      </c>
      <c r="L2247" s="6">
        <v>43040</v>
      </c>
      <c r="M2247" s="6">
        <v>101112</v>
      </c>
      <c r="N2247" s="6">
        <v>19868</v>
      </c>
      <c r="O2247" s="6">
        <v>33332</v>
      </c>
      <c r="P2247" s="6">
        <v>41696</v>
      </c>
      <c r="Q2247" s="6">
        <v>47809.599999999999</v>
      </c>
    </row>
    <row r="2248" spans="7:17" x14ac:dyDescent="0.3">
      <c r="G2248" s="3" t="s">
        <v>73</v>
      </c>
      <c r="H2248" s="3" t="s">
        <v>74</v>
      </c>
      <c r="I2248" s="3" t="s">
        <v>75</v>
      </c>
      <c r="J2248" s="3" t="s">
        <v>82</v>
      </c>
      <c r="K2248" s="3" t="s">
        <v>84</v>
      </c>
      <c r="L2248" s="6">
        <v>43040</v>
      </c>
      <c r="M2248" s="6">
        <v>101112</v>
      </c>
      <c r="N2248" s="6">
        <v>19868</v>
      </c>
      <c r="O2248" s="6">
        <v>33332</v>
      </c>
      <c r="P2248" s="6">
        <v>84732</v>
      </c>
      <c r="Q2248" s="6">
        <v>56416.800000000003</v>
      </c>
    </row>
    <row r="2249" spans="7:17" x14ac:dyDescent="0.3">
      <c r="G2249" s="3" t="s">
        <v>73</v>
      </c>
      <c r="H2249" s="3" t="s">
        <v>74</v>
      </c>
      <c r="I2249" s="3" t="s">
        <v>75</v>
      </c>
      <c r="J2249" s="3" t="s">
        <v>82</v>
      </c>
      <c r="K2249" s="3" t="s">
        <v>24</v>
      </c>
      <c r="L2249" s="6">
        <v>43040</v>
      </c>
      <c r="M2249" s="6">
        <v>101112</v>
      </c>
      <c r="N2249" s="6">
        <v>19868</v>
      </c>
      <c r="O2249" s="6">
        <v>33332</v>
      </c>
      <c r="P2249" s="6">
        <v>100893</v>
      </c>
      <c r="Q2249" s="6">
        <v>59649</v>
      </c>
    </row>
    <row r="2250" spans="7:17" x14ac:dyDescent="0.3">
      <c r="G2250" s="3" t="s">
        <v>73</v>
      </c>
      <c r="H2250" s="3" t="s">
        <v>74</v>
      </c>
      <c r="I2250" s="3" t="s">
        <v>75</v>
      </c>
      <c r="J2250" s="3" t="s">
        <v>83</v>
      </c>
      <c r="K2250" s="3" t="s">
        <v>84</v>
      </c>
      <c r="L2250" s="6">
        <v>43040</v>
      </c>
      <c r="M2250" s="6">
        <v>101112</v>
      </c>
      <c r="N2250" s="6">
        <v>19868</v>
      </c>
      <c r="O2250" s="6">
        <v>41696</v>
      </c>
      <c r="P2250" s="6">
        <v>84732</v>
      </c>
      <c r="Q2250" s="6">
        <v>58089.599999999999</v>
      </c>
    </row>
    <row r="2251" spans="7:17" x14ac:dyDescent="0.3">
      <c r="G2251" s="3" t="s">
        <v>73</v>
      </c>
      <c r="H2251" s="3" t="s">
        <v>74</v>
      </c>
      <c r="I2251" s="3" t="s">
        <v>75</v>
      </c>
      <c r="J2251" s="3" t="s">
        <v>83</v>
      </c>
      <c r="K2251" s="3" t="s">
        <v>24</v>
      </c>
      <c r="L2251" s="6">
        <v>43040</v>
      </c>
      <c r="M2251" s="6">
        <v>101112</v>
      </c>
      <c r="N2251" s="6">
        <v>19868</v>
      </c>
      <c r="O2251" s="6">
        <v>41696</v>
      </c>
      <c r="P2251" s="6">
        <v>100893</v>
      </c>
      <c r="Q2251" s="6">
        <v>61321.8</v>
      </c>
    </row>
    <row r="2252" spans="7:17" x14ac:dyDescent="0.3">
      <c r="G2252" s="3" t="s">
        <v>73</v>
      </c>
      <c r="H2252" s="3" t="s">
        <v>74</v>
      </c>
      <c r="I2252" s="3" t="s">
        <v>75</v>
      </c>
      <c r="J2252" s="3" t="s">
        <v>84</v>
      </c>
      <c r="K2252" s="3" t="s">
        <v>24</v>
      </c>
      <c r="L2252" s="6">
        <v>43040</v>
      </c>
      <c r="M2252" s="6">
        <v>101112</v>
      </c>
      <c r="N2252" s="6">
        <v>19868</v>
      </c>
      <c r="O2252" s="6">
        <v>84732</v>
      </c>
      <c r="P2252" s="6">
        <v>100893</v>
      </c>
      <c r="Q2252" s="6">
        <v>69929</v>
      </c>
    </row>
    <row r="2253" spans="7:17" x14ac:dyDescent="0.3">
      <c r="G2253" s="3" t="s">
        <v>73</v>
      </c>
      <c r="H2253" s="3" t="s">
        <v>74</v>
      </c>
      <c r="I2253" s="3" t="s">
        <v>76</v>
      </c>
      <c r="J2253" s="3" t="s">
        <v>23</v>
      </c>
      <c r="K2253" s="3" t="s">
        <v>77</v>
      </c>
      <c r="L2253" s="6">
        <v>43040</v>
      </c>
      <c r="M2253" s="6">
        <v>101112</v>
      </c>
      <c r="N2253" s="6">
        <v>36021</v>
      </c>
      <c r="O2253" s="6">
        <v>12030</v>
      </c>
      <c r="P2253" s="6">
        <v>65219</v>
      </c>
      <c r="Q2253" s="6">
        <v>51484.4</v>
      </c>
    </row>
    <row r="2254" spans="7:17" x14ac:dyDescent="0.3">
      <c r="G2254" s="3" t="s">
        <v>73</v>
      </c>
      <c r="H2254" s="3" t="s">
        <v>74</v>
      </c>
      <c r="I2254" s="3" t="s">
        <v>76</v>
      </c>
      <c r="J2254" s="3" t="s">
        <v>23</v>
      </c>
      <c r="K2254" s="3" t="s">
        <v>78</v>
      </c>
      <c r="L2254" s="6">
        <v>43040</v>
      </c>
      <c r="M2254" s="6">
        <v>101112</v>
      </c>
      <c r="N2254" s="6">
        <v>36021</v>
      </c>
      <c r="O2254" s="6">
        <v>12030</v>
      </c>
      <c r="P2254" s="6">
        <v>94450</v>
      </c>
      <c r="Q2254" s="6">
        <v>57330.6</v>
      </c>
    </row>
    <row r="2255" spans="7:17" x14ac:dyDescent="0.3">
      <c r="G2255" s="3" t="s">
        <v>73</v>
      </c>
      <c r="H2255" s="3" t="s">
        <v>74</v>
      </c>
      <c r="I2255" s="3" t="s">
        <v>76</v>
      </c>
      <c r="J2255" s="3" t="s">
        <v>23</v>
      </c>
      <c r="K2255" s="3" t="s">
        <v>79</v>
      </c>
      <c r="L2255" s="6">
        <v>43040</v>
      </c>
      <c r="M2255" s="6">
        <v>101112</v>
      </c>
      <c r="N2255" s="6">
        <v>36021</v>
      </c>
      <c r="O2255" s="6">
        <v>12030</v>
      </c>
      <c r="P2255" s="6">
        <v>97051</v>
      </c>
      <c r="Q2255" s="6">
        <v>57850.8</v>
      </c>
    </row>
    <row r="2256" spans="7:17" x14ac:dyDescent="0.3">
      <c r="G2256" s="3" t="s">
        <v>73</v>
      </c>
      <c r="H2256" s="3" t="s">
        <v>74</v>
      </c>
      <c r="I2256" s="3" t="s">
        <v>76</v>
      </c>
      <c r="J2256" s="3" t="s">
        <v>23</v>
      </c>
      <c r="K2256" s="3" t="s">
        <v>25</v>
      </c>
      <c r="L2256" s="6">
        <v>43040</v>
      </c>
      <c r="M2256" s="6">
        <v>101112</v>
      </c>
      <c r="N2256" s="6">
        <v>36021</v>
      </c>
      <c r="O2256" s="6">
        <v>12030</v>
      </c>
      <c r="P2256" s="6">
        <v>50249</v>
      </c>
      <c r="Q2256" s="6">
        <v>48490.400000000001</v>
      </c>
    </row>
    <row r="2257" spans="7:17" x14ac:dyDescent="0.3">
      <c r="G2257" s="3" t="s">
        <v>73</v>
      </c>
      <c r="H2257" s="3" t="s">
        <v>74</v>
      </c>
      <c r="I2257" s="3" t="s">
        <v>76</v>
      </c>
      <c r="J2257" s="3" t="s">
        <v>23</v>
      </c>
      <c r="K2257" s="3" t="s">
        <v>80</v>
      </c>
      <c r="L2257" s="6">
        <v>43040</v>
      </c>
      <c r="M2257" s="6">
        <v>101112</v>
      </c>
      <c r="N2257" s="6">
        <v>36021</v>
      </c>
      <c r="O2257" s="6">
        <v>12030</v>
      </c>
      <c r="P2257" s="6">
        <v>117461</v>
      </c>
      <c r="Q2257" s="6">
        <v>61932.800000000003</v>
      </c>
    </row>
    <row r="2258" spans="7:17" x14ac:dyDescent="0.3">
      <c r="G2258" s="3" t="s">
        <v>73</v>
      </c>
      <c r="H2258" s="3" t="s">
        <v>74</v>
      </c>
      <c r="I2258" s="3" t="s">
        <v>76</v>
      </c>
      <c r="J2258" s="3" t="s">
        <v>23</v>
      </c>
      <c r="K2258" s="3" t="s">
        <v>81</v>
      </c>
      <c r="L2258" s="6">
        <v>43040</v>
      </c>
      <c r="M2258" s="6">
        <v>101112</v>
      </c>
      <c r="N2258" s="6">
        <v>36021</v>
      </c>
      <c r="O2258" s="6">
        <v>12030</v>
      </c>
      <c r="P2258" s="6">
        <v>36016</v>
      </c>
      <c r="Q2258" s="6">
        <v>45643.8</v>
      </c>
    </row>
    <row r="2259" spans="7:17" x14ac:dyDescent="0.3">
      <c r="G2259" s="3" t="s">
        <v>73</v>
      </c>
      <c r="H2259" s="3" t="s">
        <v>74</v>
      </c>
      <c r="I2259" s="3" t="s">
        <v>76</v>
      </c>
      <c r="J2259" s="3" t="s">
        <v>23</v>
      </c>
      <c r="K2259" s="3" t="s">
        <v>82</v>
      </c>
      <c r="L2259" s="6">
        <v>43040</v>
      </c>
      <c r="M2259" s="6">
        <v>101112</v>
      </c>
      <c r="N2259" s="6">
        <v>36021</v>
      </c>
      <c r="O2259" s="6">
        <v>12030</v>
      </c>
      <c r="P2259" s="6">
        <v>33332</v>
      </c>
      <c r="Q2259" s="6">
        <v>45107</v>
      </c>
    </row>
    <row r="2260" spans="7:17" x14ac:dyDescent="0.3">
      <c r="G2260" s="3" t="s">
        <v>73</v>
      </c>
      <c r="H2260" s="3" t="s">
        <v>74</v>
      </c>
      <c r="I2260" s="3" t="s">
        <v>76</v>
      </c>
      <c r="J2260" s="3" t="s">
        <v>23</v>
      </c>
      <c r="K2260" s="3" t="s">
        <v>83</v>
      </c>
      <c r="L2260" s="6">
        <v>43040</v>
      </c>
      <c r="M2260" s="6">
        <v>101112</v>
      </c>
      <c r="N2260" s="6">
        <v>36021</v>
      </c>
      <c r="O2260" s="6">
        <v>12030</v>
      </c>
      <c r="P2260" s="6">
        <v>41696</v>
      </c>
      <c r="Q2260" s="6">
        <v>46779.8</v>
      </c>
    </row>
    <row r="2261" spans="7:17" x14ac:dyDescent="0.3">
      <c r="G2261" s="3" t="s">
        <v>73</v>
      </c>
      <c r="H2261" s="3" t="s">
        <v>74</v>
      </c>
      <c r="I2261" s="3" t="s">
        <v>76</v>
      </c>
      <c r="J2261" s="3" t="s">
        <v>23</v>
      </c>
      <c r="K2261" s="3" t="s">
        <v>84</v>
      </c>
      <c r="L2261" s="6">
        <v>43040</v>
      </c>
      <c r="M2261" s="6">
        <v>101112</v>
      </c>
      <c r="N2261" s="6">
        <v>36021</v>
      </c>
      <c r="O2261" s="6">
        <v>12030</v>
      </c>
      <c r="P2261" s="6">
        <v>84732</v>
      </c>
      <c r="Q2261" s="6">
        <v>55387</v>
      </c>
    </row>
    <row r="2262" spans="7:17" x14ac:dyDescent="0.3">
      <c r="G2262" s="3" t="s">
        <v>73</v>
      </c>
      <c r="H2262" s="3" t="s">
        <v>74</v>
      </c>
      <c r="I2262" s="3" t="s">
        <v>76</v>
      </c>
      <c r="J2262" s="3" t="s">
        <v>23</v>
      </c>
      <c r="K2262" s="3" t="s">
        <v>24</v>
      </c>
      <c r="L2262" s="6">
        <v>43040</v>
      </c>
      <c r="M2262" s="6">
        <v>101112</v>
      </c>
      <c r="N2262" s="6">
        <v>36021</v>
      </c>
      <c r="O2262" s="6">
        <v>12030</v>
      </c>
      <c r="P2262" s="6">
        <v>100893</v>
      </c>
      <c r="Q2262" s="6">
        <v>58619.199999999997</v>
      </c>
    </row>
    <row r="2263" spans="7:17" x14ac:dyDescent="0.3">
      <c r="G2263" s="3" t="s">
        <v>73</v>
      </c>
      <c r="H2263" s="3" t="s">
        <v>74</v>
      </c>
      <c r="I2263" s="3" t="s">
        <v>76</v>
      </c>
      <c r="J2263" s="3" t="s">
        <v>77</v>
      </c>
      <c r="K2263" s="3" t="s">
        <v>78</v>
      </c>
      <c r="L2263" s="6">
        <v>43040</v>
      </c>
      <c r="M2263" s="6">
        <v>101112</v>
      </c>
      <c r="N2263" s="6">
        <v>36021</v>
      </c>
      <c r="O2263" s="6">
        <v>65219</v>
      </c>
      <c r="P2263" s="6">
        <v>94450</v>
      </c>
      <c r="Q2263" s="6">
        <v>67968.399999999994</v>
      </c>
    </row>
    <row r="2264" spans="7:17" x14ac:dyDescent="0.3">
      <c r="G2264" s="3" t="s">
        <v>73</v>
      </c>
      <c r="H2264" s="3" t="s">
        <v>74</v>
      </c>
      <c r="I2264" s="3" t="s">
        <v>76</v>
      </c>
      <c r="J2264" s="3" t="s">
        <v>77</v>
      </c>
      <c r="K2264" s="3" t="s">
        <v>79</v>
      </c>
      <c r="L2264" s="6">
        <v>43040</v>
      </c>
      <c r="M2264" s="6">
        <v>101112</v>
      </c>
      <c r="N2264" s="6">
        <v>36021</v>
      </c>
      <c r="O2264" s="6">
        <v>65219</v>
      </c>
      <c r="P2264" s="6">
        <v>97051</v>
      </c>
      <c r="Q2264" s="6">
        <v>68488.600000000006</v>
      </c>
    </row>
    <row r="2265" spans="7:17" x14ac:dyDescent="0.3">
      <c r="G2265" s="3" t="s">
        <v>73</v>
      </c>
      <c r="H2265" s="3" t="s">
        <v>74</v>
      </c>
      <c r="I2265" s="3" t="s">
        <v>76</v>
      </c>
      <c r="J2265" s="3" t="s">
        <v>77</v>
      </c>
      <c r="K2265" s="3" t="s">
        <v>25</v>
      </c>
      <c r="L2265" s="6">
        <v>43040</v>
      </c>
      <c r="M2265" s="6">
        <v>101112</v>
      </c>
      <c r="N2265" s="6">
        <v>36021</v>
      </c>
      <c r="O2265" s="6">
        <v>65219</v>
      </c>
      <c r="P2265" s="6">
        <v>50249</v>
      </c>
      <c r="Q2265" s="6">
        <v>59128.2</v>
      </c>
    </row>
    <row r="2266" spans="7:17" x14ac:dyDescent="0.3">
      <c r="G2266" s="3" t="s">
        <v>73</v>
      </c>
      <c r="H2266" s="3" t="s">
        <v>74</v>
      </c>
      <c r="I2266" s="3" t="s">
        <v>76</v>
      </c>
      <c r="J2266" s="3" t="s">
        <v>77</v>
      </c>
      <c r="K2266" s="3" t="s">
        <v>80</v>
      </c>
      <c r="L2266" s="6">
        <v>43040</v>
      </c>
      <c r="M2266" s="6">
        <v>101112</v>
      </c>
      <c r="N2266" s="6">
        <v>36021</v>
      </c>
      <c r="O2266" s="6">
        <v>65219</v>
      </c>
      <c r="P2266" s="6">
        <v>117461</v>
      </c>
      <c r="Q2266" s="6">
        <v>72570.600000000006</v>
      </c>
    </row>
    <row r="2267" spans="7:17" x14ac:dyDescent="0.3">
      <c r="G2267" s="3" t="s">
        <v>73</v>
      </c>
      <c r="H2267" s="3" t="s">
        <v>74</v>
      </c>
      <c r="I2267" s="3" t="s">
        <v>76</v>
      </c>
      <c r="J2267" s="3" t="s">
        <v>77</v>
      </c>
      <c r="K2267" s="3" t="s">
        <v>81</v>
      </c>
      <c r="L2267" s="6">
        <v>43040</v>
      </c>
      <c r="M2267" s="6">
        <v>101112</v>
      </c>
      <c r="N2267" s="6">
        <v>36021</v>
      </c>
      <c r="O2267" s="6">
        <v>65219</v>
      </c>
      <c r="P2267" s="6">
        <v>36016</v>
      </c>
      <c r="Q2267" s="6">
        <v>56281.599999999999</v>
      </c>
    </row>
    <row r="2268" spans="7:17" x14ac:dyDescent="0.3">
      <c r="G2268" s="3" t="s">
        <v>73</v>
      </c>
      <c r="H2268" s="3" t="s">
        <v>74</v>
      </c>
      <c r="I2268" s="3" t="s">
        <v>76</v>
      </c>
      <c r="J2268" s="3" t="s">
        <v>77</v>
      </c>
      <c r="K2268" s="3" t="s">
        <v>82</v>
      </c>
      <c r="L2268" s="6">
        <v>43040</v>
      </c>
      <c r="M2268" s="6">
        <v>101112</v>
      </c>
      <c r="N2268" s="6">
        <v>36021</v>
      </c>
      <c r="O2268" s="6">
        <v>65219</v>
      </c>
      <c r="P2268" s="6">
        <v>33332</v>
      </c>
      <c r="Q2268" s="6">
        <v>55744.800000000003</v>
      </c>
    </row>
    <row r="2269" spans="7:17" x14ac:dyDescent="0.3">
      <c r="G2269" s="3" t="s">
        <v>73</v>
      </c>
      <c r="H2269" s="3" t="s">
        <v>74</v>
      </c>
      <c r="I2269" s="3" t="s">
        <v>76</v>
      </c>
      <c r="J2269" s="3" t="s">
        <v>77</v>
      </c>
      <c r="K2269" s="3" t="s">
        <v>83</v>
      </c>
      <c r="L2269" s="6">
        <v>43040</v>
      </c>
      <c r="M2269" s="6">
        <v>101112</v>
      </c>
      <c r="N2269" s="6">
        <v>36021</v>
      </c>
      <c r="O2269" s="6">
        <v>65219</v>
      </c>
      <c r="P2269" s="6">
        <v>41696</v>
      </c>
      <c r="Q2269" s="6">
        <v>57417.599999999999</v>
      </c>
    </row>
    <row r="2270" spans="7:17" x14ac:dyDescent="0.3">
      <c r="G2270" s="3" t="s">
        <v>73</v>
      </c>
      <c r="H2270" s="3" t="s">
        <v>74</v>
      </c>
      <c r="I2270" s="3" t="s">
        <v>76</v>
      </c>
      <c r="J2270" s="3" t="s">
        <v>77</v>
      </c>
      <c r="K2270" s="3" t="s">
        <v>84</v>
      </c>
      <c r="L2270" s="6">
        <v>43040</v>
      </c>
      <c r="M2270" s="6">
        <v>101112</v>
      </c>
      <c r="N2270" s="6">
        <v>36021</v>
      </c>
      <c r="O2270" s="6">
        <v>65219</v>
      </c>
      <c r="P2270" s="6">
        <v>84732</v>
      </c>
      <c r="Q2270" s="6">
        <v>66024.800000000003</v>
      </c>
    </row>
    <row r="2271" spans="7:17" x14ac:dyDescent="0.3">
      <c r="G2271" s="3" t="s">
        <v>73</v>
      </c>
      <c r="H2271" s="3" t="s">
        <v>74</v>
      </c>
      <c r="I2271" s="3" t="s">
        <v>76</v>
      </c>
      <c r="J2271" s="3" t="s">
        <v>77</v>
      </c>
      <c r="K2271" s="3" t="s">
        <v>24</v>
      </c>
      <c r="L2271" s="6">
        <v>43040</v>
      </c>
      <c r="M2271" s="6">
        <v>101112</v>
      </c>
      <c r="N2271" s="6">
        <v>36021</v>
      </c>
      <c r="O2271" s="6">
        <v>65219</v>
      </c>
      <c r="P2271" s="6">
        <v>100893</v>
      </c>
      <c r="Q2271" s="6">
        <v>69257</v>
      </c>
    </row>
    <row r="2272" spans="7:17" x14ac:dyDescent="0.3">
      <c r="G2272" s="3" t="s">
        <v>73</v>
      </c>
      <c r="H2272" s="3" t="s">
        <v>74</v>
      </c>
      <c r="I2272" s="3" t="s">
        <v>76</v>
      </c>
      <c r="J2272" s="3" t="s">
        <v>78</v>
      </c>
      <c r="K2272" s="3" t="s">
        <v>79</v>
      </c>
      <c r="L2272" s="6">
        <v>43040</v>
      </c>
      <c r="M2272" s="6">
        <v>101112</v>
      </c>
      <c r="N2272" s="6">
        <v>36021</v>
      </c>
      <c r="O2272" s="6">
        <v>94450</v>
      </c>
      <c r="P2272" s="6">
        <v>97051</v>
      </c>
      <c r="Q2272" s="6">
        <v>74334.8</v>
      </c>
    </row>
    <row r="2273" spans="7:17" x14ac:dyDescent="0.3">
      <c r="G2273" s="3" t="s">
        <v>73</v>
      </c>
      <c r="H2273" s="3" t="s">
        <v>74</v>
      </c>
      <c r="I2273" s="3" t="s">
        <v>76</v>
      </c>
      <c r="J2273" s="3" t="s">
        <v>78</v>
      </c>
      <c r="K2273" s="3" t="s">
        <v>25</v>
      </c>
      <c r="L2273" s="6">
        <v>43040</v>
      </c>
      <c r="M2273" s="6">
        <v>101112</v>
      </c>
      <c r="N2273" s="6">
        <v>36021</v>
      </c>
      <c r="O2273" s="6">
        <v>94450</v>
      </c>
      <c r="P2273" s="6">
        <v>50249</v>
      </c>
      <c r="Q2273" s="6">
        <v>64974.400000000001</v>
      </c>
    </row>
    <row r="2274" spans="7:17" x14ac:dyDescent="0.3">
      <c r="G2274" s="3" t="s">
        <v>73</v>
      </c>
      <c r="H2274" s="3" t="s">
        <v>74</v>
      </c>
      <c r="I2274" s="3" t="s">
        <v>76</v>
      </c>
      <c r="J2274" s="3" t="s">
        <v>78</v>
      </c>
      <c r="K2274" s="3" t="s">
        <v>80</v>
      </c>
      <c r="L2274" s="6">
        <v>43040</v>
      </c>
      <c r="M2274" s="6">
        <v>101112</v>
      </c>
      <c r="N2274" s="6">
        <v>36021</v>
      </c>
      <c r="O2274" s="6">
        <v>94450</v>
      </c>
      <c r="P2274" s="6">
        <v>117461</v>
      </c>
      <c r="Q2274" s="6">
        <v>78416.800000000003</v>
      </c>
    </row>
    <row r="2275" spans="7:17" x14ac:dyDescent="0.3">
      <c r="G2275" s="3" t="s">
        <v>73</v>
      </c>
      <c r="H2275" s="3" t="s">
        <v>74</v>
      </c>
      <c r="I2275" s="3" t="s">
        <v>76</v>
      </c>
      <c r="J2275" s="3" t="s">
        <v>78</v>
      </c>
      <c r="K2275" s="3" t="s">
        <v>81</v>
      </c>
      <c r="L2275" s="6">
        <v>43040</v>
      </c>
      <c r="M2275" s="6">
        <v>101112</v>
      </c>
      <c r="N2275" s="6">
        <v>36021</v>
      </c>
      <c r="O2275" s="6">
        <v>94450</v>
      </c>
      <c r="P2275" s="6">
        <v>36016</v>
      </c>
      <c r="Q2275" s="6">
        <v>62127.8</v>
      </c>
    </row>
    <row r="2276" spans="7:17" x14ac:dyDescent="0.3">
      <c r="G2276" s="3" t="s">
        <v>73</v>
      </c>
      <c r="H2276" s="3" t="s">
        <v>74</v>
      </c>
      <c r="I2276" s="3" t="s">
        <v>76</v>
      </c>
      <c r="J2276" s="3" t="s">
        <v>78</v>
      </c>
      <c r="K2276" s="3" t="s">
        <v>82</v>
      </c>
      <c r="L2276" s="6">
        <v>43040</v>
      </c>
      <c r="M2276" s="6">
        <v>101112</v>
      </c>
      <c r="N2276" s="6">
        <v>36021</v>
      </c>
      <c r="O2276" s="6">
        <v>94450</v>
      </c>
      <c r="P2276" s="6">
        <v>33332</v>
      </c>
      <c r="Q2276" s="6">
        <v>61591</v>
      </c>
    </row>
    <row r="2277" spans="7:17" x14ac:dyDescent="0.3">
      <c r="G2277" s="3" t="s">
        <v>73</v>
      </c>
      <c r="H2277" s="3" t="s">
        <v>74</v>
      </c>
      <c r="I2277" s="3" t="s">
        <v>76</v>
      </c>
      <c r="J2277" s="3" t="s">
        <v>78</v>
      </c>
      <c r="K2277" s="3" t="s">
        <v>83</v>
      </c>
      <c r="L2277" s="6">
        <v>43040</v>
      </c>
      <c r="M2277" s="6">
        <v>101112</v>
      </c>
      <c r="N2277" s="6">
        <v>36021</v>
      </c>
      <c r="O2277" s="6">
        <v>94450</v>
      </c>
      <c r="P2277" s="6">
        <v>41696</v>
      </c>
      <c r="Q2277" s="6">
        <v>63263.8</v>
      </c>
    </row>
    <row r="2278" spans="7:17" x14ac:dyDescent="0.3">
      <c r="G2278" s="3" t="s">
        <v>73</v>
      </c>
      <c r="H2278" s="3" t="s">
        <v>74</v>
      </c>
      <c r="I2278" s="3" t="s">
        <v>76</v>
      </c>
      <c r="J2278" s="3" t="s">
        <v>78</v>
      </c>
      <c r="K2278" s="3" t="s">
        <v>84</v>
      </c>
      <c r="L2278" s="6">
        <v>43040</v>
      </c>
      <c r="M2278" s="6">
        <v>101112</v>
      </c>
      <c r="N2278" s="6">
        <v>36021</v>
      </c>
      <c r="O2278" s="6">
        <v>94450</v>
      </c>
      <c r="P2278" s="6">
        <v>84732</v>
      </c>
      <c r="Q2278" s="6">
        <v>71871</v>
      </c>
    </row>
    <row r="2279" spans="7:17" x14ac:dyDescent="0.3">
      <c r="G2279" s="3" t="s">
        <v>73</v>
      </c>
      <c r="H2279" s="3" t="s">
        <v>74</v>
      </c>
      <c r="I2279" s="3" t="s">
        <v>76</v>
      </c>
      <c r="J2279" s="3" t="s">
        <v>78</v>
      </c>
      <c r="K2279" s="3" t="s">
        <v>24</v>
      </c>
      <c r="L2279" s="6">
        <v>43040</v>
      </c>
      <c r="M2279" s="6">
        <v>101112</v>
      </c>
      <c r="N2279" s="6">
        <v>36021</v>
      </c>
      <c r="O2279" s="6">
        <v>94450</v>
      </c>
      <c r="P2279" s="6">
        <v>100893</v>
      </c>
      <c r="Q2279" s="6">
        <v>75103.199999999997</v>
      </c>
    </row>
    <row r="2280" spans="7:17" x14ac:dyDescent="0.3">
      <c r="G2280" s="3" t="s">
        <v>73</v>
      </c>
      <c r="H2280" s="3" t="s">
        <v>74</v>
      </c>
      <c r="I2280" s="3" t="s">
        <v>76</v>
      </c>
      <c r="J2280" s="3" t="s">
        <v>79</v>
      </c>
      <c r="K2280" s="3" t="s">
        <v>25</v>
      </c>
      <c r="L2280" s="6">
        <v>43040</v>
      </c>
      <c r="M2280" s="6">
        <v>101112</v>
      </c>
      <c r="N2280" s="6">
        <v>36021</v>
      </c>
      <c r="O2280" s="6">
        <v>97051</v>
      </c>
      <c r="P2280" s="6">
        <v>50249</v>
      </c>
      <c r="Q2280" s="6">
        <v>65494.6</v>
      </c>
    </row>
    <row r="2281" spans="7:17" x14ac:dyDescent="0.3">
      <c r="G2281" s="3" t="s">
        <v>73</v>
      </c>
      <c r="H2281" s="3" t="s">
        <v>74</v>
      </c>
      <c r="I2281" s="3" t="s">
        <v>76</v>
      </c>
      <c r="J2281" s="3" t="s">
        <v>79</v>
      </c>
      <c r="K2281" s="3" t="s">
        <v>80</v>
      </c>
      <c r="L2281" s="6">
        <v>43040</v>
      </c>
      <c r="M2281" s="6">
        <v>101112</v>
      </c>
      <c r="N2281" s="6">
        <v>36021</v>
      </c>
      <c r="O2281" s="6">
        <v>97051</v>
      </c>
      <c r="P2281" s="6">
        <v>117461</v>
      </c>
      <c r="Q2281" s="6">
        <v>78937</v>
      </c>
    </row>
    <row r="2282" spans="7:17" x14ac:dyDescent="0.3">
      <c r="G2282" s="3" t="s">
        <v>73</v>
      </c>
      <c r="H2282" s="3" t="s">
        <v>74</v>
      </c>
      <c r="I2282" s="3" t="s">
        <v>76</v>
      </c>
      <c r="J2282" s="3" t="s">
        <v>79</v>
      </c>
      <c r="K2282" s="3" t="s">
        <v>81</v>
      </c>
      <c r="L2282" s="6">
        <v>43040</v>
      </c>
      <c r="M2282" s="6">
        <v>101112</v>
      </c>
      <c r="N2282" s="6">
        <v>36021</v>
      </c>
      <c r="O2282" s="6">
        <v>97051</v>
      </c>
      <c r="P2282" s="6">
        <v>36016</v>
      </c>
      <c r="Q2282" s="6">
        <v>62648</v>
      </c>
    </row>
    <row r="2283" spans="7:17" x14ac:dyDescent="0.3">
      <c r="G2283" s="3" t="s">
        <v>73</v>
      </c>
      <c r="H2283" s="3" t="s">
        <v>74</v>
      </c>
      <c r="I2283" s="3" t="s">
        <v>76</v>
      </c>
      <c r="J2283" s="3" t="s">
        <v>79</v>
      </c>
      <c r="K2283" s="3" t="s">
        <v>82</v>
      </c>
      <c r="L2283" s="6">
        <v>43040</v>
      </c>
      <c r="M2283" s="6">
        <v>101112</v>
      </c>
      <c r="N2283" s="6">
        <v>36021</v>
      </c>
      <c r="O2283" s="6">
        <v>97051</v>
      </c>
      <c r="P2283" s="6">
        <v>33332</v>
      </c>
      <c r="Q2283" s="6">
        <v>62111.199999999997</v>
      </c>
    </row>
    <row r="2284" spans="7:17" x14ac:dyDescent="0.3">
      <c r="G2284" s="3" t="s">
        <v>73</v>
      </c>
      <c r="H2284" s="3" t="s">
        <v>74</v>
      </c>
      <c r="I2284" s="3" t="s">
        <v>76</v>
      </c>
      <c r="J2284" s="3" t="s">
        <v>79</v>
      </c>
      <c r="K2284" s="3" t="s">
        <v>83</v>
      </c>
      <c r="L2284" s="6">
        <v>43040</v>
      </c>
      <c r="M2284" s="6">
        <v>101112</v>
      </c>
      <c r="N2284" s="6">
        <v>36021</v>
      </c>
      <c r="O2284" s="6">
        <v>97051</v>
      </c>
      <c r="P2284" s="6">
        <v>41696</v>
      </c>
      <c r="Q2284" s="6">
        <v>63784</v>
      </c>
    </row>
    <row r="2285" spans="7:17" x14ac:dyDescent="0.3">
      <c r="G2285" s="3" t="s">
        <v>73</v>
      </c>
      <c r="H2285" s="3" t="s">
        <v>74</v>
      </c>
      <c r="I2285" s="3" t="s">
        <v>76</v>
      </c>
      <c r="J2285" s="3" t="s">
        <v>79</v>
      </c>
      <c r="K2285" s="3" t="s">
        <v>84</v>
      </c>
      <c r="L2285" s="6">
        <v>43040</v>
      </c>
      <c r="M2285" s="6">
        <v>101112</v>
      </c>
      <c r="N2285" s="6">
        <v>36021</v>
      </c>
      <c r="O2285" s="6">
        <v>97051</v>
      </c>
      <c r="P2285" s="6">
        <v>84732</v>
      </c>
      <c r="Q2285" s="6">
        <v>72391.199999999997</v>
      </c>
    </row>
    <row r="2286" spans="7:17" x14ac:dyDescent="0.3">
      <c r="G2286" s="3" t="s">
        <v>73</v>
      </c>
      <c r="H2286" s="3" t="s">
        <v>74</v>
      </c>
      <c r="I2286" s="3" t="s">
        <v>76</v>
      </c>
      <c r="J2286" s="3" t="s">
        <v>79</v>
      </c>
      <c r="K2286" s="3" t="s">
        <v>24</v>
      </c>
      <c r="L2286" s="6">
        <v>43040</v>
      </c>
      <c r="M2286" s="6">
        <v>101112</v>
      </c>
      <c r="N2286" s="6">
        <v>36021</v>
      </c>
      <c r="O2286" s="6">
        <v>97051</v>
      </c>
      <c r="P2286" s="6">
        <v>100893</v>
      </c>
      <c r="Q2286" s="6">
        <v>75623.399999999994</v>
      </c>
    </row>
    <row r="2287" spans="7:17" x14ac:dyDescent="0.3">
      <c r="G2287" s="3" t="s">
        <v>73</v>
      </c>
      <c r="H2287" s="3" t="s">
        <v>74</v>
      </c>
      <c r="I2287" s="3" t="s">
        <v>76</v>
      </c>
      <c r="J2287" s="3" t="s">
        <v>25</v>
      </c>
      <c r="K2287" s="3" t="s">
        <v>80</v>
      </c>
      <c r="L2287" s="6">
        <v>43040</v>
      </c>
      <c r="M2287" s="6">
        <v>101112</v>
      </c>
      <c r="N2287" s="6">
        <v>36021</v>
      </c>
      <c r="O2287" s="6">
        <v>50249</v>
      </c>
      <c r="P2287" s="6">
        <v>117461</v>
      </c>
      <c r="Q2287" s="6">
        <v>69576.600000000006</v>
      </c>
    </row>
    <row r="2288" spans="7:17" x14ac:dyDescent="0.3">
      <c r="G2288" s="3" t="s">
        <v>73</v>
      </c>
      <c r="H2288" s="3" t="s">
        <v>74</v>
      </c>
      <c r="I2288" s="3" t="s">
        <v>76</v>
      </c>
      <c r="J2288" s="3" t="s">
        <v>25</v>
      </c>
      <c r="K2288" s="3" t="s">
        <v>81</v>
      </c>
      <c r="L2288" s="6">
        <v>43040</v>
      </c>
      <c r="M2288" s="6">
        <v>101112</v>
      </c>
      <c r="N2288" s="6">
        <v>36021</v>
      </c>
      <c r="O2288" s="6">
        <v>50249</v>
      </c>
      <c r="P2288" s="6">
        <v>36016</v>
      </c>
      <c r="Q2288" s="6">
        <v>53287.6</v>
      </c>
    </row>
    <row r="2289" spans="7:17" x14ac:dyDescent="0.3">
      <c r="G2289" s="3" t="s">
        <v>73</v>
      </c>
      <c r="H2289" s="3" t="s">
        <v>74</v>
      </c>
      <c r="I2289" s="3" t="s">
        <v>76</v>
      </c>
      <c r="J2289" s="3" t="s">
        <v>25</v>
      </c>
      <c r="K2289" s="3" t="s">
        <v>82</v>
      </c>
      <c r="L2289" s="6">
        <v>43040</v>
      </c>
      <c r="M2289" s="6">
        <v>101112</v>
      </c>
      <c r="N2289" s="6">
        <v>36021</v>
      </c>
      <c r="O2289" s="6">
        <v>50249</v>
      </c>
      <c r="P2289" s="6">
        <v>33332</v>
      </c>
      <c r="Q2289" s="6">
        <v>52750.8</v>
      </c>
    </row>
    <row r="2290" spans="7:17" x14ac:dyDescent="0.3">
      <c r="G2290" s="3" t="s">
        <v>73</v>
      </c>
      <c r="H2290" s="3" t="s">
        <v>74</v>
      </c>
      <c r="I2290" s="3" t="s">
        <v>76</v>
      </c>
      <c r="J2290" s="3" t="s">
        <v>25</v>
      </c>
      <c r="K2290" s="3" t="s">
        <v>83</v>
      </c>
      <c r="L2290" s="6">
        <v>43040</v>
      </c>
      <c r="M2290" s="6">
        <v>101112</v>
      </c>
      <c r="N2290" s="6">
        <v>36021</v>
      </c>
      <c r="O2290" s="6">
        <v>50249</v>
      </c>
      <c r="P2290" s="6">
        <v>41696</v>
      </c>
      <c r="Q2290" s="6">
        <v>54423.6</v>
      </c>
    </row>
    <row r="2291" spans="7:17" x14ac:dyDescent="0.3">
      <c r="G2291" s="3" t="s">
        <v>73</v>
      </c>
      <c r="H2291" s="3" t="s">
        <v>74</v>
      </c>
      <c r="I2291" s="3" t="s">
        <v>76</v>
      </c>
      <c r="J2291" s="3" t="s">
        <v>25</v>
      </c>
      <c r="K2291" s="3" t="s">
        <v>84</v>
      </c>
      <c r="L2291" s="6">
        <v>43040</v>
      </c>
      <c r="M2291" s="6">
        <v>101112</v>
      </c>
      <c r="N2291" s="6">
        <v>36021</v>
      </c>
      <c r="O2291" s="6">
        <v>50249</v>
      </c>
      <c r="P2291" s="6">
        <v>84732</v>
      </c>
      <c r="Q2291" s="6">
        <v>63030.8</v>
      </c>
    </row>
    <row r="2292" spans="7:17" x14ac:dyDescent="0.3">
      <c r="G2292" s="3" t="s">
        <v>73</v>
      </c>
      <c r="H2292" s="3" t="s">
        <v>74</v>
      </c>
      <c r="I2292" s="3" t="s">
        <v>76</v>
      </c>
      <c r="J2292" s="3" t="s">
        <v>25</v>
      </c>
      <c r="K2292" s="3" t="s">
        <v>24</v>
      </c>
      <c r="L2292" s="6">
        <v>43040</v>
      </c>
      <c r="M2292" s="6">
        <v>101112</v>
      </c>
      <c r="N2292" s="6">
        <v>36021</v>
      </c>
      <c r="O2292" s="6">
        <v>50249</v>
      </c>
      <c r="P2292" s="6">
        <v>100893</v>
      </c>
      <c r="Q2292" s="6">
        <v>66263</v>
      </c>
    </row>
    <row r="2293" spans="7:17" x14ac:dyDescent="0.3">
      <c r="G2293" s="3" t="s">
        <v>73</v>
      </c>
      <c r="H2293" s="3" t="s">
        <v>74</v>
      </c>
      <c r="I2293" s="3" t="s">
        <v>76</v>
      </c>
      <c r="J2293" s="3" t="s">
        <v>80</v>
      </c>
      <c r="K2293" s="3" t="s">
        <v>81</v>
      </c>
      <c r="L2293" s="6">
        <v>43040</v>
      </c>
      <c r="M2293" s="6">
        <v>101112</v>
      </c>
      <c r="N2293" s="6">
        <v>36021</v>
      </c>
      <c r="O2293" s="6">
        <v>117461</v>
      </c>
      <c r="P2293" s="6">
        <v>36016</v>
      </c>
      <c r="Q2293" s="6">
        <v>66730</v>
      </c>
    </row>
    <row r="2294" spans="7:17" x14ac:dyDescent="0.3">
      <c r="G2294" s="3" t="s">
        <v>73</v>
      </c>
      <c r="H2294" s="3" t="s">
        <v>74</v>
      </c>
      <c r="I2294" s="3" t="s">
        <v>76</v>
      </c>
      <c r="J2294" s="3" t="s">
        <v>80</v>
      </c>
      <c r="K2294" s="3" t="s">
        <v>82</v>
      </c>
      <c r="L2294" s="6">
        <v>43040</v>
      </c>
      <c r="M2294" s="6">
        <v>101112</v>
      </c>
      <c r="N2294" s="6">
        <v>36021</v>
      </c>
      <c r="O2294" s="6">
        <v>117461</v>
      </c>
      <c r="P2294" s="6">
        <v>33332</v>
      </c>
      <c r="Q2294" s="6">
        <v>66193.2</v>
      </c>
    </row>
    <row r="2295" spans="7:17" x14ac:dyDescent="0.3">
      <c r="G2295" s="3" t="s">
        <v>73</v>
      </c>
      <c r="H2295" s="3" t="s">
        <v>74</v>
      </c>
      <c r="I2295" s="3" t="s">
        <v>76</v>
      </c>
      <c r="J2295" s="3" t="s">
        <v>80</v>
      </c>
      <c r="K2295" s="3" t="s">
        <v>83</v>
      </c>
      <c r="L2295" s="6">
        <v>43040</v>
      </c>
      <c r="M2295" s="6">
        <v>101112</v>
      </c>
      <c r="N2295" s="6">
        <v>36021</v>
      </c>
      <c r="O2295" s="6">
        <v>117461</v>
      </c>
      <c r="P2295" s="6">
        <v>41696</v>
      </c>
      <c r="Q2295" s="6">
        <v>67866</v>
      </c>
    </row>
    <row r="2296" spans="7:17" x14ac:dyDescent="0.3">
      <c r="G2296" s="3" t="s">
        <v>73</v>
      </c>
      <c r="H2296" s="3" t="s">
        <v>74</v>
      </c>
      <c r="I2296" s="3" t="s">
        <v>76</v>
      </c>
      <c r="J2296" s="3" t="s">
        <v>80</v>
      </c>
      <c r="K2296" s="3" t="s">
        <v>84</v>
      </c>
      <c r="L2296" s="6">
        <v>43040</v>
      </c>
      <c r="M2296" s="6">
        <v>101112</v>
      </c>
      <c r="N2296" s="6">
        <v>36021</v>
      </c>
      <c r="O2296" s="6">
        <v>117461</v>
      </c>
      <c r="P2296" s="6">
        <v>84732</v>
      </c>
      <c r="Q2296" s="6">
        <v>76473.2</v>
      </c>
    </row>
    <row r="2297" spans="7:17" x14ac:dyDescent="0.3">
      <c r="G2297" s="3" t="s">
        <v>73</v>
      </c>
      <c r="H2297" s="3" t="s">
        <v>74</v>
      </c>
      <c r="I2297" s="3" t="s">
        <v>76</v>
      </c>
      <c r="J2297" s="3" t="s">
        <v>80</v>
      </c>
      <c r="K2297" s="3" t="s">
        <v>24</v>
      </c>
      <c r="L2297" s="6">
        <v>43040</v>
      </c>
      <c r="M2297" s="6">
        <v>101112</v>
      </c>
      <c r="N2297" s="6">
        <v>36021</v>
      </c>
      <c r="O2297" s="6">
        <v>117461</v>
      </c>
      <c r="P2297" s="6">
        <v>100893</v>
      </c>
      <c r="Q2297" s="6">
        <v>79705.399999999994</v>
      </c>
    </row>
    <row r="2298" spans="7:17" x14ac:dyDescent="0.3">
      <c r="G2298" s="3" t="s">
        <v>73</v>
      </c>
      <c r="H2298" s="3" t="s">
        <v>74</v>
      </c>
      <c r="I2298" s="3" t="s">
        <v>76</v>
      </c>
      <c r="J2298" s="3" t="s">
        <v>81</v>
      </c>
      <c r="K2298" s="3" t="s">
        <v>82</v>
      </c>
      <c r="L2298" s="6">
        <v>43040</v>
      </c>
      <c r="M2298" s="6">
        <v>101112</v>
      </c>
      <c r="N2298" s="6">
        <v>36021</v>
      </c>
      <c r="O2298" s="6">
        <v>36016</v>
      </c>
      <c r="P2298" s="6">
        <v>33332</v>
      </c>
      <c r="Q2298" s="6">
        <v>49904.2</v>
      </c>
    </row>
    <row r="2299" spans="7:17" x14ac:dyDescent="0.3">
      <c r="G2299" s="3" t="s">
        <v>73</v>
      </c>
      <c r="H2299" s="3" t="s">
        <v>74</v>
      </c>
      <c r="I2299" s="3" t="s">
        <v>76</v>
      </c>
      <c r="J2299" s="3" t="s">
        <v>81</v>
      </c>
      <c r="K2299" s="3" t="s">
        <v>83</v>
      </c>
      <c r="L2299" s="6">
        <v>43040</v>
      </c>
      <c r="M2299" s="6">
        <v>101112</v>
      </c>
      <c r="N2299" s="6">
        <v>36021</v>
      </c>
      <c r="O2299" s="6">
        <v>36016</v>
      </c>
      <c r="P2299" s="6">
        <v>41696</v>
      </c>
      <c r="Q2299" s="6">
        <v>51577</v>
      </c>
    </row>
    <row r="2300" spans="7:17" x14ac:dyDescent="0.3">
      <c r="G2300" s="3" t="s">
        <v>73</v>
      </c>
      <c r="H2300" s="3" t="s">
        <v>74</v>
      </c>
      <c r="I2300" s="3" t="s">
        <v>76</v>
      </c>
      <c r="J2300" s="3" t="s">
        <v>81</v>
      </c>
      <c r="K2300" s="3" t="s">
        <v>84</v>
      </c>
      <c r="L2300" s="6">
        <v>43040</v>
      </c>
      <c r="M2300" s="6">
        <v>101112</v>
      </c>
      <c r="N2300" s="6">
        <v>36021</v>
      </c>
      <c r="O2300" s="6">
        <v>36016</v>
      </c>
      <c r="P2300" s="6">
        <v>84732</v>
      </c>
      <c r="Q2300" s="6">
        <v>60184.2</v>
      </c>
    </row>
    <row r="2301" spans="7:17" x14ac:dyDescent="0.3">
      <c r="G2301" s="3" t="s">
        <v>73</v>
      </c>
      <c r="H2301" s="3" t="s">
        <v>74</v>
      </c>
      <c r="I2301" s="3" t="s">
        <v>76</v>
      </c>
      <c r="J2301" s="3" t="s">
        <v>81</v>
      </c>
      <c r="K2301" s="3" t="s">
        <v>24</v>
      </c>
      <c r="L2301" s="6">
        <v>43040</v>
      </c>
      <c r="M2301" s="6">
        <v>101112</v>
      </c>
      <c r="N2301" s="6">
        <v>36021</v>
      </c>
      <c r="O2301" s="6">
        <v>36016</v>
      </c>
      <c r="P2301" s="6">
        <v>100893</v>
      </c>
      <c r="Q2301" s="6">
        <v>63416.4</v>
      </c>
    </row>
    <row r="2302" spans="7:17" x14ac:dyDescent="0.3">
      <c r="G2302" s="3" t="s">
        <v>73</v>
      </c>
      <c r="H2302" s="3" t="s">
        <v>74</v>
      </c>
      <c r="I2302" s="3" t="s">
        <v>76</v>
      </c>
      <c r="J2302" s="3" t="s">
        <v>82</v>
      </c>
      <c r="K2302" s="3" t="s">
        <v>83</v>
      </c>
      <c r="L2302" s="6">
        <v>43040</v>
      </c>
      <c r="M2302" s="6">
        <v>101112</v>
      </c>
      <c r="N2302" s="6">
        <v>36021</v>
      </c>
      <c r="O2302" s="6">
        <v>33332</v>
      </c>
      <c r="P2302" s="6">
        <v>41696</v>
      </c>
      <c r="Q2302" s="6">
        <v>51040.2</v>
      </c>
    </row>
    <row r="2303" spans="7:17" x14ac:dyDescent="0.3">
      <c r="G2303" s="3" t="s">
        <v>73</v>
      </c>
      <c r="H2303" s="3" t="s">
        <v>74</v>
      </c>
      <c r="I2303" s="3" t="s">
        <v>76</v>
      </c>
      <c r="J2303" s="3" t="s">
        <v>82</v>
      </c>
      <c r="K2303" s="3" t="s">
        <v>84</v>
      </c>
      <c r="L2303" s="6">
        <v>43040</v>
      </c>
      <c r="M2303" s="6">
        <v>101112</v>
      </c>
      <c r="N2303" s="6">
        <v>36021</v>
      </c>
      <c r="O2303" s="6">
        <v>33332</v>
      </c>
      <c r="P2303" s="6">
        <v>84732</v>
      </c>
      <c r="Q2303" s="6">
        <v>59647.4</v>
      </c>
    </row>
    <row r="2304" spans="7:17" x14ac:dyDescent="0.3">
      <c r="G2304" s="3" t="s">
        <v>73</v>
      </c>
      <c r="H2304" s="3" t="s">
        <v>74</v>
      </c>
      <c r="I2304" s="3" t="s">
        <v>76</v>
      </c>
      <c r="J2304" s="3" t="s">
        <v>82</v>
      </c>
      <c r="K2304" s="3" t="s">
        <v>24</v>
      </c>
      <c r="L2304" s="6">
        <v>43040</v>
      </c>
      <c r="M2304" s="6">
        <v>101112</v>
      </c>
      <c r="N2304" s="6">
        <v>36021</v>
      </c>
      <c r="O2304" s="6">
        <v>33332</v>
      </c>
      <c r="P2304" s="6">
        <v>100893</v>
      </c>
      <c r="Q2304" s="6">
        <v>62879.6</v>
      </c>
    </row>
    <row r="2305" spans="7:17" x14ac:dyDescent="0.3">
      <c r="G2305" s="3" t="s">
        <v>73</v>
      </c>
      <c r="H2305" s="3" t="s">
        <v>74</v>
      </c>
      <c r="I2305" s="3" t="s">
        <v>76</v>
      </c>
      <c r="J2305" s="3" t="s">
        <v>83</v>
      </c>
      <c r="K2305" s="3" t="s">
        <v>84</v>
      </c>
      <c r="L2305" s="6">
        <v>43040</v>
      </c>
      <c r="M2305" s="6">
        <v>101112</v>
      </c>
      <c r="N2305" s="6">
        <v>36021</v>
      </c>
      <c r="O2305" s="6">
        <v>41696</v>
      </c>
      <c r="P2305" s="6">
        <v>84732</v>
      </c>
      <c r="Q2305" s="6">
        <v>61320.2</v>
      </c>
    </row>
    <row r="2306" spans="7:17" x14ac:dyDescent="0.3">
      <c r="G2306" s="3" t="s">
        <v>73</v>
      </c>
      <c r="H2306" s="3" t="s">
        <v>74</v>
      </c>
      <c r="I2306" s="3" t="s">
        <v>76</v>
      </c>
      <c r="J2306" s="3" t="s">
        <v>83</v>
      </c>
      <c r="K2306" s="3" t="s">
        <v>24</v>
      </c>
      <c r="L2306" s="6">
        <v>43040</v>
      </c>
      <c r="M2306" s="6">
        <v>101112</v>
      </c>
      <c r="N2306" s="6">
        <v>36021</v>
      </c>
      <c r="O2306" s="6">
        <v>41696</v>
      </c>
      <c r="P2306" s="6">
        <v>100893</v>
      </c>
      <c r="Q2306" s="6">
        <v>64552.4</v>
      </c>
    </row>
    <row r="2307" spans="7:17" x14ac:dyDescent="0.3">
      <c r="G2307" s="3" t="s">
        <v>73</v>
      </c>
      <c r="H2307" s="3" t="s">
        <v>74</v>
      </c>
      <c r="I2307" s="3" t="s">
        <v>76</v>
      </c>
      <c r="J2307" s="3" t="s">
        <v>84</v>
      </c>
      <c r="K2307" s="3" t="s">
        <v>24</v>
      </c>
      <c r="L2307" s="6">
        <v>43040</v>
      </c>
      <c r="M2307" s="6">
        <v>101112</v>
      </c>
      <c r="N2307" s="6">
        <v>36021</v>
      </c>
      <c r="O2307" s="6">
        <v>84732</v>
      </c>
      <c r="P2307" s="6">
        <v>100893</v>
      </c>
      <c r="Q2307" s="6">
        <v>73159.600000000006</v>
      </c>
    </row>
    <row r="2308" spans="7:17" x14ac:dyDescent="0.3">
      <c r="G2308" s="3" t="s">
        <v>73</v>
      </c>
      <c r="H2308" s="3" t="s">
        <v>74</v>
      </c>
      <c r="I2308" s="3" t="s">
        <v>23</v>
      </c>
      <c r="J2308" s="3" t="s">
        <v>77</v>
      </c>
      <c r="K2308" s="3" t="s">
        <v>78</v>
      </c>
      <c r="L2308" s="6">
        <v>43040</v>
      </c>
      <c r="M2308" s="6">
        <v>101112</v>
      </c>
      <c r="N2308" s="6">
        <v>12030</v>
      </c>
      <c r="O2308" s="6">
        <v>65219</v>
      </c>
      <c r="P2308" s="6">
        <v>94450</v>
      </c>
      <c r="Q2308" s="6">
        <v>63170.2</v>
      </c>
    </row>
    <row r="2309" spans="7:17" x14ac:dyDescent="0.3">
      <c r="G2309" s="3" t="s">
        <v>73</v>
      </c>
      <c r="H2309" s="3" t="s">
        <v>74</v>
      </c>
      <c r="I2309" s="3" t="s">
        <v>23</v>
      </c>
      <c r="J2309" s="3" t="s">
        <v>77</v>
      </c>
      <c r="K2309" s="3" t="s">
        <v>79</v>
      </c>
      <c r="L2309" s="6">
        <v>43040</v>
      </c>
      <c r="M2309" s="6">
        <v>101112</v>
      </c>
      <c r="N2309" s="6">
        <v>12030</v>
      </c>
      <c r="O2309" s="6">
        <v>65219</v>
      </c>
      <c r="P2309" s="6">
        <v>97051</v>
      </c>
      <c r="Q2309" s="6">
        <v>63690.400000000001</v>
      </c>
    </row>
    <row r="2310" spans="7:17" x14ac:dyDescent="0.3">
      <c r="G2310" s="3" t="s">
        <v>73</v>
      </c>
      <c r="H2310" s="3" t="s">
        <v>74</v>
      </c>
      <c r="I2310" s="3" t="s">
        <v>23</v>
      </c>
      <c r="J2310" s="3" t="s">
        <v>77</v>
      </c>
      <c r="K2310" s="3" t="s">
        <v>25</v>
      </c>
      <c r="L2310" s="6">
        <v>43040</v>
      </c>
      <c r="M2310" s="6">
        <v>101112</v>
      </c>
      <c r="N2310" s="6">
        <v>12030</v>
      </c>
      <c r="O2310" s="6">
        <v>65219</v>
      </c>
      <c r="P2310" s="6">
        <v>50249</v>
      </c>
      <c r="Q2310" s="6">
        <v>54330</v>
      </c>
    </row>
    <row r="2311" spans="7:17" x14ac:dyDescent="0.3">
      <c r="G2311" s="3" t="s">
        <v>73</v>
      </c>
      <c r="H2311" s="3" t="s">
        <v>74</v>
      </c>
      <c r="I2311" s="3" t="s">
        <v>23</v>
      </c>
      <c r="J2311" s="3" t="s">
        <v>77</v>
      </c>
      <c r="K2311" s="3" t="s">
        <v>80</v>
      </c>
      <c r="L2311" s="6">
        <v>43040</v>
      </c>
      <c r="M2311" s="6">
        <v>101112</v>
      </c>
      <c r="N2311" s="6">
        <v>12030</v>
      </c>
      <c r="O2311" s="6">
        <v>65219</v>
      </c>
      <c r="P2311" s="6">
        <v>117461</v>
      </c>
      <c r="Q2311" s="6">
        <v>67772.399999999994</v>
      </c>
    </row>
    <row r="2312" spans="7:17" x14ac:dyDescent="0.3">
      <c r="G2312" s="3" t="s">
        <v>73</v>
      </c>
      <c r="H2312" s="3" t="s">
        <v>74</v>
      </c>
      <c r="I2312" s="3" t="s">
        <v>23</v>
      </c>
      <c r="J2312" s="3" t="s">
        <v>77</v>
      </c>
      <c r="K2312" s="3" t="s">
        <v>81</v>
      </c>
      <c r="L2312" s="6">
        <v>43040</v>
      </c>
      <c r="M2312" s="6">
        <v>101112</v>
      </c>
      <c r="N2312" s="6">
        <v>12030</v>
      </c>
      <c r="O2312" s="6">
        <v>65219</v>
      </c>
      <c r="P2312" s="6">
        <v>36016</v>
      </c>
      <c r="Q2312" s="6">
        <v>51483.4</v>
      </c>
    </row>
    <row r="2313" spans="7:17" x14ac:dyDescent="0.3">
      <c r="G2313" s="3" t="s">
        <v>73</v>
      </c>
      <c r="H2313" s="3" t="s">
        <v>74</v>
      </c>
      <c r="I2313" s="3" t="s">
        <v>23</v>
      </c>
      <c r="J2313" s="3" t="s">
        <v>77</v>
      </c>
      <c r="K2313" s="3" t="s">
        <v>82</v>
      </c>
      <c r="L2313" s="6">
        <v>43040</v>
      </c>
      <c r="M2313" s="6">
        <v>101112</v>
      </c>
      <c r="N2313" s="6">
        <v>12030</v>
      </c>
      <c r="O2313" s="6">
        <v>65219</v>
      </c>
      <c r="P2313" s="6">
        <v>33332</v>
      </c>
      <c r="Q2313" s="6">
        <v>50946.6</v>
      </c>
    </row>
    <row r="2314" spans="7:17" x14ac:dyDescent="0.3">
      <c r="G2314" s="3" t="s">
        <v>73</v>
      </c>
      <c r="H2314" s="3" t="s">
        <v>74</v>
      </c>
      <c r="I2314" s="3" t="s">
        <v>23</v>
      </c>
      <c r="J2314" s="3" t="s">
        <v>77</v>
      </c>
      <c r="K2314" s="3" t="s">
        <v>83</v>
      </c>
      <c r="L2314" s="6">
        <v>43040</v>
      </c>
      <c r="M2314" s="6">
        <v>101112</v>
      </c>
      <c r="N2314" s="6">
        <v>12030</v>
      </c>
      <c r="O2314" s="6">
        <v>65219</v>
      </c>
      <c r="P2314" s="6">
        <v>41696</v>
      </c>
      <c r="Q2314" s="6">
        <v>52619.4</v>
      </c>
    </row>
    <row r="2315" spans="7:17" x14ac:dyDescent="0.3">
      <c r="G2315" s="3" t="s">
        <v>73</v>
      </c>
      <c r="H2315" s="3" t="s">
        <v>74</v>
      </c>
      <c r="I2315" s="3" t="s">
        <v>23</v>
      </c>
      <c r="J2315" s="3" t="s">
        <v>77</v>
      </c>
      <c r="K2315" s="3" t="s">
        <v>84</v>
      </c>
      <c r="L2315" s="6">
        <v>43040</v>
      </c>
      <c r="M2315" s="6">
        <v>101112</v>
      </c>
      <c r="N2315" s="6">
        <v>12030</v>
      </c>
      <c r="O2315" s="6">
        <v>65219</v>
      </c>
      <c r="P2315" s="6">
        <v>84732</v>
      </c>
      <c r="Q2315" s="6">
        <v>61226.6</v>
      </c>
    </row>
    <row r="2316" spans="7:17" x14ac:dyDescent="0.3">
      <c r="G2316" s="3" t="s">
        <v>73</v>
      </c>
      <c r="H2316" s="3" t="s">
        <v>74</v>
      </c>
      <c r="I2316" s="3" t="s">
        <v>23</v>
      </c>
      <c r="J2316" s="3" t="s">
        <v>77</v>
      </c>
      <c r="K2316" s="3" t="s">
        <v>24</v>
      </c>
      <c r="L2316" s="6">
        <v>43040</v>
      </c>
      <c r="M2316" s="6">
        <v>101112</v>
      </c>
      <c r="N2316" s="6">
        <v>12030</v>
      </c>
      <c r="O2316" s="6">
        <v>65219</v>
      </c>
      <c r="P2316" s="6">
        <v>100893</v>
      </c>
      <c r="Q2316" s="6">
        <v>64458.8</v>
      </c>
    </row>
    <row r="2317" spans="7:17" x14ac:dyDescent="0.3">
      <c r="G2317" s="3" t="s">
        <v>73</v>
      </c>
      <c r="H2317" s="3" t="s">
        <v>74</v>
      </c>
      <c r="I2317" s="3" t="s">
        <v>23</v>
      </c>
      <c r="J2317" s="3" t="s">
        <v>78</v>
      </c>
      <c r="K2317" s="3" t="s">
        <v>79</v>
      </c>
      <c r="L2317" s="6">
        <v>43040</v>
      </c>
      <c r="M2317" s="6">
        <v>101112</v>
      </c>
      <c r="N2317" s="6">
        <v>12030</v>
      </c>
      <c r="O2317" s="6">
        <v>94450</v>
      </c>
      <c r="P2317" s="6">
        <v>97051</v>
      </c>
      <c r="Q2317" s="6">
        <v>69536.600000000006</v>
      </c>
    </row>
    <row r="2318" spans="7:17" x14ac:dyDescent="0.3">
      <c r="G2318" s="3" t="s">
        <v>73</v>
      </c>
      <c r="H2318" s="3" t="s">
        <v>74</v>
      </c>
      <c r="I2318" s="3" t="s">
        <v>23</v>
      </c>
      <c r="J2318" s="3" t="s">
        <v>78</v>
      </c>
      <c r="K2318" s="3" t="s">
        <v>25</v>
      </c>
      <c r="L2318" s="6">
        <v>43040</v>
      </c>
      <c r="M2318" s="6">
        <v>101112</v>
      </c>
      <c r="N2318" s="6">
        <v>12030</v>
      </c>
      <c r="O2318" s="6">
        <v>94450</v>
      </c>
      <c r="P2318" s="6">
        <v>50249</v>
      </c>
      <c r="Q2318" s="6">
        <v>60176.2</v>
      </c>
    </row>
    <row r="2319" spans="7:17" x14ac:dyDescent="0.3">
      <c r="G2319" s="3" t="s">
        <v>73</v>
      </c>
      <c r="H2319" s="3" t="s">
        <v>74</v>
      </c>
      <c r="I2319" s="3" t="s">
        <v>23</v>
      </c>
      <c r="J2319" s="3" t="s">
        <v>78</v>
      </c>
      <c r="K2319" s="3" t="s">
        <v>80</v>
      </c>
      <c r="L2319" s="6">
        <v>43040</v>
      </c>
      <c r="M2319" s="6">
        <v>101112</v>
      </c>
      <c r="N2319" s="6">
        <v>12030</v>
      </c>
      <c r="O2319" s="6">
        <v>94450</v>
      </c>
      <c r="P2319" s="6">
        <v>117461</v>
      </c>
      <c r="Q2319" s="6">
        <v>73618.600000000006</v>
      </c>
    </row>
    <row r="2320" spans="7:17" x14ac:dyDescent="0.3">
      <c r="G2320" s="3" t="s">
        <v>73</v>
      </c>
      <c r="H2320" s="3" t="s">
        <v>74</v>
      </c>
      <c r="I2320" s="3" t="s">
        <v>23</v>
      </c>
      <c r="J2320" s="3" t="s">
        <v>78</v>
      </c>
      <c r="K2320" s="3" t="s">
        <v>81</v>
      </c>
      <c r="L2320" s="6">
        <v>43040</v>
      </c>
      <c r="M2320" s="6">
        <v>101112</v>
      </c>
      <c r="N2320" s="6">
        <v>12030</v>
      </c>
      <c r="O2320" s="6">
        <v>94450</v>
      </c>
      <c r="P2320" s="6">
        <v>36016</v>
      </c>
      <c r="Q2320" s="6">
        <v>57329.599999999999</v>
      </c>
    </row>
    <row r="2321" spans="7:17" x14ac:dyDescent="0.3">
      <c r="G2321" s="3" t="s">
        <v>73</v>
      </c>
      <c r="H2321" s="3" t="s">
        <v>74</v>
      </c>
      <c r="I2321" s="3" t="s">
        <v>23</v>
      </c>
      <c r="J2321" s="3" t="s">
        <v>78</v>
      </c>
      <c r="K2321" s="3" t="s">
        <v>82</v>
      </c>
      <c r="L2321" s="6">
        <v>43040</v>
      </c>
      <c r="M2321" s="6">
        <v>101112</v>
      </c>
      <c r="N2321" s="6">
        <v>12030</v>
      </c>
      <c r="O2321" s="6">
        <v>94450</v>
      </c>
      <c r="P2321" s="6">
        <v>33332</v>
      </c>
      <c r="Q2321" s="6">
        <v>56792.800000000003</v>
      </c>
    </row>
    <row r="2322" spans="7:17" x14ac:dyDescent="0.3">
      <c r="G2322" s="3" t="s">
        <v>73</v>
      </c>
      <c r="H2322" s="3" t="s">
        <v>74</v>
      </c>
      <c r="I2322" s="3" t="s">
        <v>23</v>
      </c>
      <c r="J2322" s="3" t="s">
        <v>78</v>
      </c>
      <c r="K2322" s="3" t="s">
        <v>83</v>
      </c>
      <c r="L2322" s="6">
        <v>43040</v>
      </c>
      <c r="M2322" s="6">
        <v>101112</v>
      </c>
      <c r="N2322" s="6">
        <v>12030</v>
      </c>
      <c r="O2322" s="6">
        <v>94450</v>
      </c>
      <c r="P2322" s="6">
        <v>41696</v>
      </c>
      <c r="Q2322" s="6">
        <v>58465.599999999999</v>
      </c>
    </row>
    <row r="2323" spans="7:17" x14ac:dyDescent="0.3">
      <c r="G2323" s="3" t="s">
        <v>73</v>
      </c>
      <c r="H2323" s="3" t="s">
        <v>74</v>
      </c>
      <c r="I2323" s="3" t="s">
        <v>23</v>
      </c>
      <c r="J2323" s="3" t="s">
        <v>78</v>
      </c>
      <c r="K2323" s="3" t="s">
        <v>84</v>
      </c>
      <c r="L2323" s="6">
        <v>43040</v>
      </c>
      <c r="M2323" s="6">
        <v>101112</v>
      </c>
      <c r="N2323" s="6">
        <v>12030</v>
      </c>
      <c r="O2323" s="6">
        <v>94450</v>
      </c>
      <c r="P2323" s="6">
        <v>84732</v>
      </c>
      <c r="Q2323" s="6">
        <v>67072.800000000003</v>
      </c>
    </row>
    <row r="2324" spans="7:17" x14ac:dyDescent="0.3">
      <c r="G2324" s="3" t="s">
        <v>73</v>
      </c>
      <c r="H2324" s="3" t="s">
        <v>74</v>
      </c>
      <c r="I2324" s="3" t="s">
        <v>23</v>
      </c>
      <c r="J2324" s="3" t="s">
        <v>78</v>
      </c>
      <c r="K2324" s="3" t="s">
        <v>24</v>
      </c>
      <c r="L2324" s="6">
        <v>43040</v>
      </c>
      <c r="M2324" s="6">
        <v>101112</v>
      </c>
      <c r="N2324" s="6">
        <v>12030</v>
      </c>
      <c r="O2324" s="6">
        <v>94450</v>
      </c>
      <c r="P2324" s="6">
        <v>100893</v>
      </c>
      <c r="Q2324" s="6">
        <v>70305</v>
      </c>
    </row>
    <row r="2325" spans="7:17" x14ac:dyDescent="0.3">
      <c r="G2325" s="3" t="s">
        <v>73</v>
      </c>
      <c r="H2325" s="3" t="s">
        <v>74</v>
      </c>
      <c r="I2325" s="3" t="s">
        <v>23</v>
      </c>
      <c r="J2325" s="3" t="s">
        <v>79</v>
      </c>
      <c r="K2325" s="3" t="s">
        <v>25</v>
      </c>
      <c r="L2325" s="6">
        <v>43040</v>
      </c>
      <c r="M2325" s="6">
        <v>101112</v>
      </c>
      <c r="N2325" s="6">
        <v>12030</v>
      </c>
      <c r="O2325" s="6">
        <v>97051</v>
      </c>
      <c r="P2325" s="6">
        <v>50249</v>
      </c>
      <c r="Q2325" s="6">
        <v>60696.4</v>
      </c>
    </row>
    <row r="2326" spans="7:17" x14ac:dyDescent="0.3">
      <c r="G2326" s="3" t="s">
        <v>73</v>
      </c>
      <c r="H2326" s="3" t="s">
        <v>74</v>
      </c>
      <c r="I2326" s="3" t="s">
        <v>23</v>
      </c>
      <c r="J2326" s="3" t="s">
        <v>79</v>
      </c>
      <c r="K2326" s="3" t="s">
        <v>80</v>
      </c>
      <c r="L2326" s="6">
        <v>43040</v>
      </c>
      <c r="M2326" s="6">
        <v>101112</v>
      </c>
      <c r="N2326" s="6">
        <v>12030</v>
      </c>
      <c r="O2326" s="6">
        <v>97051</v>
      </c>
      <c r="P2326" s="6">
        <v>117461</v>
      </c>
      <c r="Q2326" s="6">
        <v>74138.8</v>
      </c>
    </row>
    <row r="2327" spans="7:17" x14ac:dyDescent="0.3">
      <c r="G2327" s="3" t="s">
        <v>73</v>
      </c>
      <c r="H2327" s="3" t="s">
        <v>74</v>
      </c>
      <c r="I2327" s="3" t="s">
        <v>23</v>
      </c>
      <c r="J2327" s="3" t="s">
        <v>79</v>
      </c>
      <c r="K2327" s="3" t="s">
        <v>81</v>
      </c>
      <c r="L2327" s="6">
        <v>43040</v>
      </c>
      <c r="M2327" s="6">
        <v>101112</v>
      </c>
      <c r="N2327" s="6">
        <v>12030</v>
      </c>
      <c r="O2327" s="6">
        <v>97051</v>
      </c>
      <c r="P2327" s="6">
        <v>36016</v>
      </c>
      <c r="Q2327" s="6">
        <v>57849.8</v>
      </c>
    </row>
    <row r="2328" spans="7:17" x14ac:dyDescent="0.3">
      <c r="G2328" s="3" t="s">
        <v>73</v>
      </c>
      <c r="H2328" s="3" t="s">
        <v>74</v>
      </c>
      <c r="I2328" s="3" t="s">
        <v>23</v>
      </c>
      <c r="J2328" s="3" t="s">
        <v>79</v>
      </c>
      <c r="K2328" s="3" t="s">
        <v>82</v>
      </c>
      <c r="L2328" s="6">
        <v>43040</v>
      </c>
      <c r="M2328" s="6">
        <v>101112</v>
      </c>
      <c r="N2328" s="6">
        <v>12030</v>
      </c>
      <c r="O2328" s="6">
        <v>97051</v>
      </c>
      <c r="P2328" s="6">
        <v>33332</v>
      </c>
      <c r="Q2328" s="6">
        <v>57313</v>
      </c>
    </row>
    <row r="2329" spans="7:17" x14ac:dyDescent="0.3">
      <c r="G2329" s="3" t="s">
        <v>73</v>
      </c>
      <c r="H2329" s="3" t="s">
        <v>74</v>
      </c>
      <c r="I2329" s="3" t="s">
        <v>23</v>
      </c>
      <c r="J2329" s="3" t="s">
        <v>79</v>
      </c>
      <c r="K2329" s="3" t="s">
        <v>83</v>
      </c>
      <c r="L2329" s="6">
        <v>43040</v>
      </c>
      <c r="M2329" s="6">
        <v>101112</v>
      </c>
      <c r="N2329" s="6">
        <v>12030</v>
      </c>
      <c r="O2329" s="6">
        <v>97051</v>
      </c>
      <c r="P2329" s="6">
        <v>41696</v>
      </c>
      <c r="Q2329" s="6">
        <v>58985.8</v>
      </c>
    </row>
    <row r="2330" spans="7:17" x14ac:dyDescent="0.3">
      <c r="G2330" s="3" t="s">
        <v>73</v>
      </c>
      <c r="H2330" s="3" t="s">
        <v>74</v>
      </c>
      <c r="I2330" s="3" t="s">
        <v>23</v>
      </c>
      <c r="J2330" s="3" t="s">
        <v>79</v>
      </c>
      <c r="K2330" s="3" t="s">
        <v>84</v>
      </c>
      <c r="L2330" s="6">
        <v>43040</v>
      </c>
      <c r="M2330" s="6">
        <v>101112</v>
      </c>
      <c r="N2330" s="6">
        <v>12030</v>
      </c>
      <c r="O2330" s="6">
        <v>97051</v>
      </c>
      <c r="P2330" s="6">
        <v>84732</v>
      </c>
      <c r="Q2330" s="6">
        <v>67593</v>
      </c>
    </row>
    <row r="2331" spans="7:17" x14ac:dyDescent="0.3">
      <c r="G2331" s="3" t="s">
        <v>73</v>
      </c>
      <c r="H2331" s="3" t="s">
        <v>74</v>
      </c>
      <c r="I2331" s="3" t="s">
        <v>23</v>
      </c>
      <c r="J2331" s="3" t="s">
        <v>79</v>
      </c>
      <c r="K2331" s="3" t="s">
        <v>24</v>
      </c>
      <c r="L2331" s="6">
        <v>43040</v>
      </c>
      <c r="M2331" s="6">
        <v>101112</v>
      </c>
      <c r="N2331" s="6">
        <v>12030</v>
      </c>
      <c r="O2331" s="6">
        <v>97051</v>
      </c>
      <c r="P2331" s="6">
        <v>100893</v>
      </c>
      <c r="Q2331" s="6">
        <v>70825.2</v>
      </c>
    </row>
    <row r="2332" spans="7:17" x14ac:dyDescent="0.3">
      <c r="G2332" s="3" t="s">
        <v>73</v>
      </c>
      <c r="H2332" s="3" t="s">
        <v>74</v>
      </c>
      <c r="I2332" s="3" t="s">
        <v>23</v>
      </c>
      <c r="J2332" s="3" t="s">
        <v>25</v>
      </c>
      <c r="K2332" s="3" t="s">
        <v>80</v>
      </c>
      <c r="L2332" s="6">
        <v>43040</v>
      </c>
      <c r="M2332" s="6">
        <v>101112</v>
      </c>
      <c r="N2332" s="6">
        <v>12030</v>
      </c>
      <c r="O2332" s="6">
        <v>50249</v>
      </c>
      <c r="P2332" s="6">
        <v>117461</v>
      </c>
      <c r="Q2332" s="6">
        <v>64778.400000000001</v>
      </c>
    </row>
    <row r="2333" spans="7:17" x14ac:dyDescent="0.3">
      <c r="G2333" s="3" t="s">
        <v>73</v>
      </c>
      <c r="H2333" s="3" t="s">
        <v>74</v>
      </c>
      <c r="I2333" s="3" t="s">
        <v>23</v>
      </c>
      <c r="J2333" s="3" t="s">
        <v>25</v>
      </c>
      <c r="K2333" s="3" t="s">
        <v>81</v>
      </c>
      <c r="L2333" s="6">
        <v>43040</v>
      </c>
      <c r="M2333" s="6">
        <v>101112</v>
      </c>
      <c r="N2333" s="6">
        <v>12030</v>
      </c>
      <c r="O2333" s="6">
        <v>50249</v>
      </c>
      <c r="P2333" s="6">
        <v>36016</v>
      </c>
      <c r="Q2333" s="6">
        <v>48489.4</v>
      </c>
    </row>
    <row r="2334" spans="7:17" x14ac:dyDescent="0.3">
      <c r="G2334" s="3" t="s">
        <v>73</v>
      </c>
      <c r="H2334" s="3" t="s">
        <v>74</v>
      </c>
      <c r="I2334" s="3" t="s">
        <v>23</v>
      </c>
      <c r="J2334" s="3" t="s">
        <v>25</v>
      </c>
      <c r="K2334" s="3" t="s">
        <v>82</v>
      </c>
      <c r="L2334" s="6">
        <v>43040</v>
      </c>
      <c r="M2334" s="6">
        <v>101112</v>
      </c>
      <c r="N2334" s="6">
        <v>12030</v>
      </c>
      <c r="O2334" s="6">
        <v>50249</v>
      </c>
      <c r="P2334" s="6">
        <v>33332</v>
      </c>
      <c r="Q2334" s="6">
        <v>47952.6</v>
      </c>
    </row>
    <row r="2335" spans="7:17" x14ac:dyDescent="0.3">
      <c r="G2335" s="3" t="s">
        <v>73</v>
      </c>
      <c r="H2335" s="3" t="s">
        <v>74</v>
      </c>
      <c r="I2335" s="3" t="s">
        <v>23</v>
      </c>
      <c r="J2335" s="3" t="s">
        <v>25</v>
      </c>
      <c r="K2335" s="3" t="s">
        <v>83</v>
      </c>
      <c r="L2335" s="6">
        <v>43040</v>
      </c>
      <c r="M2335" s="6">
        <v>101112</v>
      </c>
      <c r="N2335" s="6">
        <v>12030</v>
      </c>
      <c r="O2335" s="6">
        <v>50249</v>
      </c>
      <c r="P2335" s="6">
        <v>41696</v>
      </c>
      <c r="Q2335" s="6">
        <v>49625.4</v>
      </c>
    </row>
    <row r="2336" spans="7:17" x14ac:dyDescent="0.3">
      <c r="G2336" s="3" t="s">
        <v>73</v>
      </c>
      <c r="H2336" s="3" t="s">
        <v>74</v>
      </c>
      <c r="I2336" s="3" t="s">
        <v>23</v>
      </c>
      <c r="J2336" s="3" t="s">
        <v>25</v>
      </c>
      <c r="K2336" s="3" t="s">
        <v>84</v>
      </c>
      <c r="L2336" s="6">
        <v>43040</v>
      </c>
      <c r="M2336" s="6">
        <v>101112</v>
      </c>
      <c r="N2336" s="6">
        <v>12030</v>
      </c>
      <c r="O2336" s="6">
        <v>50249</v>
      </c>
      <c r="P2336" s="6">
        <v>84732</v>
      </c>
      <c r="Q2336" s="6">
        <v>58232.6</v>
      </c>
    </row>
    <row r="2337" spans="7:17" x14ac:dyDescent="0.3">
      <c r="G2337" s="3" t="s">
        <v>73</v>
      </c>
      <c r="H2337" s="3" t="s">
        <v>74</v>
      </c>
      <c r="I2337" s="3" t="s">
        <v>23</v>
      </c>
      <c r="J2337" s="3" t="s">
        <v>25</v>
      </c>
      <c r="K2337" s="3" t="s">
        <v>24</v>
      </c>
      <c r="L2337" s="6">
        <v>43040</v>
      </c>
      <c r="M2337" s="6">
        <v>101112</v>
      </c>
      <c r="N2337" s="6">
        <v>12030</v>
      </c>
      <c r="O2337" s="6">
        <v>50249</v>
      </c>
      <c r="P2337" s="6">
        <v>100893</v>
      </c>
      <c r="Q2337" s="6">
        <v>61464.800000000003</v>
      </c>
    </row>
    <row r="2338" spans="7:17" x14ac:dyDescent="0.3">
      <c r="G2338" s="3" t="s">
        <v>73</v>
      </c>
      <c r="H2338" s="3" t="s">
        <v>74</v>
      </c>
      <c r="I2338" s="3" t="s">
        <v>23</v>
      </c>
      <c r="J2338" s="3" t="s">
        <v>80</v>
      </c>
      <c r="K2338" s="3" t="s">
        <v>81</v>
      </c>
      <c r="L2338" s="6">
        <v>43040</v>
      </c>
      <c r="M2338" s="6">
        <v>101112</v>
      </c>
      <c r="N2338" s="6">
        <v>12030</v>
      </c>
      <c r="O2338" s="6">
        <v>117461</v>
      </c>
      <c r="P2338" s="6">
        <v>36016</v>
      </c>
      <c r="Q2338" s="6">
        <v>61931.8</v>
      </c>
    </row>
    <row r="2339" spans="7:17" x14ac:dyDescent="0.3">
      <c r="G2339" s="3" t="s">
        <v>73</v>
      </c>
      <c r="H2339" s="3" t="s">
        <v>74</v>
      </c>
      <c r="I2339" s="3" t="s">
        <v>23</v>
      </c>
      <c r="J2339" s="3" t="s">
        <v>80</v>
      </c>
      <c r="K2339" s="3" t="s">
        <v>82</v>
      </c>
      <c r="L2339" s="6">
        <v>43040</v>
      </c>
      <c r="M2339" s="6">
        <v>101112</v>
      </c>
      <c r="N2339" s="6">
        <v>12030</v>
      </c>
      <c r="O2339" s="6">
        <v>117461</v>
      </c>
      <c r="P2339" s="6">
        <v>33332</v>
      </c>
      <c r="Q2339" s="6">
        <v>61395</v>
      </c>
    </row>
    <row r="2340" spans="7:17" x14ac:dyDescent="0.3">
      <c r="G2340" s="3" t="s">
        <v>73</v>
      </c>
      <c r="H2340" s="3" t="s">
        <v>74</v>
      </c>
      <c r="I2340" s="3" t="s">
        <v>23</v>
      </c>
      <c r="J2340" s="3" t="s">
        <v>80</v>
      </c>
      <c r="K2340" s="3" t="s">
        <v>83</v>
      </c>
      <c r="L2340" s="6">
        <v>43040</v>
      </c>
      <c r="M2340" s="6">
        <v>101112</v>
      </c>
      <c r="N2340" s="6">
        <v>12030</v>
      </c>
      <c r="O2340" s="6">
        <v>117461</v>
      </c>
      <c r="P2340" s="6">
        <v>41696</v>
      </c>
      <c r="Q2340" s="6">
        <v>63067.8</v>
      </c>
    </row>
    <row r="2341" spans="7:17" x14ac:dyDescent="0.3">
      <c r="G2341" s="3" t="s">
        <v>73</v>
      </c>
      <c r="H2341" s="3" t="s">
        <v>74</v>
      </c>
      <c r="I2341" s="3" t="s">
        <v>23</v>
      </c>
      <c r="J2341" s="3" t="s">
        <v>80</v>
      </c>
      <c r="K2341" s="3" t="s">
        <v>84</v>
      </c>
      <c r="L2341" s="6">
        <v>43040</v>
      </c>
      <c r="M2341" s="6">
        <v>101112</v>
      </c>
      <c r="N2341" s="6">
        <v>12030</v>
      </c>
      <c r="O2341" s="6">
        <v>117461</v>
      </c>
      <c r="P2341" s="6">
        <v>84732</v>
      </c>
      <c r="Q2341" s="6">
        <v>71675</v>
      </c>
    </row>
    <row r="2342" spans="7:17" x14ac:dyDescent="0.3">
      <c r="G2342" s="3" t="s">
        <v>73</v>
      </c>
      <c r="H2342" s="3" t="s">
        <v>74</v>
      </c>
      <c r="I2342" s="3" t="s">
        <v>23</v>
      </c>
      <c r="J2342" s="3" t="s">
        <v>80</v>
      </c>
      <c r="K2342" s="3" t="s">
        <v>24</v>
      </c>
      <c r="L2342" s="6">
        <v>43040</v>
      </c>
      <c r="M2342" s="6">
        <v>101112</v>
      </c>
      <c r="N2342" s="6">
        <v>12030</v>
      </c>
      <c r="O2342" s="6">
        <v>117461</v>
      </c>
      <c r="P2342" s="6">
        <v>100893</v>
      </c>
      <c r="Q2342" s="6">
        <v>74907.199999999997</v>
      </c>
    </row>
    <row r="2343" spans="7:17" x14ac:dyDescent="0.3">
      <c r="G2343" s="3" t="s">
        <v>73</v>
      </c>
      <c r="H2343" s="3" t="s">
        <v>74</v>
      </c>
      <c r="I2343" s="3" t="s">
        <v>23</v>
      </c>
      <c r="J2343" s="3" t="s">
        <v>81</v>
      </c>
      <c r="K2343" s="3" t="s">
        <v>82</v>
      </c>
      <c r="L2343" s="6">
        <v>43040</v>
      </c>
      <c r="M2343" s="6">
        <v>101112</v>
      </c>
      <c r="N2343" s="6">
        <v>12030</v>
      </c>
      <c r="O2343" s="6">
        <v>36016</v>
      </c>
      <c r="P2343" s="6">
        <v>33332</v>
      </c>
      <c r="Q2343" s="6">
        <v>45106</v>
      </c>
    </row>
    <row r="2344" spans="7:17" x14ac:dyDescent="0.3">
      <c r="G2344" s="3" t="s">
        <v>73</v>
      </c>
      <c r="H2344" s="3" t="s">
        <v>74</v>
      </c>
      <c r="I2344" s="3" t="s">
        <v>23</v>
      </c>
      <c r="J2344" s="3" t="s">
        <v>81</v>
      </c>
      <c r="K2344" s="3" t="s">
        <v>83</v>
      </c>
      <c r="L2344" s="6">
        <v>43040</v>
      </c>
      <c r="M2344" s="6">
        <v>101112</v>
      </c>
      <c r="N2344" s="6">
        <v>12030</v>
      </c>
      <c r="O2344" s="6">
        <v>36016</v>
      </c>
      <c r="P2344" s="6">
        <v>41696</v>
      </c>
      <c r="Q2344" s="6">
        <v>46778.8</v>
      </c>
    </row>
    <row r="2345" spans="7:17" x14ac:dyDescent="0.3">
      <c r="G2345" s="3" t="s">
        <v>73</v>
      </c>
      <c r="H2345" s="3" t="s">
        <v>74</v>
      </c>
      <c r="I2345" s="3" t="s">
        <v>23</v>
      </c>
      <c r="J2345" s="3" t="s">
        <v>81</v>
      </c>
      <c r="K2345" s="3" t="s">
        <v>84</v>
      </c>
      <c r="L2345" s="6">
        <v>43040</v>
      </c>
      <c r="M2345" s="6">
        <v>101112</v>
      </c>
      <c r="N2345" s="6">
        <v>12030</v>
      </c>
      <c r="O2345" s="6">
        <v>36016</v>
      </c>
      <c r="P2345" s="6">
        <v>84732</v>
      </c>
      <c r="Q2345" s="6">
        <v>55386</v>
      </c>
    </row>
    <row r="2346" spans="7:17" x14ac:dyDescent="0.3">
      <c r="G2346" s="3" t="s">
        <v>73</v>
      </c>
      <c r="H2346" s="3" t="s">
        <v>74</v>
      </c>
      <c r="I2346" s="3" t="s">
        <v>23</v>
      </c>
      <c r="J2346" s="3" t="s">
        <v>81</v>
      </c>
      <c r="K2346" s="3" t="s">
        <v>24</v>
      </c>
      <c r="L2346" s="6">
        <v>43040</v>
      </c>
      <c r="M2346" s="6">
        <v>101112</v>
      </c>
      <c r="N2346" s="6">
        <v>12030</v>
      </c>
      <c r="O2346" s="6">
        <v>36016</v>
      </c>
      <c r="P2346" s="6">
        <v>100893</v>
      </c>
      <c r="Q2346" s="6">
        <v>58618.2</v>
      </c>
    </row>
    <row r="2347" spans="7:17" x14ac:dyDescent="0.3">
      <c r="G2347" s="3" t="s">
        <v>73</v>
      </c>
      <c r="H2347" s="3" t="s">
        <v>74</v>
      </c>
      <c r="I2347" s="3" t="s">
        <v>23</v>
      </c>
      <c r="J2347" s="3" t="s">
        <v>82</v>
      </c>
      <c r="K2347" s="3" t="s">
        <v>83</v>
      </c>
      <c r="L2347" s="6">
        <v>43040</v>
      </c>
      <c r="M2347" s="6">
        <v>101112</v>
      </c>
      <c r="N2347" s="6">
        <v>12030</v>
      </c>
      <c r="O2347" s="6">
        <v>33332</v>
      </c>
      <c r="P2347" s="6">
        <v>41696</v>
      </c>
      <c r="Q2347" s="6">
        <v>46242</v>
      </c>
    </row>
    <row r="2348" spans="7:17" x14ac:dyDescent="0.3">
      <c r="G2348" s="3" t="s">
        <v>73</v>
      </c>
      <c r="H2348" s="3" t="s">
        <v>74</v>
      </c>
      <c r="I2348" s="3" t="s">
        <v>23</v>
      </c>
      <c r="J2348" s="3" t="s">
        <v>82</v>
      </c>
      <c r="K2348" s="3" t="s">
        <v>84</v>
      </c>
      <c r="L2348" s="6">
        <v>43040</v>
      </c>
      <c r="M2348" s="6">
        <v>101112</v>
      </c>
      <c r="N2348" s="6">
        <v>12030</v>
      </c>
      <c r="O2348" s="6">
        <v>33332</v>
      </c>
      <c r="P2348" s="6">
        <v>84732</v>
      </c>
      <c r="Q2348" s="6">
        <v>54849.2</v>
      </c>
    </row>
    <row r="2349" spans="7:17" x14ac:dyDescent="0.3">
      <c r="G2349" s="3" t="s">
        <v>73</v>
      </c>
      <c r="H2349" s="3" t="s">
        <v>74</v>
      </c>
      <c r="I2349" s="3" t="s">
        <v>23</v>
      </c>
      <c r="J2349" s="3" t="s">
        <v>82</v>
      </c>
      <c r="K2349" s="3" t="s">
        <v>24</v>
      </c>
      <c r="L2349" s="6">
        <v>43040</v>
      </c>
      <c r="M2349" s="6">
        <v>101112</v>
      </c>
      <c r="N2349" s="6">
        <v>12030</v>
      </c>
      <c r="O2349" s="6">
        <v>33332</v>
      </c>
      <c r="P2349" s="6">
        <v>100893</v>
      </c>
      <c r="Q2349" s="6">
        <v>58081.4</v>
      </c>
    </row>
    <row r="2350" spans="7:17" x14ac:dyDescent="0.3">
      <c r="G2350" s="3" t="s">
        <v>73</v>
      </c>
      <c r="H2350" s="3" t="s">
        <v>74</v>
      </c>
      <c r="I2350" s="3" t="s">
        <v>23</v>
      </c>
      <c r="J2350" s="3" t="s">
        <v>83</v>
      </c>
      <c r="K2350" s="3" t="s">
        <v>84</v>
      </c>
      <c r="L2350" s="6">
        <v>43040</v>
      </c>
      <c r="M2350" s="6">
        <v>101112</v>
      </c>
      <c r="N2350" s="6">
        <v>12030</v>
      </c>
      <c r="O2350" s="6">
        <v>41696</v>
      </c>
      <c r="P2350" s="6">
        <v>84732</v>
      </c>
      <c r="Q2350" s="6">
        <v>56522</v>
      </c>
    </row>
    <row r="2351" spans="7:17" x14ac:dyDescent="0.3">
      <c r="G2351" s="3" t="s">
        <v>73</v>
      </c>
      <c r="H2351" s="3" t="s">
        <v>74</v>
      </c>
      <c r="I2351" s="3" t="s">
        <v>23</v>
      </c>
      <c r="J2351" s="3" t="s">
        <v>83</v>
      </c>
      <c r="K2351" s="3" t="s">
        <v>24</v>
      </c>
      <c r="L2351" s="6">
        <v>43040</v>
      </c>
      <c r="M2351" s="6">
        <v>101112</v>
      </c>
      <c r="N2351" s="6">
        <v>12030</v>
      </c>
      <c r="O2351" s="6">
        <v>41696</v>
      </c>
      <c r="P2351" s="6">
        <v>100893</v>
      </c>
      <c r="Q2351" s="6">
        <v>59754.2</v>
      </c>
    </row>
    <row r="2352" spans="7:17" x14ac:dyDescent="0.3">
      <c r="G2352" s="3" t="s">
        <v>73</v>
      </c>
      <c r="H2352" s="3" t="s">
        <v>74</v>
      </c>
      <c r="I2352" s="3" t="s">
        <v>23</v>
      </c>
      <c r="J2352" s="3" t="s">
        <v>84</v>
      </c>
      <c r="K2352" s="3" t="s">
        <v>24</v>
      </c>
      <c r="L2352" s="6">
        <v>43040</v>
      </c>
      <c r="M2352" s="6">
        <v>101112</v>
      </c>
      <c r="N2352" s="6">
        <v>12030</v>
      </c>
      <c r="O2352" s="6">
        <v>84732</v>
      </c>
      <c r="P2352" s="6">
        <v>100893</v>
      </c>
      <c r="Q2352" s="6">
        <v>68361.399999999994</v>
      </c>
    </row>
    <row r="2353" spans="7:17" x14ac:dyDescent="0.3">
      <c r="G2353" s="3" t="s">
        <v>73</v>
      </c>
      <c r="H2353" s="3" t="s">
        <v>74</v>
      </c>
      <c r="I2353" s="3" t="s">
        <v>77</v>
      </c>
      <c r="J2353" s="3" t="s">
        <v>78</v>
      </c>
      <c r="K2353" s="3" t="s">
        <v>79</v>
      </c>
      <c r="L2353" s="6">
        <v>43040</v>
      </c>
      <c r="M2353" s="6">
        <v>101112</v>
      </c>
      <c r="N2353" s="6">
        <v>65219</v>
      </c>
      <c r="O2353" s="6">
        <v>94450</v>
      </c>
      <c r="P2353" s="6">
        <v>97051</v>
      </c>
      <c r="Q2353" s="6">
        <v>80174.399999999994</v>
      </c>
    </row>
    <row r="2354" spans="7:17" x14ac:dyDescent="0.3">
      <c r="G2354" s="3" t="s">
        <v>73</v>
      </c>
      <c r="H2354" s="3" t="s">
        <v>74</v>
      </c>
      <c r="I2354" s="3" t="s">
        <v>77</v>
      </c>
      <c r="J2354" s="3" t="s">
        <v>78</v>
      </c>
      <c r="K2354" s="3" t="s">
        <v>25</v>
      </c>
      <c r="L2354" s="6">
        <v>43040</v>
      </c>
      <c r="M2354" s="6">
        <v>101112</v>
      </c>
      <c r="N2354" s="6">
        <v>65219</v>
      </c>
      <c r="O2354" s="6">
        <v>94450</v>
      </c>
      <c r="P2354" s="6">
        <v>50249</v>
      </c>
      <c r="Q2354" s="6">
        <v>70814</v>
      </c>
    </row>
    <row r="2355" spans="7:17" x14ac:dyDescent="0.3">
      <c r="G2355" s="3" t="s">
        <v>73</v>
      </c>
      <c r="H2355" s="3" t="s">
        <v>74</v>
      </c>
      <c r="I2355" s="3" t="s">
        <v>77</v>
      </c>
      <c r="J2355" s="3" t="s">
        <v>78</v>
      </c>
      <c r="K2355" s="3" t="s">
        <v>80</v>
      </c>
      <c r="L2355" s="6">
        <v>43040</v>
      </c>
      <c r="M2355" s="6">
        <v>101112</v>
      </c>
      <c r="N2355" s="6">
        <v>65219</v>
      </c>
      <c r="O2355" s="6">
        <v>94450</v>
      </c>
      <c r="P2355" s="6">
        <v>117461</v>
      </c>
      <c r="Q2355" s="6">
        <v>84256.4</v>
      </c>
    </row>
    <row r="2356" spans="7:17" x14ac:dyDescent="0.3">
      <c r="G2356" s="3" t="s">
        <v>73</v>
      </c>
      <c r="H2356" s="3" t="s">
        <v>74</v>
      </c>
      <c r="I2356" s="3" t="s">
        <v>77</v>
      </c>
      <c r="J2356" s="3" t="s">
        <v>78</v>
      </c>
      <c r="K2356" s="3" t="s">
        <v>81</v>
      </c>
      <c r="L2356" s="6">
        <v>43040</v>
      </c>
      <c r="M2356" s="6">
        <v>101112</v>
      </c>
      <c r="N2356" s="6">
        <v>65219</v>
      </c>
      <c r="O2356" s="6">
        <v>94450</v>
      </c>
      <c r="P2356" s="6">
        <v>36016</v>
      </c>
      <c r="Q2356" s="6">
        <v>67967.399999999994</v>
      </c>
    </row>
    <row r="2357" spans="7:17" x14ac:dyDescent="0.3">
      <c r="G2357" s="3" t="s">
        <v>73</v>
      </c>
      <c r="H2357" s="3" t="s">
        <v>74</v>
      </c>
      <c r="I2357" s="3" t="s">
        <v>77</v>
      </c>
      <c r="J2357" s="3" t="s">
        <v>78</v>
      </c>
      <c r="K2357" s="3" t="s">
        <v>82</v>
      </c>
      <c r="L2357" s="6">
        <v>43040</v>
      </c>
      <c r="M2357" s="6">
        <v>101112</v>
      </c>
      <c r="N2357" s="6">
        <v>65219</v>
      </c>
      <c r="O2357" s="6">
        <v>94450</v>
      </c>
      <c r="P2357" s="6">
        <v>33332</v>
      </c>
      <c r="Q2357" s="6">
        <v>67430.600000000006</v>
      </c>
    </row>
    <row r="2358" spans="7:17" x14ac:dyDescent="0.3">
      <c r="G2358" s="3" t="s">
        <v>73</v>
      </c>
      <c r="H2358" s="3" t="s">
        <v>74</v>
      </c>
      <c r="I2358" s="3" t="s">
        <v>77</v>
      </c>
      <c r="J2358" s="3" t="s">
        <v>78</v>
      </c>
      <c r="K2358" s="3" t="s">
        <v>83</v>
      </c>
      <c r="L2358" s="6">
        <v>43040</v>
      </c>
      <c r="M2358" s="6">
        <v>101112</v>
      </c>
      <c r="N2358" s="6">
        <v>65219</v>
      </c>
      <c r="O2358" s="6">
        <v>94450</v>
      </c>
      <c r="P2358" s="6">
        <v>41696</v>
      </c>
      <c r="Q2358" s="6">
        <v>69103.399999999994</v>
      </c>
    </row>
    <row r="2359" spans="7:17" x14ac:dyDescent="0.3">
      <c r="G2359" s="3" t="s">
        <v>73</v>
      </c>
      <c r="H2359" s="3" t="s">
        <v>74</v>
      </c>
      <c r="I2359" s="3" t="s">
        <v>77</v>
      </c>
      <c r="J2359" s="3" t="s">
        <v>78</v>
      </c>
      <c r="K2359" s="3" t="s">
        <v>84</v>
      </c>
      <c r="L2359" s="6">
        <v>43040</v>
      </c>
      <c r="M2359" s="6">
        <v>101112</v>
      </c>
      <c r="N2359" s="6">
        <v>65219</v>
      </c>
      <c r="O2359" s="6">
        <v>94450</v>
      </c>
      <c r="P2359" s="6">
        <v>84732</v>
      </c>
      <c r="Q2359" s="6">
        <v>77710.600000000006</v>
      </c>
    </row>
    <row r="2360" spans="7:17" x14ac:dyDescent="0.3">
      <c r="G2360" s="3" t="s">
        <v>73</v>
      </c>
      <c r="H2360" s="3" t="s">
        <v>74</v>
      </c>
      <c r="I2360" s="3" t="s">
        <v>77</v>
      </c>
      <c r="J2360" s="3" t="s">
        <v>78</v>
      </c>
      <c r="K2360" s="3" t="s">
        <v>24</v>
      </c>
      <c r="L2360" s="6">
        <v>43040</v>
      </c>
      <c r="M2360" s="6">
        <v>101112</v>
      </c>
      <c r="N2360" s="6">
        <v>65219</v>
      </c>
      <c r="O2360" s="6">
        <v>94450</v>
      </c>
      <c r="P2360" s="6">
        <v>100893</v>
      </c>
      <c r="Q2360" s="6">
        <v>80942.8</v>
      </c>
    </row>
    <row r="2361" spans="7:17" x14ac:dyDescent="0.3">
      <c r="G2361" s="3" t="s">
        <v>73</v>
      </c>
      <c r="H2361" s="3" t="s">
        <v>74</v>
      </c>
      <c r="I2361" s="3" t="s">
        <v>77</v>
      </c>
      <c r="J2361" s="3" t="s">
        <v>79</v>
      </c>
      <c r="K2361" s="3" t="s">
        <v>25</v>
      </c>
      <c r="L2361" s="6">
        <v>43040</v>
      </c>
      <c r="M2361" s="6">
        <v>101112</v>
      </c>
      <c r="N2361" s="6">
        <v>65219</v>
      </c>
      <c r="O2361" s="6">
        <v>97051</v>
      </c>
      <c r="P2361" s="6">
        <v>50249</v>
      </c>
      <c r="Q2361" s="6">
        <v>71334.2</v>
      </c>
    </row>
    <row r="2362" spans="7:17" x14ac:dyDescent="0.3">
      <c r="G2362" s="3" t="s">
        <v>73</v>
      </c>
      <c r="H2362" s="3" t="s">
        <v>74</v>
      </c>
      <c r="I2362" s="3" t="s">
        <v>77</v>
      </c>
      <c r="J2362" s="3" t="s">
        <v>79</v>
      </c>
      <c r="K2362" s="3" t="s">
        <v>80</v>
      </c>
      <c r="L2362" s="6">
        <v>43040</v>
      </c>
      <c r="M2362" s="6">
        <v>101112</v>
      </c>
      <c r="N2362" s="6">
        <v>65219</v>
      </c>
      <c r="O2362" s="6">
        <v>97051</v>
      </c>
      <c r="P2362" s="6">
        <v>117461</v>
      </c>
      <c r="Q2362" s="6">
        <v>84776.6</v>
      </c>
    </row>
    <row r="2363" spans="7:17" x14ac:dyDescent="0.3">
      <c r="G2363" s="3" t="s">
        <v>73</v>
      </c>
      <c r="H2363" s="3" t="s">
        <v>74</v>
      </c>
      <c r="I2363" s="3" t="s">
        <v>77</v>
      </c>
      <c r="J2363" s="3" t="s">
        <v>79</v>
      </c>
      <c r="K2363" s="3" t="s">
        <v>81</v>
      </c>
      <c r="L2363" s="6">
        <v>43040</v>
      </c>
      <c r="M2363" s="6">
        <v>101112</v>
      </c>
      <c r="N2363" s="6">
        <v>65219</v>
      </c>
      <c r="O2363" s="6">
        <v>97051</v>
      </c>
      <c r="P2363" s="6">
        <v>36016</v>
      </c>
      <c r="Q2363" s="6">
        <v>68487.600000000006</v>
      </c>
    </row>
    <row r="2364" spans="7:17" x14ac:dyDescent="0.3">
      <c r="G2364" s="3" t="s">
        <v>73</v>
      </c>
      <c r="H2364" s="3" t="s">
        <v>74</v>
      </c>
      <c r="I2364" s="3" t="s">
        <v>77</v>
      </c>
      <c r="J2364" s="3" t="s">
        <v>79</v>
      </c>
      <c r="K2364" s="3" t="s">
        <v>82</v>
      </c>
      <c r="L2364" s="6">
        <v>43040</v>
      </c>
      <c r="M2364" s="6">
        <v>101112</v>
      </c>
      <c r="N2364" s="6">
        <v>65219</v>
      </c>
      <c r="O2364" s="6">
        <v>97051</v>
      </c>
      <c r="P2364" s="6">
        <v>33332</v>
      </c>
      <c r="Q2364" s="6">
        <v>67950.8</v>
      </c>
    </row>
    <row r="2365" spans="7:17" x14ac:dyDescent="0.3">
      <c r="G2365" s="3" t="s">
        <v>73</v>
      </c>
      <c r="H2365" s="3" t="s">
        <v>74</v>
      </c>
      <c r="I2365" s="3" t="s">
        <v>77</v>
      </c>
      <c r="J2365" s="3" t="s">
        <v>79</v>
      </c>
      <c r="K2365" s="3" t="s">
        <v>83</v>
      </c>
      <c r="L2365" s="6">
        <v>43040</v>
      </c>
      <c r="M2365" s="6">
        <v>101112</v>
      </c>
      <c r="N2365" s="6">
        <v>65219</v>
      </c>
      <c r="O2365" s="6">
        <v>97051</v>
      </c>
      <c r="P2365" s="6">
        <v>41696</v>
      </c>
      <c r="Q2365" s="6">
        <v>69623.600000000006</v>
      </c>
    </row>
    <row r="2366" spans="7:17" x14ac:dyDescent="0.3">
      <c r="G2366" s="3" t="s">
        <v>73</v>
      </c>
      <c r="H2366" s="3" t="s">
        <v>74</v>
      </c>
      <c r="I2366" s="3" t="s">
        <v>77</v>
      </c>
      <c r="J2366" s="3" t="s">
        <v>79</v>
      </c>
      <c r="K2366" s="3" t="s">
        <v>84</v>
      </c>
      <c r="L2366" s="6">
        <v>43040</v>
      </c>
      <c r="M2366" s="6">
        <v>101112</v>
      </c>
      <c r="N2366" s="6">
        <v>65219</v>
      </c>
      <c r="O2366" s="6">
        <v>97051</v>
      </c>
      <c r="P2366" s="6">
        <v>84732</v>
      </c>
      <c r="Q2366" s="6">
        <v>78230.8</v>
      </c>
    </row>
    <row r="2367" spans="7:17" x14ac:dyDescent="0.3">
      <c r="G2367" s="3" t="s">
        <v>73</v>
      </c>
      <c r="H2367" s="3" t="s">
        <v>74</v>
      </c>
      <c r="I2367" s="3" t="s">
        <v>77</v>
      </c>
      <c r="J2367" s="3" t="s">
        <v>79</v>
      </c>
      <c r="K2367" s="3" t="s">
        <v>24</v>
      </c>
      <c r="L2367" s="6">
        <v>43040</v>
      </c>
      <c r="M2367" s="6">
        <v>101112</v>
      </c>
      <c r="N2367" s="6">
        <v>65219</v>
      </c>
      <c r="O2367" s="6">
        <v>97051</v>
      </c>
      <c r="P2367" s="6">
        <v>100893</v>
      </c>
      <c r="Q2367" s="6">
        <v>81463</v>
      </c>
    </row>
    <row r="2368" spans="7:17" x14ac:dyDescent="0.3">
      <c r="G2368" s="3" t="s">
        <v>73</v>
      </c>
      <c r="H2368" s="3" t="s">
        <v>74</v>
      </c>
      <c r="I2368" s="3" t="s">
        <v>77</v>
      </c>
      <c r="J2368" s="3" t="s">
        <v>25</v>
      </c>
      <c r="K2368" s="3" t="s">
        <v>80</v>
      </c>
      <c r="L2368" s="6">
        <v>43040</v>
      </c>
      <c r="M2368" s="6">
        <v>101112</v>
      </c>
      <c r="N2368" s="6">
        <v>65219</v>
      </c>
      <c r="O2368" s="6">
        <v>50249</v>
      </c>
      <c r="P2368" s="6">
        <v>117461</v>
      </c>
      <c r="Q2368" s="6">
        <v>75416.2</v>
      </c>
    </row>
    <row r="2369" spans="7:17" x14ac:dyDescent="0.3">
      <c r="G2369" s="3" t="s">
        <v>73</v>
      </c>
      <c r="H2369" s="3" t="s">
        <v>74</v>
      </c>
      <c r="I2369" s="3" t="s">
        <v>77</v>
      </c>
      <c r="J2369" s="3" t="s">
        <v>25</v>
      </c>
      <c r="K2369" s="3" t="s">
        <v>81</v>
      </c>
      <c r="L2369" s="6">
        <v>43040</v>
      </c>
      <c r="M2369" s="6">
        <v>101112</v>
      </c>
      <c r="N2369" s="6">
        <v>65219</v>
      </c>
      <c r="O2369" s="6">
        <v>50249</v>
      </c>
      <c r="P2369" s="6">
        <v>36016</v>
      </c>
      <c r="Q2369" s="6">
        <v>59127.199999999997</v>
      </c>
    </row>
    <row r="2370" spans="7:17" x14ac:dyDescent="0.3">
      <c r="G2370" s="3" t="s">
        <v>73</v>
      </c>
      <c r="H2370" s="3" t="s">
        <v>74</v>
      </c>
      <c r="I2370" s="3" t="s">
        <v>77</v>
      </c>
      <c r="J2370" s="3" t="s">
        <v>25</v>
      </c>
      <c r="K2370" s="3" t="s">
        <v>82</v>
      </c>
      <c r="L2370" s="6">
        <v>43040</v>
      </c>
      <c r="M2370" s="6">
        <v>101112</v>
      </c>
      <c r="N2370" s="6">
        <v>65219</v>
      </c>
      <c r="O2370" s="6">
        <v>50249</v>
      </c>
      <c r="P2370" s="6">
        <v>33332</v>
      </c>
      <c r="Q2370" s="6">
        <v>58590.400000000001</v>
      </c>
    </row>
    <row r="2371" spans="7:17" x14ac:dyDescent="0.3">
      <c r="G2371" s="3" t="s">
        <v>73</v>
      </c>
      <c r="H2371" s="3" t="s">
        <v>74</v>
      </c>
      <c r="I2371" s="3" t="s">
        <v>77</v>
      </c>
      <c r="J2371" s="3" t="s">
        <v>25</v>
      </c>
      <c r="K2371" s="3" t="s">
        <v>83</v>
      </c>
      <c r="L2371" s="6">
        <v>43040</v>
      </c>
      <c r="M2371" s="6">
        <v>101112</v>
      </c>
      <c r="N2371" s="6">
        <v>65219</v>
      </c>
      <c r="O2371" s="6">
        <v>50249</v>
      </c>
      <c r="P2371" s="6">
        <v>41696</v>
      </c>
      <c r="Q2371" s="6">
        <v>60263.199999999997</v>
      </c>
    </row>
    <row r="2372" spans="7:17" x14ac:dyDescent="0.3">
      <c r="G2372" s="3" t="s">
        <v>73</v>
      </c>
      <c r="H2372" s="3" t="s">
        <v>74</v>
      </c>
      <c r="I2372" s="3" t="s">
        <v>77</v>
      </c>
      <c r="J2372" s="3" t="s">
        <v>25</v>
      </c>
      <c r="K2372" s="3" t="s">
        <v>84</v>
      </c>
      <c r="L2372" s="6">
        <v>43040</v>
      </c>
      <c r="M2372" s="6">
        <v>101112</v>
      </c>
      <c r="N2372" s="6">
        <v>65219</v>
      </c>
      <c r="O2372" s="6">
        <v>50249</v>
      </c>
      <c r="P2372" s="6">
        <v>84732</v>
      </c>
      <c r="Q2372" s="6">
        <v>68870.399999999994</v>
      </c>
    </row>
    <row r="2373" spans="7:17" x14ac:dyDescent="0.3">
      <c r="G2373" s="3" t="s">
        <v>73</v>
      </c>
      <c r="H2373" s="3" t="s">
        <v>74</v>
      </c>
      <c r="I2373" s="3" t="s">
        <v>77</v>
      </c>
      <c r="J2373" s="3" t="s">
        <v>25</v>
      </c>
      <c r="K2373" s="3" t="s">
        <v>24</v>
      </c>
      <c r="L2373" s="6">
        <v>43040</v>
      </c>
      <c r="M2373" s="6">
        <v>101112</v>
      </c>
      <c r="N2373" s="6">
        <v>65219</v>
      </c>
      <c r="O2373" s="6">
        <v>50249</v>
      </c>
      <c r="P2373" s="6">
        <v>100893</v>
      </c>
      <c r="Q2373" s="6">
        <v>72102.600000000006</v>
      </c>
    </row>
    <row r="2374" spans="7:17" x14ac:dyDescent="0.3">
      <c r="G2374" s="3" t="s">
        <v>73</v>
      </c>
      <c r="H2374" s="3" t="s">
        <v>74</v>
      </c>
      <c r="I2374" s="3" t="s">
        <v>77</v>
      </c>
      <c r="J2374" s="3" t="s">
        <v>80</v>
      </c>
      <c r="K2374" s="3" t="s">
        <v>81</v>
      </c>
      <c r="L2374" s="6">
        <v>43040</v>
      </c>
      <c r="M2374" s="6">
        <v>101112</v>
      </c>
      <c r="N2374" s="6">
        <v>65219</v>
      </c>
      <c r="O2374" s="6">
        <v>117461</v>
      </c>
      <c r="P2374" s="6">
        <v>36016</v>
      </c>
      <c r="Q2374" s="6">
        <v>72569.600000000006</v>
      </c>
    </row>
    <row r="2375" spans="7:17" x14ac:dyDescent="0.3">
      <c r="G2375" s="3" t="s">
        <v>73</v>
      </c>
      <c r="H2375" s="3" t="s">
        <v>74</v>
      </c>
      <c r="I2375" s="3" t="s">
        <v>77</v>
      </c>
      <c r="J2375" s="3" t="s">
        <v>80</v>
      </c>
      <c r="K2375" s="3" t="s">
        <v>82</v>
      </c>
      <c r="L2375" s="6">
        <v>43040</v>
      </c>
      <c r="M2375" s="6">
        <v>101112</v>
      </c>
      <c r="N2375" s="6">
        <v>65219</v>
      </c>
      <c r="O2375" s="6">
        <v>117461</v>
      </c>
      <c r="P2375" s="6">
        <v>33332</v>
      </c>
      <c r="Q2375" s="6">
        <v>72032.800000000003</v>
      </c>
    </row>
    <row r="2376" spans="7:17" x14ac:dyDescent="0.3">
      <c r="G2376" s="3" t="s">
        <v>73</v>
      </c>
      <c r="H2376" s="3" t="s">
        <v>74</v>
      </c>
      <c r="I2376" s="3" t="s">
        <v>77</v>
      </c>
      <c r="J2376" s="3" t="s">
        <v>80</v>
      </c>
      <c r="K2376" s="3" t="s">
        <v>83</v>
      </c>
      <c r="L2376" s="6">
        <v>43040</v>
      </c>
      <c r="M2376" s="6">
        <v>101112</v>
      </c>
      <c r="N2376" s="6">
        <v>65219</v>
      </c>
      <c r="O2376" s="6">
        <v>117461</v>
      </c>
      <c r="P2376" s="6">
        <v>41696</v>
      </c>
      <c r="Q2376" s="6">
        <v>73705.600000000006</v>
      </c>
    </row>
    <row r="2377" spans="7:17" x14ac:dyDescent="0.3">
      <c r="G2377" s="3" t="s">
        <v>73</v>
      </c>
      <c r="H2377" s="3" t="s">
        <v>74</v>
      </c>
      <c r="I2377" s="3" t="s">
        <v>77</v>
      </c>
      <c r="J2377" s="3" t="s">
        <v>80</v>
      </c>
      <c r="K2377" s="3" t="s">
        <v>84</v>
      </c>
      <c r="L2377" s="6">
        <v>43040</v>
      </c>
      <c r="M2377" s="6">
        <v>101112</v>
      </c>
      <c r="N2377" s="6">
        <v>65219</v>
      </c>
      <c r="O2377" s="6">
        <v>117461</v>
      </c>
      <c r="P2377" s="6">
        <v>84732</v>
      </c>
      <c r="Q2377" s="6">
        <v>82312.800000000003</v>
      </c>
    </row>
    <row r="2378" spans="7:17" x14ac:dyDescent="0.3">
      <c r="G2378" s="3" t="s">
        <v>73</v>
      </c>
      <c r="H2378" s="3" t="s">
        <v>74</v>
      </c>
      <c r="I2378" s="3" t="s">
        <v>77</v>
      </c>
      <c r="J2378" s="3" t="s">
        <v>80</v>
      </c>
      <c r="K2378" s="3" t="s">
        <v>24</v>
      </c>
      <c r="L2378" s="6">
        <v>43040</v>
      </c>
      <c r="M2378" s="6">
        <v>101112</v>
      </c>
      <c r="N2378" s="6">
        <v>65219</v>
      </c>
      <c r="O2378" s="6">
        <v>117461</v>
      </c>
      <c r="P2378" s="6">
        <v>100893</v>
      </c>
      <c r="Q2378" s="6">
        <v>85545</v>
      </c>
    </row>
    <row r="2379" spans="7:17" x14ac:dyDescent="0.3">
      <c r="G2379" s="3" t="s">
        <v>73</v>
      </c>
      <c r="H2379" s="3" t="s">
        <v>74</v>
      </c>
      <c r="I2379" s="3" t="s">
        <v>77</v>
      </c>
      <c r="J2379" s="3" t="s">
        <v>81</v>
      </c>
      <c r="K2379" s="3" t="s">
        <v>82</v>
      </c>
      <c r="L2379" s="6">
        <v>43040</v>
      </c>
      <c r="M2379" s="6">
        <v>101112</v>
      </c>
      <c r="N2379" s="6">
        <v>65219</v>
      </c>
      <c r="O2379" s="6">
        <v>36016</v>
      </c>
      <c r="P2379" s="6">
        <v>33332</v>
      </c>
      <c r="Q2379" s="6">
        <v>55743.8</v>
      </c>
    </row>
    <row r="2380" spans="7:17" x14ac:dyDescent="0.3">
      <c r="G2380" s="3" t="s">
        <v>73</v>
      </c>
      <c r="H2380" s="3" t="s">
        <v>74</v>
      </c>
      <c r="I2380" s="3" t="s">
        <v>77</v>
      </c>
      <c r="J2380" s="3" t="s">
        <v>81</v>
      </c>
      <c r="K2380" s="3" t="s">
        <v>83</v>
      </c>
      <c r="L2380" s="6">
        <v>43040</v>
      </c>
      <c r="M2380" s="6">
        <v>101112</v>
      </c>
      <c r="N2380" s="6">
        <v>65219</v>
      </c>
      <c r="O2380" s="6">
        <v>36016</v>
      </c>
      <c r="P2380" s="6">
        <v>41696</v>
      </c>
      <c r="Q2380" s="6">
        <v>57416.6</v>
      </c>
    </row>
    <row r="2381" spans="7:17" x14ac:dyDescent="0.3">
      <c r="G2381" s="3" t="s">
        <v>73</v>
      </c>
      <c r="H2381" s="3" t="s">
        <v>74</v>
      </c>
      <c r="I2381" s="3" t="s">
        <v>77</v>
      </c>
      <c r="J2381" s="3" t="s">
        <v>81</v>
      </c>
      <c r="K2381" s="3" t="s">
        <v>84</v>
      </c>
      <c r="L2381" s="6">
        <v>43040</v>
      </c>
      <c r="M2381" s="6">
        <v>101112</v>
      </c>
      <c r="N2381" s="6">
        <v>65219</v>
      </c>
      <c r="O2381" s="6">
        <v>36016</v>
      </c>
      <c r="P2381" s="6">
        <v>84732</v>
      </c>
      <c r="Q2381" s="6">
        <v>66023.8</v>
      </c>
    </row>
    <row r="2382" spans="7:17" x14ac:dyDescent="0.3">
      <c r="G2382" s="3" t="s">
        <v>73</v>
      </c>
      <c r="H2382" s="3" t="s">
        <v>74</v>
      </c>
      <c r="I2382" s="3" t="s">
        <v>77</v>
      </c>
      <c r="J2382" s="3" t="s">
        <v>81</v>
      </c>
      <c r="K2382" s="3" t="s">
        <v>24</v>
      </c>
      <c r="L2382" s="6">
        <v>43040</v>
      </c>
      <c r="M2382" s="6">
        <v>101112</v>
      </c>
      <c r="N2382" s="6">
        <v>65219</v>
      </c>
      <c r="O2382" s="6">
        <v>36016</v>
      </c>
      <c r="P2382" s="6">
        <v>100893</v>
      </c>
      <c r="Q2382" s="6">
        <v>69256</v>
      </c>
    </row>
    <row r="2383" spans="7:17" x14ac:dyDescent="0.3">
      <c r="G2383" s="3" t="s">
        <v>73</v>
      </c>
      <c r="H2383" s="3" t="s">
        <v>74</v>
      </c>
      <c r="I2383" s="3" t="s">
        <v>77</v>
      </c>
      <c r="J2383" s="3" t="s">
        <v>82</v>
      </c>
      <c r="K2383" s="3" t="s">
        <v>83</v>
      </c>
      <c r="L2383" s="6">
        <v>43040</v>
      </c>
      <c r="M2383" s="6">
        <v>101112</v>
      </c>
      <c r="N2383" s="6">
        <v>65219</v>
      </c>
      <c r="O2383" s="6">
        <v>33332</v>
      </c>
      <c r="P2383" s="6">
        <v>41696</v>
      </c>
      <c r="Q2383" s="6">
        <v>56879.8</v>
      </c>
    </row>
    <row r="2384" spans="7:17" x14ac:dyDescent="0.3">
      <c r="G2384" s="3" t="s">
        <v>73</v>
      </c>
      <c r="H2384" s="3" t="s">
        <v>74</v>
      </c>
      <c r="I2384" s="3" t="s">
        <v>77</v>
      </c>
      <c r="J2384" s="3" t="s">
        <v>82</v>
      </c>
      <c r="K2384" s="3" t="s">
        <v>84</v>
      </c>
      <c r="L2384" s="6">
        <v>43040</v>
      </c>
      <c r="M2384" s="6">
        <v>101112</v>
      </c>
      <c r="N2384" s="6">
        <v>65219</v>
      </c>
      <c r="O2384" s="6">
        <v>33332</v>
      </c>
      <c r="P2384" s="6">
        <v>84732</v>
      </c>
      <c r="Q2384" s="6">
        <v>65487</v>
      </c>
    </row>
    <row r="2385" spans="7:17" x14ac:dyDescent="0.3">
      <c r="G2385" s="3" t="s">
        <v>73</v>
      </c>
      <c r="H2385" s="3" t="s">
        <v>74</v>
      </c>
      <c r="I2385" s="3" t="s">
        <v>77</v>
      </c>
      <c r="J2385" s="3" t="s">
        <v>82</v>
      </c>
      <c r="K2385" s="3" t="s">
        <v>24</v>
      </c>
      <c r="L2385" s="6">
        <v>43040</v>
      </c>
      <c r="M2385" s="6">
        <v>101112</v>
      </c>
      <c r="N2385" s="6">
        <v>65219</v>
      </c>
      <c r="O2385" s="6">
        <v>33332</v>
      </c>
      <c r="P2385" s="6">
        <v>100893</v>
      </c>
      <c r="Q2385" s="6">
        <v>68719.199999999997</v>
      </c>
    </row>
    <row r="2386" spans="7:17" x14ac:dyDescent="0.3">
      <c r="G2386" s="3" t="s">
        <v>73</v>
      </c>
      <c r="H2386" s="3" t="s">
        <v>74</v>
      </c>
      <c r="I2386" s="3" t="s">
        <v>77</v>
      </c>
      <c r="J2386" s="3" t="s">
        <v>83</v>
      </c>
      <c r="K2386" s="3" t="s">
        <v>84</v>
      </c>
      <c r="L2386" s="6">
        <v>43040</v>
      </c>
      <c r="M2386" s="6">
        <v>101112</v>
      </c>
      <c r="N2386" s="6">
        <v>65219</v>
      </c>
      <c r="O2386" s="6">
        <v>41696</v>
      </c>
      <c r="P2386" s="6">
        <v>84732</v>
      </c>
      <c r="Q2386" s="6">
        <v>67159.8</v>
      </c>
    </row>
    <row r="2387" spans="7:17" x14ac:dyDescent="0.3">
      <c r="G2387" s="3" t="s">
        <v>73</v>
      </c>
      <c r="H2387" s="3" t="s">
        <v>74</v>
      </c>
      <c r="I2387" s="3" t="s">
        <v>77</v>
      </c>
      <c r="J2387" s="3" t="s">
        <v>83</v>
      </c>
      <c r="K2387" s="3" t="s">
        <v>24</v>
      </c>
      <c r="L2387" s="6">
        <v>43040</v>
      </c>
      <c r="M2387" s="6">
        <v>101112</v>
      </c>
      <c r="N2387" s="6">
        <v>65219</v>
      </c>
      <c r="O2387" s="6">
        <v>41696</v>
      </c>
      <c r="P2387" s="6">
        <v>100893</v>
      </c>
      <c r="Q2387" s="6">
        <v>70392</v>
      </c>
    </row>
    <row r="2388" spans="7:17" x14ac:dyDescent="0.3">
      <c r="G2388" s="3" t="s">
        <v>73</v>
      </c>
      <c r="H2388" s="3" t="s">
        <v>74</v>
      </c>
      <c r="I2388" s="3" t="s">
        <v>77</v>
      </c>
      <c r="J2388" s="3" t="s">
        <v>84</v>
      </c>
      <c r="K2388" s="3" t="s">
        <v>24</v>
      </c>
      <c r="L2388" s="6">
        <v>43040</v>
      </c>
      <c r="M2388" s="6">
        <v>101112</v>
      </c>
      <c r="N2388" s="6">
        <v>65219</v>
      </c>
      <c r="O2388" s="6">
        <v>84732</v>
      </c>
      <c r="P2388" s="6">
        <v>100893</v>
      </c>
      <c r="Q2388" s="6">
        <v>78999.199999999997</v>
      </c>
    </row>
    <row r="2389" spans="7:17" x14ac:dyDescent="0.3">
      <c r="G2389" s="3" t="s">
        <v>73</v>
      </c>
      <c r="H2389" s="3" t="s">
        <v>74</v>
      </c>
      <c r="I2389" s="3" t="s">
        <v>78</v>
      </c>
      <c r="J2389" s="3" t="s">
        <v>79</v>
      </c>
      <c r="K2389" s="3" t="s">
        <v>25</v>
      </c>
      <c r="L2389" s="6">
        <v>43040</v>
      </c>
      <c r="M2389" s="6">
        <v>101112</v>
      </c>
      <c r="N2389" s="6">
        <v>94450</v>
      </c>
      <c r="O2389" s="6">
        <v>97051</v>
      </c>
      <c r="P2389" s="6">
        <v>50249</v>
      </c>
      <c r="Q2389" s="6">
        <v>77180.399999999994</v>
      </c>
    </row>
    <row r="2390" spans="7:17" x14ac:dyDescent="0.3">
      <c r="G2390" s="3" t="s">
        <v>73</v>
      </c>
      <c r="H2390" s="3" t="s">
        <v>74</v>
      </c>
      <c r="I2390" s="3" t="s">
        <v>78</v>
      </c>
      <c r="J2390" s="3" t="s">
        <v>79</v>
      </c>
      <c r="K2390" s="3" t="s">
        <v>80</v>
      </c>
      <c r="L2390" s="6">
        <v>43040</v>
      </c>
      <c r="M2390" s="6">
        <v>101112</v>
      </c>
      <c r="N2390" s="6">
        <v>94450</v>
      </c>
      <c r="O2390" s="6">
        <v>97051</v>
      </c>
      <c r="P2390" s="6">
        <v>117461</v>
      </c>
      <c r="Q2390" s="6">
        <v>90622.8</v>
      </c>
    </row>
    <row r="2391" spans="7:17" x14ac:dyDescent="0.3">
      <c r="G2391" s="3" t="s">
        <v>73</v>
      </c>
      <c r="H2391" s="3" t="s">
        <v>74</v>
      </c>
      <c r="I2391" s="3" t="s">
        <v>78</v>
      </c>
      <c r="J2391" s="3" t="s">
        <v>79</v>
      </c>
      <c r="K2391" s="3" t="s">
        <v>81</v>
      </c>
      <c r="L2391" s="6">
        <v>43040</v>
      </c>
      <c r="M2391" s="6">
        <v>101112</v>
      </c>
      <c r="N2391" s="6">
        <v>94450</v>
      </c>
      <c r="O2391" s="6">
        <v>97051</v>
      </c>
      <c r="P2391" s="6">
        <v>36016</v>
      </c>
      <c r="Q2391" s="6">
        <v>74333.8</v>
      </c>
    </row>
    <row r="2392" spans="7:17" x14ac:dyDescent="0.3">
      <c r="G2392" s="3" t="s">
        <v>73</v>
      </c>
      <c r="H2392" s="3" t="s">
        <v>74</v>
      </c>
      <c r="I2392" s="3" t="s">
        <v>78</v>
      </c>
      <c r="J2392" s="3" t="s">
        <v>79</v>
      </c>
      <c r="K2392" s="3" t="s">
        <v>82</v>
      </c>
      <c r="L2392" s="6">
        <v>43040</v>
      </c>
      <c r="M2392" s="6">
        <v>101112</v>
      </c>
      <c r="N2392" s="6">
        <v>94450</v>
      </c>
      <c r="O2392" s="6">
        <v>97051</v>
      </c>
      <c r="P2392" s="6">
        <v>33332</v>
      </c>
      <c r="Q2392" s="6">
        <v>73797</v>
      </c>
    </row>
    <row r="2393" spans="7:17" x14ac:dyDescent="0.3">
      <c r="G2393" s="3" t="s">
        <v>73</v>
      </c>
      <c r="H2393" s="3" t="s">
        <v>74</v>
      </c>
      <c r="I2393" s="3" t="s">
        <v>78</v>
      </c>
      <c r="J2393" s="3" t="s">
        <v>79</v>
      </c>
      <c r="K2393" s="3" t="s">
        <v>83</v>
      </c>
      <c r="L2393" s="6">
        <v>43040</v>
      </c>
      <c r="M2393" s="6">
        <v>101112</v>
      </c>
      <c r="N2393" s="6">
        <v>94450</v>
      </c>
      <c r="O2393" s="6">
        <v>97051</v>
      </c>
      <c r="P2393" s="6">
        <v>41696</v>
      </c>
      <c r="Q2393" s="6">
        <v>75469.8</v>
      </c>
    </row>
    <row r="2394" spans="7:17" x14ac:dyDescent="0.3">
      <c r="G2394" s="3" t="s">
        <v>73</v>
      </c>
      <c r="H2394" s="3" t="s">
        <v>74</v>
      </c>
      <c r="I2394" s="3" t="s">
        <v>78</v>
      </c>
      <c r="J2394" s="3" t="s">
        <v>79</v>
      </c>
      <c r="K2394" s="3" t="s">
        <v>84</v>
      </c>
      <c r="L2394" s="6">
        <v>43040</v>
      </c>
      <c r="M2394" s="6">
        <v>101112</v>
      </c>
      <c r="N2394" s="6">
        <v>94450</v>
      </c>
      <c r="O2394" s="6">
        <v>97051</v>
      </c>
      <c r="P2394" s="6">
        <v>84732</v>
      </c>
      <c r="Q2394" s="6">
        <v>84077</v>
      </c>
    </row>
    <row r="2395" spans="7:17" x14ac:dyDescent="0.3">
      <c r="G2395" s="3" t="s">
        <v>73</v>
      </c>
      <c r="H2395" s="3" t="s">
        <v>74</v>
      </c>
      <c r="I2395" s="3" t="s">
        <v>78</v>
      </c>
      <c r="J2395" s="3" t="s">
        <v>79</v>
      </c>
      <c r="K2395" s="3" t="s">
        <v>24</v>
      </c>
      <c r="L2395" s="6">
        <v>43040</v>
      </c>
      <c r="M2395" s="6">
        <v>101112</v>
      </c>
      <c r="N2395" s="6">
        <v>94450</v>
      </c>
      <c r="O2395" s="6">
        <v>97051</v>
      </c>
      <c r="P2395" s="6">
        <v>100893</v>
      </c>
      <c r="Q2395" s="6">
        <v>87309.2</v>
      </c>
    </row>
    <row r="2396" spans="7:17" x14ac:dyDescent="0.3">
      <c r="G2396" s="3" t="s">
        <v>73</v>
      </c>
      <c r="H2396" s="3" t="s">
        <v>74</v>
      </c>
      <c r="I2396" s="3" t="s">
        <v>78</v>
      </c>
      <c r="J2396" s="3" t="s">
        <v>25</v>
      </c>
      <c r="K2396" s="3" t="s">
        <v>80</v>
      </c>
      <c r="L2396" s="6">
        <v>43040</v>
      </c>
      <c r="M2396" s="6">
        <v>101112</v>
      </c>
      <c r="N2396" s="6">
        <v>94450</v>
      </c>
      <c r="O2396" s="6">
        <v>50249</v>
      </c>
      <c r="P2396" s="6">
        <v>117461</v>
      </c>
      <c r="Q2396" s="6">
        <v>81262.399999999994</v>
      </c>
    </row>
    <row r="2397" spans="7:17" x14ac:dyDescent="0.3">
      <c r="G2397" s="3" t="s">
        <v>73</v>
      </c>
      <c r="H2397" s="3" t="s">
        <v>74</v>
      </c>
      <c r="I2397" s="3" t="s">
        <v>78</v>
      </c>
      <c r="J2397" s="3" t="s">
        <v>25</v>
      </c>
      <c r="K2397" s="3" t="s">
        <v>81</v>
      </c>
      <c r="L2397" s="6">
        <v>43040</v>
      </c>
      <c r="M2397" s="6">
        <v>101112</v>
      </c>
      <c r="N2397" s="6">
        <v>94450</v>
      </c>
      <c r="O2397" s="6">
        <v>50249</v>
      </c>
      <c r="P2397" s="6">
        <v>36016</v>
      </c>
      <c r="Q2397" s="6">
        <v>64973.4</v>
      </c>
    </row>
    <row r="2398" spans="7:17" x14ac:dyDescent="0.3">
      <c r="G2398" s="3" t="s">
        <v>73</v>
      </c>
      <c r="H2398" s="3" t="s">
        <v>74</v>
      </c>
      <c r="I2398" s="3" t="s">
        <v>78</v>
      </c>
      <c r="J2398" s="3" t="s">
        <v>25</v>
      </c>
      <c r="K2398" s="3" t="s">
        <v>82</v>
      </c>
      <c r="L2398" s="6">
        <v>43040</v>
      </c>
      <c r="M2398" s="6">
        <v>101112</v>
      </c>
      <c r="N2398" s="6">
        <v>94450</v>
      </c>
      <c r="O2398" s="6">
        <v>50249</v>
      </c>
      <c r="P2398" s="6">
        <v>33332</v>
      </c>
      <c r="Q2398" s="6">
        <v>64436.6</v>
      </c>
    </row>
    <row r="2399" spans="7:17" x14ac:dyDescent="0.3">
      <c r="G2399" s="3" t="s">
        <v>73</v>
      </c>
      <c r="H2399" s="3" t="s">
        <v>74</v>
      </c>
      <c r="I2399" s="3" t="s">
        <v>78</v>
      </c>
      <c r="J2399" s="3" t="s">
        <v>25</v>
      </c>
      <c r="K2399" s="3" t="s">
        <v>83</v>
      </c>
      <c r="L2399" s="6">
        <v>43040</v>
      </c>
      <c r="M2399" s="6">
        <v>101112</v>
      </c>
      <c r="N2399" s="6">
        <v>94450</v>
      </c>
      <c r="O2399" s="6">
        <v>50249</v>
      </c>
      <c r="P2399" s="6">
        <v>41696</v>
      </c>
      <c r="Q2399" s="6">
        <v>66109.399999999994</v>
      </c>
    </row>
    <row r="2400" spans="7:17" x14ac:dyDescent="0.3">
      <c r="G2400" s="3" t="s">
        <v>73</v>
      </c>
      <c r="H2400" s="3" t="s">
        <v>74</v>
      </c>
      <c r="I2400" s="3" t="s">
        <v>78</v>
      </c>
      <c r="J2400" s="3" t="s">
        <v>25</v>
      </c>
      <c r="K2400" s="3" t="s">
        <v>84</v>
      </c>
      <c r="L2400" s="6">
        <v>43040</v>
      </c>
      <c r="M2400" s="6">
        <v>101112</v>
      </c>
      <c r="N2400" s="6">
        <v>94450</v>
      </c>
      <c r="O2400" s="6">
        <v>50249</v>
      </c>
      <c r="P2400" s="6">
        <v>84732</v>
      </c>
      <c r="Q2400" s="6">
        <v>74716.600000000006</v>
      </c>
    </row>
    <row r="2401" spans="7:17" x14ac:dyDescent="0.3">
      <c r="G2401" s="3" t="s">
        <v>73</v>
      </c>
      <c r="H2401" s="3" t="s">
        <v>74</v>
      </c>
      <c r="I2401" s="3" t="s">
        <v>78</v>
      </c>
      <c r="J2401" s="3" t="s">
        <v>25</v>
      </c>
      <c r="K2401" s="3" t="s">
        <v>24</v>
      </c>
      <c r="L2401" s="6">
        <v>43040</v>
      </c>
      <c r="M2401" s="6">
        <v>101112</v>
      </c>
      <c r="N2401" s="6">
        <v>94450</v>
      </c>
      <c r="O2401" s="6">
        <v>50249</v>
      </c>
      <c r="P2401" s="6">
        <v>100893</v>
      </c>
      <c r="Q2401" s="6">
        <v>77948.800000000003</v>
      </c>
    </row>
    <row r="2402" spans="7:17" x14ac:dyDescent="0.3">
      <c r="G2402" s="3" t="s">
        <v>73</v>
      </c>
      <c r="H2402" s="3" t="s">
        <v>74</v>
      </c>
      <c r="I2402" s="3" t="s">
        <v>78</v>
      </c>
      <c r="J2402" s="3" t="s">
        <v>80</v>
      </c>
      <c r="K2402" s="3" t="s">
        <v>81</v>
      </c>
      <c r="L2402" s="6">
        <v>43040</v>
      </c>
      <c r="M2402" s="6">
        <v>101112</v>
      </c>
      <c r="N2402" s="6">
        <v>94450</v>
      </c>
      <c r="O2402" s="6">
        <v>117461</v>
      </c>
      <c r="P2402" s="6">
        <v>36016</v>
      </c>
      <c r="Q2402" s="6">
        <v>78415.8</v>
      </c>
    </row>
    <row r="2403" spans="7:17" x14ac:dyDescent="0.3">
      <c r="G2403" s="3" t="s">
        <v>73</v>
      </c>
      <c r="H2403" s="3" t="s">
        <v>74</v>
      </c>
      <c r="I2403" s="3" t="s">
        <v>78</v>
      </c>
      <c r="J2403" s="3" t="s">
        <v>80</v>
      </c>
      <c r="K2403" s="3" t="s">
        <v>82</v>
      </c>
      <c r="L2403" s="6">
        <v>43040</v>
      </c>
      <c r="M2403" s="6">
        <v>101112</v>
      </c>
      <c r="N2403" s="6">
        <v>94450</v>
      </c>
      <c r="O2403" s="6">
        <v>117461</v>
      </c>
      <c r="P2403" s="6">
        <v>33332</v>
      </c>
      <c r="Q2403" s="6">
        <v>77879</v>
      </c>
    </row>
    <row r="2404" spans="7:17" x14ac:dyDescent="0.3">
      <c r="G2404" s="3" t="s">
        <v>73</v>
      </c>
      <c r="H2404" s="3" t="s">
        <v>74</v>
      </c>
      <c r="I2404" s="3" t="s">
        <v>78</v>
      </c>
      <c r="J2404" s="3" t="s">
        <v>80</v>
      </c>
      <c r="K2404" s="3" t="s">
        <v>83</v>
      </c>
      <c r="L2404" s="6">
        <v>43040</v>
      </c>
      <c r="M2404" s="6">
        <v>101112</v>
      </c>
      <c r="N2404" s="6">
        <v>94450</v>
      </c>
      <c r="O2404" s="6">
        <v>117461</v>
      </c>
      <c r="P2404" s="6">
        <v>41696</v>
      </c>
      <c r="Q2404" s="6">
        <v>79551.8</v>
      </c>
    </row>
    <row r="2405" spans="7:17" x14ac:dyDescent="0.3">
      <c r="G2405" s="3" t="s">
        <v>73</v>
      </c>
      <c r="H2405" s="3" t="s">
        <v>74</v>
      </c>
      <c r="I2405" s="3" t="s">
        <v>78</v>
      </c>
      <c r="J2405" s="3" t="s">
        <v>80</v>
      </c>
      <c r="K2405" s="3" t="s">
        <v>84</v>
      </c>
      <c r="L2405" s="6">
        <v>43040</v>
      </c>
      <c r="M2405" s="6">
        <v>101112</v>
      </c>
      <c r="N2405" s="6">
        <v>94450</v>
      </c>
      <c r="O2405" s="6">
        <v>117461</v>
      </c>
      <c r="P2405" s="6">
        <v>84732</v>
      </c>
      <c r="Q2405" s="6">
        <v>88159</v>
      </c>
    </row>
    <row r="2406" spans="7:17" x14ac:dyDescent="0.3">
      <c r="G2406" s="3" t="s">
        <v>73</v>
      </c>
      <c r="H2406" s="3" t="s">
        <v>74</v>
      </c>
      <c r="I2406" s="3" t="s">
        <v>78</v>
      </c>
      <c r="J2406" s="3" t="s">
        <v>80</v>
      </c>
      <c r="K2406" s="3" t="s">
        <v>24</v>
      </c>
      <c r="L2406" s="6">
        <v>43040</v>
      </c>
      <c r="M2406" s="6">
        <v>101112</v>
      </c>
      <c r="N2406" s="6">
        <v>94450</v>
      </c>
      <c r="O2406" s="6">
        <v>117461</v>
      </c>
      <c r="P2406" s="6">
        <v>100893</v>
      </c>
      <c r="Q2406" s="6">
        <v>91391.2</v>
      </c>
    </row>
    <row r="2407" spans="7:17" x14ac:dyDescent="0.3">
      <c r="G2407" s="3" t="s">
        <v>73</v>
      </c>
      <c r="H2407" s="3" t="s">
        <v>74</v>
      </c>
      <c r="I2407" s="3" t="s">
        <v>78</v>
      </c>
      <c r="J2407" s="3" t="s">
        <v>81</v>
      </c>
      <c r="K2407" s="3" t="s">
        <v>82</v>
      </c>
      <c r="L2407" s="6">
        <v>43040</v>
      </c>
      <c r="M2407" s="6">
        <v>101112</v>
      </c>
      <c r="N2407" s="6">
        <v>94450</v>
      </c>
      <c r="O2407" s="6">
        <v>36016</v>
      </c>
      <c r="P2407" s="6">
        <v>33332</v>
      </c>
      <c r="Q2407" s="6">
        <v>61590</v>
      </c>
    </row>
    <row r="2408" spans="7:17" x14ac:dyDescent="0.3">
      <c r="G2408" s="3" t="s">
        <v>73</v>
      </c>
      <c r="H2408" s="3" t="s">
        <v>74</v>
      </c>
      <c r="I2408" s="3" t="s">
        <v>78</v>
      </c>
      <c r="J2408" s="3" t="s">
        <v>81</v>
      </c>
      <c r="K2408" s="3" t="s">
        <v>83</v>
      </c>
      <c r="L2408" s="6">
        <v>43040</v>
      </c>
      <c r="M2408" s="6">
        <v>101112</v>
      </c>
      <c r="N2408" s="6">
        <v>94450</v>
      </c>
      <c r="O2408" s="6">
        <v>36016</v>
      </c>
      <c r="P2408" s="6">
        <v>41696</v>
      </c>
      <c r="Q2408" s="6">
        <v>63262.8</v>
      </c>
    </row>
    <row r="2409" spans="7:17" x14ac:dyDescent="0.3">
      <c r="G2409" s="3" t="s">
        <v>73</v>
      </c>
      <c r="H2409" s="3" t="s">
        <v>74</v>
      </c>
      <c r="I2409" s="3" t="s">
        <v>78</v>
      </c>
      <c r="J2409" s="3" t="s">
        <v>81</v>
      </c>
      <c r="K2409" s="3" t="s">
        <v>84</v>
      </c>
      <c r="L2409" s="6">
        <v>43040</v>
      </c>
      <c r="M2409" s="6">
        <v>101112</v>
      </c>
      <c r="N2409" s="6">
        <v>94450</v>
      </c>
      <c r="O2409" s="6">
        <v>36016</v>
      </c>
      <c r="P2409" s="6">
        <v>84732</v>
      </c>
      <c r="Q2409" s="6">
        <v>71870</v>
      </c>
    </row>
    <row r="2410" spans="7:17" x14ac:dyDescent="0.3">
      <c r="G2410" s="3" t="s">
        <v>73</v>
      </c>
      <c r="H2410" s="3" t="s">
        <v>74</v>
      </c>
      <c r="I2410" s="3" t="s">
        <v>78</v>
      </c>
      <c r="J2410" s="3" t="s">
        <v>81</v>
      </c>
      <c r="K2410" s="3" t="s">
        <v>24</v>
      </c>
      <c r="L2410" s="6">
        <v>43040</v>
      </c>
      <c r="M2410" s="6">
        <v>101112</v>
      </c>
      <c r="N2410" s="6">
        <v>94450</v>
      </c>
      <c r="O2410" s="6">
        <v>36016</v>
      </c>
      <c r="P2410" s="6">
        <v>100893</v>
      </c>
      <c r="Q2410" s="6">
        <v>75102.2</v>
      </c>
    </row>
    <row r="2411" spans="7:17" x14ac:dyDescent="0.3">
      <c r="G2411" s="3" t="s">
        <v>73</v>
      </c>
      <c r="H2411" s="3" t="s">
        <v>74</v>
      </c>
      <c r="I2411" s="3" t="s">
        <v>78</v>
      </c>
      <c r="J2411" s="3" t="s">
        <v>82</v>
      </c>
      <c r="K2411" s="3" t="s">
        <v>83</v>
      </c>
      <c r="L2411" s="6">
        <v>43040</v>
      </c>
      <c r="M2411" s="6">
        <v>101112</v>
      </c>
      <c r="N2411" s="6">
        <v>94450</v>
      </c>
      <c r="O2411" s="6">
        <v>33332</v>
      </c>
      <c r="P2411" s="6">
        <v>41696</v>
      </c>
      <c r="Q2411" s="6">
        <v>62726</v>
      </c>
    </row>
    <row r="2412" spans="7:17" x14ac:dyDescent="0.3">
      <c r="G2412" s="3" t="s">
        <v>73</v>
      </c>
      <c r="H2412" s="3" t="s">
        <v>74</v>
      </c>
      <c r="I2412" s="3" t="s">
        <v>78</v>
      </c>
      <c r="J2412" s="3" t="s">
        <v>82</v>
      </c>
      <c r="K2412" s="3" t="s">
        <v>84</v>
      </c>
      <c r="L2412" s="6">
        <v>43040</v>
      </c>
      <c r="M2412" s="6">
        <v>101112</v>
      </c>
      <c r="N2412" s="6">
        <v>94450</v>
      </c>
      <c r="O2412" s="6">
        <v>33332</v>
      </c>
      <c r="P2412" s="6">
        <v>84732</v>
      </c>
      <c r="Q2412" s="6">
        <v>71333.2</v>
      </c>
    </row>
    <row r="2413" spans="7:17" x14ac:dyDescent="0.3">
      <c r="G2413" s="3" t="s">
        <v>73</v>
      </c>
      <c r="H2413" s="3" t="s">
        <v>74</v>
      </c>
      <c r="I2413" s="3" t="s">
        <v>78</v>
      </c>
      <c r="J2413" s="3" t="s">
        <v>82</v>
      </c>
      <c r="K2413" s="3" t="s">
        <v>24</v>
      </c>
      <c r="L2413" s="6">
        <v>43040</v>
      </c>
      <c r="M2413" s="6">
        <v>101112</v>
      </c>
      <c r="N2413" s="6">
        <v>94450</v>
      </c>
      <c r="O2413" s="6">
        <v>33332</v>
      </c>
      <c r="P2413" s="6">
        <v>100893</v>
      </c>
      <c r="Q2413" s="6">
        <v>74565.399999999994</v>
      </c>
    </row>
    <row r="2414" spans="7:17" x14ac:dyDescent="0.3">
      <c r="G2414" s="3" t="s">
        <v>73</v>
      </c>
      <c r="H2414" s="3" t="s">
        <v>74</v>
      </c>
      <c r="I2414" s="3" t="s">
        <v>78</v>
      </c>
      <c r="J2414" s="3" t="s">
        <v>83</v>
      </c>
      <c r="K2414" s="3" t="s">
        <v>84</v>
      </c>
      <c r="L2414" s="6">
        <v>43040</v>
      </c>
      <c r="M2414" s="6">
        <v>101112</v>
      </c>
      <c r="N2414" s="6">
        <v>94450</v>
      </c>
      <c r="O2414" s="6">
        <v>41696</v>
      </c>
      <c r="P2414" s="6">
        <v>84732</v>
      </c>
      <c r="Q2414" s="6">
        <v>73006</v>
      </c>
    </row>
    <row r="2415" spans="7:17" x14ac:dyDescent="0.3">
      <c r="G2415" s="3" t="s">
        <v>73</v>
      </c>
      <c r="H2415" s="3" t="s">
        <v>74</v>
      </c>
      <c r="I2415" s="3" t="s">
        <v>78</v>
      </c>
      <c r="J2415" s="3" t="s">
        <v>83</v>
      </c>
      <c r="K2415" s="3" t="s">
        <v>24</v>
      </c>
      <c r="L2415" s="6">
        <v>43040</v>
      </c>
      <c r="M2415" s="6">
        <v>101112</v>
      </c>
      <c r="N2415" s="6">
        <v>94450</v>
      </c>
      <c r="O2415" s="6">
        <v>41696</v>
      </c>
      <c r="P2415" s="6">
        <v>100893</v>
      </c>
      <c r="Q2415" s="6">
        <v>76238.2</v>
      </c>
    </row>
    <row r="2416" spans="7:17" x14ac:dyDescent="0.3">
      <c r="G2416" s="3" t="s">
        <v>73</v>
      </c>
      <c r="H2416" s="3" t="s">
        <v>74</v>
      </c>
      <c r="I2416" s="3" t="s">
        <v>78</v>
      </c>
      <c r="J2416" s="3" t="s">
        <v>84</v>
      </c>
      <c r="K2416" s="3" t="s">
        <v>24</v>
      </c>
      <c r="L2416" s="6">
        <v>43040</v>
      </c>
      <c r="M2416" s="6">
        <v>101112</v>
      </c>
      <c r="N2416" s="6">
        <v>94450</v>
      </c>
      <c r="O2416" s="6">
        <v>84732</v>
      </c>
      <c r="P2416" s="6">
        <v>100893</v>
      </c>
      <c r="Q2416" s="6">
        <v>84845.4</v>
      </c>
    </row>
    <row r="2417" spans="7:17" x14ac:dyDescent="0.3">
      <c r="G2417" s="3" t="s">
        <v>73</v>
      </c>
      <c r="H2417" s="3" t="s">
        <v>74</v>
      </c>
      <c r="I2417" s="3" t="s">
        <v>79</v>
      </c>
      <c r="J2417" s="3" t="s">
        <v>25</v>
      </c>
      <c r="K2417" s="3" t="s">
        <v>80</v>
      </c>
      <c r="L2417" s="6">
        <v>43040</v>
      </c>
      <c r="M2417" s="6">
        <v>101112</v>
      </c>
      <c r="N2417" s="6">
        <v>97051</v>
      </c>
      <c r="O2417" s="6">
        <v>50249</v>
      </c>
      <c r="P2417" s="6">
        <v>117461</v>
      </c>
      <c r="Q2417" s="6">
        <v>81782.600000000006</v>
      </c>
    </row>
    <row r="2418" spans="7:17" x14ac:dyDescent="0.3">
      <c r="G2418" s="3" t="s">
        <v>73</v>
      </c>
      <c r="H2418" s="3" t="s">
        <v>74</v>
      </c>
      <c r="I2418" s="3" t="s">
        <v>79</v>
      </c>
      <c r="J2418" s="3" t="s">
        <v>25</v>
      </c>
      <c r="K2418" s="3" t="s">
        <v>81</v>
      </c>
      <c r="L2418" s="6">
        <v>43040</v>
      </c>
      <c r="M2418" s="6">
        <v>101112</v>
      </c>
      <c r="N2418" s="6">
        <v>97051</v>
      </c>
      <c r="O2418" s="6">
        <v>50249</v>
      </c>
      <c r="P2418" s="6">
        <v>36016</v>
      </c>
      <c r="Q2418" s="6">
        <v>65493.599999999999</v>
      </c>
    </row>
    <row r="2419" spans="7:17" x14ac:dyDescent="0.3">
      <c r="G2419" s="3" t="s">
        <v>73</v>
      </c>
      <c r="H2419" s="3" t="s">
        <v>74</v>
      </c>
      <c r="I2419" s="3" t="s">
        <v>79</v>
      </c>
      <c r="J2419" s="3" t="s">
        <v>25</v>
      </c>
      <c r="K2419" s="3" t="s">
        <v>82</v>
      </c>
      <c r="L2419" s="6">
        <v>43040</v>
      </c>
      <c r="M2419" s="6">
        <v>101112</v>
      </c>
      <c r="N2419" s="6">
        <v>97051</v>
      </c>
      <c r="O2419" s="6">
        <v>50249</v>
      </c>
      <c r="P2419" s="6">
        <v>33332</v>
      </c>
      <c r="Q2419" s="6">
        <v>64956.800000000003</v>
      </c>
    </row>
    <row r="2420" spans="7:17" x14ac:dyDescent="0.3">
      <c r="G2420" s="3" t="s">
        <v>73</v>
      </c>
      <c r="H2420" s="3" t="s">
        <v>74</v>
      </c>
      <c r="I2420" s="3" t="s">
        <v>79</v>
      </c>
      <c r="J2420" s="3" t="s">
        <v>25</v>
      </c>
      <c r="K2420" s="3" t="s">
        <v>83</v>
      </c>
      <c r="L2420" s="6">
        <v>43040</v>
      </c>
      <c r="M2420" s="6">
        <v>101112</v>
      </c>
      <c r="N2420" s="6">
        <v>97051</v>
      </c>
      <c r="O2420" s="6">
        <v>50249</v>
      </c>
      <c r="P2420" s="6">
        <v>41696</v>
      </c>
      <c r="Q2420" s="6">
        <v>66629.600000000006</v>
      </c>
    </row>
    <row r="2421" spans="7:17" x14ac:dyDescent="0.3">
      <c r="G2421" s="3" t="s">
        <v>73</v>
      </c>
      <c r="H2421" s="3" t="s">
        <v>74</v>
      </c>
      <c r="I2421" s="3" t="s">
        <v>79</v>
      </c>
      <c r="J2421" s="3" t="s">
        <v>25</v>
      </c>
      <c r="K2421" s="3" t="s">
        <v>84</v>
      </c>
      <c r="L2421" s="6">
        <v>43040</v>
      </c>
      <c r="M2421" s="6">
        <v>101112</v>
      </c>
      <c r="N2421" s="6">
        <v>97051</v>
      </c>
      <c r="O2421" s="6">
        <v>50249</v>
      </c>
      <c r="P2421" s="6">
        <v>84732</v>
      </c>
      <c r="Q2421" s="6">
        <v>75236.800000000003</v>
      </c>
    </row>
    <row r="2422" spans="7:17" x14ac:dyDescent="0.3">
      <c r="G2422" s="3" t="s">
        <v>73</v>
      </c>
      <c r="H2422" s="3" t="s">
        <v>74</v>
      </c>
      <c r="I2422" s="3" t="s">
        <v>79</v>
      </c>
      <c r="J2422" s="3" t="s">
        <v>25</v>
      </c>
      <c r="K2422" s="3" t="s">
        <v>24</v>
      </c>
      <c r="L2422" s="6">
        <v>43040</v>
      </c>
      <c r="M2422" s="6">
        <v>101112</v>
      </c>
      <c r="N2422" s="6">
        <v>97051</v>
      </c>
      <c r="O2422" s="6">
        <v>50249</v>
      </c>
      <c r="P2422" s="6">
        <v>100893</v>
      </c>
      <c r="Q2422" s="6">
        <v>78469</v>
      </c>
    </row>
    <row r="2423" spans="7:17" x14ac:dyDescent="0.3">
      <c r="G2423" s="3" t="s">
        <v>73</v>
      </c>
      <c r="H2423" s="3" t="s">
        <v>74</v>
      </c>
      <c r="I2423" s="3" t="s">
        <v>79</v>
      </c>
      <c r="J2423" s="3" t="s">
        <v>80</v>
      </c>
      <c r="K2423" s="3" t="s">
        <v>81</v>
      </c>
      <c r="L2423" s="6">
        <v>43040</v>
      </c>
      <c r="M2423" s="6">
        <v>101112</v>
      </c>
      <c r="N2423" s="6">
        <v>97051</v>
      </c>
      <c r="O2423" s="6">
        <v>117461</v>
      </c>
      <c r="P2423" s="6">
        <v>36016</v>
      </c>
      <c r="Q2423" s="6">
        <v>78936</v>
      </c>
    </row>
    <row r="2424" spans="7:17" x14ac:dyDescent="0.3">
      <c r="G2424" s="3" t="s">
        <v>73</v>
      </c>
      <c r="H2424" s="3" t="s">
        <v>74</v>
      </c>
      <c r="I2424" s="3" t="s">
        <v>79</v>
      </c>
      <c r="J2424" s="3" t="s">
        <v>80</v>
      </c>
      <c r="K2424" s="3" t="s">
        <v>82</v>
      </c>
      <c r="L2424" s="6">
        <v>43040</v>
      </c>
      <c r="M2424" s="6">
        <v>101112</v>
      </c>
      <c r="N2424" s="6">
        <v>97051</v>
      </c>
      <c r="O2424" s="6">
        <v>117461</v>
      </c>
      <c r="P2424" s="6">
        <v>33332</v>
      </c>
      <c r="Q2424" s="6">
        <v>78399.199999999997</v>
      </c>
    </row>
    <row r="2425" spans="7:17" x14ac:dyDescent="0.3">
      <c r="G2425" s="3" t="s">
        <v>73</v>
      </c>
      <c r="H2425" s="3" t="s">
        <v>74</v>
      </c>
      <c r="I2425" s="3" t="s">
        <v>79</v>
      </c>
      <c r="J2425" s="3" t="s">
        <v>80</v>
      </c>
      <c r="K2425" s="3" t="s">
        <v>83</v>
      </c>
      <c r="L2425" s="6">
        <v>43040</v>
      </c>
      <c r="M2425" s="6">
        <v>101112</v>
      </c>
      <c r="N2425" s="6">
        <v>97051</v>
      </c>
      <c r="O2425" s="6">
        <v>117461</v>
      </c>
      <c r="P2425" s="6">
        <v>41696</v>
      </c>
      <c r="Q2425" s="6">
        <v>80072</v>
      </c>
    </row>
    <row r="2426" spans="7:17" x14ac:dyDescent="0.3">
      <c r="G2426" s="3" t="s">
        <v>73</v>
      </c>
      <c r="H2426" s="3" t="s">
        <v>74</v>
      </c>
      <c r="I2426" s="3" t="s">
        <v>79</v>
      </c>
      <c r="J2426" s="3" t="s">
        <v>80</v>
      </c>
      <c r="K2426" s="3" t="s">
        <v>84</v>
      </c>
      <c r="L2426" s="6">
        <v>43040</v>
      </c>
      <c r="M2426" s="6">
        <v>101112</v>
      </c>
      <c r="N2426" s="6">
        <v>97051</v>
      </c>
      <c r="O2426" s="6">
        <v>117461</v>
      </c>
      <c r="P2426" s="6">
        <v>84732</v>
      </c>
      <c r="Q2426" s="6">
        <v>88679.2</v>
      </c>
    </row>
    <row r="2427" spans="7:17" x14ac:dyDescent="0.3">
      <c r="G2427" s="3" t="s">
        <v>73</v>
      </c>
      <c r="H2427" s="3" t="s">
        <v>74</v>
      </c>
      <c r="I2427" s="3" t="s">
        <v>79</v>
      </c>
      <c r="J2427" s="3" t="s">
        <v>80</v>
      </c>
      <c r="K2427" s="3" t="s">
        <v>24</v>
      </c>
      <c r="L2427" s="6">
        <v>43040</v>
      </c>
      <c r="M2427" s="6">
        <v>101112</v>
      </c>
      <c r="N2427" s="6">
        <v>97051</v>
      </c>
      <c r="O2427" s="6">
        <v>117461</v>
      </c>
      <c r="P2427" s="6">
        <v>100893</v>
      </c>
      <c r="Q2427" s="6">
        <v>91911.4</v>
      </c>
    </row>
    <row r="2428" spans="7:17" x14ac:dyDescent="0.3">
      <c r="G2428" s="3" t="s">
        <v>73</v>
      </c>
      <c r="H2428" s="3" t="s">
        <v>74</v>
      </c>
      <c r="I2428" s="3" t="s">
        <v>79</v>
      </c>
      <c r="J2428" s="3" t="s">
        <v>81</v>
      </c>
      <c r="K2428" s="3" t="s">
        <v>82</v>
      </c>
      <c r="L2428" s="6">
        <v>43040</v>
      </c>
      <c r="M2428" s="6">
        <v>101112</v>
      </c>
      <c r="N2428" s="6">
        <v>97051</v>
      </c>
      <c r="O2428" s="6">
        <v>36016</v>
      </c>
      <c r="P2428" s="6">
        <v>33332</v>
      </c>
      <c r="Q2428" s="6">
        <v>62110.2</v>
      </c>
    </row>
    <row r="2429" spans="7:17" x14ac:dyDescent="0.3">
      <c r="G2429" s="3" t="s">
        <v>73</v>
      </c>
      <c r="H2429" s="3" t="s">
        <v>74</v>
      </c>
      <c r="I2429" s="3" t="s">
        <v>79</v>
      </c>
      <c r="J2429" s="3" t="s">
        <v>81</v>
      </c>
      <c r="K2429" s="3" t="s">
        <v>83</v>
      </c>
      <c r="L2429" s="6">
        <v>43040</v>
      </c>
      <c r="M2429" s="6">
        <v>101112</v>
      </c>
      <c r="N2429" s="6">
        <v>97051</v>
      </c>
      <c r="O2429" s="6">
        <v>36016</v>
      </c>
      <c r="P2429" s="6">
        <v>41696</v>
      </c>
      <c r="Q2429" s="6">
        <v>63783</v>
      </c>
    </row>
    <row r="2430" spans="7:17" x14ac:dyDescent="0.3">
      <c r="G2430" s="3" t="s">
        <v>73</v>
      </c>
      <c r="H2430" s="3" t="s">
        <v>74</v>
      </c>
      <c r="I2430" s="3" t="s">
        <v>79</v>
      </c>
      <c r="J2430" s="3" t="s">
        <v>81</v>
      </c>
      <c r="K2430" s="3" t="s">
        <v>84</v>
      </c>
      <c r="L2430" s="6">
        <v>43040</v>
      </c>
      <c r="M2430" s="6">
        <v>101112</v>
      </c>
      <c r="N2430" s="6">
        <v>97051</v>
      </c>
      <c r="O2430" s="6">
        <v>36016</v>
      </c>
      <c r="P2430" s="6">
        <v>84732</v>
      </c>
      <c r="Q2430" s="6">
        <v>72390.2</v>
      </c>
    </row>
    <row r="2431" spans="7:17" x14ac:dyDescent="0.3">
      <c r="G2431" s="3" t="s">
        <v>73</v>
      </c>
      <c r="H2431" s="3" t="s">
        <v>74</v>
      </c>
      <c r="I2431" s="3" t="s">
        <v>79</v>
      </c>
      <c r="J2431" s="3" t="s">
        <v>81</v>
      </c>
      <c r="K2431" s="3" t="s">
        <v>24</v>
      </c>
      <c r="L2431" s="6">
        <v>43040</v>
      </c>
      <c r="M2431" s="6">
        <v>101112</v>
      </c>
      <c r="N2431" s="6">
        <v>97051</v>
      </c>
      <c r="O2431" s="6">
        <v>36016</v>
      </c>
      <c r="P2431" s="6">
        <v>100893</v>
      </c>
      <c r="Q2431" s="6">
        <v>75622.399999999994</v>
      </c>
    </row>
    <row r="2432" spans="7:17" x14ac:dyDescent="0.3">
      <c r="G2432" s="3" t="s">
        <v>73</v>
      </c>
      <c r="H2432" s="3" t="s">
        <v>74</v>
      </c>
      <c r="I2432" s="3" t="s">
        <v>79</v>
      </c>
      <c r="J2432" s="3" t="s">
        <v>82</v>
      </c>
      <c r="K2432" s="3" t="s">
        <v>83</v>
      </c>
      <c r="L2432" s="6">
        <v>43040</v>
      </c>
      <c r="M2432" s="6">
        <v>101112</v>
      </c>
      <c r="N2432" s="6">
        <v>97051</v>
      </c>
      <c r="O2432" s="6">
        <v>33332</v>
      </c>
      <c r="P2432" s="6">
        <v>41696</v>
      </c>
      <c r="Q2432" s="6">
        <v>63246.2</v>
      </c>
    </row>
    <row r="2433" spans="7:17" x14ac:dyDescent="0.3">
      <c r="G2433" s="3" t="s">
        <v>73</v>
      </c>
      <c r="H2433" s="3" t="s">
        <v>74</v>
      </c>
      <c r="I2433" s="3" t="s">
        <v>79</v>
      </c>
      <c r="J2433" s="3" t="s">
        <v>82</v>
      </c>
      <c r="K2433" s="3" t="s">
        <v>84</v>
      </c>
      <c r="L2433" s="6">
        <v>43040</v>
      </c>
      <c r="M2433" s="6">
        <v>101112</v>
      </c>
      <c r="N2433" s="6">
        <v>97051</v>
      </c>
      <c r="O2433" s="6">
        <v>33332</v>
      </c>
      <c r="P2433" s="6">
        <v>84732</v>
      </c>
      <c r="Q2433" s="6">
        <v>71853.399999999994</v>
      </c>
    </row>
    <row r="2434" spans="7:17" x14ac:dyDescent="0.3">
      <c r="G2434" s="3" t="s">
        <v>73</v>
      </c>
      <c r="H2434" s="3" t="s">
        <v>74</v>
      </c>
      <c r="I2434" s="3" t="s">
        <v>79</v>
      </c>
      <c r="J2434" s="3" t="s">
        <v>82</v>
      </c>
      <c r="K2434" s="3" t="s">
        <v>24</v>
      </c>
      <c r="L2434" s="6">
        <v>43040</v>
      </c>
      <c r="M2434" s="6">
        <v>101112</v>
      </c>
      <c r="N2434" s="6">
        <v>97051</v>
      </c>
      <c r="O2434" s="6">
        <v>33332</v>
      </c>
      <c r="P2434" s="6">
        <v>100893</v>
      </c>
      <c r="Q2434" s="6">
        <v>75085.600000000006</v>
      </c>
    </row>
    <row r="2435" spans="7:17" x14ac:dyDescent="0.3">
      <c r="G2435" s="3" t="s">
        <v>73</v>
      </c>
      <c r="H2435" s="3" t="s">
        <v>74</v>
      </c>
      <c r="I2435" s="3" t="s">
        <v>79</v>
      </c>
      <c r="J2435" s="3" t="s">
        <v>83</v>
      </c>
      <c r="K2435" s="3" t="s">
        <v>84</v>
      </c>
      <c r="L2435" s="6">
        <v>43040</v>
      </c>
      <c r="M2435" s="6">
        <v>101112</v>
      </c>
      <c r="N2435" s="6">
        <v>97051</v>
      </c>
      <c r="O2435" s="6">
        <v>41696</v>
      </c>
      <c r="P2435" s="6">
        <v>84732</v>
      </c>
      <c r="Q2435" s="6">
        <v>73526.2</v>
      </c>
    </row>
    <row r="2436" spans="7:17" x14ac:dyDescent="0.3">
      <c r="G2436" s="3" t="s">
        <v>73</v>
      </c>
      <c r="H2436" s="3" t="s">
        <v>74</v>
      </c>
      <c r="I2436" s="3" t="s">
        <v>79</v>
      </c>
      <c r="J2436" s="3" t="s">
        <v>83</v>
      </c>
      <c r="K2436" s="3" t="s">
        <v>24</v>
      </c>
      <c r="L2436" s="6">
        <v>43040</v>
      </c>
      <c r="M2436" s="6">
        <v>101112</v>
      </c>
      <c r="N2436" s="6">
        <v>97051</v>
      </c>
      <c r="O2436" s="6">
        <v>41696</v>
      </c>
      <c r="P2436" s="6">
        <v>100893</v>
      </c>
      <c r="Q2436" s="6">
        <v>76758.399999999994</v>
      </c>
    </row>
    <row r="2437" spans="7:17" x14ac:dyDescent="0.3">
      <c r="G2437" s="3" t="s">
        <v>73</v>
      </c>
      <c r="H2437" s="3" t="s">
        <v>74</v>
      </c>
      <c r="I2437" s="3" t="s">
        <v>79</v>
      </c>
      <c r="J2437" s="3" t="s">
        <v>84</v>
      </c>
      <c r="K2437" s="3" t="s">
        <v>24</v>
      </c>
      <c r="L2437" s="6">
        <v>43040</v>
      </c>
      <c r="M2437" s="6">
        <v>101112</v>
      </c>
      <c r="N2437" s="6">
        <v>97051</v>
      </c>
      <c r="O2437" s="6">
        <v>84732</v>
      </c>
      <c r="P2437" s="6">
        <v>100893</v>
      </c>
      <c r="Q2437" s="6">
        <v>85365.6</v>
      </c>
    </row>
    <row r="2438" spans="7:17" x14ac:dyDescent="0.3">
      <c r="G2438" s="3" t="s">
        <v>73</v>
      </c>
      <c r="H2438" s="3" t="s">
        <v>74</v>
      </c>
      <c r="I2438" s="3" t="s">
        <v>25</v>
      </c>
      <c r="J2438" s="3" t="s">
        <v>80</v>
      </c>
      <c r="K2438" s="3" t="s">
        <v>81</v>
      </c>
      <c r="L2438" s="6">
        <v>43040</v>
      </c>
      <c r="M2438" s="6">
        <v>101112</v>
      </c>
      <c r="N2438" s="6">
        <v>50249</v>
      </c>
      <c r="O2438" s="6">
        <v>117461</v>
      </c>
      <c r="P2438" s="6">
        <v>36016</v>
      </c>
      <c r="Q2438" s="6">
        <v>69575.600000000006</v>
      </c>
    </row>
    <row r="2439" spans="7:17" x14ac:dyDescent="0.3">
      <c r="G2439" s="3" t="s">
        <v>73</v>
      </c>
      <c r="H2439" s="3" t="s">
        <v>74</v>
      </c>
      <c r="I2439" s="3" t="s">
        <v>25</v>
      </c>
      <c r="J2439" s="3" t="s">
        <v>80</v>
      </c>
      <c r="K2439" s="3" t="s">
        <v>82</v>
      </c>
      <c r="L2439" s="6">
        <v>43040</v>
      </c>
      <c r="M2439" s="6">
        <v>101112</v>
      </c>
      <c r="N2439" s="6">
        <v>50249</v>
      </c>
      <c r="O2439" s="6">
        <v>117461</v>
      </c>
      <c r="P2439" s="6">
        <v>33332</v>
      </c>
      <c r="Q2439" s="6">
        <v>69038.8</v>
      </c>
    </row>
    <row r="2440" spans="7:17" x14ac:dyDescent="0.3">
      <c r="G2440" s="3" t="s">
        <v>73</v>
      </c>
      <c r="H2440" s="3" t="s">
        <v>74</v>
      </c>
      <c r="I2440" s="3" t="s">
        <v>25</v>
      </c>
      <c r="J2440" s="3" t="s">
        <v>80</v>
      </c>
      <c r="K2440" s="3" t="s">
        <v>83</v>
      </c>
      <c r="L2440" s="6">
        <v>43040</v>
      </c>
      <c r="M2440" s="6">
        <v>101112</v>
      </c>
      <c r="N2440" s="6">
        <v>50249</v>
      </c>
      <c r="O2440" s="6">
        <v>117461</v>
      </c>
      <c r="P2440" s="6">
        <v>41696</v>
      </c>
      <c r="Q2440" s="6">
        <v>70711.600000000006</v>
      </c>
    </row>
    <row r="2441" spans="7:17" x14ac:dyDescent="0.3">
      <c r="G2441" s="3" t="s">
        <v>73</v>
      </c>
      <c r="H2441" s="3" t="s">
        <v>74</v>
      </c>
      <c r="I2441" s="3" t="s">
        <v>25</v>
      </c>
      <c r="J2441" s="3" t="s">
        <v>80</v>
      </c>
      <c r="K2441" s="3" t="s">
        <v>84</v>
      </c>
      <c r="L2441" s="6">
        <v>43040</v>
      </c>
      <c r="M2441" s="6">
        <v>101112</v>
      </c>
      <c r="N2441" s="6">
        <v>50249</v>
      </c>
      <c r="O2441" s="6">
        <v>117461</v>
      </c>
      <c r="P2441" s="6">
        <v>84732</v>
      </c>
      <c r="Q2441" s="6">
        <v>79318.8</v>
      </c>
    </row>
    <row r="2442" spans="7:17" x14ac:dyDescent="0.3">
      <c r="G2442" s="3" t="s">
        <v>73</v>
      </c>
      <c r="H2442" s="3" t="s">
        <v>74</v>
      </c>
      <c r="I2442" s="3" t="s">
        <v>25</v>
      </c>
      <c r="J2442" s="3" t="s">
        <v>80</v>
      </c>
      <c r="K2442" s="3" t="s">
        <v>24</v>
      </c>
      <c r="L2442" s="6">
        <v>43040</v>
      </c>
      <c r="M2442" s="6">
        <v>101112</v>
      </c>
      <c r="N2442" s="6">
        <v>50249</v>
      </c>
      <c r="O2442" s="6">
        <v>117461</v>
      </c>
      <c r="P2442" s="6">
        <v>100893</v>
      </c>
      <c r="Q2442" s="6">
        <v>82551</v>
      </c>
    </row>
    <row r="2443" spans="7:17" x14ac:dyDescent="0.3">
      <c r="G2443" s="3" t="s">
        <v>73</v>
      </c>
      <c r="H2443" s="3" t="s">
        <v>74</v>
      </c>
      <c r="I2443" s="3" t="s">
        <v>25</v>
      </c>
      <c r="J2443" s="3" t="s">
        <v>81</v>
      </c>
      <c r="K2443" s="3" t="s">
        <v>82</v>
      </c>
      <c r="L2443" s="6">
        <v>43040</v>
      </c>
      <c r="M2443" s="6">
        <v>101112</v>
      </c>
      <c r="N2443" s="6">
        <v>50249</v>
      </c>
      <c r="O2443" s="6">
        <v>36016</v>
      </c>
      <c r="P2443" s="6">
        <v>33332</v>
      </c>
      <c r="Q2443" s="6">
        <v>52749.8</v>
      </c>
    </row>
    <row r="2444" spans="7:17" x14ac:dyDescent="0.3">
      <c r="G2444" s="3" t="s">
        <v>73</v>
      </c>
      <c r="H2444" s="3" t="s">
        <v>74</v>
      </c>
      <c r="I2444" s="3" t="s">
        <v>25</v>
      </c>
      <c r="J2444" s="3" t="s">
        <v>81</v>
      </c>
      <c r="K2444" s="3" t="s">
        <v>83</v>
      </c>
      <c r="L2444" s="6">
        <v>43040</v>
      </c>
      <c r="M2444" s="6">
        <v>101112</v>
      </c>
      <c r="N2444" s="6">
        <v>50249</v>
      </c>
      <c r="O2444" s="6">
        <v>36016</v>
      </c>
      <c r="P2444" s="6">
        <v>41696</v>
      </c>
      <c r="Q2444" s="6">
        <v>54422.6</v>
      </c>
    </row>
    <row r="2445" spans="7:17" x14ac:dyDescent="0.3">
      <c r="G2445" s="3" t="s">
        <v>73</v>
      </c>
      <c r="H2445" s="3" t="s">
        <v>74</v>
      </c>
      <c r="I2445" s="3" t="s">
        <v>25</v>
      </c>
      <c r="J2445" s="3" t="s">
        <v>81</v>
      </c>
      <c r="K2445" s="3" t="s">
        <v>84</v>
      </c>
      <c r="L2445" s="6">
        <v>43040</v>
      </c>
      <c r="M2445" s="6">
        <v>101112</v>
      </c>
      <c r="N2445" s="6">
        <v>50249</v>
      </c>
      <c r="O2445" s="6">
        <v>36016</v>
      </c>
      <c r="P2445" s="6">
        <v>84732</v>
      </c>
      <c r="Q2445" s="6">
        <v>63029.8</v>
      </c>
    </row>
    <row r="2446" spans="7:17" x14ac:dyDescent="0.3">
      <c r="G2446" s="3" t="s">
        <v>73</v>
      </c>
      <c r="H2446" s="3" t="s">
        <v>74</v>
      </c>
      <c r="I2446" s="3" t="s">
        <v>25</v>
      </c>
      <c r="J2446" s="3" t="s">
        <v>81</v>
      </c>
      <c r="K2446" s="3" t="s">
        <v>24</v>
      </c>
      <c r="L2446" s="6">
        <v>43040</v>
      </c>
      <c r="M2446" s="6">
        <v>101112</v>
      </c>
      <c r="N2446" s="6">
        <v>50249</v>
      </c>
      <c r="O2446" s="6">
        <v>36016</v>
      </c>
      <c r="P2446" s="6">
        <v>100893</v>
      </c>
      <c r="Q2446" s="6">
        <v>66262</v>
      </c>
    </row>
    <row r="2447" spans="7:17" x14ac:dyDescent="0.3">
      <c r="G2447" s="3" t="s">
        <v>73</v>
      </c>
      <c r="H2447" s="3" t="s">
        <v>74</v>
      </c>
      <c r="I2447" s="3" t="s">
        <v>25</v>
      </c>
      <c r="J2447" s="3" t="s">
        <v>82</v>
      </c>
      <c r="K2447" s="3" t="s">
        <v>83</v>
      </c>
      <c r="L2447" s="6">
        <v>43040</v>
      </c>
      <c r="M2447" s="6">
        <v>101112</v>
      </c>
      <c r="N2447" s="6">
        <v>50249</v>
      </c>
      <c r="O2447" s="6">
        <v>33332</v>
      </c>
      <c r="P2447" s="6">
        <v>41696</v>
      </c>
      <c r="Q2447" s="6">
        <v>53885.8</v>
      </c>
    </row>
    <row r="2448" spans="7:17" x14ac:dyDescent="0.3">
      <c r="G2448" s="3" t="s">
        <v>73</v>
      </c>
      <c r="H2448" s="3" t="s">
        <v>74</v>
      </c>
      <c r="I2448" s="3" t="s">
        <v>25</v>
      </c>
      <c r="J2448" s="3" t="s">
        <v>82</v>
      </c>
      <c r="K2448" s="3" t="s">
        <v>84</v>
      </c>
      <c r="L2448" s="6">
        <v>43040</v>
      </c>
      <c r="M2448" s="6">
        <v>101112</v>
      </c>
      <c r="N2448" s="6">
        <v>50249</v>
      </c>
      <c r="O2448" s="6">
        <v>33332</v>
      </c>
      <c r="P2448" s="6">
        <v>84732</v>
      </c>
      <c r="Q2448" s="6">
        <v>62493</v>
      </c>
    </row>
    <row r="2449" spans="7:17" x14ac:dyDescent="0.3">
      <c r="G2449" s="3" t="s">
        <v>73</v>
      </c>
      <c r="H2449" s="3" t="s">
        <v>74</v>
      </c>
      <c r="I2449" s="3" t="s">
        <v>25</v>
      </c>
      <c r="J2449" s="3" t="s">
        <v>82</v>
      </c>
      <c r="K2449" s="3" t="s">
        <v>24</v>
      </c>
      <c r="L2449" s="6">
        <v>43040</v>
      </c>
      <c r="M2449" s="6">
        <v>101112</v>
      </c>
      <c r="N2449" s="6">
        <v>50249</v>
      </c>
      <c r="O2449" s="6">
        <v>33332</v>
      </c>
      <c r="P2449" s="6">
        <v>100893</v>
      </c>
      <c r="Q2449" s="6">
        <v>65725.2</v>
      </c>
    </row>
    <row r="2450" spans="7:17" x14ac:dyDescent="0.3">
      <c r="G2450" s="3" t="s">
        <v>73</v>
      </c>
      <c r="H2450" s="3" t="s">
        <v>74</v>
      </c>
      <c r="I2450" s="3" t="s">
        <v>25</v>
      </c>
      <c r="J2450" s="3" t="s">
        <v>83</v>
      </c>
      <c r="K2450" s="3" t="s">
        <v>84</v>
      </c>
      <c r="L2450" s="6">
        <v>43040</v>
      </c>
      <c r="M2450" s="6">
        <v>101112</v>
      </c>
      <c r="N2450" s="6">
        <v>50249</v>
      </c>
      <c r="O2450" s="6">
        <v>41696</v>
      </c>
      <c r="P2450" s="6">
        <v>84732</v>
      </c>
      <c r="Q2450" s="6">
        <v>64165.8</v>
      </c>
    </row>
    <row r="2451" spans="7:17" x14ac:dyDescent="0.3">
      <c r="G2451" s="3" t="s">
        <v>73</v>
      </c>
      <c r="H2451" s="3" t="s">
        <v>74</v>
      </c>
      <c r="I2451" s="3" t="s">
        <v>25</v>
      </c>
      <c r="J2451" s="3" t="s">
        <v>83</v>
      </c>
      <c r="K2451" s="3" t="s">
        <v>24</v>
      </c>
      <c r="L2451" s="6">
        <v>43040</v>
      </c>
      <c r="M2451" s="6">
        <v>101112</v>
      </c>
      <c r="N2451" s="6">
        <v>50249</v>
      </c>
      <c r="O2451" s="6">
        <v>41696</v>
      </c>
      <c r="P2451" s="6">
        <v>100893</v>
      </c>
      <c r="Q2451" s="6">
        <v>67398</v>
      </c>
    </row>
    <row r="2452" spans="7:17" x14ac:dyDescent="0.3">
      <c r="G2452" s="3" t="s">
        <v>73</v>
      </c>
      <c r="H2452" s="3" t="s">
        <v>74</v>
      </c>
      <c r="I2452" s="3" t="s">
        <v>25</v>
      </c>
      <c r="J2452" s="3" t="s">
        <v>84</v>
      </c>
      <c r="K2452" s="3" t="s">
        <v>24</v>
      </c>
      <c r="L2452" s="6">
        <v>43040</v>
      </c>
      <c r="M2452" s="6">
        <v>101112</v>
      </c>
      <c r="N2452" s="6">
        <v>50249</v>
      </c>
      <c r="O2452" s="6">
        <v>84732</v>
      </c>
      <c r="P2452" s="6">
        <v>100893</v>
      </c>
      <c r="Q2452" s="6">
        <v>76005.2</v>
      </c>
    </row>
    <row r="2453" spans="7:17" x14ac:dyDescent="0.3">
      <c r="G2453" s="3" t="s">
        <v>73</v>
      </c>
      <c r="H2453" s="3" t="s">
        <v>74</v>
      </c>
      <c r="I2453" s="3" t="s">
        <v>80</v>
      </c>
      <c r="J2453" s="3" t="s">
        <v>81</v>
      </c>
      <c r="K2453" s="3" t="s">
        <v>82</v>
      </c>
      <c r="L2453" s="6">
        <v>43040</v>
      </c>
      <c r="M2453" s="6">
        <v>101112</v>
      </c>
      <c r="N2453" s="6">
        <v>117461</v>
      </c>
      <c r="O2453" s="6">
        <v>36016</v>
      </c>
      <c r="P2453" s="6">
        <v>33332</v>
      </c>
      <c r="Q2453" s="6">
        <v>66192.2</v>
      </c>
    </row>
    <row r="2454" spans="7:17" x14ac:dyDescent="0.3">
      <c r="G2454" s="3" t="s">
        <v>73</v>
      </c>
      <c r="H2454" s="3" t="s">
        <v>74</v>
      </c>
      <c r="I2454" s="3" t="s">
        <v>80</v>
      </c>
      <c r="J2454" s="3" t="s">
        <v>81</v>
      </c>
      <c r="K2454" s="3" t="s">
        <v>83</v>
      </c>
      <c r="L2454" s="6">
        <v>43040</v>
      </c>
      <c r="M2454" s="6">
        <v>101112</v>
      </c>
      <c r="N2454" s="6">
        <v>117461</v>
      </c>
      <c r="O2454" s="6">
        <v>36016</v>
      </c>
      <c r="P2454" s="6">
        <v>41696</v>
      </c>
      <c r="Q2454" s="6">
        <v>67865</v>
      </c>
    </row>
    <row r="2455" spans="7:17" x14ac:dyDescent="0.3">
      <c r="G2455" s="3" t="s">
        <v>73</v>
      </c>
      <c r="H2455" s="3" t="s">
        <v>74</v>
      </c>
      <c r="I2455" s="3" t="s">
        <v>80</v>
      </c>
      <c r="J2455" s="3" t="s">
        <v>81</v>
      </c>
      <c r="K2455" s="3" t="s">
        <v>84</v>
      </c>
      <c r="L2455" s="6">
        <v>43040</v>
      </c>
      <c r="M2455" s="6">
        <v>101112</v>
      </c>
      <c r="N2455" s="6">
        <v>117461</v>
      </c>
      <c r="O2455" s="6">
        <v>36016</v>
      </c>
      <c r="P2455" s="6">
        <v>84732</v>
      </c>
      <c r="Q2455" s="6">
        <v>76472.2</v>
      </c>
    </row>
    <row r="2456" spans="7:17" x14ac:dyDescent="0.3">
      <c r="G2456" s="3" t="s">
        <v>73</v>
      </c>
      <c r="H2456" s="3" t="s">
        <v>74</v>
      </c>
      <c r="I2456" s="3" t="s">
        <v>80</v>
      </c>
      <c r="J2456" s="3" t="s">
        <v>81</v>
      </c>
      <c r="K2456" s="3" t="s">
        <v>24</v>
      </c>
      <c r="L2456" s="6">
        <v>43040</v>
      </c>
      <c r="M2456" s="6">
        <v>101112</v>
      </c>
      <c r="N2456" s="6">
        <v>117461</v>
      </c>
      <c r="O2456" s="6">
        <v>36016</v>
      </c>
      <c r="P2456" s="6">
        <v>100893</v>
      </c>
      <c r="Q2456" s="6">
        <v>79704.399999999994</v>
      </c>
    </row>
    <row r="2457" spans="7:17" x14ac:dyDescent="0.3">
      <c r="G2457" s="3" t="s">
        <v>73</v>
      </c>
      <c r="H2457" s="3" t="s">
        <v>74</v>
      </c>
      <c r="I2457" s="3" t="s">
        <v>80</v>
      </c>
      <c r="J2457" s="3" t="s">
        <v>82</v>
      </c>
      <c r="K2457" s="3" t="s">
        <v>83</v>
      </c>
      <c r="L2457" s="6">
        <v>43040</v>
      </c>
      <c r="M2457" s="6">
        <v>101112</v>
      </c>
      <c r="N2457" s="6">
        <v>117461</v>
      </c>
      <c r="O2457" s="6">
        <v>33332</v>
      </c>
      <c r="P2457" s="6">
        <v>41696</v>
      </c>
      <c r="Q2457" s="6">
        <v>67328.2</v>
      </c>
    </row>
    <row r="2458" spans="7:17" x14ac:dyDescent="0.3">
      <c r="G2458" s="3" t="s">
        <v>73</v>
      </c>
      <c r="H2458" s="3" t="s">
        <v>74</v>
      </c>
      <c r="I2458" s="3" t="s">
        <v>80</v>
      </c>
      <c r="J2458" s="3" t="s">
        <v>82</v>
      </c>
      <c r="K2458" s="3" t="s">
        <v>84</v>
      </c>
      <c r="L2458" s="6">
        <v>43040</v>
      </c>
      <c r="M2458" s="6">
        <v>101112</v>
      </c>
      <c r="N2458" s="6">
        <v>117461</v>
      </c>
      <c r="O2458" s="6">
        <v>33332</v>
      </c>
      <c r="P2458" s="6">
        <v>84732</v>
      </c>
      <c r="Q2458" s="6">
        <v>75935.399999999994</v>
      </c>
    </row>
    <row r="2459" spans="7:17" x14ac:dyDescent="0.3">
      <c r="G2459" s="3" t="s">
        <v>73</v>
      </c>
      <c r="H2459" s="3" t="s">
        <v>74</v>
      </c>
      <c r="I2459" s="3" t="s">
        <v>80</v>
      </c>
      <c r="J2459" s="3" t="s">
        <v>82</v>
      </c>
      <c r="K2459" s="3" t="s">
        <v>24</v>
      </c>
      <c r="L2459" s="6">
        <v>43040</v>
      </c>
      <c r="M2459" s="6">
        <v>101112</v>
      </c>
      <c r="N2459" s="6">
        <v>117461</v>
      </c>
      <c r="O2459" s="6">
        <v>33332</v>
      </c>
      <c r="P2459" s="6">
        <v>100893</v>
      </c>
      <c r="Q2459" s="6">
        <v>79167.600000000006</v>
      </c>
    </row>
    <row r="2460" spans="7:17" x14ac:dyDescent="0.3">
      <c r="G2460" s="3" t="s">
        <v>73</v>
      </c>
      <c r="H2460" s="3" t="s">
        <v>74</v>
      </c>
      <c r="I2460" s="3" t="s">
        <v>80</v>
      </c>
      <c r="J2460" s="3" t="s">
        <v>83</v>
      </c>
      <c r="K2460" s="3" t="s">
        <v>84</v>
      </c>
      <c r="L2460" s="6">
        <v>43040</v>
      </c>
      <c r="M2460" s="6">
        <v>101112</v>
      </c>
      <c r="N2460" s="6">
        <v>117461</v>
      </c>
      <c r="O2460" s="6">
        <v>41696</v>
      </c>
      <c r="P2460" s="6">
        <v>84732</v>
      </c>
      <c r="Q2460" s="6">
        <v>77608.2</v>
      </c>
    </row>
    <row r="2461" spans="7:17" x14ac:dyDescent="0.3">
      <c r="G2461" s="3" t="s">
        <v>73</v>
      </c>
      <c r="H2461" s="3" t="s">
        <v>74</v>
      </c>
      <c r="I2461" s="3" t="s">
        <v>80</v>
      </c>
      <c r="J2461" s="3" t="s">
        <v>83</v>
      </c>
      <c r="K2461" s="3" t="s">
        <v>24</v>
      </c>
      <c r="L2461" s="6">
        <v>43040</v>
      </c>
      <c r="M2461" s="6">
        <v>101112</v>
      </c>
      <c r="N2461" s="6">
        <v>117461</v>
      </c>
      <c r="O2461" s="6">
        <v>41696</v>
      </c>
      <c r="P2461" s="6">
        <v>100893</v>
      </c>
      <c r="Q2461" s="6">
        <v>80840.399999999994</v>
      </c>
    </row>
    <row r="2462" spans="7:17" x14ac:dyDescent="0.3">
      <c r="G2462" s="3" t="s">
        <v>73</v>
      </c>
      <c r="H2462" s="3" t="s">
        <v>74</v>
      </c>
      <c r="I2462" s="3" t="s">
        <v>80</v>
      </c>
      <c r="J2462" s="3" t="s">
        <v>84</v>
      </c>
      <c r="K2462" s="3" t="s">
        <v>24</v>
      </c>
      <c r="L2462" s="6">
        <v>43040</v>
      </c>
      <c r="M2462" s="6">
        <v>101112</v>
      </c>
      <c r="N2462" s="6">
        <v>117461</v>
      </c>
      <c r="O2462" s="6">
        <v>84732</v>
      </c>
      <c r="P2462" s="6">
        <v>100893</v>
      </c>
      <c r="Q2462" s="6">
        <v>89447.6</v>
      </c>
    </row>
    <row r="2463" spans="7:17" x14ac:dyDescent="0.3">
      <c r="G2463" s="3" t="s">
        <v>73</v>
      </c>
      <c r="H2463" s="3" t="s">
        <v>74</v>
      </c>
      <c r="I2463" s="3" t="s">
        <v>81</v>
      </c>
      <c r="J2463" s="3" t="s">
        <v>82</v>
      </c>
      <c r="K2463" s="3" t="s">
        <v>83</v>
      </c>
      <c r="L2463" s="6">
        <v>43040</v>
      </c>
      <c r="M2463" s="6">
        <v>101112</v>
      </c>
      <c r="N2463" s="6">
        <v>36016</v>
      </c>
      <c r="O2463" s="6">
        <v>33332</v>
      </c>
      <c r="P2463" s="6">
        <v>41696</v>
      </c>
      <c r="Q2463" s="6">
        <v>51039.199999999997</v>
      </c>
    </row>
    <row r="2464" spans="7:17" x14ac:dyDescent="0.3">
      <c r="G2464" s="3" t="s">
        <v>73</v>
      </c>
      <c r="H2464" s="3" t="s">
        <v>74</v>
      </c>
      <c r="I2464" s="3" t="s">
        <v>81</v>
      </c>
      <c r="J2464" s="3" t="s">
        <v>82</v>
      </c>
      <c r="K2464" s="3" t="s">
        <v>84</v>
      </c>
      <c r="L2464" s="6">
        <v>43040</v>
      </c>
      <c r="M2464" s="6">
        <v>101112</v>
      </c>
      <c r="N2464" s="6">
        <v>36016</v>
      </c>
      <c r="O2464" s="6">
        <v>33332</v>
      </c>
      <c r="P2464" s="6">
        <v>84732</v>
      </c>
      <c r="Q2464" s="6">
        <v>59646.400000000001</v>
      </c>
    </row>
    <row r="2465" spans="7:17" x14ac:dyDescent="0.3">
      <c r="G2465" s="3" t="s">
        <v>73</v>
      </c>
      <c r="H2465" s="3" t="s">
        <v>74</v>
      </c>
      <c r="I2465" s="3" t="s">
        <v>81</v>
      </c>
      <c r="J2465" s="3" t="s">
        <v>82</v>
      </c>
      <c r="K2465" s="3" t="s">
        <v>24</v>
      </c>
      <c r="L2465" s="6">
        <v>43040</v>
      </c>
      <c r="M2465" s="6">
        <v>101112</v>
      </c>
      <c r="N2465" s="6">
        <v>36016</v>
      </c>
      <c r="O2465" s="6">
        <v>33332</v>
      </c>
      <c r="P2465" s="6">
        <v>100893</v>
      </c>
      <c r="Q2465" s="6">
        <v>62878.6</v>
      </c>
    </row>
    <row r="2466" spans="7:17" x14ac:dyDescent="0.3">
      <c r="G2466" s="3" t="s">
        <v>73</v>
      </c>
      <c r="H2466" s="3" t="s">
        <v>74</v>
      </c>
      <c r="I2466" s="3" t="s">
        <v>81</v>
      </c>
      <c r="J2466" s="3" t="s">
        <v>83</v>
      </c>
      <c r="K2466" s="3" t="s">
        <v>84</v>
      </c>
      <c r="L2466" s="6">
        <v>43040</v>
      </c>
      <c r="M2466" s="6">
        <v>101112</v>
      </c>
      <c r="N2466" s="6">
        <v>36016</v>
      </c>
      <c r="O2466" s="6">
        <v>41696</v>
      </c>
      <c r="P2466" s="6">
        <v>84732</v>
      </c>
      <c r="Q2466" s="6">
        <v>61319.199999999997</v>
      </c>
    </row>
    <row r="2467" spans="7:17" x14ac:dyDescent="0.3">
      <c r="G2467" s="3" t="s">
        <v>73</v>
      </c>
      <c r="H2467" s="3" t="s">
        <v>74</v>
      </c>
      <c r="I2467" s="3" t="s">
        <v>81</v>
      </c>
      <c r="J2467" s="3" t="s">
        <v>83</v>
      </c>
      <c r="K2467" s="3" t="s">
        <v>24</v>
      </c>
      <c r="L2467" s="6">
        <v>43040</v>
      </c>
      <c r="M2467" s="6">
        <v>101112</v>
      </c>
      <c r="N2467" s="6">
        <v>36016</v>
      </c>
      <c r="O2467" s="6">
        <v>41696</v>
      </c>
      <c r="P2467" s="6">
        <v>100893</v>
      </c>
      <c r="Q2467" s="6">
        <v>64551.4</v>
      </c>
    </row>
    <row r="2468" spans="7:17" x14ac:dyDescent="0.3">
      <c r="G2468" s="3" t="s">
        <v>73</v>
      </c>
      <c r="H2468" s="3" t="s">
        <v>74</v>
      </c>
      <c r="I2468" s="3" t="s">
        <v>81</v>
      </c>
      <c r="J2468" s="3" t="s">
        <v>84</v>
      </c>
      <c r="K2468" s="3" t="s">
        <v>24</v>
      </c>
      <c r="L2468" s="6">
        <v>43040</v>
      </c>
      <c r="M2468" s="6">
        <v>101112</v>
      </c>
      <c r="N2468" s="6">
        <v>36016</v>
      </c>
      <c r="O2468" s="6">
        <v>84732</v>
      </c>
      <c r="P2468" s="6">
        <v>100893</v>
      </c>
      <c r="Q2468" s="6">
        <v>73158.600000000006</v>
      </c>
    </row>
    <row r="2469" spans="7:17" x14ac:dyDescent="0.3">
      <c r="G2469" s="3" t="s">
        <v>73</v>
      </c>
      <c r="H2469" s="3" t="s">
        <v>74</v>
      </c>
      <c r="I2469" s="3" t="s">
        <v>82</v>
      </c>
      <c r="J2469" s="3" t="s">
        <v>83</v>
      </c>
      <c r="K2469" s="3" t="s">
        <v>84</v>
      </c>
      <c r="L2469" s="6">
        <v>43040</v>
      </c>
      <c r="M2469" s="6">
        <v>101112</v>
      </c>
      <c r="N2469" s="6">
        <v>33332</v>
      </c>
      <c r="O2469" s="6">
        <v>41696</v>
      </c>
      <c r="P2469" s="6">
        <v>84732</v>
      </c>
      <c r="Q2469" s="6">
        <v>60782.400000000001</v>
      </c>
    </row>
    <row r="2470" spans="7:17" x14ac:dyDescent="0.3">
      <c r="G2470" s="3" t="s">
        <v>73</v>
      </c>
      <c r="H2470" s="3" t="s">
        <v>74</v>
      </c>
      <c r="I2470" s="3" t="s">
        <v>82</v>
      </c>
      <c r="J2470" s="3" t="s">
        <v>83</v>
      </c>
      <c r="K2470" s="3" t="s">
        <v>24</v>
      </c>
      <c r="L2470" s="6">
        <v>43040</v>
      </c>
      <c r="M2470" s="6">
        <v>101112</v>
      </c>
      <c r="N2470" s="6">
        <v>33332</v>
      </c>
      <c r="O2470" s="6">
        <v>41696</v>
      </c>
      <c r="P2470" s="6">
        <v>100893</v>
      </c>
      <c r="Q2470" s="6">
        <v>64014.6</v>
      </c>
    </row>
    <row r="2471" spans="7:17" x14ac:dyDescent="0.3">
      <c r="G2471" s="3" t="s">
        <v>73</v>
      </c>
      <c r="H2471" s="3" t="s">
        <v>74</v>
      </c>
      <c r="I2471" s="3" t="s">
        <v>82</v>
      </c>
      <c r="J2471" s="3" t="s">
        <v>84</v>
      </c>
      <c r="K2471" s="3" t="s">
        <v>24</v>
      </c>
      <c r="L2471" s="6">
        <v>43040</v>
      </c>
      <c r="M2471" s="6">
        <v>101112</v>
      </c>
      <c r="N2471" s="6">
        <v>33332</v>
      </c>
      <c r="O2471" s="6">
        <v>84732</v>
      </c>
      <c r="P2471" s="6">
        <v>100893</v>
      </c>
      <c r="Q2471" s="6">
        <v>72621.8</v>
      </c>
    </row>
    <row r="2472" spans="7:17" x14ac:dyDescent="0.3">
      <c r="G2472" s="3" t="s">
        <v>73</v>
      </c>
      <c r="H2472" s="3" t="s">
        <v>74</v>
      </c>
      <c r="I2472" s="3" t="s">
        <v>83</v>
      </c>
      <c r="J2472" s="3" t="s">
        <v>84</v>
      </c>
      <c r="K2472" s="3" t="s">
        <v>24</v>
      </c>
      <c r="L2472" s="6">
        <v>43040</v>
      </c>
      <c r="M2472" s="6">
        <v>101112</v>
      </c>
      <c r="N2472" s="6">
        <v>41696</v>
      </c>
      <c r="O2472" s="6">
        <v>84732</v>
      </c>
      <c r="P2472" s="6">
        <v>100893</v>
      </c>
      <c r="Q2472" s="6">
        <v>74294.600000000006</v>
      </c>
    </row>
    <row r="2473" spans="7:17" x14ac:dyDescent="0.3">
      <c r="G2473" s="3" t="s">
        <v>73</v>
      </c>
      <c r="H2473" s="3" t="s">
        <v>75</v>
      </c>
      <c r="I2473" s="3" t="s">
        <v>76</v>
      </c>
      <c r="J2473" s="3" t="s">
        <v>23</v>
      </c>
      <c r="K2473" s="3" t="s">
        <v>77</v>
      </c>
      <c r="L2473" s="6">
        <v>43040</v>
      </c>
      <c r="M2473" s="6">
        <v>19868</v>
      </c>
      <c r="N2473" s="6">
        <v>36021</v>
      </c>
      <c r="O2473" s="6">
        <v>12030</v>
      </c>
      <c r="P2473" s="6">
        <v>65219</v>
      </c>
      <c r="Q2473" s="6">
        <v>35235.599999999999</v>
      </c>
    </row>
    <row r="2474" spans="7:17" x14ac:dyDescent="0.3">
      <c r="G2474" s="3" t="s">
        <v>73</v>
      </c>
      <c r="H2474" s="3" t="s">
        <v>75</v>
      </c>
      <c r="I2474" s="3" t="s">
        <v>76</v>
      </c>
      <c r="J2474" s="3" t="s">
        <v>23</v>
      </c>
      <c r="K2474" s="3" t="s">
        <v>78</v>
      </c>
      <c r="L2474" s="6">
        <v>43040</v>
      </c>
      <c r="M2474" s="6">
        <v>19868</v>
      </c>
      <c r="N2474" s="6">
        <v>36021</v>
      </c>
      <c r="O2474" s="6">
        <v>12030</v>
      </c>
      <c r="P2474" s="6">
        <v>94450</v>
      </c>
      <c r="Q2474" s="6">
        <v>41081.800000000003</v>
      </c>
    </row>
    <row r="2475" spans="7:17" x14ac:dyDescent="0.3">
      <c r="G2475" s="3" t="s">
        <v>73</v>
      </c>
      <c r="H2475" s="3" t="s">
        <v>75</v>
      </c>
      <c r="I2475" s="3" t="s">
        <v>76</v>
      </c>
      <c r="J2475" s="3" t="s">
        <v>23</v>
      </c>
      <c r="K2475" s="3" t="s">
        <v>79</v>
      </c>
      <c r="L2475" s="6">
        <v>43040</v>
      </c>
      <c r="M2475" s="6">
        <v>19868</v>
      </c>
      <c r="N2475" s="6">
        <v>36021</v>
      </c>
      <c r="O2475" s="6">
        <v>12030</v>
      </c>
      <c r="P2475" s="6">
        <v>97051</v>
      </c>
      <c r="Q2475" s="6">
        <v>41602</v>
      </c>
    </row>
    <row r="2476" spans="7:17" x14ac:dyDescent="0.3">
      <c r="G2476" s="3" t="s">
        <v>73</v>
      </c>
      <c r="H2476" s="3" t="s">
        <v>75</v>
      </c>
      <c r="I2476" s="3" t="s">
        <v>76</v>
      </c>
      <c r="J2476" s="3" t="s">
        <v>23</v>
      </c>
      <c r="K2476" s="3" t="s">
        <v>25</v>
      </c>
      <c r="L2476" s="6">
        <v>43040</v>
      </c>
      <c r="M2476" s="6">
        <v>19868</v>
      </c>
      <c r="N2476" s="6">
        <v>36021</v>
      </c>
      <c r="O2476" s="6">
        <v>12030</v>
      </c>
      <c r="P2476" s="6">
        <v>50249</v>
      </c>
      <c r="Q2476" s="6">
        <v>32241.599999999999</v>
      </c>
    </row>
    <row r="2477" spans="7:17" x14ac:dyDescent="0.3">
      <c r="G2477" s="3" t="s">
        <v>73</v>
      </c>
      <c r="H2477" s="3" t="s">
        <v>75</v>
      </c>
      <c r="I2477" s="3" t="s">
        <v>76</v>
      </c>
      <c r="J2477" s="3" t="s">
        <v>23</v>
      </c>
      <c r="K2477" s="3" t="s">
        <v>80</v>
      </c>
      <c r="L2477" s="6">
        <v>43040</v>
      </c>
      <c r="M2477" s="6">
        <v>19868</v>
      </c>
      <c r="N2477" s="6">
        <v>36021</v>
      </c>
      <c r="O2477" s="6">
        <v>12030</v>
      </c>
      <c r="P2477" s="6">
        <v>117461</v>
      </c>
      <c r="Q2477" s="6">
        <v>45684</v>
      </c>
    </row>
    <row r="2478" spans="7:17" x14ac:dyDescent="0.3">
      <c r="G2478" s="3" t="s">
        <v>73</v>
      </c>
      <c r="H2478" s="3" t="s">
        <v>75</v>
      </c>
      <c r="I2478" s="3" t="s">
        <v>76</v>
      </c>
      <c r="J2478" s="3" t="s">
        <v>23</v>
      </c>
      <c r="K2478" s="3" t="s">
        <v>81</v>
      </c>
      <c r="L2478" s="6">
        <v>43040</v>
      </c>
      <c r="M2478" s="6">
        <v>19868</v>
      </c>
      <c r="N2478" s="6">
        <v>36021</v>
      </c>
      <c r="O2478" s="6">
        <v>12030</v>
      </c>
      <c r="P2478" s="6">
        <v>36016</v>
      </c>
      <c r="Q2478" s="6">
        <v>29395</v>
      </c>
    </row>
    <row r="2479" spans="7:17" x14ac:dyDescent="0.3">
      <c r="G2479" s="3" t="s">
        <v>73</v>
      </c>
      <c r="H2479" s="3" t="s">
        <v>75</v>
      </c>
      <c r="I2479" s="3" t="s">
        <v>76</v>
      </c>
      <c r="J2479" s="3" t="s">
        <v>23</v>
      </c>
      <c r="K2479" s="3" t="s">
        <v>82</v>
      </c>
      <c r="L2479" s="6">
        <v>43040</v>
      </c>
      <c r="M2479" s="6">
        <v>19868</v>
      </c>
      <c r="N2479" s="6">
        <v>36021</v>
      </c>
      <c r="O2479" s="6">
        <v>12030</v>
      </c>
      <c r="P2479" s="6">
        <v>33332</v>
      </c>
      <c r="Q2479" s="6">
        <v>28858.2</v>
      </c>
    </row>
    <row r="2480" spans="7:17" x14ac:dyDescent="0.3">
      <c r="G2480" s="3" t="s">
        <v>73</v>
      </c>
      <c r="H2480" s="3" t="s">
        <v>75</v>
      </c>
      <c r="I2480" s="3" t="s">
        <v>76</v>
      </c>
      <c r="J2480" s="3" t="s">
        <v>23</v>
      </c>
      <c r="K2480" s="3" t="s">
        <v>83</v>
      </c>
      <c r="L2480" s="6">
        <v>43040</v>
      </c>
      <c r="M2480" s="6">
        <v>19868</v>
      </c>
      <c r="N2480" s="6">
        <v>36021</v>
      </c>
      <c r="O2480" s="6">
        <v>12030</v>
      </c>
      <c r="P2480" s="6">
        <v>41696</v>
      </c>
      <c r="Q2480" s="6">
        <v>30531</v>
      </c>
    </row>
    <row r="2481" spans="7:17" x14ac:dyDescent="0.3">
      <c r="G2481" s="3" t="s">
        <v>73</v>
      </c>
      <c r="H2481" s="3" t="s">
        <v>75</v>
      </c>
      <c r="I2481" s="3" t="s">
        <v>76</v>
      </c>
      <c r="J2481" s="3" t="s">
        <v>23</v>
      </c>
      <c r="K2481" s="3" t="s">
        <v>84</v>
      </c>
      <c r="L2481" s="6">
        <v>43040</v>
      </c>
      <c r="M2481" s="6">
        <v>19868</v>
      </c>
      <c r="N2481" s="6">
        <v>36021</v>
      </c>
      <c r="O2481" s="6">
        <v>12030</v>
      </c>
      <c r="P2481" s="6">
        <v>84732</v>
      </c>
      <c r="Q2481" s="6">
        <v>39138.199999999997</v>
      </c>
    </row>
    <row r="2482" spans="7:17" x14ac:dyDescent="0.3">
      <c r="G2482" s="3" t="s">
        <v>73</v>
      </c>
      <c r="H2482" s="3" t="s">
        <v>75</v>
      </c>
      <c r="I2482" s="3" t="s">
        <v>76</v>
      </c>
      <c r="J2482" s="3" t="s">
        <v>23</v>
      </c>
      <c r="K2482" s="3" t="s">
        <v>24</v>
      </c>
      <c r="L2482" s="6">
        <v>43040</v>
      </c>
      <c r="M2482" s="6">
        <v>19868</v>
      </c>
      <c r="N2482" s="6">
        <v>36021</v>
      </c>
      <c r="O2482" s="6">
        <v>12030</v>
      </c>
      <c r="P2482" s="6">
        <v>100893</v>
      </c>
      <c r="Q2482" s="6">
        <v>42370.400000000001</v>
      </c>
    </row>
    <row r="2483" spans="7:17" x14ac:dyDescent="0.3">
      <c r="G2483" s="3" t="s">
        <v>73</v>
      </c>
      <c r="H2483" s="3" t="s">
        <v>75</v>
      </c>
      <c r="I2483" s="3" t="s">
        <v>76</v>
      </c>
      <c r="J2483" s="3" t="s">
        <v>77</v>
      </c>
      <c r="K2483" s="3" t="s">
        <v>78</v>
      </c>
      <c r="L2483" s="6">
        <v>43040</v>
      </c>
      <c r="M2483" s="6">
        <v>19868</v>
      </c>
      <c r="N2483" s="6">
        <v>36021</v>
      </c>
      <c r="O2483" s="6">
        <v>65219</v>
      </c>
      <c r="P2483" s="6">
        <v>94450</v>
      </c>
      <c r="Q2483" s="6">
        <v>51719.6</v>
      </c>
    </row>
    <row r="2484" spans="7:17" x14ac:dyDescent="0.3">
      <c r="G2484" s="3" t="s">
        <v>73</v>
      </c>
      <c r="H2484" s="3" t="s">
        <v>75</v>
      </c>
      <c r="I2484" s="3" t="s">
        <v>76</v>
      </c>
      <c r="J2484" s="3" t="s">
        <v>77</v>
      </c>
      <c r="K2484" s="3" t="s">
        <v>79</v>
      </c>
      <c r="L2484" s="6">
        <v>43040</v>
      </c>
      <c r="M2484" s="6">
        <v>19868</v>
      </c>
      <c r="N2484" s="6">
        <v>36021</v>
      </c>
      <c r="O2484" s="6">
        <v>65219</v>
      </c>
      <c r="P2484" s="6">
        <v>97051</v>
      </c>
      <c r="Q2484" s="6">
        <v>52239.8</v>
      </c>
    </row>
    <row r="2485" spans="7:17" x14ac:dyDescent="0.3">
      <c r="G2485" s="3" t="s">
        <v>73</v>
      </c>
      <c r="H2485" s="3" t="s">
        <v>75</v>
      </c>
      <c r="I2485" s="3" t="s">
        <v>76</v>
      </c>
      <c r="J2485" s="3" t="s">
        <v>77</v>
      </c>
      <c r="K2485" s="3" t="s">
        <v>25</v>
      </c>
      <c r="L2485" s="6">
        <v>43040</v>
      </c>
      <c r="M2485" s="6">
        <v>19868</v>
      </c>
      <c r="N2485" s="6">
        <v>36021</v>
      </c>
      <c r="O2485" s="6">
        <v>65219</v>
      </c>
      <c r="P2485" s="6">
        <v>50249</v>
      </c>
      <c r="Q2485" s="6">
        <v>42879.4</v>
      </c>
    </row>
    <row r="2486" spans="7:17" x14ac:dyDescent="0.3">
      <c r="G2486" s="3" t="s">
        <v>73</v>
      </c>
      <c r="H2486" s="3" t="s">
        <v>75</v>
      </c>
      <c r="I2486" s="3" t="s">
        <v>76</v>
      </c>
      <c r="J2486" s="3" t="s">
        <v>77</v>
      </c>
      <c r="K2486" s="3" t="s">
        <v>80</v>
      </c>
      <c r="L2486" s="6">
        <v>43040</v>
      </c>
      <c r="M2486" s="6">
        <v>19868</v>
      </c>
      <c r="N2486" s="6">
        <v>36021</v>
      </c>
      <c r="O2486" s="6">
        <v>65219</v>
      </c>
      <c r="P2486" s="6">
        <v>117461</v>
      </c>
      <c r="Q2486" s="6">
        <v>56321.8</v>
      </c>
    </row>
    <row r="2487" spans="7:17" x14ac:dyDescent="0.3">
      <c r="G2487" s="3" t="s">
        <v>73</v>
      </c>
      <c r="H2487" s="3" t="s">
        <v>75</v>
      </c>
      <c r="I2487" s="3" t="s">
        <v>76</v>
      </c>
      <c r="J2487" s="3" t="s">
        <v>77</v>
      </c>
      <c r="K2487" s="3" t="s">
        <v>81</v>
      </c>
      <c r="L2487" s="6">
        <v>43040</v>
      </c>
      <c r="M2487" s="6">
        <v>19868</v>
      </c>
      <c r="N2487" s="6">
        <v>36021</v>
      </c>
      <c r="O2487" s="6">
        <v>65219</v>
      </c>
      <c r="P2487" s="6">
        <v>36016</v>
      </c>
      <c r="Q2487" s="6">
        <v>40032.800000000003</v>
      </c>
    </row>
    <row r="2488" spans="7:17" x14ac:dyDescent="0.3">
      <c r="G2488" s="3" t="s">
        <v>73</v>
      </c>
      <c r="H2488" s="3" t="s">
        <v>75</v>
      </c>
      <c r="I2488" s="3" t="s">
        <v>76</v>
      </c>
      <c r="J2488" s="3" t="s">
        <v>77</v>
      </c>
      <c r="K2488" s="3" t="s">
        <v>82</v>
      </c>
      <c r="L2488" s="6">
        <v>43040</v>
      </c>
      <c r="M2488" s="6">
        <v>19868</v>
      </c>
      <c r="N2488" s="6">
        <v>36021</v>
      </c>
      <c r="O2488" s="6">
        <v>65219</v>
      </c>
      <c r="P2488" s="6">
        <v>33332</v>
      </c>
      <c r="Q2488" s="6">
        <v>39496</v>
      </c>
    </row>
    <row r="2489" spans="7:17" x14ac:dyDescent="0.3">
      <c r="G2489" s="3" t="s">
        <v>73</v>
      </c>
      <c r="H2489" s="3" t="s">
        <v>75</v>
      </c>
      <c r="I2489" s="3" t="s">
        <v>76</v>
      </c>
      <c r="J2489" s="3" t="s">
        <v>77</v>
      </c>
      <c r="K2489" s="3" t="s">
        <v>83</v>
      </c>
      <c r="L2489" s="6">
        <v>43040</v>
      </c>
      <c r="M2489" s="6">
        <v>19868</v>
      </c>
      <c r="N2489" s="6">
        <v>36021</v>
      </c>
      <c r="O2489" s="6">
        <v>65219</v>
      </c>
      <c r="P2489" s="6">
        <v>41696</v>
      </c>
      <c r="Q2489" s="6">
        <v>41168.800000000003</v>
      </c>
    </row>
    <row r="2490" spans="7:17" x14ac:dyDescent="0.3">
      <c r="G2490" s="3" t="s">
        <v>73</v>
      </c>
      <c r="H2490" s="3" t="s">
        <v>75</v>
      </c>
      <c r="I2490" s="3" t="s">
        <v>76</v>
      </c>
      <c r="J2490" s="3" t="s">
        <v>77</v>
      </c>
      <c r="K2490" s="3" t="s">
        <v>84</v>
      </c>
      <c r="L2490" s="6">
        <v>43040</v>
      </c>
      <c r="M2490" s="6">
        <v>19868</v>
      </c>
      <c r="N2490" s="6">
        <v>36021</v>
      </c>
      <c r="O2490" s="6">
        <v>65219</v>
      </c>
      <c r="P2490" s="6">
        <v>84732</v>
      </c>
      <c r="Q2490" s="6">
        <v>49776</v>
      </c>
    </row>
    <row r="2491" spans="7:17" x14ac:dyDescent="0.3">
      <c r="G2491" s="3" t="s">
        <v>73</v>
      </c>
      <c r="H2491" s="3" t="s">
        <v>75</v>
      </c>
      <c r="I2491" s="3" t="s">
        <v>76</v>
      </c>
      <c r="J2491" s="3" t="s">
        <v>77</v>
      </c>
      <c r="K2491" s="3" t="s">
        <v>24</v>
      </c>
      <c r="L2491" s="6">
        <v>43040</v>
      </c>
      <c r="M2491" s="6">
        <v>19868</v>
      </c>
      <c r="N2491" s="6">
        <v>36021</v>
      </c>
      <c r="O2491" s="6">
        <v>65219</v>
      </c>
      <c r="P2491" s="6">
        <v>100893</v>
      </c>
      <c r="Q2491" s="6">
        <v>53008.2</v>
      </c>
    </row>
    <row r="2492" spans="7:17" x14ac:dyDescent="0.3">
      <c r="G2492" s="3" t="s">
        <v>73</v>
      </c>
      <c r="H2492" s="3" t="s">
        <v>75</v>
      </c>
      <c r="I2492" s="3" t="s">
        <v>76</v>
      </c>
      <c r="J2492" s="3" t="s">
        <v>78</v>
      </c>
      <c r="K2492" s="3" t="s">
        <v>79</v>
      </c>
      <c r="L2492" s="6">
        <v>43040</v>
      </c>
      <c r="M2492" s="6">
        <v>19868</v>
      </c>
      <c r="N2492" s="6">
        <v>36021</v>
      </c>
      <c r="O2492" s="6">
        <v>94450</v>
      </c>
      <c r="P2492" s="6">
        <v>97051</v>
      </c>
      <c r="Q2492" s="6">
        <v>58086</v>
      </c>
    </row>
    <row r="2493" spans="7:17" x14ac:dyDescent="0.3">
      <c r="G2493" s="3" t="s">
        <v>73</v>
      </c>
      <c r="H2493" s="3" t="s">
        <v>75</v>
      </c>
      <c r="I2493" s="3" t="s">
        <v>76</v>
      </c>
      <c r="J2493" s="3" t="s">
        <v>78</v>
      </c>
      <c r="K2493" s="3" t="s">
        <v>25</v>
      </c>
      <c r="L2493" s="6">
        <v>43040</v>
      </c>
      <c r="M2493" s="6">
        <v>19868</v>
      </c>
      <c r="N2493" s="6">
        <v>36021</v>
      </c>
      <c r="O2493" s="6">
        <v>94450</v>
      </c>
      <c r="P2493" s="6">
        <v>50249</v>
      </c>
      <c r="Q2493" s="6">
        <v>48725.599999999999</v>
      </c>
    </row>
    <row r="2494" spans="7:17" x14ac:dyDescent="0.3">
      <c r="G2494" s="3" t="s">
        <v>73</v>
      </c>
      <c r="H2494" s="3" t="s">
        <v>75</v>
      </c>
      <c r="I2494" s="3" t="s">
        <v>76</v>
      </c>
      <c r="J2494" s="3" t="s">
        <v>78</v>
      </c>
      <c r="K2494" s="3" t="s">
        <v>80</v>
      </c>
      <c r="L2494" s="6">
        <v>43040</v>
      </c>
      <c r="M2494" s="6">
        <v>19868</v>
      </c>
      <c r="N2494" s="6">
        <v>36021</v>
      </c>
      <c r="O2494" s="6">
        <v>94450</v>
      </c>
      <c r="P2494" s="6">
        <v>117461</v>
      </c>
      <c r="Q2494" s="6">
        <v>62168</v>
      </c>
    </row>
    <row r="2495" spans="7:17" x14ac:dyDescent="0.3">
      <c r="G2495" s="3" t="s">
        <v>73</v>
      </c>
      <c r="H2495" s="3" t="s">
        <v>75</v>
      </c>
      <c r="I2495" s="3" t="s">
        <v>76</v>
      </c>
      <c r="J2495" s="3" t="s">
        <v>78</v>
      </c>
      <c r="K2495" s="3" t="s">
        <v>81</v>
      </c>
      <c r="L2495" s="6">
        <v>43040</v>
      </c>
      <c r="M2495" s="6">
        <v>19868</v>
      </c>
      <c r="N2495" s="6">
        <v>36021</v>
      </c>
      <c r="O2495" s="6">
        <v>94450</v>
      </c>
      <c r="P2495" s="6">
        <v>36016</v>
      </c>
      <c r="Q2495" s="6">
        <v>45879</v>
      </c>
    </row>
    <row r="2496" spans="7:17" x14ac:dyDescent="0.3">
      <c r="G2496" s="3" t="s">
        <v>73</v>
      </c>
      <c r="H2496" s="3" t="s">
        <v>75</v>
      </c>
      <c r="I2496" s="3" t="s">
        <v>76</v>
      </c>
      <c r="J2496" s="3" t="s">
        <v>78</v>
      </c>
      <c r="K2496" s="3" t="s">
        <v>82</v>
      </c>
      <c r="L2496" s="6">
        <v>43040</v>
      </c>
      <c r="M2496" s="6">
        <v>19868</v>
      </c>
      <c r="N2496" s="6">
        <v>36021</v>
      </c>
      <c r="O2496" s="6">
        <v>94450</v>
      </c>
      <c r="P2496" s="6">
        <v>33332</v>
      </c>
      <c r="Q2496" s="6">
        <v>45342.2</v>
      </c>
    </row>
    <row r="2497" spans="7:17" x14ac:dyDescent="0.3">
      <c r="G2497" s="3" t="s">
        <v>73</v>
      </c>
      <c r="H2497" s="3" t="s">
        <v>75</v>
      </c>
      <c r="I2497" s="3" t="s">
        <v>76</v>
      </c>
      <c r="J2497" s="3" t="s">
        <v>78</v>
      </c>
      <c r="K2497" s="3" t="s">
        <v>83</v>
      </c>
      <c r="L2497" s="6">
        <v>43040</v>
      </c>
      <c r="M2497" s="6">
        <v>19868</v>
      </c>
      <c r="N2497" s="6">
        <v>36021</v>
      </c>
      <c r="O2497" s="6">
        <v>94450</v>
      </c>
      <c r="P2497" s="6">
        <v>41696</v>
      </c>
      <c r="Q2497" s="6">
        <v>47015</v>
      </c>
    </row>
    <row r="2498" spans="7:17" x14ac:dyDescent="0.3">
      <c r="G2498" s="3" t="s">
        <v>73</v>
      </c>
      <c r="H2498" s="3" t="s">
        <v>75</v>
      </c>
      <c r="I2498" s="3" t="s">
        <v>76</v>
      </c>
      <c r="J2498" s="3" t="s">
        <v>78</v>
      </c>
      <c r="K2498" s="3" t="s">
        <v>84</v>
      </c>
      <c r="L2498" s="6">
        <v>43040</v>
      </c>
      <c r="M2498" s="6">
        <v>19868</v>
      </c>
      <c r="N2498" s="6">
        <v>36021</v>
      </c>
      <c r="O2498" s="6">
        <v>94450</v>
      </c>
      <c r="P2498" s="6">
        <v>84732</v>
      </c>
      <c r="Q2498" s="6">
        <v>55622.2</v>
      </c>
    </row>
    <row r="2499" spans="7:17" x14ac:dyDescent="0.3">
      <c r="G2499" s="3" t="s">
        <v>73</v>
      </c>
      <c r="H2499" s="3" t="s">
        <v>75</v>
      </c>
      <c r="I2499" s="3" t="s">
        <v>76</v>
      </c>
      <c r="J2499" s="3" t="s">
        <v>78</v>
      </c>
      <c r="K2499" s="3" t="s">
        <v>24</v>
      </c>
      <c r="L2499" s="6">
        <v>43040</v>
      </c>
      <c r="M2499" s="6">
        <v>19868</v>
      </c>
      <c r="N2499" s="6">
        <v>36021</v>
      </c>
      <c r="O2499" s="6">
        <v>94450</v>
      </c>
      <c r="P2499" s="6">
        <v>100893</v>
      </c>
      <c r="Q2499" s="6">
        <v>58854.400000000001</v>
      </c>
    </row>
    <row r="2500" spans="7:17" x14ac:dyDescent="0.3">
      <c r="G2500" s="3" t="s">
        <v>73</v>
      </c>
      <c r="H2500" s="3" t="s">
        <v>75</v>
      </c>
      <c r="I2500" s="3" t="s">
        <v>76</v>
      </c>
      <c r="J2500" s="3" t="s">
        <v>79</v>
      </c>
      <c r="K2500" s="3" t="s">
        <v>25</v>
      </c>
      <c r="L2500" s="6">
        <v>43040</v>
      </c>
      <c r="M2500" s="6">
        <v>19868</v>
      </c>
      <c r="N2500" s="6">
        <v>36021</v>
      </c>
      <c r="O2500" s="6">
        <v>97051</v>
      </c>
      <c r="P2500" s="6">
        <v>50249</v>
      </c>
      <c r="Q2500" s="6">
        <v>49245.8</v>
      </c>
    </row>
    <row r="2501" spans="7:17" x14ac:dyDescent="0.3">
      <c r="G2501" s="3" t="s">
        <v>73</v>
      </c>
      <c r="H2501" s="3" t="s">
        <v>75</v>
      </c>
      <c r="I2501" s="3" t="s">
        <v>76</v>
      </c>
      <c r="J2501" s="3" t="s">
        <v>79</v>
      </c>
      <c r="K2501" s="3" t="s">
        <v>80</v>
      </c>
      <c r="L2501" s="6">
        <v>43040</v>
      </c>
      <c r="M2501" s="6">
        <v>19868</v>
      </c>
      <c r="N2501" s="6">
        <v>36021</v>
      </c>
      <c r="O2501" s="6">
        <v>97051</v>
      </c>
      <c r="P2501" s="6">
        <v>117461</v>
      </c>
      <c r="Q2501" s="6">
        <v>62688.2</v>
      </c>
    </row>
    <row r="2502" spans="7:17" x14ac:dyDescent="0.3">
      <c r="G2502" s="3" t="s">
        <v>73</v>
      </c>
      <c r="H2502" s="3" t="s">
        <v>75</v>
      </c>
      <c r="I2502" s="3" t="s">
        <v>76</v>
      </c>
      <c r="J2502" s="3" t="s">
        <v>79</v>
      </c>
      <c r="K2502" s="3" t="s">
        <v>81</v>
      </c>
      <c r="L2502" s="6">
        <v>43040</v>
      </c>
      <c r="M2502" s="6">
        <v>19868</v>
      </c>
      <c r="N2502" s="6">
        <v>36021</v>
      </c>
      <c r="O2502" s="6">
        <v>97051</v>
      </c>
      <c r="P2502" s="6">
        <v>36016</v>
      </c>
      <c r="Q2502" s="6">
        <v>46399.199999999997</v>
      </c>
    </row>
    <row r="2503" spans="7:17" x14ac:dyDescent="0.3">
      <c r="G2503" s="3" t="s">
        <v>73</v>
      </c>
      <c r="H2503" s="3" t="s">
        <v>75</v>
      </c>
      <c r="I2503" s="3" t="s">
        <v>76</v>
      </c>
      <c r="J2503" s="3" t="s">
        <v>79</v>
      </c>
      <c r="K2503" s="3" t="s">
        <v>82</v>
      </c>
      <c r="L2503" s="6">
        <v>43040</v>
      </c>
      <c r="M2503" s="6">
        <v>19868</v>
      </c>
      <c r="N2503" s="6">
        <v>36021</v>
      </c>
      <c r="O2503" s="6">
        <v>97051</v>
      </c>
      <c r="P2503" s="6">
        <v>33332</v>
      </c>
      <c r="Q2503" s="6">
        <v>45862.400000000001</v>
      </c>
    </row>
    <row r="2504" spans="7:17" x14ac:dyDescent="0.3">
      <c r="G2504" s="3" t="s">
        <v>73</v>
      </c>
      <c r="H2504" s="3" t="s">
        <v>75</v>
      </c>
      <c r="I2504" s="3" t="s">
        <v>76</v>
      </c>
      <c r="J2504" s="3" t="s">
        <v>79</v>
      </c>
      <c r="K2504" s="3" t="s">
        <v>83</v>
      </c>
      <c r="L2504" s="6">
        <v>43040</v>
      </c>
      <c r="M2504" s="6">
        <v>19868</v>
      </c>
      <c r="N2504" s="6">
        <v>36021</v>
      </c>
      <c r="O2504" s="6">
        <v>97051</v>
      </c>
      <c r="P2504" s="6">
        <v>41696</v>
      </c>
      <c r="Q2504" s="6">
        <v>47535.199999999997</v>
      </c>
    </row>
    <row r="2505" spans="7:17" x14ac:dyDescent="0.3">
      <c r="G2505" s="3" t="s">
        <v>73</v>
      </c>
      <c r="H2505" s="3" t="s">
        <v>75</v>
      </c>
      <c r="I2505" s="3" t="s">
        <v>76</v>
      </c>
      <c r="J2505" s="3" t="s">
        <v>79</v>
      </c>
      <c r="K2505" s="3" t="s">
        <v>84</v>
      </c>
      <c r="L2505" s="6">
        <v>43040</v>
      </c>
      <c r="M2505" s="6">
        <v>19868</v>
      </c>
      <c r="N2505" s="6">
        <v>36021</v>
      </c>
      <c r="O2505" s="6">
        <v>97051</v>
      </c>
      <c r="P2505" s="6">
        <v>84732</v>
      </c>
      <c r="Q2505" s="6">
        <v>56142.400000000001</v>
      </c>
    </row>
    <row r="2506" spans="7:17" x14ac:dyDescent="0.3">
      <c r="G2506" s="3" t="s">
        <v>73</v>
      </c>
      <c r="H2506" s="3" t="s">
        <v>75</v>
      </c>
      <c r="I2506" s="3" t="s">
        <v>76</v>
      </c>
      <c r="J2506" s="3" t="s">
        <v>79</v>
      </c>
      <c r="K2506" s="3" t="s">
        <v>24</v>
      </c>
      <c r="L2506" s="6">
        <v>43040</v>
      </c>
      <c r="M2506" s="6">
        <v>19868</v>
      </c>
      <c r="N2506" s="6">
        <v>36021</v>
      </c>
      <c r="O2506" s="6">
        <v>97051</v>
      </c>
      <c r="P2506" s="6">
        <v>100893</v>
      </c>
      <c r="Q2506" s="6">
        <v>59374.6</v>
      </c>
    </row>
    <row r="2507" spans="7:17" x14ac:dyDescent="0.3">
      <c r="G2507" s="3" t="s">
        <v>73</v>
      </c>
      <c r="H2507" s="3" t="s">
        <v>75</v>
      </c>
      <c r="I2507" s="3" t="s">
        <v>76</v>
      </c>
      <c r="J2507" s="3" t="s">
        <v>25</v>
      </c>
      <c r="K2507" s="3" t="s">
        <v>80</v>
      </c>
      <c r="L2507" s="6">
        <v>43040</v>
      </c>
      <c r="M2507" s="6">
        <v>19868</v>
      </c>
      <c r="N2507" s="6">
        <v>36021</v>
      </c>
      <c r="O2507" s="6">
        <v>50249</v>
      </c>
      <c r="P2507" s="6">
        <v>117461</v>
      </c>
      <c r="Q2507" s="6">
        <v>53327.8</v>
      </c>
    </row>
    <row r="2508" spans="7:17" x14ac:dyDescent="0.3">
      <c r="G2508" s="3" t="s">
        <v>73</v>
      </c>
      <c r="H2508" s="3" t="s">
        <v>75</v>
      </c>
      <c r="I2508" s="3" t="s">
        <v>76</v>
      </c>
      <c r="J2508" s="3" t="s">
        <v>25</v>
      </c>
      <c r="K2508" s="3" t="s">
        <v>81</v>
      </c>
      <c r="L2508" s="6">
        <v>43040</v>
      </c>
      <c r="M2508" s="6">
        <v>19868</v>
      </c>
      <c r="N2508" s="6">
        <v>36021</v>
      </c>
      <c r="O2508" s="6">
        <v>50249</v>
      </c>
      <c r="P2508" s="6">
        <v>36016</v>
      </c>
      <c r="Q2508" s="6">
        <v>37038.800000000003</v>
      </c>
    </row>
    <row r="2509" spans="7:17" x14ac:dyDescent="0.3">
      <c r="G2509" s="3" t="s">
        <v>73</v>
      </c>
      <c r="H2509" s="3" t="s">
        <v>75</v>
      </c>
      <c r="I2509" s="3" t="s">
        <v>76</v>
      </c>
      <c r="J2509" s="3" t="s">
        <v>25</v>
      </c>
      <c r="K2509" s="3" t="s">
        <v>82</v>
      </c>
      <c r="L2509" s="6">
        <v>43040</v>
      </c>
      <c r="M2509" s="6">
        <v>19868</v>
      </c>
      <c r="N2509" s="6">
        <v>36021</v>
      </c>
      <c r="O2509" s="6">
        <v>50249</v>
      </c>
      <c r="P2509" s="6">
        <v>33332</v>
      </c>
      <c r="Q2509" s="6">
        <v>36502</v>
      </c>
    </row>
    <row r="2510" spans="7:17" x14ac:dyDescent="0.3">
      <c r="G2510" s="3" t="s">
        <v>73</v>
      </c>
      <c r="H2510" s="3" t="s">
        <v>75</v>
      </c>
      <c r="I2510" s="3" t="s">
        <v>76</v>
      </c>
      <c r="J2510" s="3" t="s">
        <v>25</v>
      </c>
      <c r="K2510" s="3" t="s">
        <v>83</v>
      </c>
      <c r="L2510" s="6">
        <v>43040</v>
      </c>
      <c r="M2510" s="6">
        <v>19868</v>
      </c>
      <c r="N2510" s="6">
        <v>36021</v>
      </c>
      <c r="O2510" s="6">
        <v>50249</v>
      </c>
      <c r="P2510" s="6">
        <v>41696</v>
      </c>
      <c r="Q2510" s="6">
        <v>38174.800000000003</v>
      </c>
    </row>
    <row r="2511" spans="7:17" x14ac:dyDescent="0.3">
      <c r="G2511" s="3" t="s">
        <v>73</v>
      </c>
      <c r="H2511" s="3" t="s">
        <v>75</v>
      </c>
      <c r="I2511" s="3" t="s">
        <v>76</v>
      </c>
      <c r="J2511" s="3" t="s">
        <v>25</v>
      </c>
      <c r="K2511" s="3" t="s">
        <v>84</v>
      </c>
      <c r="L2511" s="6">
        <v>43040</v>
      </c>
      <c r="M2511" s="6">
        <v>19868</v>
      </c>
      <c r="N2511" s="6">
        <v>36021</v>
      </c>
      <c r="O2511" s="6">
        <v>50249</v>
      </c>
      <c r="P2511" s="6">
        <v>84732</v>
      </c>
      <c r="Q2511" s="6">
        <v>46782</v>
      </c>
    </row>
    <row r="2512" spans="7:17" x14ac:dyDescent="0.3">
      <c r="G2512" s="3" t="s">
        <v>73</v>
      </c>
      <c r="H2512" s="3" t="s">
        <v>75</v>
      </c>
      <c r="I2512" s="3" t="s">
        <v>76</v>
      </c>
      <c r="J2512" s="3" t="s">
        <v>25</v>
      </c>
      <c r="K2512" s="3" t="s">
        <v>24</v>
      </c>
      <c r="L2512" s="6">
        <v>43040</v>
      </c>
      <c r="M2512" s="6">
        <v>19868</v>
      </c>
      <c r="N2512" s="6">
        <v>36021</v>
      </c>
      <c r="O2512" s="6">
        <v>50249</v>
      </c>
      <c r="P2512" s="6">
        <v>100893</v>
      </c>
      <c r="Q2512" s="6">
        <v>50014.2</v>
      </c>
    </row>
    <row r="2513" spans="7:17" x14ac:dyDescent="0.3">
      <c r="G2513" s="3" t="s">
        <v>73</v>
      </c>
      <c r="H2513" s="3" t="s">
        <v>75</v>
      </c>
      <c r="I2513" s="3" t="s">
        <v>76</v>
      </c>
      <c r="J2513" s="3" t="s">
        <v>80</v>
      </c>
      <c r="K2513" s="3" t="s">
        <v>81</v>
      </c>
      <c r="L2513" s="6">
        <v>43040</v>
      </c>
      <c r="M2513" s="6">
        <v>19868</v>
      </c>
      <c r="N2513" s="6">
        <v>36021</v>
      </c>
      <c r="O2513" s="6">
        <v>117461</v>
      </c>
      <c r="P2513" s="6">
        <v>36016</v>
      </c>
      <c r="Q2513" s="6">
        <v>50481.2</v>
      </c>
    </row>
    <row r="2514" spans="7:17" x14ac:dyDescent="0.3">
      <c r="G2514" s="3" t="s">
        <v>73</v>
      </c>
      <c r="H2514" s="3" t="s">
        <v>75</v>
      </c>
      <c r="I2514" s="3" t="s">
        <v>76</v>
      </c>
      <c r="J2514" s="3" t="s">
        <v>80</v>
      </c>
      <c r="K2514" s="3" t="s">
        <v>82</v>
      </c>
      <c r="L2514" s="6">
        <v>43040</v>
      </c>
      <c r="M2514" s="6">
        <v>19868</v>
      </c>
      <c r="N2514" s="6">
        <v>36021</v>
      </c>
      <c r="O2514" s="6">
        <v>117461</v>
      </c>
      <c r="P2514" s="6">
        <v>33332</v>
      </c>
      <c r="Q2514" s="6">
        <v>49944.4</v>
      </c>
    </row>
    <row r="2515" spans="7:17" x14ac:dyDescent="0.3">
      <c r="G2515" s="3" t="s">
        <v>73</v>
      </c>
      <c r="H2515" s="3" t="s">
        <v>75</v>
      </c>
      <c r="I2515" s="3" t="s">
        <v>76</v>
      </c>
      <c r="J2515" s="3" t="s">
        <v>80</v>
      </c>
      <c r="K2515" s="3" t="s">
        <v>83</v>
      </c>
      <c r="L2515" s="6">
        <v>43040</v>
      </c>
      <c r="M2515" s="6">
        <v>19868</v>
      </c>
      <c r="N2515" s="6">
        <v>36021</v>
      </c>
      <c r="O2515" s="6">
        <v>117461</v>
      </c>
      <c r="P2515" s="6">
        <v>41696</v>
      </c>
      <c r="Q2515" s="6">
        <v>51617.2</v>
      </c>
    </row>
    <row r="2516" spans="7:17" x14ac:dyDescent="0.3">
      <c r="G2516" s="3" t="s">
        <v>73</v>
      </c>
      <c r="H2516" s="3" t="s">
        <v>75</v>
      </c>
      <c r="I2516" s="3" t="s">
        <v>76</v>
      </c>
      <c r="J2516" s="3" t="s">
        <v>80</v>
      </c>
      <c r="K2516" s="3" t="s">
        <v>84</v>
      </c>
      <c r="L2516" s="6">
        <v>43040</v>
      </c>
      <c r="M2516" s="6">
        <v>19868</v>
      </c>
      <c r="N2516" s="6">
        <v>36021</v>
      </c>
      <c r="O2516" s="6">
        <v>117461</v>
      </c>
      <c r="P2516" s="6">
        <v>84732</v>
      </c>
      <c r="Q2516" s="6">
        <v>60224.4</v>
      </c>
    </row>
    <row r="2517" spans="7:17" x14ac:dyDescent="0.3">
      <c r="G2517" s="3" t="s">
        <v>73</v>
      </c>
      <c r="H2517" s="3" t="s">
        <v>75</v>
      </c>
      <c r="I2517" s="3" t="s">
        <v>76</v>
      </c>
      <c r="J2517" s="3" t="s">
        <v>80</v>
      </c>
      <c r="K2517" s="3" t="s">
        <v>24</v>
      </c>
      <c r="L2517" s="6">
        <v>43040</v>
      </c>
      <c r="M2517" s="6">
        <v>19868</v>
      </c>
      <c r="N2517" s="6">
        <v>36021</v>
      </c>
      <c r="O2517" s="6">
        <v>117461</v>
      </c>
      <c r="P2517" s="6">
        <v>100893</v>
      </c>
      <c r="Q2517" s="6">
        <v>63456.6</v>
      </c>
    </row>
    <row r="2518" spans="7:17" x14ac:dyDescent="0.3">
      <c r="G2518" s="3" t="s">
        <v>73</v>
      </c>
      <c r="H2518" s="3" t="s">
        <v>75</v>
      </c>
      <c r="I2518" s="3" t="s">
        <v>76</v>
      </c>
      <c r="J2518" s="3" t="s">
        <v>81</v>
      </c>
      <c r="K2518" s="3" t="s">
        <v>82</v>
      </c>
      <c r="L2518" s="6">
        <v>43040</v>
      </c>
      <c r="M2518" s="6">
        <v>19868</v>
      </c>
      <c r="N2518" s="6">
        <v>36021</v>
      </c>
      <c r="O2518" s="6">
        <v>36016</v>
      </c>
      <c r="P2518" s="6">
        <v>33332</v>
      </c>
      <c r="Q2518" s="6">
        <v>33655.4</v>
      </c>
    </row>
    <row r="2519" spans="7:17" x14ac:dyDescent="0.3">
      <c r="G2519" s="3" t="s">
        <v>73</v>
      </c>
      <c r="H2519" s="3" t="s">
        <v>75</v>
      </c>
      <c r="I2519" s="3" t="s">
        <v>76</v>
      </c>
      <c r="J2519" s="3" t="s">
        <v>81</v>
      </c>
      <c r="K2519" s="3" t="s">
        <v>83</v>
      </c>
      <c r="L2519" s="6">
        <v>43040</v>
      </c>
      <c r="M2519" s="6">
        <v>19868</v>
      </c>
      <c r="N2519" s="6">
        <v>36021</v>
      </c>
      <c r="O2519" s="6">
        <v>36016</v>
      </c>
      <c r="P2519" s="6">
        <v>41696</v>
      </c>
      <c r="Q2519" s="6">
        <v>35328.199999999997</v>
      </c>
    </row>
    <row r="2520" spans="7:17" x14ac:dyDescent="0.3">
      <c r="G2520" s="3" t="s">
        <v>73</v>
      </c>
      <c r="H2520" s="3" t="s">
        <v>75</v>
      </c>
      <c r="I2520" s="3" t="s">
        <v>76</v>
      </c>
      <c r="J2520" s="3" t="s">
        <v>81</v>
      </c>
      <c r="K2520" s="3" t="s">
        <v>84</v>
      </c>
      <c r="L2520" s="6">
        <v>43040</v>
      </c>
      <c r="M2520" s="6">
        <v>19868</v>
      </c>
      <c r="N2520" s="6">
        <v>36021</v>
      </c>
      <c r="O2520" s="6">
        <v>36016</v>
      </c>
      <c r="P2520" s="6">
        <v>84732</v>
      </c>
      <c r="Q2520" s="6">
        <v>43935.4</v>
      </c>
    </row>
    <row r="2521" spans="7:17" x14ac:dyDescent="0.3">
      <c r="G2521" s="3" t="s">
        <v>73</v>
      </c>
      <c r="H2521" s="3" t="s">
        <v>75</v>
      </c>
      <c r="I2521" s="3" t="s">
        <v>76</v>
      </c>
      <c r="J2521" s="3" t="s">
        <v>81</v>
      </c>
      <c r="K2521" s="3" t="s">
        <v>24</v>
      </c>
      <c r="L2521" s="6">
        <v>43040</v>
      </c>
      <c r="M2521" s="6">
        <v>19868</v>
      </c>
      <c r="N2521" s="6">
        <v>36021</v>
      </c>
      <c r="O2521" s="6">
        <v>36016</v>
      </c>
      <c r="P2521" s="6">
        <v>100893</v>
      </c>
      <c r="Q2521" s="6">
        <v>47167.6</v>
      </c>
    </row>
    <row r="2522" spans="7:17" x14ac:dyDescent="0.3">
      <c r="G2522" s="3" t="s">
        <v>73</v>
      </c>
      <c r="H2522" s="3" t="s">
        <v>75</v>
      </c>
      <c r="I2522" s="3" t="s">
        <v>76</v>
      </c>
      <c r="J2522" s="3" t="s">
        <v>82</v>
      </c>
      <c r="K2522" s="3" t="s">
        <v>83</v>
      </c>
      <c r="L2522" s="6">
        <v>43040</v>
      </c>
      <c r="M2522" s="6">
        <v>19868</v>
      </c>
      <c r="N2522" s="6">
        <v>36021</v>
      </c>
      <c r="O2522" s="6">
        <v>33332</v>
      </c>
      <c r="P2522" s="6">
        <v>41696</v>
      </c>
      <c r="Q2522" s="6">
        <v>34791.4</v>
      </c>
    </row>
    <row r="2523" spans="7:17" x14ac:dyDescent="0.3">
      <c r="G2523" s="3" t="s">
        <v>73</v>
      </c>
      <c r="H2523" s="3" t="s">
        <v>75</v>
      </c>
      <c r="I2523" s="3" t="s">
        <v>76</v>
      </c>
      <c r="J2523" s="3" t="s">
        <v>82</v>
      </c>
      <c r="K2523" s="3" t="s">
        <v>84</v>
      </c>
      <c r="L2523" s="6">
        <v>43040</v>
      </c>
      <c r="M2523" s="6">
        <v>19868</v>
      </c>
      <c r="N2523" s="6">
        <v>36021</v>
      </c>
      <c r="O2523" s="6">
        <v>33332</v>
      </c>
      <c r="P2523" s="6">
        <v>84732</v>
      </c>
      <c r="Q2523" s="6">
        <v>43398.6</v>
      </c>
    </row>
    <row r="2524" spans="7:17" x14ac:dyDescent="0.3">
      <c r="G2524" s="3" t="s">
        <v>73</v>
      </c>
      <c r="H2524" s="3" t="s">
        <v>75</v>
      </c>
      <c r="I2524" s="3" t="s">
        <v>76</v>
      </c>
      <c r="J2524" s="3" t="s">
        <v>82</v>
      </c>
      <c r="K2524" s="3" t="s">
        <v>24</v>
      </c>
      <c r="L2524" s="6">
        <v>43040</v>
      </c>
      <c r="M2524" s="6">
        <v>19868</v>
      </c>
      <c r="N2524" s="6">
        <v>36021</v>
      </c>
      <c r="O2524" s="6">
        <v>33332</v>
      </c>
      <c r="P2524" s="6">
        <v>100893</v>
      </c>
      <c r="Q2524" s="6">
        <v>46630.8</v>
      </c>
    </row>
    <row r="2525" spans="7:17" x14ac:dyDescent="0.3">
      <c r="G2525" s="3" t="s">
        <v>73</v>
      </c>
      <c r="H2525" s="3" t="s">
        <v>75</v>
      </c>
      <c r="I2525" s="3" t="s">
        <v>76</v>
      </c>
      <c r="J2525" s="3" t="s">
        <v>83</v>
      </c>
      <c r="K2525" s="3" t="s">
        <v>84</v>
      </c>
      <c r="L2525" s="6">
        <v>43040</v>
      </c>
      <c r="M2525" s="6">
        <v>19868</v>
      </c>
      <c r="N2525" s="6">
        <v>36021</v>
      </c>
      <c r="O2525" s="6">
        <v>41696</v>
      </c>
      <c r="P2525" s="6">
        <v>84732</v>
      </c>
      <c r="Q2525" s="6">
        <v>45071.4</v>
      </c>
    </row>
    <row r="2526" spans="7:17" x14ac:dyDescent="0.3">
      <c r="G2526" s="3" t="s">
        <v>73</v>
      </c>
      <c r="H2526" s="3" t="s">
        <v>75</v>
      </c>
      <c r="I2526" s="3" t="s">
        <v>76</v>
      </c>
      <c r="J2526" s="3" t="s">
        <v>83</v>
      </c>
      <c r="K2526" s="3" t="s">
        <v>24</v>
      </c>
      <c r="L2526" s="6">
        <v>43040</v>
      </c>
      <c r="M2526" s="6">
        <v>19868</v>
      </c>
      <c r="N2526" s="6">
        <v>36021</v>
      </c>
      <c r="O2526" s="6">
        <v>41696</v>
      </c>
      <c r="P2526" s="6">
        <v>100893</v>
      </c>
      <c r="Q2526" s="6">
        <v>48303.6</v>
      </c>
    </row>
    <row r="2527" spans="7:17" x14ac:dyDescent="0.3">
      <c r="G2527" s="3" t="s">
        <v>73</v>
      </c>
      <c r="H2527" s="3" t="s">
        <v>75</v>
      </c>
      <c r="I2527" s="3" t="s">
        <v>76</v>
      </c>
      <c r="J2527" s="3" t="s">
        <v>84</v>
      </c>
      <c r="K2527" s="3" t="s">
        <v>24</v>
      </c>
      <c r="L2527" s="6">
        <v>43040</v>
      </c>
      <c r="M2527" s="6">
        <v>19868</v>
      </c>
      <c r="N2527" s="6">
        <v>36021</v>
      </c>
      <c r="O2527" s="6">
        <v>84732</v>
      </c>
      <c r="P2527" s="6">
        <v>100893</v>
      </c>
      <c r="Q2527" s="6">
        <v>56910.8</v>
      </c>
    </row>
    <row r="2528" spans="7:17" x14ac:dyDescent="0.3">
      <c r="G2528" s="3" t="s">
        <v>73</v>
      </c>
      <c r="H2528" s="3" t="s">
        <v>75</v>
      </c>
      <c r="I2528" s="3" t="s">
        <v>23</v>
      </c>
      <c r="J2528" s="3" t="s">
        <v>77</v>
      </c>
      <c r="K2528" s="3" t="s">
        <v>78</v>
      </c>
      <c r="L2528" s="6">
        <v>43040</v>
      </c>
      <c r="M2528" s="6">
        <v>19868</v>
      </c>
      <c r="N2528" s="6">
        <v>12030</v>
      </c>
      <c r="O2528" s="6">
        <v>65219</v>
      </c>
      <c r="P2528" s="6">
        <v>94450</v>
      </c>
      <c r="Q2528" s="6">
        <v>46921.4</v>
      </c>
    </row>
    <row r="2529" spans="7:17" x14ac:dyDescent="0.3">
      <c r="G2529" s="3" t="s">
        <v>73</v>
      </c>
      <c r="H2529" s="3" t="s">
        <v>75</v>
      </c>
      <c r="I2529" s="3" t="s">
        <v>23</v>
      </c>
      <c r="J2529" s="3" t="s">
        <v>77</v>
      </c>
      <c r="K2529" s="3" t="s">
        <v>79</v>
      </c>
      <c r="L2529" s="6">
        <v>43040</v>
      </c>
      <c r="M2529" s="6">
        <v>19868</v>
      </c>
      <c r="N2529" s="6">
        <v>12030</v>
      </c>
      <c r="O2529" s="6">
        <v>65219</v>
      </c>
      <c r="P2529" s="6">
        <v>97051</v>
      </c>
      <c r="Q2529" s="6">
        <v>47441.599999999999</v>
      </c>
    </row>
    <row r="2530" spans="7:17" x14ac:dyDescent="0.3">
      <c r="G2530" s="3" t="s">
        <v>73</v>
      </c>
      <c r="H2530" s="3" t="s">
        <v>75</v>
      </c>
      <c r="I2530" s="3" t="s">
        <v>23</v>
      </c>
      <c r="J2530" s="3" t="s">
        <v>77</v>
      </c>
      <c r="K2530" s="3" t="s">
        <v>25</v>
      </c>
      <c r="L2530" s="6">
        <v>43040</v>
      </c>
      <c r="M2530" s="6">
        <v>19868</v>
      </c>
      <c r="N2530" s="6">
        <v>12030</v>
      </c>
      <c r="O2530" s="6">
        <v>65219</v>
      </c>
      <c r="P2530" s="6">
        <v>50249</v>
      </c>
      <c r="Q2530" s="6">
        <v>38081.199999999997</v>
      </c>
    </row>
    <row r="2531" spans="7:17" x14ac:dyDescent="0.3">
      <c r="G2531" s="3" t="s">
        <v>73</v>
      </c>
      <c r="H2531" s="3" t="s">
        <v>75</v>
      </c>
      <c r="I2531" s="3" t="s">
        <v>23</v>
      </c>
      <c r="J2531" s="3" t="s">
        <v>77</v>
      </c>
      <c r="K2531" s="3" t="s">
        <v>80</v>
      </c>
      <c r="L2531" s="6">
        <v>43040</v>
      </c>
      <c r="M2531" s="6">
        <v>19868</v>
      </c>
      <c r="N2531" s="6">
        <v>12030</v>
      </c>
      <c r="O2531" s="6">
        <v>65219</v>
      </c>
      <c r="P2531" s="6">
        <v>117461</v>
      </c>
      <c r="Q2531" s="6">
        <v>51523.6</v>
      </c>
    </row>
    <row r="2532" spans="7:17" x14ac:dyDescent="0.3">
      <c r="G2532" s="3" t="s">
        <v>73</v>
      </c>
      <c r="H2532" s="3" t="s">
        <v>75</v>
      </c>
      <c r="I2532" s="3" t="s">
        <v>23</v>
      </c>
      <c r="J2532" s="3" t="s">
        <v>77</v>
      </c>
      <c r="K2532" s="3" t="s">
        <v>81</v>
      </c>
      <c r="L2532" s="6">
        <v>43040</v>
      </c>
      <c r="M2532" s="6">
        <v>19868</v>
      </c>
      <c r="N2532" s="6">
        <v>12030</v>
      </c>
      <c r="O2532" s="6">
        <v>65219</v>
      </c>
      <c r="P2532" s="6">
        <v>36016</v>
      </c>
      <c r="Q2532" s="6">
        <v>35234.6</v>
      </c>
    </row>
    <row r="2533" spans="7:17" x14ac:dyDescent="0.3">
      <c r="G2533" s="3" t="s">
        <v>73</v>
      </c>
      <c r="H2533" s="3" t="s">
        <v>75</v>
      </c>
      <c r="I2533" s="3" t="s">
        <v>23</v>
      </c>
      <c r="J2533" s="3" t="s">
        <v>77</v>
      </c>
      <c r="K2533" s="3" t="s">
        <v>82</v>
      </c>
      <c r="L2533" s="6">
        <v>43040</v>
      </c>
      <c r="M2533" s="6">
        <v>19868</v>
      </c>
      <c r="N2533" s="6">
        <v>12030</v>
      </c>
      <c r="O2533" s="6">
        <v>65219</v>
      </c>
      <c r="P2533" s="6">
        <v>33332</v>
      </c>
      <c r="Q2533" s="6">
        <v>34697.800000000003</v>
      </c>
    </row>
    <row r="2534" spans="7:17" x14ac:dyDescent="0.3">
      <c r="G2534" s="3" t="s">
        <v>73</v>
      </c>
      <c r="H2534" s="3" t="s">
        <v>75</v>
      </c>
      <c r="I2534" s="3" t="s">
        <v>23</v>
      </c>
      <c r="J2534" s="3" t="s">
        <v>77</v>
      </c>
      <c r="K2534" s="3" t="s">
        <v>83</v>
      </c>
      <c r="L2534" s="6">
        <v>43040</v>
      </c>
      <c r="M2534" s="6">
        <v>19868</v>
      </c>
      <c r="N2534" s="6">
        <v>12030</v>
      </c>
      <c r="O2534" s="6">
        <v>65219</v>
      </c>
      <c r="P2534" s="6">
        <v>41696</v>
      </c>
      <c r="Q2534" s="6">
        <v>36370.6</v>
      </c>
    </row>
    <row r="2535" spans="7:17" x14ac:dyDescent="0.3">
      <c r="G2535" s="3" t="s">
        <v>73</v>
      </c>
      <c r="H2535" s="3" t="s">
        <v>75</v>
      </c>
      <c r="I2535" s="3" t="s">
        <v>23</v>
      </c>
      <c r="J2535" s="3" t="s">
        <v>77</v>
      </c>
      <c r="K2535" s="3" t="s">
        <v>84</v>
      </c>
      <c r="L2535" s="6">
        <v>43040</v>
      </c>
      <c r="M2535" s="6">
        <v>19868</v>
      </c>
      <c r="N2535" s="6">
        <v>12030</v>
      </c>
      <c r="O2535" s="6">
        <v>65219</v>
      </c>
      <c r="P2535" s="6">
        <v>84732</v>
      </c>
      <c r="Q2535" s="6">
        <v>44977.8</v>
      </c>
    </row>
    <row r="2536" spans="7:17" x14ac:dyDescent="0.3">
      <c r="G2536" s="3" t="s">
        <v>73</v>
      </c>
      <c r="H2536" s="3" t="s">
        <v>75</v>
      </c>
      <c r="I2536" s="3" t="s">
        <v>23</v>
      </c>
      <c r="J2536" s="3" t="s">
        <v>77</v>
      </c>
      <c r="K2536" s="3" t="s">
        <v>24</v>
      </c>
      <c r="L2536" s="6">
        <v>43040</v>
      </c>
      <c r="M2536" s="6">
        <v>19868</v>
      </c>
      <c r="N2536" s="6">
        <v>12030</v>
      </c>
      <c r="O2536" s="6">
        <v>65219</v>
      </c>
      <c r="P2536" s="6">
        <v>100893</v>
      </c>
      <c r="Q2536" s="6">
        <v>48210</v>
      </c>
    </row>
    <row r="2537" spans="7:17" x14ac:dyDescent="0.3">
      <c r="G2537" s="3" t="s">
        <v>73</v>
      </c>
      <c r="H2537" s="3" t="s">
        <v>75</v>
      </c>
      <c r="I2537" s="3" t="s">
        <v>23</v>
      </c>
      <c r="J2537" s="3" t="s">
        <v>78</v>
      </c>
      <c r="K2537" s="3" t="s">
        <v>79</v>
      </c>
      <c r="L2537" s="6">
        <v>43040</v>
      </c>
      <c r="M2537" s="6">
        <v>19868</v>
      </c>
      <c r="N2537" s="6">
        <v>12030</v>
      </c>
      <c r="O2537" s="6">
        <v>94450</v>
      </c>
      <c r="P2537" s="6">
        <v>97051</v>
      </c>
      <c r="Q2537" s="6">
        <v>53287.8</v>
      </c>
    </row>
    <row r="2538" spans="7:17" x14ac:dyDescent="0.3">
      <c r="G2538" s="3" t="s">
        <v>73</v>
      </c>
      <c r="H2538" s="3" t="s">
        <v>75</v>
      </c>
      <c r="I2538" s="3" t="s">
        <v>23</v>
      </c>
      <c r="J2538" s="3" t="s">
        <v>78</v>
      </c>
      <c r="K2538" s="3" t="s">
        <v>25</v>
      </c>
      <c r="L2538" s="6">
        <v>43040</v>
      </c>
      <c r="M2538" s="6">
        <v>19868</v>
      </c>
      <c r="N2538" s="6">
        <v>12030</v>
      </c>
      <c r="O2538" s="6">
        <v>94450</v>
      </c>
      <c r="P2538" s="6">
        <v>50249</v>
      </c>
      <c r="Q2538" s="6">
        <v>43927.4</v>
      </c>
    </row>
    <row r="2539" spans="7:17" x14ac:dyDescent="0.3">
      <c r="G2539" s="3" t="s">
        <v>73</v>
      </c>
      <c r="H2539" s="3" t="s">
        <v>75</v>
      </c>
      <c r="I2539" s="3" t="s">
        <v>23</v>
      </c>
      <c r="J2539" s="3" t="s">
        <v>78</v>
      </c>
      <c r="K2539" s="3" t="s">
        <v>80</v>
      </c>
      <c r="L2539" s="6">
        <v>43040</v>
      </c>
      <c r="M2539" s="6">
        <v>19868</v>
      </c>
      <c r="N2539" s="6">
        <v>12030</v>
      </c>
      <c r="O2539" s="6">
        <v>94450</v>
      </c>
      <c r="P2539" s="6">
        <v>117461</v>
      </c>
      <c r="Q2539" s="6">
        <v>57369.8</v>
      </c>
    </row>
    <row r="2540" spans="7:17" x14ac:dyDescent="0.3">
      <c r="G2540" s="3" t="s">
        <v>73</v>
      </c>
      <c r="H2540" s="3" t="s">
        <v>75</v>
      </c>
      <c r="I2540" s="3" t="s">
        <v>23</v>
      </c>
      <c r="J2540" s="3" t="s">
        <v>78</v>
      </c>
      <c r="K2540" s="3" t="s">
        <v>81</v>
      </c>
      <c r="L2540" s="6">
        <v>43040</v>
      </c>
      <c r="M2540" s="6">
        <v>19868</v>
      </c>
      <c r="N2540" s="6">
        <v>12030</v>
      </c>
      <c r="O2540" s="6">
        <v>94450</v>
      </c>
      <c r="P2540" s="6">
        <v>36016</v>
      </c>
      <c r="Q2540" s="6">
        <v>41080.800000000003</v>
      </c>
    </row>
    <row r="2541" spans="7:17" x14ac:dyDescent="0.3">
      <c r="G2541" s="3" t="s">
        <v>73</v>
      </c>
      <c r="H2541" s="3" t="s">
        <v>75</v>
      </c>
      <c r="I2541" s="3" t="s">
        <v>23</v>
      </c>
      <c r="J2541" s="3" t="s">
        <v>78</v>
      </c>
      <c r="K2541" s="3" t="s">
        <v>82</v>
      </c>
      <c r="L2541" s="6">
        <v>43040</v>
      </c>
      <c r="M2541" s="6">
        <v>19868</v>
      </c>
      <c r="N2541" s="6">
        <v>12030</v>
      </c>
      <c r="O2541" s="6">
        <v>94450</v>
      </c>
      <c r="P2541" s="6">
        <v>33332</v>
      </c>
      <c r="Q2541" s="6">
        <v>40544</v>
      </c>
    </row>
    <row r="2542" spans="7:17" x14ac:dyDescent="0.3">
      <c r="G2542" s="3" t="s">
        <v>73</v>
      </c>
      <c r="H2542" s="3" t="s">
        <v>75</v>
      </c>
      <c r="I2542" s="3" t="s">
        <v>23</v>
      </c>
      <c r="J2542" s="3" t="s">
        <v>78</v>
      </c>
      <c r="K2542" s="3" t="s">
        <v>83</v>
      </c>
      <c r="L2542" s="6">
        <v>43040</v>
      </c>
      <c r="M2542" s="6">
        <v>19868</v>
      </c>
      <c r="N2542" s="6">
        <v>12030</v>
      </c>
      <c r="O2542" s="6">
        <v>94450</v>
      </c>
      <c r="P2542" s="6">
        <v>41696</v>
      </c>
      <c r="Q2542" s="6">
        <v>42216.800000000003</v>
      </c>
    </row>
    <row r="2543" spans="7:17" x14ac:dyDescent="0.3">
      <c r="G2543" s="3" t="s">
        <v>73</v>
      </c>
      <c r="H2543" s="3" t="s">
        <v>75</v>
      </c>
      <c r="I2543" s="3" t="s">
        <v>23</v>
      </c>
      <c r="J2543" s="3" t="s">
        <v>78</v>
      </c>
      <c r="K2543" s="3" t="s">
        <v>84</v>
      </c>
      <c r="L2543" s="6">
        <v>43040</v>
      </c>
      <c r="M2543" s="6">
        <v>19868</v>
      </c>
      <c r="N2543" s="6">
        <v>12030</v>
      </c>
      <c r="O2543" s="6">
        <v>94450</v>
      </c>
      <c r="P2543" s="6">
        <v>84732</v>
      </c>
      <c r="Q2543" s="6">
        <v>50824</v>
      </c>
    </row>
    <row r="2544" spans="7:17" x14ac:dyDescent="0.3">
      <c r="G2544" s="3" t="s">
        <v>73</v>
      </c>
      <c r="H2544" s="3" t="s">
        <v>75</v>
      </c>
      <c r="I2544" s="3" t="s">
        <v>23</v>
      </c>
      <c r="J2544" s="3" t="s">
        <v>78</v>
      </c>
      <c r="K2544" s="3" t="s">
        <v>24</v>
      </c>
      <c r="L2544" s="6">
        <v>43040</v>
      </c>
      <c r="M2544" s="6">
        <v>19868</v>
      </c>
      <c r="N2544" s="6">
        <v>12030</v>
      </c>
      <c r="O2544" s="6">
        <v>94450</v>
      </c>
      <c r="P2544" s="6">
        <v>100893</v>
      </c>
      <c r="Q2544" s="6">
        <v>54056.2</v>
      </c>
    </row>
    <row r="2545" spans="7:17" x14ac:dyDescent="0.3">
      <c r="G2545" s="3" t="s">
        <v>73</v>
      </c>
      <c r="H2545" s="3" t="s">
        <v>75</v>
      </c>
      <c r="I2545" s="3" t="s">
        <v>23</v>
      </c>
      <c r="J2545" s="3" t="s">
        <v>79</v>
      </c>
      <c r="K2545" s="3" t="s">
        <v>25</v>
      </c>
      <c r="L2545" s="6">
        <v>43040</v>
      </c>
      <c r="M2545" s="6">
        <v>19868</v>
      </c>
      <c r="N2545" s="6">
        <v>12030</v>
      </c>
      <c r="O2545" s="6">
        <v>97051</v>
      </c>
      <c r="P2545" s="6">
        <v>50249</v>
      </c>
      <c r="Q2545" s="6">
        <v>44447.6</v>
      </c>
    </row>
    <row r="2546" spans="7:17" x14ac:dyDescent="0.3">
      <c r="G2546" s="3" t="s">
        <v>73</v>
      </c>
      <c r="H2546" s="3" t="s">
        <v>75</v>
      </c>
      <c r="I2546" s="3" t="s">
        <v>23</v>
      </c>
      <c r="J2546" s="3" t="s">
        <v>79</v>
      </c>
      <c r="K2546" s="3" t="s">
        <v>80</v>
      </c>
      <c r="L2546" s="6">
        <v>43040</v>
      </c>
      <c r="M2546" s="6">
        <v>19868</v>
      </c>
      <c r="N2546" s="6">
        <v>12030</v>
      </c>
      <c r="O2546" s="6">
        <v>97051</v>
      </c>
      <c r="P2546" s="6">
        <v>117461</v>
      </c>
      <c r="Q2546" s="6">
        <v>57890</v>
      </c>
    </row>
    <row r="2547" spans="7:17" x14ac:dyDescent="0.3">
      <c r="G2547" s="3" t="s">
        <v>73</v>
      </c>
      <c r="H2547" s="3" t="s">
        <v>75</v>
      </c>
      <c r="I2547" s="3" t="s">
        <v>23</v>
      </c>
      <c r="J2547" s="3" t="s">
        <v>79</v>
      </c>
      <c r="K2547" s="3" t="s">
        <v>81</v>
      </c>
      <c r="L2547" s="6">
        <v>43040</v>
      </c>
      <c r="M2547" s="6">
        <v>19868</v>
      </c>
      <c r="N2547" s="6">
        <v>12030</v>
      </c>
      <c r="O2547" s="6">
        <v>97051</v>
      </c>
      <c r="P2547" s="6">
        <v>36016</v>
      </c>
      <c r="Q2547" s="6">
        <v>41601</v>
      </c>
    </row>
    <row r="2548" spans="7:17" x14ac:dyDescent="0.3">
      <c r="G2548" s="3" t="s">
        <v>73</v>
      </c>
      <c r="H2548" s="3" t="s">
        <v>75</v>
      </c>
      <c r="I2548" s="3" t="s">
        <v>23</v>
      </c>
      <c r="J2548" s="3" t="s">
        <v>79</v>
      </c>
      <c r="K2548" s="3" t="s">
        <v>82</v>
      </c>
      <c r="L2548" s="6">
        <v>43040</v>
      </c>
      <c r="M2548" s="6">
        <v>19868</v>
      </c>
      <c r="N2548" s="6">
        <v>12030</v>
      </c>
      <c r="O2548" s="6">
        <v>97051</v>
      </c>
      <c r="P2548" s="6">
        <v>33332</v>
      </c>
      <c r="Q2548" s="6">
        <v>41064.199999999997</v>
      </c>
    </row>
    <row r="2549" spans="7:17" x14ac:dyDescent="0.3">
      <c r="G2549" s="3" t="s">
        <v>73</v>
      </c>
      <c r="H2549" s="3" t="s">
        <v>75</v>
      </c>
      <c r="I2549" s="3" t="s">
        <v>23</v>
      </c>
      <c r="J2549" s="3" t="s">
        <v>79</v>
      </c>
      <c r="K2549" s="3" t="s">
        <v>83</v>
      </c>
      <c r="L2549" s="6">
        <v>43040</v>
      </c>
      <c r="M2549" s="6">
        <v>19868</v>
      </c>
      <c r="N2549" s="6">
        <v>12030</v>
      </c>
      <c r="O2549" s="6">
        <v>97051</v>
      </c>
      <c r="P2549" s="6">
        <v>41696</v>
      </c>
      <c r="Q2549" s="6">
        <v>42737</v>
      </c>
    </row>
    <row r="2550" spans="7:17" x14ac:dyDescent="0.3">
      <c r="G2550" s="3" t="s">
        <v>73</v>
      </c>
      <c r="H2550" s="3" t="s">
        <v>75</v>
      </c>
      <c r="I2550" s="3" t="s">
        <v>23</v>
      </c>
      <c r="J2550" s="3" t="s">
        <v>79</v>
      </c>
      <c r="K2550" s="3" t="s">
        <v>84</v>
      </c>
      <c r="L2550" s="6">
        <v>43040</v>
      </c>
      <c r="M2550" s="6">
        <v>19868</v>
      </c>
      <c r="N2550" s="6">
        <v>12030</v>
      </c>
      <c r="O2550" s="6">
        <v>97051</v>
      </c>
      <c r="P2550" s="6">
        <v>84732</v>
      </c>
      <c r="Q2550" s="6">
        <v>51344.2</v>
      </c>
    </row>
    <row r="2551" spans="7:17" x14ac:dyDescent="0.3">
      <c r="G2551" s="3" t="s">
        <v>73</v>
      </c>
      <c r="H2551" s="3" t="s">
        <v>75</v>
      </c>
      <c r="I2551" s="3" t="s">
        <v>23</v>
      </c>
      <c r="J2551" s="3" t="s">
        <v>79</v>
      </c>
      <c r="K2551" s="3" t="s">
        <v>24</v>
      </c>
      <c r="L2551" s="6">
        <v>43040</v>
      </c>
      <c r="M2551" s="6">
        <v>19868</v>
      </c>
      <c r="N2551" s="6">
        <v>12030</v>
      </c>
      <c r="O2551" s="6">
        <v>97051</v>
      </c>
      <c r="P2551" s="6">
        <v>100893</v>
      </c>
      <c r="Q2551" s="6">
        <v>54576.4</v>
      </c>
    </row>
    <row r="2552" spans="7:17" x14ac:dyDescent="0.3">
      <c r="G2552" s="3" t="s">
        <v>73</v>
      </c>
      <c r="H2552" s="3" t="s">
        <v>75</v>
      </c>
      <c r="I2552" s="3" t="s">
        <v>23</v>
      </c>
      <c r="J2552" s="3" t="s">
        <v>25</v>
      </c>
      <c r="K2552" s="3" t="s">
        <v>80</v>
      </c>
      <c r="L2552" s="6">
        <v>43040</v>
      </c>
      <c r="M2552" s="6">
        <v>19868</v>
      </c>
      <c r="N2552" s="6">
        <v>12030</v>
      </c>
      <c r="O2552" s="6">
        <v>50249</v>
      </c>
      <c r="P2552" s="6">
        <v>117461</v>
      </c>
      <c r="Q2552" s="6">
        <v>48529.599999999999</v>
      </c>
    </row>
    <row r="2553" spans="7:17" x14ac:dyDescent="0.3">
      <c r="G2553" s="3" t="s">
        <v>73</v>
      </c>
      <c r="H2553" s="3" t="s">
        <v>75</v>
      </c>
      <c r="I2553" s="3" t="s">
        <v>23</v>
      </c>
      <c r="J2553" s="3" t="s">
        <v>25</v>
      </c>
      <c r="K2553" s="3" t="s">
        <v>81</v>
      </c>
      <c r="L2553" s="6">
        <v>43040</v>
      </c>
      <c r="M2553" s="6">
        <v>19868</v>
      </c>
      <c r="N2553" s="6">
        <v>12030</v>
      </c>
      <c r="O2553" s="6">
        <v>50249</v>
      </c>
      <c r="P2553" s="6">
        <v>36016</v>
      </c>
      <c r="Q2553" s="6">
        <v>32240.6</v>
      </c>
    </row>
    <row r="2554" spans="7:17" x14ac:dyDescent="0.3">
      <c r="G2554" s="3" t="s">
        <v>73</v>
      </c>
      <c r="H2554" s="3" t="s">
        <v>75</v>
      </c>
      <c r="I2554" s="3" t="s">
        <v>23</v>
      </c>
      <c r="J2554" s="3" t="s">
        <v>25</v>
      </c>
      <c r="K2554" s="3" t="s">
        <v>82</v>
      </c>
      <c r="L2554" s="6">
        <v>43040</v>
      </c>
      <c r="M2554" s="6">
        <v>19868</v>
      </c>
      <c r="N2554" s="6">
        <v>12030</v>
      </c>
      <c r="O2554" s="6">
        <v>50249</v>
      </c>
      <c r="P2554" s="6">
        <v>33332</v>
      </c>
      <c r="Q2554" s="6">
        <v>31703.8</v>
      </c>
    </row>
    <row r="2555" spans="7:17" x14ac:dyDescent="0.3">
      <c r="G2555" s="3" t="s">
        <v>73</v>
      </c>
      <c r="H2555" s="3" t="s">
        <v>75</v>
      </c>
      <c r="I2555" s="3" t="s">
        <v>23</v>
      </c>
      <c r="J2555" s="3" t="s">
        <v>25</v>
      </c>
      <c r="K2555" s="3" t="s">
        <v>83</v>
      </c>
      <c r="L2555" s="6">
        <v>43040</v>
      </c>
      <c r="M2555" s="6">
        <v>19868</v>
      </c>
      <c r="N2555" s="6">
        <v>12030</v>
      </c>
      <c r="O2555" s="6">
        <v>50249</v>
      </c>
      <c r="P2555" s="6">
        <v>41696</v>
      </c>
      <c r="Q2555" s="6">
        <v>33376.6</v>
      </c>
    </row>
    <row r="2556" spans="7:17" x14ac:dyDescent="0.3">
      <c r="G2556" s="3" t="s">
        <v>73</v>
      </c>
      <c r="H2556" s="3" t="s">
        <v>75</v>
      </c>
      <c r="I2556" s="3" t="s">
        <v>23</v>
      </c>
      <c r="J2556" s="3" t="s">
        <v>25</v>
      </c>
      <c r="K2556" s="3" t="s">
        <v>84</v>
      </c>
      <c r="L2556" s="6">
        <v>43040</v>
      </c>
      <c r="M2556" s="6">
        <v>19868</v>
      </c>
      <c r="N2556" s="6">
        <v>12030</v>
      </c>
      <c r="O2556" s="6">
        <v>50249</v>
      </c>
      <c r="P2556" s="6">
        <v>84732</v>
      </c>
      <c r="Q2556" s="6">
        <v>41983.8</v>
      </c>
    </row>
    <row r="2557" spans="7:17" x14ac:dyDescent="0.3">
      <c r="G2557" s="3" t="s">
        <v>73</v>
      </c>
      <c r="H2557" s="3" t="s">
        <v>75</v>
      </c>
      <c r="I2557" s="3" t="s">
        <v>23</v>
      </c>
      <c r="J2557" s="3" t="s">
        <v>25</v>
      </c>
      <c r="K2557" s="3" t="s">
        <v>24</v>
      </c>
      <c r="L2557" s="6">
        <v>43040</v>
      </c>
      <c r="M2557" s="6">
        <v>19868</v>
      </c>
      <c r="N2557" s="6">
        <v>12030</v>
      </c>
      <c r="O2557" s="6">
        <v>50249</v>
      </c>
      <c r="P2557" s="6">
        <v>100893</v>
      </c>
      <c r="Q2557" s="6">
        <v>45216</v>
      </c>
    </row>
    <row r="2558" spans="7:17" x14ac:dyDescent="0.3">
      <c r="G2558" s="3" t="s">
        <v>73</v>
      </c>
      <c r="H2558" s="3" t="s">
        <v>75</v>
      </c>
      <c r="I2558" s="3" t="s">
        <v>23</v>
      </c>
      <c r="J2558" s="3" t="s">
        <v>80</v>
      </c>
      <c r="K2558" s="3" t="s">
        <v>81</v>
      </c>
      <c r="L2558" s="6">
        <v>43040</v>
      </c>
      <c r="M2558" s="6">
        <v>19868</v>
      </c>
      <c r="N2558" s="6">
        <v>12030</v>
      </c>
      <c r="O2558" s="6">
        <v>117461</v>
      </c>
      <c r="P2558" s="6">
        <v>36016</v>
      </c>
      <c r="Q2558" s="6">
        <v>45683</v>
      </c>
    </row>
    <row r="2559" spans="7:17" x14ac:dyDescent="0.3">
      <c r="G2559" s="3" t="s">
        <v>73</v>
      </c>
      <c r="H2559" s="3" t="s">
        <v>75</v>
      </c>
      <c r="I2559" s="3" t="s">
        <v>23</v>
      </c>
      <c r="J2559" s="3" t="s">
        <v>80</v>
      </c>
      <c r="K2559" s="3" t="s">
        <v>82</v>
      </c>
      <c r="L2559" s="6">
        <v>43040</v>
      </c>
      <c r="M2559" s="6">
        <v>19868</v>
      </c>
      <c r="N2559" s="6">
        <v>12030</v>
      </c>
      <c r="O2559" s="6">
        <v>117461</v>
      </c>
      <c r="P2559" s="6">
        <v>33332</v>
      </c>
      <c r="Q2559" s="6">
        <v>45146.2</v>
      </c>
    </row>
    <row r="2560" spans="7:17" x14ac:dyDescent="0.3">
      <c r="G2560" s="3" t="s">
        <v>73</v>
      </c>
      <c r="H2560" s="3" t="s">
        <v>75</v>
      </c>
      <c r="I2560" s="3" t="s">
        <v>23</v>
      </c>
      <c r="J2560" s="3" t="s">
        <v>80</v>
      </c>
      <c r="K2560" s="3" t="s">
        <v>83</v>
      </c>
      <c r="L2560" s="6">
        <v>43040</v>
      </c>
      <c r="M2560" s="6">
        <v>19868</v>
      </c>
      <c r="N2560" s="6">
        <v>12030</v>
      </c>
      <c r="O2560" s="6">
        <v>117461</v>
      </c>
      <c r="P2560" s="6">
        <v>41696</v>
      </c>
      <c r="Q2560" s="6">
        <v>46819</v>
      </c>
    </row>
    <row r="2561" spans="7:17" x14ac:dyDescent="0.3">
      <c r="G2561" s="3" t="s">
        <v>73</v>
      </c>
      <c r="H2561" s="3" t="s">
        <v>75</v>
      </c>
      <c r="I2561" s="3" t="s">
        <v>23</v>
      </c>
      <c r="J2561" s="3" t="s">
        <v>80</v>
      </c>
      <c r="K2561" s="3" t="s">
        <v>84</v>
      </c>
      <c r="L2561" s="6">
        <v>43040</v>
      </c>
      <c r="M2561" s="6">
        <v>19868</v>
      </c>
      <c r="N2561" s="6">
        <v>12030</v>
      </c>
      <c r="O2561" s="6">
        <v>117461</v>
      </c>
      <c r="P2561" s="6">
        <v>84732</v>
      </c>
      <c r="Q2561" s="6">
        <v>55426.2</v>
      </c>
    </row>
    <row r="2562" spans="7:17" x14ac:dyDescent="0.3">
      <c r="G2562" s="3" t="s">
        <v>73</v>
      </c>
      <c r="H2562" s="3" t="s">
        <v>75</v>
      </c>
      <c r="I2562" s="3" t="s">
        <v>23</v>
      </c>
      <c r="J2562" s="3" t="s">
        <v>80</v>
      </c>
      <c r="K2562" s="3" t="s">
        <v>24</v>
      </c>
      <c r="L2562" s="6">
        <v>43040</v>
      </c>
      <c r="M2562" s="6">
        <v>19868</v>
      </c>
      <c r="N2562" s="6">
        <v>12030</v>
      </c>
      <c r="O2562" s="6">
        <v>117461</v>
      </c>
      <c r="P2562" s="6">
        <v>100893</v>
      </c>
      <c r="Q2562" s="6">
        <v>58658.400000000001</v>
      </c>
    </row>
    <row r="2563" spans="7:17" x14ac:dyDescent="0.3">
      <c r="G2563" s="3" t="s">
        <v>73</v>
      </c>
      <c r="H2563" s="3" t="s">
        <v>75</v>
      </c>
      <c r="I2563" s="3" t="s">
        <v>23</v>
      </c>
      <c r="J2563" s="3" t="s">
        <v>81</v>
      </c>
      <c r="K2563" s="3" t="s">
        <v>82</v>
      </c>
      <c r="L2563" s="6">
        <v>43040</v>
      </c>
      <c r="M2563" s="6">
        <v>19868</v>
      </c>
      <c r="N2563" s="6">
        <v>12030</v>
      </c>
      <c r="O2563" s="6">
        <v>36016</v>
      </c>
      <c r="P2563" s="6">
        <v>33332</v>
      </c>
      <c r="Q2563" s="6">
        <v>28857.200000000001</v>
      </c>
    </row>
    <row r="2564" spans="7:17" x14ac:dyDescent="0.3">
      <c r="G2564" s="3" t="s">
        <v>73</v>
      </c>
      <c r="H2564" s="3" t="s">
        <v>75</v>
      </c>
      <c r="I2564" s="3" t="s">
        <v>23</v>
      </c>
      <c r="J2564" s="3" t="s">
        <v>81</v>
      </c>
      <c r="K2564" s="3" t="s">
        <v>83</v>
      </c>
      <c r="L2564" s="6">
        <v>43040</v>
      </c>
      <c r="M2564" s="6">
        <v>19868</v>
      </c>
      <c r="N2564" s="6">
        <v>12030</v>
      </c>
      <c r="O2564" s="6">
        <v>36016</v>
      </c>
      <c r="P2564" s="6">
        <v>41696</v>
      </c>
      <c r="Q2564" s="6">
        <v>30530</v>
      </c>
    </row>
    <row r="2565" spans="7:17" x14ac:dyDescent="0.3">
      <c r="G2565" s="3" t="s">
        <v>73</v>
      </c>
      <c r="H2565" s="3" t="s">
        <v>75</v>
      </c>
      <c r="I2565" s="3" t="s">
        <v>23</v>
      </c>
      <c r="J2565" s="3" t="s">
        <v>81</v>
      </c>
      <c r="K2565" s="3" t="s">
        <v>84</v>
      </c>
      <c r="L2565" s="6">
        <v>43040</v>
      </c>
      <c r="M2565" s="6">
        <v>19868</v>
      </c>
      <c r="N2565" s="6">
        <v>12030</v>
      </c>
      <c r="O2565" s="6">
        <v>36016</v>
      </c>
      <c r="P2565" s="6">
        <v>84732</v>
      </c>
      <c r="Q2565" s="6">
        <v>39137.199999999997</v>
      </c>
    </row>
    <row r="2566" spans="7:17" x14ac:dyDescent="0.3">
      <c r="G2566" s="3" t="s">
        <v>73</v>
      </c>
      <c r="H2566" s="3" t="s">
        <v>75</v>
      </c>
      <c r="I2566" s="3" t="s">
        <v>23</v>
      </c>
      <c r="J2566" s="3" t="s">
        <v>81</v>
      </c>
      <c r="K2566" s="3" t="s">
        <v>24</v>
      </c>
      <c r="L2566" s="6">
        <v>43040</v>
      </c>
      <c r="M2566" s="6">
        <v>19868</v>
      </c>
      <c r="N2566" s="6">
        <v>12030</v>
      </c>
      <c r="O2566" s="6">
        <v>36016</v>
      </c>
      <c r="P2566" s="6">
        <v>100893</v>
      </c>
      <c r="Q2566" s="6">
        <v>42369.4</v>
      </c>
    </row>
    <row r="2567" spans="7:17" x14ac:dyDescent="0.3">
      <c r="G2567" s="3" t="s">
        <v>73</v>
      </c>
      <c r="H2567" s="3" t="s">
        <v>75</v>
      </c>
      <c r="I2567" s="3" t="s">
        <v>23</v>
      </c>
      <c r="J2567" s="3" t="s">
        <v>82</v>
      </c>
      <c r="K2567" s="3" t="s">
        <v>83</v>
      </c>
      <c r="L2567" s="6">
        <v>43040</v>
      </c>
      <c r="M2567" s="6">
        <v>19868</v>
      </c>
      <c r="N2567" s="6">
        <v>12030</v>
      </c>
      <c r="O2567" s="6">
        <v>33332</v>
      </c>
      <c r="P2567" s="6">
        <v>41696</v>
      </c>
      <c r="Q2567" s="6">
        <v>29993.200000000001</v>
      </c>
    </row>
    <row r="2568" spans="7:17" x14ac:dyDescent="0.3">
      <c r="G2568" s="3" t="s">
        <v>73</v>
      </c>
      <c r="H2568" s="3" t="s">
        <v>75</v>
      </c>
      <c r="I2568" s="3" t="s">
        <v>23</v>
      </c>
      <c r="J2568" s="3" t="s">
        <v>82</v>
      </c>
      <c r="K2568" s="3" t="s">
        <v>84</v>
      </c>
      <c r="L2568" s="6">
        <v>43040</v>
      </c>
      <c r="M2568" s="6">
        <v>19868</v>
      </c>
      <c r="N2568" s="6">
        <v>12030</v>
      </c>
      <c r="O2568" s="6">
        <v>33332</v>
      </c>
      <c r="P2568" s="6">
        <v>84732</v>
      </c>
      <c r="Q2568" s="6">
        <v>38600.400000000001</v>
      </c>
    </row>
    <row r="2569" spans="7:17" x14ac:dyDescent="0.3">
      <c r="G2569" s="3" t="s">
        <v>73</v>
      </c>
      <c r="H2569" s="3" t="s">
        <v>75</v>
      </c>
      <c r="I2569" s="3" t="s">
        <v>23</v>
      </c>
      <c r="J2569" s="3" t="s">
        <v>82</v>
      </c>
      <c r="K2569" s="3" t="s">
        <v>24</v>
      </c>
      <c r="L2569" s="6">
        <v>43040</v>
      </c>
      <c r="M2569" s="6">
        <v>19868</v>
      </c>
      <c r="N2569" s="6">
        <v>12030</v>
      </c>
      <c r="O2569" s="6">
        <v>33332</v>
      </c>
      <c r="P2569" s="6">
        <v>100893</v>
      </c>
      <c r="Q2569" s="6">
        <v>41832.6</v>
      </c>
    </row>
    <row r="2570" spans="7:17" x14ac:dyDescent="0.3">
      <c r="G2570" s="3" t="s">
        <v>73</v>
      </c>
      <c r="H2570" s="3" t="s">
        <v>75</v>
      </c>
      <c r="I2570" s="3" t="s">
        <v>23</v>
      </c>
      <c r="J2570" s="3" t="s">
        <v>83</v>
      </c>
      <c r="K2570" s="3" t="s">
        <v>84</v>
      </c>
      <c r="L2570" s="6">
        <v>43040</v>
      </c>
      <c r="M2570" s="6">
        <v>19868</v>
      </c>
      <c r="N2570" s="6">
        <v>12030</v>
      </c>
      <c r="O2570" s="6">
        <v>41696</v>
      </c>
      <c r="P2570" s="6">
        <v>84732</v>
      </c>
      <c r="Q2570" s="6">
        <v>40273.199999999997</v>
      </c>
    </row>
    <row r="2571" spans="7:17" x14ac:dyDescent="0.3">
      <c r="G2571" s="3" t="s">
        <v>73</v>
      </c>
      <c r="H2571" s="3" t="s">
        <v>75</v>
      </c>
      <c r="I2571" s="3" t="s">
        <v>23</v>
      </c>
      <c r="J2571" s="3" t="s">
        <v>83</v>
      </c>
      <c r="K2571" s="3" t="s">
        <v>24</v>
      </c>
      <c r="L2571" s="6">
        <v>43040</v>
      </c>
      <c r="M2571" s="6">
        <v>19868</v>
      </c>
      <c r="N2571" s="6">
        <v>12030</v>
      </c>
      <c r="O2571" s="6">
        <v>41696</v>
      </c>
      <c r="P2571" s="6">
        <v>100893</v>
      </c>
      <c r="Q2571" s="6">
        <v>43505.4</v>
      </c>
    </row>
    <row r="2572" spans="7:17" x14ac:dyDescent="0.3">
      <c r="G2572" s="3" t="s">
        <v>73</v>
      </c>
      <c r="H2572" s="3" t="s">
        <v>75</v>
      </c>
      <c r="I2572" s="3" t="s">
        <v>23</v>
      </c>
      <c r="J2572" s="3" t="s">
        <v>84</v>
      </c>
      <c r="K2572" s="3" t="s">
        <v>24</v>
      </c>
      <c r="L2572" s="6">
        <v>43040</v>
      </c>
      <c r="M2572" s="6">
        <v>19868</v>
      </c>
      <c r="N2572" s="6">
        <v>12030</v>
      </c>
      <c r="O2572" s="6">
        <v>84732</v>
      </c>
      <c r="P2572" s="6">
        <v>100893</v>
      </c>
      <c r="Q2572" s="6">
        <v>52112.6</v>
      </c>
    </row>
    <row r="2573" spans="7:17" x14ac:dyDescent="0.3">
      <c r="G2573" s="3" t="s">
        <v>73</v>
      </c>
      <c r="H2573" s="3" t="s">
        <v>75</v>
      </c>
      <c r="I2573" s="3" t="s">
        <v>77</v>
      </c>
      <c r="J2573" s="3" t="s">
        <v>78</v>
      </c>
      <c r="K2573" s="3" t="s">
        <v>79</v>
      </c>
      <c r="L2573" s="6">
        <v>43040</v>
      </c>
      <c r="M2573" s="6">
        <v>19868</v>
      </c>
      <c r="N2573" s="6">
        <v>65219</v>
      </c>
      <c r="O2573" s="6">
        <v>94450</v>
      </c>
      <c r="P2573" s="6">
        <v>97051</v>
      </c>
      <c r="Q2573" s="6">
        <v>63925.599999999999</v>
      </c>
    </row>
    <row r="2574" spans="7:17" x14ac:dyDescent="0.3">
      <c r="G2574" s="3" t="s">
        <v>73</v>
      </c>
      <c r="H2574" s="3" t="s">
        <v>75</v>
      </c>
      <c r="I2574" s="3" t="s">
        <v>77</v>
      </c>
      <c r="J2574" s="3" t="s">
        <v>78</v>
      </c>
      <c r="K2574" s="3" t="s">
        <v>25</v>
      </c>
      <c r="L2574" s="6">
        <v>43040</v>
      </c>
      <c r="M2574" s="6">
        <v>19868</v>
      </c>
      <c r="N2574" s="6">
        <v>65219</v>
      </c>
      <c r="O2574" s="6">
        <v>94450</v>
      </c>
      <c r="P2574" s="6">
        <v>50249</v>
      </c>
      <c r="Q2574" s="6">
        <v>54565.2</v>
      </c>
    </row>
    <row r="2575" spans="7:17" x14ac:dyDescent="0.3">
      <c r="G2575" s="3" t="s">
        <v>73</v>
      </c>
      <c r="H2575" s="3" t="s">
        <v>75</v>
      </c>
      <c r="I2575" s="3" t="s">
        <v>77</v>
      </c>
      <c r="J2575" s="3" t="s">
        <v>78</v>
      </c>
      <c r="K2575" s="3" t="s">
        <v>80</v>
      </c>
      <c r="L2575" s="6">
        <v>43040</v>
      </c>
      <c r="M2575" s="6">
        <v>19868</v>
      </c>
      <c r="N2575" s="6">
        <v>65219</v>
      </c>
      <c r="O2575" s="6">
        <v>94450</v>
      </c>
      <c r="P2575" s="6">
        <v>117461</v>
      </c>
      <c r="Q2575" s="6">
        <v>68007.600000000006</v>
      </c>
    </row>
    <row r="2576" spans="7:17" x14ac:dyDescent="0.3">
      <c r="G2576" s="3" t="s">
        <v>73</v>
      </c>
      <c r="H2576" s="3" t="s">
        <v>75</v>
      </c>
      <c r="I2576" s="3" t="s">
        <v>77</v>
      </c>
      <c r="J2576" s="3" t="s">
        <v>78</v>
      </c>
      <c r="K2576" s="3" t="s">
        <v>81</v>
      </c>
      <c r="L2576" s="6">
        <v>43040</v>
      </c>
      <c r="M2576" s="6">
        <v>19868</v>
      </c>
      <c r="N2576" s="6">
        <v>65219</v>
      </c>
      <c r="O2576" s="6">
        <v>94450</v>
      </c>
      <c r="P2576" s="6">
        <v>36016</v>
      </c>
      <c r="Q2576" s="6">
        <v>51718.6</v>
      </c>
    </row>
    <row r="2577" spans="7:17" x14ac:dyDescent="0.3">
      <c r="G2577" s="3" t="s">
        <v>73</v>
      </c>
      <c r="H2577" s="3" t="s">
        <v>75</v>
      </c>
      <c r="I2577" s="3" t="s">
        <v>77</v>
      </c>
      <c r="J2577" s="3" t="s">
        <v>78</v>
      </c>
      <c r="K2577" s="3" t="s">
        <v>82</v>
      </c>
      <c r="L2577" s="6">
        <v>43040</v>
      </c>
      <c r="M2577" s="6">
        <v>19868</v>
      </c>
      <c r="N2577" s="6">
        <v>65219</v>
      </c>
      <c r="O2577" s="6">
        <v>94450</v>
      </c>
      <c r="P2577" s="6">
        <v>33332</v>
      </c>
      <c r="Q2577" s="6">
        <v>51181.8</v>
      </c>
    </row>
    <row r="2578" spans="7:17" x14ac:dyDescent="0.3">
      <c r="G2578" s="3" t="s">
        <v>73</v>
      </c>
      <c r="H2578" s="3" t="s">
        <v>75</v>
      </c>
      <c r="I2578" s="3" t="s">
        <v>77</v>
      </c>
      <c r="J2578" s="3" t="s">
        <v>78</v>
      </c>
      <c r="K2578" s="3" t="s">
        <v>83</v>
      </c>
      <c r="L2578" s="6">
        <v>43040</v>
      </c>
      <c r="M2578" s="6">
        <v>19868</v>
      </c>
      <c r="N2578" s="6">
        <v>65219</v>
      </c>
      <c r="O2578" s="6">
        <v>94450</v>
      </c>
      <c r="P2578" s="6">
        <v>41696</v>
      </c>
      <c r="Q2578" s="6">
        <v>52854.6</v>
      </c>
    </row>
    <row r="2579" spans="7:17" x14ac:dyDescent="0.3">
      <c r="G2579" s="3" t="s">
        <v>73</v>
      </c>
      <c r="H2579" s="3" t="s">
        <v>75</v>
      </c>
      <c r="I2579" s="3" t="s">
        <v>77</v>
      </c>
      <c r="J2579" s="3" t="s">
        <v>78</v>
      </c>
      <c r="K2579" s="3" t="s">
        <v>84</v>
      </c>
      <c r="L2579" s="6">
        <v>43040</v>
      </c>
      <c r="M2579" s="6">
        <v>19868</v>
      </c>
      <c r="N2579" s="6">
        <v>65219</v>
      </c>
      <c r="O2579" s="6">
        <v>94450</v>
      </c>
      <c r="P2579" s="6">
        <v>84732</v>
      </c>
      <c r="Q2579" s="6">
        <v>61461.8</v>
      </c>
    </row>
    <row r="2580" spans="7:17" x14ac:dyDescent="0.3">
      <c r="G2580" s="3" t="s">
        <v>73</v>
      </c>
      <c r="H2580" s="3" t="s">
        <v>75</v>
      </c>
      <c r="I2580" s="3" t="s">
        <v>77</v>
      </c>
      <c r="J2580" s="3" t="s">
        <v>78</v>
      </c>
      <c r="K2580" s="3" t="s">
        <v>24</v>
      </c>
      <c r="L2580" s="6">
        <v>43040</v>
      </c>
      <c r="M2580" s="6">
        <v>19868</v>
      </c>
      <c r="N2580" s="6">
        <v>65219</v>
      </c>
      <c r="O2580" s="6">
        <v>94450</v>
      </c>
      <c r="P2580" s="6">
        <v>100893</v>
      </c>
      <c r="Q2580" s="6">
        <v>64694</v>
      </c>
    </row>
    <row r="2581" spans="7:17" x14ac:dyDescent="0.3">
      <c r="G2581" s="3" t="s">
        <v>73</v>
      </c>
      <c r="H2581" s="3" t="s">
        <v>75</v>
      </c>
      <c r="I2581" s="3" t="s">
        <v>77</v>
      </c>
      <c r="J2581" s="3" t="s">
        <v>79</v>
      </c>
      <c r="K2581" s="3" t="s">
        <v>25</v>
      </c>
      <c r="L2581" s="6">
        <v>43040</v>
      </c>
      <c r="M2581" s="6">
        <v>19868</v>
      </c>
      <c r="N2581" s="6">
        <v>65219</v>
      </c>
      <c r="O2581" s="6">
        <v>97051</v>
      </c>
      <c r="P2581" s="6">
        <v>50249</v>
      </c>
      <c r="Q2581" s="6">
        <v>55085.4</v>
      </c>
    </row>
    <row r="2582" spans="7:17" x14ac:dyDescent="0.3">
      <c r="G2582" s="3" t="s">
        <v>73</v>
      </c>
      <c r="H2582" s="3" t="s">
        <v>75</v>
      </c>
      <c r="I2582" s="3" t="s">
        <v>77</v>
      </c>
      <c r="J2582" s="3" t="s">
        <v>79</v>
      </c>
      <c r="K2582" s="3" t="s">
        <v>80</v>
      </c>
      <c r="L2582" s="6">
        <v>43040</v>
      </c>
      <c r="M2582" s="6">
        <v>19868</v>
      </c>
      <c r="N2582" s="6">
        <v>65219</v>
      </c>
      <c r="O2582" s="6">
        <v>97051</v>
      </c>
      <c r="P2582" s="6">
        <v>117461</v>
      </c>
      <c r="Q2582" s="6">
        <v>68527.8</v>
      </c>
    </row>
    <row r="2583" spans="7:17" x14ac:dyDescent="0.3">
      <c r="G2583" s="3" t="s">
        <v>73</v>
      </c>
      <c r="H2583" s="3" t="s">
        <v>75</v>
      </c>
      <c r="I2583" s="3" t="s">
        <v>77</v>
      </c>
      <c r="J2583" s="3" t="s">
        <v>79</v>
      </c>
      <c r="K2583" s="3" t="s">
        <v>81</v>
      </c>
      <c r="L2583" s="6">
        <v>43040</v>
      </c>
      <c r="M2583" s="6">
        <v>19868</v>
      </c>
      <c r="N2583" s="6">
        <v>65219</v>
      </c>
      <c r="O2583" s="6">
        <v>97051</v>
      </c>
      <c r="P2583" s="6">
        <v>36016</v>
      </c>
      <c r="Q2583" s="6">
        <v>52238.8</v>
      </c>
    </row>
    <row r="2584" spans="7:17" x14ac:dyDescent="0.3">
      <c r="G2584" s="3" t="s">
        <v>73</v>
      </c>
      <c r="H2584" s="3" t="s">
        <v>75</v>
      </c>
      <c r="I2584" s="3" t="s">
        <v>77</v>
      </c>
      <c r="J2584" s="3" t="s">
        <v>79</v>
      </c>
      <c r="K2584" s="3" t="s">
        <v>82</v>
      </c>
      <c r="L2584" s="6">
        <v>43040</v>
      </c>
      <c r="M2584" s="6">
        <v>19868</v>
      </c>
      <c r="N2584" s="6">
        <v>65219</v>
      </c>
      <c r="O2584" s="6">
        <v>97051</v>
      </c>
      <c r="P2584" s="6">
        <v>33332</v>
      </c>
      <c r="Q2584" s="6">
        <v>51702</v>
      </c>
    </row>
    <row r="2585" spans="7:17" x14ac:dyDescent="0.3">
      <c r="G2585" s="3" t="s">
        <v>73</v>
      </c>
      <c r="H2585" s="3" t="s">
        <v>75</v>
      </c>
      <c r="I2585" s="3" t="s">
        <v>77</v>
      </c>
      <c r="J2585" s="3" t="s">
        <v>79</v>
      </c>
      <c r="K2585" s="3" t="s">
        <v>83</v>
      </c>
      <c r="L2585" s="6">
        <v>43040</v>
      </c>
      <c r="M2585" s="6">
        <v>19868</v>
      </c>
      <c r="N2585" s="6">
        <v>65219</v>
      </c>
      <c r="O2585" s="6">
        <v>97051</v>
      </c>
      <c r="P2585" s="6">
        <v>41696</v>
      </c>
      <c r="Q2585" s="6">
        <v>53374.8</v>
      </c>
    </row>
    <row r="2586" spans="7:17" x14ac:dyDescent="0.3">
      <c r="G2586" s="3" t="s">
        <v>73</v>
      </c>
      <c r="H2586" s="3" t="s">
        <v>75</v>
      </c>
      <c r="I2586" s="3" t="s">
        <v>77</v>
      </c>
      <c r="J2586" s="3" t="s">
        <v>79</v>
      </c>
      <c r="K2586" s="3" t="s">
        <v>84</v>
      </c>
      <c r="L2586" s="6">
        <v>43040</v>
      </c>
      <c r="M2586" s="6">
        <v>19868</v>
      </c>
      <c r="N2586" s="6">
        <v>65219</v>
      </c>
      <c r="O2586" s="6">
        <v>97051</v>
      </c>
      <c r="P2586" s="6">
        <v>84732</v>
      </c>
      <c r="Q2586" s="6">
        <v>61982</v>
      </c>
    </row>
    <row r="2587" spans="7:17" x14ac:dyDescent="0.3">
      <c r="G2587" s="3" t="s">
        <v>73</v>
      </c>
      <c r="H2587" s="3" t="s">
        <v>75</v>
      </c>
      <c r="I2587" s="3" t="s">
        <v>77</v>
      </c>
      <c r="J2587" s="3" t="s">
        <v>79</v>
      </c>
      <c r="K2587" s="3" t="s">
        <v>24</v>
      </c>
      <c r="L2587" s="6">
        <v>43040</v>
      </c>
      <c r="M2587" s="6">
        <v>19868</v>
      </c>
      <c r="N2587" s="6">
        <v>65219</v>
      </c>
      <c r="O2587" s="6">
        <v>97051</v>
      </c>
      <c r="P2587" s="6">
        <v>100893</v>
      </c>
      <c r="Q2587" s="6">
        <v>65214.2</v>
      </c>
    </row>
    <row r="2588" spans="7:17" x14ac:dyDescent="0.3">
      <c r="G2588" s="3" t="s">
        <v>73</v>
      </c>
      <c r="H2588" s="3" t="s">
        <v>75</v>
      </c>
      <c r="I2588" s="3" t="s">
        <v>77</v>
      </c>
      <c r="J2588" s="3" t="s">
        <v>25</v>
      </c>
      <c r="K2588" s="3" t="s">
        <v>80</v>
      </c>
      <c r="L2588" s="6">
        <v>43040</v>
      </c>
      <c r="M2588" s="6">
        <v>19868</v>
      </c>
      <c r="N2588" s="6">
        <v>65219</v>
      </c>
      <c r="O2588" s="6">
        <v>50249</v>
      </c>
      <c r="P2588" s="6">
        <v>117461</v>
      </c>
      <c r="Q2588" s="6">
        <v>59167.4</v>
      </c>
    </row>
    <row r="2589" spans="7:17" x14ac:dyDescent="0.3">
      <c r="G2589" s="3" t="s">
        <v>73</v>
      </c>
      <c r="H2589" s="3" t="s">
        <v>75</v>
      </c>
      <c r="I2589" s="3" t="s">
        <v>77</v>
      </c>
      <c r="J2589" s="3" t="s">
        <v>25</v>
      </c>
      <c r="K2589" s="3" t="s">
        <v>81</v>
      </c>
      <c r="L2589" s="6">
        <v>43040</v>
      </c>
      <c r="M2589" s="6">
        <v>19868</v>
      </c>
      <c r="N2589" s="6">
        <v>65219</v>
      </c>
      <c r="O2589" s="6">
        <v>50249</v>
      </c>
      <c r="P2589" s="6">
        <v>36016</v>
      </c>
      <c r="Q2589" s="6">
        <v>42878.400000000001</v>
      </c>
    </row>
    <row r="2590" spans="7:17" x14ac:dyDescent="0.3">
      <c r="G2590" s="3" t="s">
        <v>73</v>
      </c>
      <c r="H2590" s="3" t="s">
        <v>75</v>
      </c>
      <c r="I2590" s="3" t="s">
        <v>77</v>
      </c>
      <c r="J2590" s="3" t="s">
        <v>25</v>
      </c>
      <c r="K2590" s="3" t="s">
        <v>82</v>
      </c>
      <c r="L2590" s="6">
        <v>43040</v>
      </c>
      <c r="M2590" s="6">
        <v>19868</v>
      </c>
      <c r="N2590" s="6">
        <v>65219</v>
      </c>
      <c r="O2590" s="6">
        <v>50249</v>
      </c>
      <c r="P2590" s="6">
        <v>33332</v>
      </c>
      <c r="Q2590" s="6">
        <v>42341.599999999999</v>
      </c>
    </row>
    <row r="2591" spans="7:17" x14ac:dyDescent="0.3">
      <c r="G2591" s="3" t="s">
        <v>73</v>
      </c>
      <c r="H2591" s="3" t="s">
        <v>75</v>
      </c>
      <c r="I2591" s="3" t="s">
        <v>77</v>
      </c>
      <c r="J2591" s="3" t="s">
        <v>25</v>
      </c>
      <c r="K2591" s="3" t="s">
        <v>83</v>
      </c>
      <c r="L2591" s="6">
        <v>43040</v>
      </c>
      <c r="M2591" s="6">
        <v>19868</v>
      </c>
      <c r="N2591" s="6">
        <v>65219</v>
      </c>
      <c r="O2591" s="6">
        <v>50249</v>
      </c>
      <c r="P2591" s="6">
        <v>41696</v>
      </c>
      <c r="Q2591" s="6">
        <v>44014.400000000001</v>
      </c>
    </row>
    <row r="2592" spans="7:17" x14ac:dyDescent="0.3">
      <c r="G2592" s="3" t="s">
        <v>73</v>
      </c>
      <c r="H2592" s="3" t="s">
        <v>75</v>
      </c>
      <c r="I2592" s="3" t="s">
        <v>77</v>
      </c>
      <c r="J2592" s="3" t="s">
        <v>25</v>
      </c>
      <c r="K2592" s="3" t="s">
        <v>84</v>
      </c>
      <c r="L2592" s="6">
        <v>43040</v>
      </c>
      <c r="M2592" s="6">
        <v>19868</v>
      </c>
      <c r="N2592" s="6">
        <v>65219</v>
      </c>
      <c r="O2592" s="6">
        <v>50249</v>
      </c>
      <c r="P2592" s="6">
        <v>84732</v>
      </c>
      <c r="Q2592" s="6">
        <v>52621.599999999999</v>
      </c>
    </row>
    <row r="2593" spans="7:17" x14ac:dyDescent="0.3">
      <c r="G2593" s="3" t="s">
        <v>73</v>
      </c>
      <c r="H2593" s="3" t="s">
        <v>75</v>
      </c>
      <c r="I2593" s="3" t="s">
        <v>77</v>
      </c>
      <c r="J2593" s="3" t="s">
        <v>25</v>
      </c>
      <c r="K2593" s="3" t="s">
        <v>24</v>
      </c>
      <c r="L2593" s="6">
        <v>43040</v>
      </c>
      <c r="M2593" s="6">
        <v>19868</v>
      </c>
      <c r="N2593" s="6">
        <v>65219</v>
      </c>
      <c r="O2593" s="6">
        <v>50249</v>
      </c>
      <c r="P2593" s="6">
        <v>100893</v>
      </c>
      <c r="Q2593" s="6">
        <v>55853.8</v>
      </c>
    </row>
    <row r="2594" spans="7:17" x14ac:dyDescent="0.3">
      <c r="G2594" s="3" t="s">
        <v>73</v>
      </c>
      <c r="H2594" s="3" t="s">
        <v>75</v>
      </c>
      <c r="I2594" s="3" t="s">
        <v>77</v>
      </c>
      <c r="J2594" s="3" t="s">
        <v>80</v>
      </c>
      <c r="K2594" s="3" t="s">
        <v>81</v>
      </c>
      <c r="L2594" s="6">
        <v>43040</v>
      </c>
      <c r="M2594" s="6">
        <v>19868</v>
      </c>
      <c r="N2594" s="6">
        <v>65219</v>
      </c>
      <c r="O2594" s="6">
        <v>117461</v>
      </c>
      <c r="P2594" s="6">
        <v>36016</v>
      </c>
      <c r="Q2594" s="6">
        <v>56320.800000000003</v>
      </c>
    </row>
    <row r="2595" spans="7:17" x14ac:dyDescent="0.3">
      <c r="G2595" s="3" t="s">
        <v>73</v>
      </c>
      <c r="H2595" s="3" t="s">
        <v>75</v>
      </c>
      <c r="I2595" s="3" t="s">
        <v>77</v>
      </c>
      <c r="J2595" s="3" t="s">
        <v>80</v>
      </c>
      <c r="K2595" s="3" t="s">
        <v>82</v>
      </c>
      <c r="L2595" s="6">
        <v>43040</v>
      </c>
      <c r="M2595" s="6">
        <v>19868</v>
      </c>
      <c r="N2595" s="6">
        <v>65219</v>
      </c>
      <c r="O2595" s="6">
        <v>117461</v>
      </c>
      <c r="P2595" s="6">
        <v>33332</v>
      </c>
      <c r="Q2595" s="6">
        <v>55784</v>
      </c>
    </row>
    <row r="2596" spans="7:17" x14ac:dyDescent="0.3">
      <c r="G2596" s="3" t="s">
        <v>73</v>
      </c>
      <c r="H2596" s="3" t="s">
        <v>75</v>
      </c>
      <c r="I2596" s="3" t="s">
        <v>77</v>
      </c>
      <c r="J2596" s="3" t="s">
        <v>80</v>
      </c>
      <c r="K2596" s="3" t="s">
        <v>83</v>
      </c>
      <c r="L2596" s="6">
        <v>43040</v>
      </c>
      <c r="M2596" s="6">
        <v>19868</v>
      </c>
      <c r="N2596" s="6">
        <v>65219</v>
      </c>
      <c r="O2596" s="6">
        <v>117461</v>
      </c>
      <c r="P2596" s="6">
        <v>41696</v>
      </c>
      <c r="Q2596" s="6">
        <v>57456.800000000003</v>
      </c>
    </row>
    <row r="2597" spans="7:17" x14ac:dyDescent="0.3">
      <c r="G2597" s="3" t="s">
        <v>73</v>
      </c>
      <c r="H2597" s="3" t="s">
        <v>75</v>
      </c>
      <c r="I2597" s="3" t="s">
        <v>77</v>
      </c>
      <c r="J2597" s="3" t="s">
        <v>80</v>
      </c>
      <c r="K2597" s="3" t="s">
        <v>84</v>
      </c>
      <c r="L2597" s="6">
        <v>43040</v>
      </c>
      <c r="M2597" s="6">
        <v>19868</v>
      </c>
      <c r="N2597" s="6">
        <v>65219</v>
      </c>
      <c r="O2597" s="6">
        <v>117461</v>
      </c>
      <c r="P2597" s="6">
        <v>84732</v>
      </c>
      <c r="Q2597" s="6">
        <v>66064</v>
      </c>
    </row>
    <row r="2598" spans="7:17" x14ac:dyDescent="0.3">
      <c r="G2598" s="3" t="s">
        <v>73</v>
      </c>
      <c r="H2598" s="3" t="s">
        <v>75</v>
      </c>
      <c r="I2598" s="3" t="s">
        <v>77</v>
      </c>
      <c r="J2598" s="3" t="s">
        <v>80</v>
      </c>
      <c r="K2598" s="3" t="s">
        <v>24</v>
      </c>
      <c r="L2598" s="6">
        <v>43040</v>
      </c>
      <c r="M2598" s="6">
        <v>19868</v>
      </c>
      <c r="N2598" s="6">
        <v>65219</v>
      </c>
      <c r="O2598" s="6">
        <v>117461</v>
      </c>
      <c r="P2598" s="6">
        <v>100893</v>
      </c>
      <c r="Q2598" s="6">
        <v>69296.2</v>
      </c>
    </row>
    <row r="2599" spans="7:17" x14ac:dyDescent="0.3">
      <c r="G2599" s="3" t="s">
        <v>73</v>
      </c>
      <c r="H2599" s="3" t="s">
        <v>75</v>
      </c>
      <c r="I2599" s="3" t="s">
        <v>77</v>
      </c>
      <c r="J2599" s="3" t="s">
        <v>81</v>
      </c>
      <c r="K2599" s="3" t="s">
        <v>82</v>
      </c>
      <c r="L2599" s="6">
        <v>43040</v>
      </c>
      <c r="M2599" s="6">
        <v>19868</v>
      </c>
      <c r="N2599" s="6">
        <v>65219</v>
      </c>
      <c r="O2599" s="6">
        <v>36016</v>
      </c>
      <c r="P2599" s="6">
        <v>33332</v>
      </c>
      <c r="Q2599" s="6">
        <v>39495</v>
      </c>
    </row>
    <row r="2600" spans="7:17" x14ac:dyDescent="0.3">
      <c r="G2600" s="3" t="s">
        <v>73</v>
      </c>
      <c r="H2600" s="3" t="s">
        <v>75</v>
      </c>
      <c r="I2600" s="3" t="s">
        <v>77</v>
      </c>
      <c r="J2600" s="3" t="s">
        <v>81</v>
      </c>
      <c r="K2600" s="3" t="s">
        <v>83</v>
      </c>
      <c r="L2600" s="6">
        <v>43040</v>
      </c>
      <c r="M2600" s="6">
        <v>19868</v>
      </c>
      <c r="N2600" s="6">
        <v>65219</v>
      </c>
      <c r="O2600" s="6">
        <v>36016</v>
      </c>
      <c r="P2600" s="6">
        <v>41696</v>
      </c>
      <c r="Q2600" s="6">
        <v>41167.800000000003</v>
      </c>
    </row>
    <row r="2601" spans="7:17" x14ac:dyDescent="0.3">
      <c r="G2601" s="3" t="s">
        <v>73</v>
      </c>
      <c r="H2601" s="3" t="s">
        <v>75</v>
      </c>
      <c r="I2601" s="3" t="s">
        <v>77</v>
      </c>
      <c r="J2601" s="3" t="s">
        <v>81</v>
      </c>
      <c r="K2601" s="3" t="s">
        <v>84</v>
      </c>
      <c r="L2601" s="6">
        <v>43040</v>
      </c>
      <c r="M2601" s="6">
        <v>19868</v>
      </c>
      <c r="N2601" s="6">
        <v>65219</v>
      </c>
      <c r="O2601" s="6">
        <v>36016</v>
      </c>
      <c r="P2601" s="6">
        <v>84732</v>
      </c>
      <c r="Q2601" s="6">
        <v>49775</v>
      </c>
    </row>
    <row r="2602" spans="7:17" x14ac:dyDescent="0.3">
      <c r="G2602" s="3" t="s">
        <v>73</v>
      </c>
      <c r="H2602" s="3" t="s">
        <v>75</v>
      </c>
      <c r="I2602" s="3" t="s">
        <v>77</v>
      </c>
      <c r="J2602" s="3" t="s">
        <v>81</v>
      </c>
      <c r="K2602" s="3" t="s">
        <v>24</v>
      </c>
      <c r="L2602" s="6">
        <v>43040</v>
      </c>
      <c r="M2602" s="6">
        <v>19868</v>
      </c>
      <c r="N2602" s="6">
        <v>65219</v>
      </c>
      <c r="O2602" s="6">
        <v>36016</v>
      </c>
      <c r="P2602" s="6">
        <v>100893</v>
      </c>
      <c r="Q2602" s="6">
        <v>53007.199999999997</v>
      </c>
    </row>
    <row r="2603" spans="7:17" x14ac:dyDescent="0.3">
      <c r="G2603" s="3" t="s">
        <v>73</v>
      </c>
      <c r="H2603" s="3" t="s">
        <v>75</v>
      </c>
      <c r="I2603" s="3" t="s">
        <v>77</v>
      </c>
      <c r="J2603" s="3" t="s">
        <v>82</v>
      </c>
      <c r="K2603" s="3" t="s">
        <v>83</v>
      </c>
      <c r="L2603" s="6">
        <v>43040</v>
      </c>
      <c r="M2603" s="6">
        <v>19868</v>
      </c>
      <c r="N2603" s="6">
        <v>65219</v>
      </c>
      <c r="O2603" s="6">
        <v>33332</v>
      </c>
      <c r="P2603" s="6">
        <v>41696</v>
      </c>
      <c r="Q2603" s="6">
        <v>40631</v>
      </c>
    </row>
    <row r="2604" spans="7:17" x14ac:dyDescent="0.3">
      <c r="G2604" s="3" t="s">
        <v>73</v>
      </c>
      <c r="H2604" s="3" t="s">
        <v>75</v>
      </c>
      <c r="I2604" s="3" t="s">
        <v>77</v>
      </c>
      <c r="J2604" s="3" t="s">
        <v>82</v>
      </c>
      <c r="K2604" s="3" t="s">
        <v>84</v>
      </c>
      <c r="L2604" s="6">
        <v>43040</v>
      </c>
      <c r="M2604" s="6">
        <v>19868</v>
      </c>
      <c r="N2604" s="6">
        <v>65219</v>
      </c>
      <c r="O2604" s="6">
        <v>33332</v>
      </c>
      <c r="P2604" s="6">
        <v>84732</v>
      </c>
      <c r="Q2604" s="6">
        <v>49238.2</v>
      </c>
    </row>
    <row r="2605" spans="7:17" x14ac:dyDescent="0.3">
      <c r="G2605" s="3" t="s">
        <v>73</v>
      </c>
      <c r="H2605" s="3" t="s">
        <v>75</v>
      </c>
      <c r="I2605" s="3" t="s">
        <v>77</v>
      </c>
      <c r="J2605" s="3" t="s">
        <v>82</v>
      </c>
      <c r="K2605" s="3" t="s">
        <v>24</v>
      </c>
      <c r="L2605" s="6">
        <v>43040</v>
      </c>
      <c r="M2605" s="6">
        <v>19868</v>
      </c>
      <c r="N2605" s="6">
        <v>65219</v>
      </c>
      <c r="O2605" s="6">
        <v>33332</v>
      </c>
      <c r="P2605" s="6">
        <v>100893</v>
      </c>
      <c r="Q2605" s="6">
        <v>52470.400000000001</v>
      </c>
    </row>
    <row r="2606" spans="7:17" x14ac:dyDescent="0.3">
      <c r="G2606" s="3" t="s">
        <v>73</v>
      </c>
      <c r="H2606" s="3" t="s">
        <v>75</v>
      </c>
      <c r="I2606" s="3" t="s">
        <v>77</v>
      </c>
      <c r="J2606" s="3" t="s">
        <v>83</v>
      </c>
      <c r="K2606" s="3" t="s">
        <v>84</v>
      </c>
      <c r="L2606" s="6">
        <v>43040</v>
      </c>
      <c r="M2606" s="6">
        <v>19868</v>
      </c>
      <c r="N2606" s="6">
        <v>65219</v>
      </c>
      <c r="O2606" s="6">
        <v>41696</v>
      </c>
      <c r="P2606" s="6">
        <v>84732</v>
      </c>
      <c r="Q2606" s="6">
        <v>50911</v>
      </c>
    </row>
    <row r="2607" spans="7:17" x14ac:dyDescent="0.3">
      <c r="G2607" s="3" t="s">
        <v>73</v>
      </c>
      <c r="H2607" s="3" t="s">
        <v>75</v>
      </c>
      <c r="I2607" s="3" t="s">
        <v>77</v>
      </c>
      <c r="J2607" s="3" t="s">
        <v>83</v>
      </c>
      <c r="K2607" s="3" t="s">
        <v>24</v>
      </c>
      <c r="L2607" s="6">
        <v>43040</v>
      </c>
      <c r="M2607" s="6">
        <v>19868</v>
      </c>
      <c r="N2607" s="6">
        <v>65219</v>
      </c>
      <c r="O2607" s="6">
        <v>41696</v>
      </c>
      <c r="P2607" s="6">
        <v>100893</v>
      </c>
      <c r="Q2607" s="6">
        <v>54143.199999999997</v>
      </c>
    </row>
    <row r="2608" spans="7:17" x14ac:dyDescent="0.3">
      <c r="G2608" s="3" t="s">
        <v>73</v>
      </c>
      <c r="H2608" s="3" t="s">
        <v>75</v>
      </c>
      <c r="I2608" s="3" t="s">
        <v>77</v>
      </c>
      <c r="J2608" s="3" t="s">
        <v>84</v>
      </c>
      <c r="K2608" s="3" t="s">
        <v>24</v>
      </c>
      <c r="L2608" s="6">
        <v>43040</v>
      </c>
      <c r="M2608" s="6">
        <v>19868</v>
      </c>
      <c r="N2608" s="6">
        <v>65219</v>
      </c>
      <c r="O2608" s="6">
        <v>84732</v>
      </c>
      <c r="P2608" s="6">
        <v>100893</v>
      </c>
      <c r="Q2608" s="6">
        <v>62750.400000000001</v>
      </c>
    </row>
    <row r="2609" spans="7:17" x14ac:dyDescent="0.3">
      <c r="G2609" s="3" t="s">
        <v>73</v>
      </c>
      <c r="H2609" s="3" t="s">
        <v>75</v>
      </c>
      <c r="I2609" s="3" t="s">
        <v>78</v>
      </c>
      <c r="J2609" s="3" t="s">
        <v>79</v>
      </c>
      <c r="K2609" s="3" t="s">
        <v>25</v>
      </c>
      <c r="L2609" s="6">
        <v>43040</v>
      </c>
      <c r="M2609" s="6">
        <v>19868</v>
      </c>
      <c r="N2609" s="6">
        <v>94450</v>
      </c>
      <c r="O2609" s="6">
        <v>97051</v>
      </c>
      <c r="P2609" s="6">
        <v>50249</v>
      </c>
      <c r="Q2609" s="6">
        <v>60931.6</v>
      </c>
    </row>
    <row r="2610" spans="7:17" x14ac:dyDescent="0.3">
      <c r="G2610" s="3" t="s">
        <v>73</v>
      </c>
      <c r="H2610" s="3" t="s">
        <v>75</v>
      </c>
      <c r="I2610" s="3" t="s">
        <v>78</v>
      </c>
      <c r="J2610" s="3" t="s">
        <v>79</v>
      </c>
      <c r="K2610" s="3" t="s">
        <v>80</v>
      </c>
      <c r="L2610" s="6">
        <v>43040</v>
      </c>
      <c r="M2610" s="6">
        <v>19868</v>
      </c>
      <c r="N2610" s="6">
        <v>94450</v>
      </c>
      <c r="O2610" s="6">
        <v>97051</v>
      </c>
      <c r="P2610" s="6">
        <v>117461</v>
      </c>
      <c r="Q2610" s="6">
        <v>74374</v>
      </c>
    </row>
    <row r="2611" spans="7:17" x14ac:dyDescent="0.3">
      <c r="G2611" s="3" t="s">
        <v>73</v>
      </c>
      <c r="H2611" s="3" t="s">
        <v>75</v>
      </c>
      <c r="I2611" s="3" t="s">
        <v>78</v>
      </c>
      <c r="J2611" s="3" t="s">
        <v>79</v>
      </c>
      <c r="K2611" s="3" t="s">
        <v>81</v>
      </c>
      <c r="L2611" s="6">
        <v>43040</v>
      </c>
      <c r="M2611" s="6">
        <v>19868</v>
      </c>
      <c r="N2611" s="6">
        <v>94450</v>
      </c>
      <c r="O2611" s="6">
        <v>97051</v>
      </c>
      <c r="P2611" s="6">
        <v>36016</v>
      </c>
      <c r="Q2611" s="6">
        <v>58085</v>
      </c>
    </row>
    <row r="2612" spans="7:17" x14ac:dyDescent="0.3">
      <c r="G2612" s="3" t="s">
        <v>73</v>
      </c>
      <c r="H2612" s="3" t="s">
        <v>75</v>
      </c>
      <c r="I2612" s="3" t="s">
        <v>78</v>
      </c>
      <c r="J2612" s="3" t="s">
        <v>79</v>
      </c>
      <c r="K2612" s="3" t="s">
        <v>82</v>
      </c>
      <c r="L2612" s="6">
        <v>43040</v>
      </c>
      <c r="M2612" s="6">
        <v>19868</v>
      </c>
      <c r="N2612" s="6">
        <v>94450</v>
      </c>
      <c r="O2612" s="6">
        <v>97051</v>
      </c>
      <c r="P2612" s="6">
        <v>33332</v>
      </c>
      <c r="Q2612" s="6">
        <v>57548.2</v>
      </c>
    </row>
    <row r="2613" spans="7:17" x14ac:dyDescent="0.3">
      <c r="G2613" s="3" t="s">
        <v>73</v>
      </c>
      <c r="H2613" s="3" t="s">
        <v>75</v>
      </c>
      <c r="I2613" s="3" t="s">
        <v>78</v>
      </c>
      <c r="J2613" s="3" t="s">
        <v>79</v>
      </c>
      <c r="K2613" s="3" t="s">
        <v>83</v>
      </c>
      <c r="L2613" s="6">
        <v>43040</v>
      </c>
      <c r="M2613" s="6">
        <v>19868</v>
      </c>
      <c r="N2613" s="6">
        <v>94450</v>
      </c>
      <c r="O2613" s="6">
        <v>97051</v>
      </c>
      <c r="P2613" s="6">
        <v>41696</v>
      </c>
      <c r="Q2613" s="6">
        <v>59221</v>
      </c>
    </row>
    <row r="2614" spans="7:17" x14ac:dyDescent="0.3">
      <c r="G2614" s="3" t="s">
        <v>73</v>
      </c>
      <c r="H2614" s="3" t="s">
        <v>75</v>
      </c>
      <c r="I2614" s="3" t="s">
        <v>78</v>
      </c>
      <c r="J2614" s="3" t="s">
        <v>79</v>
      </c>
      <c r="K2614" s="3" t="s">
        <v>84</v>
      </c>
      <c r="L2614" s="6">
        <v>43040</v>
      </c>
      <c r="M2614" s="6">
        <v>19868</v>
      </c>
      <c r="N2614" s="6">
        <v>94450</v>
      </c>
      <c r="O2614" s="6">
        <v>97051</v>
      </c>
      <c r="P2614" s="6">
        <v>84732</v>
      </c>
      <c r="Q2614" s="6">
        <v>67828.2</v>
      </c>
    </row>
    <row r="2615" spans="7:17" x14ac:dyDescent="0.3">
      <c r="G2615" s="3" t="s">
        <v>73</v>
      </c>
      <c r="H2615" s="3" t="s">
        <v>75</v>
      </c>
      <c r="I2615" s="3" t="s">
        <v>78</v>
      </c>
      <c r="J2615" s="3" t="s">
        <v>79</v>
      </c>
      <c r="K2615" s="3" t="s">
        <v>24</v>
      </c>
      <c r="L2615" s="6">
        <v>43040</v>
      </c>
      <c r="M2615" s="6">
        <v>19868</v>
      </c>
      <c r="N2615" s="6">
        <v>94450</v>
      </c>
      <c r="O2615" s="6">
        <v>97051</v>
      </c>
      <c r="P2615" s="6">
        <v>100893</v>
      </c>
      <c r="Q2615" s="6">
        <v>71060.399999999994</v>
      </c>
    </row>
    <row r="2616" spans="7:17" x14ac:dyDescent="0.3">
      <c r="G2616" s="3" t="s">
        <v>73</v>
      </c>
      <c r="H2616" s="3" t="s">
        <v>75</v>
      </c>
      <c r="I2616" s="3" t="s">
        <v>78</v>
      </c>
      <c r="J2616" s="3" t="s">
        <v>25</v>
      </c>
      <c r="K2616" s="3" t="s">
        <v>80</v>
      </c>
      <c r="L2616" s="6">
        <v>43040</v>
      </c>
      <c r="M2616" s="6">
        <v>19868</v>
      </c>
      <c r="N2616" s="6">
        <v>94450</v>
      </c>
      <c r="O2616" s="6">
        <v>50249</v>
      </c>
      <c r="P2616" s="6">
        <v>117461</v>
      </c>
      <c r="Q2616" s="6">
        <v>65013.599999999999</v>
      </c>
    </row>
    <row r="2617" spans="7:17" x14ac:dyDescent="0.3">
      <c r="G2617" s="3" t="s">
        <v>73</v>
      </c>
      <c r="H2617" s="3" t="s">
        <v>75</v>
      </c>
      <c r="I2617" s="3" t="s">
        <v>78</v>
      </c>
      <c r="J2617" s="3" t="s">
        <v>25</v>
      </c>
      <c r="K2617" s="3" t="s">
        <v>81</v>
      </c>
      <c r="L2617" s="6">
        <v>43040</v>
      </c>
      <c r="M2617" s="6">
        <v>19868</v>
      </c>
      <c r="N2617" s="6">
        <v>94450</v>
      </c>
      <c r="O2617" s="6">
        <v>50249</v>
      </c>
      <c r="P2617" s="6">
        <v>36016</v>
      </c>
      <c r="Q2617" s="6">
        <v>48724.6</v>
      </c>
    </row>
    <row r="2618" spans="7:17" x14ac:dyDescent="0.3">
      <c r="G2618" s="3" t="s">
        <v>73</v>
      </c>
      <c r="H2618" s="3" t="s">
        <v>75</v>
      </c>
      <c r="I2618" s="3" t="s">
        <v>78</v>
      </c>
      <c r="J2618" s="3" t="s">
        <v>25</v>
      </c>
      <c r="K2618" s="3" t="s">
        <v>82</v>
      </c>
      <c r="L2618" s="6">
        <v>43040</v>
      </c>
      <c r="M2618" s="6">
        <v>19868</v>
      </c>
      <c r="N2618" s="6">
        <v>94450</v>
      </c>
      <c r="O2618" s="6">
        <v>50249</v>
      </c>
      <c r="P2618" s="6">
        <v>33332</v>
      </c>
      <c r="Q2618" s="6">
        <v>48187.8</v>
      </c>
    </row>
    <row r="2619" spans="7:17" x14ac:dyDescent="0.3">
      <c r="G2619" s="3" t="s">
        <v>73</v>
      </c>
      <c r="H2619" s="3" t="s">
        <v>75</v>
      </c>
      <c r="I2619" s="3" t="s">
        <v>78</v>
      </c>
      <c r="J2619" s="3" t="s">
        <v>25</v>
      </c>
      <c r="K2619" s="3" t="s">
        <v>83</v>
      </c>
      <c r="L2619" s="6">
        <v>43040</v>
      </c>
      <c r="M2619" s="6">
        <v>19868</v>
      </c>
      <c r="N2619" s="6">
        <v>94450</v>
      </c>
      <c r="O2619" s="6">
        <v>50249</v>
      </c>
      <c r="P2619" s="6">
        <v>41696</v>
      </c>
      <c r="Q2619" s="6">
        <v>49860.6</v>
      </c>
    </row>
    <row r="2620" spans="7:17" x14ac:dyDescent="0.3">
      <c r="G2620" s="3" t="s">
        <v>73</v>
      </c>
      <c r="H2620" s="3" t="s">
        <v>75</v>
      </c>
      <c r="I2620" s="3" t="s">
        <v>78</v>
      </c>
      <c r="J2620" s="3" t="s">
        <v>25</v>
      </c>
      <c r="K2620" s="3" t="s">
        <v>84</v>
      </c>
      <c r="L2620" s="6">
        <v>43040</v>
      </c>
      <c r="M2620" s="6">
        <v>19868</v>
      </c>
      <c r="N2620" s="6">
        <v>94450</v>
      </c>
      <c r="O2620" s="6">
        <v>50249</v>
      </c>
      <c r="P2620" s="6">
        <v>84732</v>
      </c>
      <c r="Q2620" s="6">
        <v>58467.8</v>
      </c>
    </row>
    <row r="2621" spans="7:17" x14ac:dyDescent="0.3">
      <c r="G2621" s="3" t="s">
        <v>73</v>
      </c>
      <c r="H2621" s="3" t="s">
        <v>75</v>
      </c>
      <c r="I2621" s="3" t="s">
        <v>78</v>
      </c>
      <c r="J2621" s="3" t="s">
        <v>25</v>
      </c>
      <c r="K2621" s="3" t="s">
        <v>24</v>
      </c>
      <c r="L2621" s="6">
        <v>43040</v>
      </c>
      <c r="M2621" s="6">
        <v>19868</v>
      </c>
      <c r="N2621" s="6">
        <v>94450</v>
      </c>
      <c r="O2621" s="6">
        <v>50249</v>
      </c>
      <c r="P2621" s="6">
        <v>100893</v>
      </c>
      <c r="Q2621" s="6">
        <v>61700</v>
      </c>
    </row>
    <row r="2622" spans="7:17" x14ac:dyDescent="0.3">
      <c r="G2622" s="3" t="s">
        <v>73</v>
      </c>
      <c r="H2622" s="3" t="s">
        <v>75</v>
      </c>
      <c r="I2622" s="3" t="s">
        <v>78</v>
      </c>
      <c r="J2622" s="3" t="s">
        <v>80</v>
      </c>
      <c r="K2622" s="3" t="s">
        <v>81</v>
      </c>
      <c r="L2622" s="6">
        <v>43040</v>
      </c>
      <c r="M2622" s="6">
        <v>19868</v>
      </c>
      <c r="N2622" s="6">
        <v>94450</v>
      </c>
      <c r="O2622" s="6">
        <v>117461</v>
      </c>
      <c r="P2622" s="6">
        <v>36016</v>
      </c>
      <c r="Q2622" s="6">
        <v>62167</v>
      </c>
    </row>
    <row r="2623" spans="7:17" x14ac:dyDescent="0.3">
      <c r="G2623" s="3" t="s">
        <v>73</v>
      </c>
      <c r="H2623" s="3" t="s">
        <v>75</v>
      </c>
      <c r="I2623" s="3" t="s">
        <v>78</v>
      </c>
      <c r="J2623" s="3" t="s">
        <v>80</v>
      </c>
      <c r="K2623" s="3" t="s">
        <v>82</v>
      </c>
      <c r="L2623" s="6">
        <v>43040</v>
      </c>
      <c r="M2623" s="6">
        <v>19868</v>
      </c>
      <c r="N2623" s="6">
        <v>94450</v>
      </c>
      <c r="O2623" s="6">
        <v>117461</v>
      </c>
      <c r="P2623" s="6">
        <v>33332</v>
      </c>
      <c r="Q2623" s="6">
        <v>61630.2</v>
      </c>
    </row>
    <row r="2624" spans="7:17" x14ac:dyDescent="0.3">
      <c r="G2624" s="3" t="s">
        <v>73</v>
      </c>
      <c r="H2624" s="3" t="s">
        <v>75</v>
      </c>
      <c r="I2624" s="3" t="s">
        <v>78</v>
      </c>
      <c r="J2624" s="3" t="s">
        <v>80</v>
      </c>
      <c r="K2624" s="3" t="s">
        <v>83</v>
      </c>
      <c r="L2624" s="6">
        <v>43040</v>
      </c>
      <c r="M2624" s="6">
        <v>19868</v>
      </c>
      <c r="N2624" s="6">
        <v>94450</v>
      </c>
      <c r="O2624" s="6">
        <v>117461</v>
      </c>
      <c r="P2624" s="6">
        <v>41696</v>
      </c>
      <c r="Q2624" s="6">
        <v>63303</v>
      </c>
    </row>
    <row r="2625" spans="7:17" x14ac:dyDescent="0.3">
      <c r="G2625" s="3" t="s">
        <v>73</v>
      </c>
      <c r="H2625" s="3" t="s">
        <v>75</v>
      </c>
      <c r="I2625" s="3" t="s">
        <v>78</v>
      </c>
      <c r="J2625" s="3" t="s">
        <v>80</v>
      </c>
      <c r="K2625" s="3" t="s">
        <v>84</v>
      </c>
      <c r="L2625" s="6">
        <v>43040</v>
      </c>
      <c r="M2625" s="6">
        <v>19868</v>
      </c>
      <c r="N2625" s="6">
        <v>94450</v>
      </c>
      <c r="O2625" s="6">
        <v>117461</v>
      </c>
      <c r="P2625" s="6">
        <v>84732</v>
      </c>
      <c r="Q2625" s="6">
        <v>71910.2</v>
      </c>
    </row>
    <row r="2626" spans="7:17" x14ac:dyDescent="0.3">
      <c r="G2626" s="3" t="s">
        <v>73</v>
      </c>
      <c r="H2626" s="3" t="s">
        <v>75</v>
      </c>
      <c r="I2626" s="3" t="s">
        <v>78</v>
      </c>
      <c r="J2626" s="3" t="s">
        <v>80</v>
      </c>
      <c r="K2626" s="3" t="s">
        <v>24</v>
      </c>
      <c r="L2626" s="6">
        <v>43040</v>
      </c>
      <c r="M2626" s="6">
        <v>19868</v>
      </c>
      <c r="N2626" s="6">
        <v>94450</v>
      </c>
      <c r="O2626" s="6">
        <v>117461</v>
      </c>
      <c r="P2626" s="6">
        <v>100893</v>
      </c>
      <c r="Q2626" s="6">
        <v>75142.399999999994</v>
      </c>
    </row>
    <row r="2627" spans="7:17" x14ac:dyDescent="0.3">
      <c r="G2627" s="3" t="s">
        <v>73</v>
      </c>
      <c r="H2627" s="3" t="s">
        <v>75</v>
      </c>
      <c r="I2627" s="3" t="s">
        <v>78</v>
      </c>
      <c r="J2627" s="3" t="s">
        <v>81</v>
      </c>
      <c r="K2627" s="3" t="s">
        <v>82</v>
      </c>
      <c r="L2627" s="6">
        <v>43040</v>
      </c>
      <c r="M2627" s="6">
        <v>19868</v>
      </c>
      <c r="N2627" s="6">
        <v>94450</v>
      </c>
      <c r="O2627" s="6">
        <v>36016</v>
      </c>
      <c r="P2627" s="6">
        <v>33332</v>
      </c>
      <c r="Q2627" s="6">
        <v>45341.2</v>
      </c>
    </row>
    <row r="2628" spans="7:17" x14ac:dyDescent="0.3">
      <c r="G2628" s="3" t="s">
        <v>73</v>
      </c>
      <c r="H2628" s="3" t="s">
        <v>75</v>
      </c>
      <c r="I2628" s="3" t="s">
        <v>78</v>
      </c>
      <c r="J2628" s="3" t="s">
        <v>81</v>
      </c>
      <c r="K2628" s="3" t="s">
        <v>83</v>
      </c>
      <c r="L2628" s="6">
        <v>43040</v>
      </c>
      <c r="M2628" s="6">
        <v>19868</v>
      </c>
      <c r="N2628" s="6">
        <v>94450</v>
      </c>
      <c r="O2628" s="6">
        <v>36016</v>
      </c>
      <c r="P2628" s="6">
        <v>41696</v>
      </c>
      <c r="Q2628" s="6">
        <v>47014</v>
      </c>
    </row>
    <row r="2629" spans="7:17" x14ac:dyDescent="0.3">
      <c r="G2629" s="3" t="s">
        <v>73</v>
      </c>
      <c r="H2629" s="3" t="s">
        <v>75</v>
      </c>
      <c r="I2629" s="3" t="s">
        <v>78</v>
      </c>
      <c r="J2629" s="3" t="s">
        <v>81</v>
      </c>
      <c r="K2629" s="3" t="s">
        <v>84</v>
      </c>
      <c r="L2629" s="6">
        <v>43040</v>
      </c>
      <c r="M2629" s="6">
        <v>19868</v>
      </c>
      <c r="N2629" s="6">
        <v>94450</v>
      </c>
      <c r="O2629" s="6">
        <v>36016</v>
      </c>
      <c r="P2629" s="6">
        <v>84732</v>
      </c>
      <c r="Q2629" s="6">
        <v>55621.2</v>
      </c>
    </row>
    <row r="2630" spans="7:17" x14ac:dyDescent="0.3">
      <c r="G2630" s="3" t="s">
        <v>73</v>
      </c>
      <c r="H2630" s="3" t="s">
        <v>75</v>
      </c>
      <c r="I2630" s="3" t="s">
        <v>78</v>
      </c>
      <c r="J2630" s="3" t="s">
        <v>81</v>
      </c>
      <c r="K2630" s="3" t="s">
        <v>24</v>
      </c>
      <c r="L2630" s="6">
        <v>43040</v>
      </c>
      <c r="M2630" s="6">
        <v>19868</v>
      </c>
      <c r="N2630" s="6">
        <v>94450</v>
      </c>
      <c r="O2630" s="6">
        <v>36016</v>
      </c>
      <c r="P2630" s="6">
        <v>100893</v>
      </c>
      <c r="Q2630" s="6">
        <v>58853.4</v>
      </c>
    </row>
    <row r="2631" spans="7:17" x14ac:dyDescent="0.3">
      <c r="G2631" s="3" t="s">
        <v>73</v>
      </c>
      <c r="H2631" s="3" t="s">
        <v>75</v>
      </c>
      <c r="I2631" s="3" t="s">
        <v>78</v>
      </c>
      <c r="J2631" s="3" t="s">
        <v>82</v>
      </c>
      <c r="K2631" s="3" t="s">
        <v>83</v>
      </c>
      <c r="L2631" s="6">
        <v>43040</v>
      </c>
      <c r="M2631" s="6">
        <v>19868</v>
      </c>
      <c r="N2631" s="6">
        <v>94450</v>
      </c>
      <c r="O2631" s="6">
        <v>33332</v>
      </c>
      <c r="P2631" s="6">
        <v>41696</v>
      </c>
      <c r="Q2631" s="6">
        <v>46477.2</v>
      </c>
    </row>
    <row r="2632" spans="7:17" x14ac:dyDescent="0.3">
      <c r="G2632" s="3" t="s">
        <v>73</v>
      </c>
      <c r="H2632" s="3" t="s">
        <v>75</v>
      </c>
      <c r="I2632" s="3" t="s">
        <v>78</v>
      </c>
      <c r="J2632" s="3" t="s">
        <v>82</v>
      </c>
      <c r="K2632" s="3" t="s">
        <v>84</v>
      </c>
      <c r="L2632" s="6">
        <v>43040</v>
      </c>
      <c r="M2632" s="6">
        <v>19868</v>
      </c>
      <c r="N2632" s="6">
        <v>94450</v>
      </c>
      <c r="O2632" s="6">
        <v>33332</v>
      </c>
      <c r="P2632" s="6">
        <v>84732</v>
      </c>
      <c r="Q2632" s="6">
        <v>55084.4</v>
      </c>
    </row>
    <row r="2633" spans="7:17" x14ac:dyDescent="0.3">
      <c r="G2633" s="3" t="s">
        <v>73</v>
      </c>
      <c r="H2633" s="3" t="s">
        <v>75</v>
      </c>
      <c r="I2633" s="3" t="s">
        <v>78</v>
      </c>
      <c r="J2633" s="3" t="s">
        <v>82</v>
      </c>
      <c r="K2633" s="3" t="s">
        <v>24</v>
      </c>
      <c r="L2633" s="6">
        <v>43040</v>
      </c>
      <c r="M2633" s="6">
        <v>19868</v>
      </c>
      <c r="N2633" s="6">
        <v>94450</v>
      </c>
      <c r="O2633" s="6">
        <v>33332</v>
      </c>
      <c r="P2633" s="6">
        <v>100893</v>
      </c>
      <c r="Q2633" s="6">
        <v>58316.6</v>
      </c>
    </row>
    <row r="2634" spans="7:17" x14ac:dyDescent="0.3">
      <c r="G2634" s="3" t="s">
        <v>73</v>
      </c>
      <c r="H2634" s="3" t="s">
        <v>75</v>
      </c>
      <c r="I2634" s="3" t="s">
        <v>78</v>
      </c>
      <c r="J2634" s="3" t="s">
        <v>83</v>
      </c>
      <c r="K2634" s="3" t="s">
        <v>84</v>
      </c>
      <c r="L2634" s="6">
        <v>43040</v>
      </c>
      <c r="M2634" s="6">
        <v>19868</v>
      </c>
      <c r="N2634" s="6">
        <v>94450</v>
      </c>
      <c r="O2634" s="6">
        <v>41696</v>
      </c>
      <c r="P2634" s="6">
        <v>84732</v>
      </c>
      <c r="Q2634" s="6">
        <v>56757.2</v>
      </c>
    </row>
    <row r="2635" spans="7:17" x14ac:dyDescent="0.3">
      <c r="G2635" s="3" t="s">
        <v>73</v>
      </c>
      <c r="H2635" s="3" t="s">
        <v>75</v>
      </c>
      <c r="I2635" s="3" t="s">
        <v>78</v>
      </c>
      <c r="J2635" s="3" t="s">
        <v>83</v>
      </c>
      <c r="K2635" s="3" t="s">
        <v>24</v>
      </c>
      <c r="L2635" s="6">
        <v>43040</v>
      </c>
      <c r="M2635" s="6">
        <v>19868</v>
      </c>
      <c r="N2635" s="6">
        <v>94450</v>
      </c>
      <c r="O2635" s="6">
        <v>41696</v>
      </c>
      <c r="P2635" s="6">
        <v>100893</v>
      </c>
      <c r="Q2635" s="6">
        <v>59989.4</v>
      </c>
    </row>
    <row r="2636" spans="7:17" x14ac:dyDescent="0.3">
      <c r="G2636" s="3" t="s">
        <v>73</v>
      </c>
      <c r="H2636" s="3" t="s">
        <v>75</v>
      </c>
      <c r="I2636" s="3" t="s">
        <v>78</v>
      </c>
      <c r="J2636" s="3" t="s">
        <v>84</v>
      </c>
      <c r="K2636" s="3" t="s">
        <v>24</v>
      </c>
      <c r="L2636" s="6">
        <v>43040</v>
      </c>
      <c r="M2636" s="6">
        <v>19868</v>
      </c>
      <c r="N2636" s="6">
        <v>94450</v>
      </c>
      <c r="O2636" s="6">
        <v>84732</v>
      </c>
      <c r="P2636" s="6">
        <v>100893</v>
      </c>
      <c r="Q2636" s="6">
        <v>68596.600000000006</v>
      </c>
    </row>
    <row r="2637" spans="7:17" x14ac:dyDescent="0.3">
      <c r="G2637" s="3" t="s">
        <v>73</v>
      </c>
      <c r="H2637" s="3" t="s">
        <v>75</v>
      </c>
      <c r="I2637" s="3" t="s">
        <v>79</v>
      </c>
      <c r="J2637" s="3" t="s">
        <v>25</v>
      </c>
      <c r="K2637" s="3" t="s">
        <v>80</v>
      </c>
      <c r="L2637" s="6">
        <v>43040</v>
      </c>
      <c r="M2637" s="6">
        <v>19868</v>
      </c>
      <c r="N2637" s="6">
        <v>97051</v>
      </c>
      <c r="O2637" s="6">
        <v>50249</v>
      </c>
      <c r="P2637" s="6">
        <v>117461</v>
      </c>
      <c r="Q2637" s="6">
        <v>65533.8</v>
      </c>
    </row>
    <row r="2638" spans="7:17" x14ac:dyDescent="0.3">
      <c r="G2638" s="3" t="s">
        <v>73</v>
      </c>
      <c r="H2638" s="3" t="s">
        <v>75</v>
      </c>
      <c r="I2638" s="3" t="s">
        <v>79</v>
      </c>
      <c r="J2638" s="3" t="s">
        <v>25</v>
      </c>
      <c r="K2638" s="3" t="s">
        <v>81</v>
      </c>
      <c r="L2638" s="6">
        <v>43040</v>
      </c>
      <c r="M2638" s="6">
        <v>19868</v>
      </c>
      <c r="N2638" s="6">
        <v>97051</v>
      </c>
      <c r="O2638" s="6">
        <v>50249</v>
      </c>
      <c r="P2638" s="6">
        <v>36016</v>
      </c>
      <c r="Q2638" s="6">
        <v>49244.800000000003</v>
      </c>
    </row>
    <row r="2639" spans="7:17" x14ac:dyDescent="0.3">
      <c r="G2639" s="3" t="s">
        <v>73</v>
      </c>
      <c r="H2639" s="3" t="s">
        <v>75</v>
      </c>
      <c r="I2639" s="3" t="s">
        <v>79</v>
      </c>
      <c r="J2639" s="3" t="s">
        <v>25</v>
      </c>
      <c r="K2639" s="3" t="s">
        <v>82</v>
      </c>
      <c r="L2639" s="6">
        <v>43040</v>
      </c>
      <c r="M2639" s="6">
        <v>19868</v>
      </c>
      <c r="N2639" s="6">
        <v>97051</v>
      </c>
      <c r="O2639" s="6">
        <v>50249</v>
      </c>
      <c r="P2639" s="6">
        <v>33332</v>
      </c>
      <c r="Q2639" s="6">
        <v>48708</v>
      </c>
    </row>
    <row r="2640" spans="7:17" x14ac:dyDescent="0.3">
      <c r="G2640" s="3" t="s">
        <v>73</v>
      </c>
      <c r="H2640" s="3" t="s">
        <v>75</v>
      </c>
      <c r="I2640" s="3" t="s">
        <v>79</v>
      </c>
      <c r="J2640" s="3" t="s">
        <v>25</v>
      </c>
      <c r="K2640" s="3" t="s">
        <v>83</v>
      </c>
      <c r="L2640" s="6">
        <v>43040</v>
      </c>
      <c r="M2640" s="6">
        <v>19868</v>
      </c>
      <c r="N2640" s="6">
        <v>97051</v>
      </c>
      <c r="O2640" s="6">
        <v>50249</v>
      </c>
      <c r="P2640" s="6">
        <v>41696</v>
      </c>
      <c r="Q2640" s="6">
        <v>50380.800000000003</v>
      </c>
    </row>
    <row r="2641" spans="7:17" x14ac:dyDescent="0.3">
      <c r="G2641" s="3" t="s">
        <v>73</v>
      </c>
      <c r="H2641" s="3" t="s">
        <v>75</v>
      </c>
      <c r="I2641" s="3" t="s">
        <v>79</v>
      </c>
      <c r="J2641" s="3" t="s">
        <v>25</v>
      </c>
      <c r="K2641" s="3" t="s">
        <v>84</v>
      </c>
      <c r="L2641" s="6">
        <v>43040</v>
      </c>
      <c r="M2641" s="6">
        <v>19868</v>
      </c>
      <c r="N2641" s="6">
        <v>97051</v>
      </c>
      <c r="O2641" s="6">
        <v>50249</v>
      </c>
      <c r="P2641" s="6">
        <v>84732</v>
      </c>
      <c r="Q2641" s="6">
        <v>58988</v>
      </c>
    </row>
    <row r="2642" spans="7:17" x14ac:dyDescent="0.3">
      <c r="G2642" s="3" t="s">
        <v>73</v>
      </c>
      <c r="H2642" s="3" t="s">
        <v>75</v>
      </c>
      <c r="I2642" s="3" t="s">
        <v>79</v>
      </c>
      <c r="J2642" s="3" t="s">
        <v>25</v>
      </c>
      <c r="K2642" s="3" t="s">
        <v>24</v>
      </c>
      <c r="L2642" s="6">
        <v>43040</v>
      </c>
      <c r="M2642" s="6">
        <v>19868</v>
      </c>
      <c r="N2642" s="6">
        <v>97051</v>
      </c>
      <c r="O2642" s="6">
        <v>50249</v>
      </c>
      <c r="P2642" s="6">
        <v>100893</v>
      </c>
      <c r="Q2642" s="6">
        <v>62220.2</v>
      </c>
    </row>
    <row r="2643" spans="7:17" x14ac:dyDescent="0.3">
      <c r="G2643" s="3" t="s">
        <v>73</v>
      </c>
      <c r="H2643" s="3" t="s">
        <v>75</v>
      </c>
      <c r="I2643" s="3" t="s">
        <v>79</v>
      </c>
      <c r="J2643" s="3" t="s">
        <v>80</v>
      </c>
      <c r="K2643" s="3" t="s">
        <v>81</v>
      </c>
      <c r="L2643" s="6">
        <v>43040</v>
      </c>
      <c r="M2643" s="6">
        <v>19868</v>
      </c>
      <c r="N2643" s="6">
        <v>97051</v>
      </c>
      <c r="O2643" s="6">
        <v>117461</v>
      </c>
      <c r="P2643" s="6">
        <v>36016</v>
      </c>
      <c r="Q2643" s="6">
        <v>62687.199999999997</v>
      </c>
    </row>
    <row r="2644" spans="7:17" x14ac:dyDescent="0.3">
      <c r="G2644" s="3" t="s">
        <v>73</v>
      </c>
      <c r="H2644" s="3" t="s">
        <v>75</v>
      </c>
      <c r="I2644" s="3" t="s">
        <v>79</v>
      </c>
      <c r="J2644" s="3" t="s">
        <v>80</v>
      </c>
      <c r="K2644" s="3" t="s">
        <v>82</v>
      </c>
      <c r="L2644" s="6">
        <v>43040</v>
      </c>
      <c r="M2644" s="6">
        <v>19868</v>
      </c>
      <c r="N2644" s="6">
        <v>97051</v>
      </c>
      <c r="O2644" s="6">
        <v>117461</v>
      </c>
      <c r="P2644" s="6">
        <v>33332</v>
      </c>
      <c r="Q2644" s="6">
        <v>62150.400000000001</v>
      </c>
    </row>
    <row r="2645" spans="7:17" x14ac:dyDescent="0.3">
      <c r="G2645" s="3" t="s">
        <v>73</v>
      </c>
      <c r="H2645" s="3" t="s">
        <v>75</v>
      </c>
      <c r="I2645" s="3" t="s">
        <v>79</v>
      </c>
      <c r="J2645" s="3" t="s">
        <v>80</v>
      </c>
      <c r="K2645" s="3" t="s">
        <v>83</v>
      </c>
      <c r="L2645" s="6">
        <v>43040</v>
      </c>
      <c r="M2645" s="6">
        <v>19868</v>
      </c>
      <c r="N2645" s="6">
        <v>97051</v>
      </c>
      <c r="O2645" s="6">
        <v>117461</v>
      </c>
      <c r="P2645" s="6">
        <v>41696</v>
      </c>
      <c r="Q2645" s="6">
        <v>63823.199999999997</v>
      </c>
    </row>
    <row r="2646" spans="7:17" x14ac:dyDescent="0.3">
      <c r="G2646" s="3" t="s">
        <v>73</v>
      </c>
      <c r="H2646" s="3" t="s">
        <v>75</v>
      </c>
      <c r="I2646" s="3" t="s">
        <v>79</v>
      </c>
      <c r="J2646" s="3" t="s">
        <v>80</v>
      </c>
      <c r="K2646" s="3" t="s">
        <v>84</v>
      </c>
      <c r="L2646" s="6">
        <v>43040</v>
      </c>
      <c r="M2646" s="6">
        <v>19868</v>
      </c>
      <c r="N2646" s="6">
        <v>97051</v>
      </c>
      <c r="O2646" s="6">
        <v>117461</v>
      </c>
      <c r="P2646" s="6">
        <v>84732</v>
      </c>
      <c r="Q2646" s="6">
        <v>72430.399999999994</v>
      </c>
    </row>
    <row r="2647" spans="7:17" x14ac:dyDescent="0.3">
      <c r="G2647" s="3" t="s">
        <v>73</v>
      </c>
      <c r="H2647" s="3" t="s">
        <v>75</v>
      </c>
      <c r="I2647" s="3" t="s">
        <v>79</v>
      </c>
      <c r="J2647" s="3" t="s">
        <v>80</v>
      </c>
      <c r="K2647" s="3" t="s">
        <v>24</v>
      </c>
      <c r="L2647" s="6">
        <v>43040</v>
      </c>
      <c r="M2647" s="6">
        <v>19868</v>
      </c>
      <c r="N2647" s="6">
        <v>97051</v>
      </c>
      <c r="O2647" s="6">
        <v>117461</v>
      </c>
      <c r="P2647" s="6">
        <v>100893</v>
      </c>
      <c r="Q2647" s="6">
        <v>75662.600000000006</v>
      </c>
    </row>
    <row r="2648" spans="7:17" x14ac:dyDescent="0.3">
      <c r="G2648" s="3" t="s">
        <v>73</v>
      </c>
      <c r="H2648" s="3" t="s">
        <v>75</v>
      </c>
      <c r="I2648" s="3" t="s">
        <v>79</v>
      </c>
      <c r="J2648" s="3" t="s">
        <v>81</v>
      </c>
      <c r="K2648" s="3" t="s">
        <v>82</v>
      </c>
      <c r="L2648" s="6">
        <v>43040</v>
      </c>
      <c r="M2648" s="6">
        <v>19868</v>
      </c>
      <c r="N2648" s="6">
        <v>97051</v>
      </c>
      <c r="O2648" s="6">
        <v>36016</v>
      </c>
      <c r="P2648" s="6">
        <v>33332</v>
      </c>
      <c r="Q2648" s="6">
        <v>45861.4</v>
      </c>
    </row>
    <row r="2649" spans="7:17" x14ac:dyDescent="0.3">
      <c r="G2649" s="3" t="s">
        <v>73</v>
      </c>
      <c r="H2649" s="3" t="s">
        <v>75</v>
      </c>
      <c r="I2649" s="3" t="s">
        <v>79</v>
      </c>
      <c r="J2649" s="3" t="s">
        <v>81</v>
      </c>
      <c r="K2649" s="3" t="s">
        <v>83</v>
      </c>
      <c r="L2649" s="6">
        <v>43040</v>
      </c>
      <c r="M2649" s="6">
        <v>19868</v>
      </c>
      <c r="N2649" s="6">
        <v>97051</v>
      </c>
      <c r="O2649" s="6">
        <v>36016</v>
      </c>
      <c r="P2649" s="6">
        <v>41696</v>
      </c>
      <c r="Q2649" s="6">
        <v>47534.2</v>
      </c>
    </row>
    <row r="2650" spans="7:17" x14ac:dyDescent="0.3">
      <c r="G2650" s="3" t="s">
        <v>73</v>
      </c>
      <c r="H2650" s="3" t="s">
        <v>75</v>
      </c>
      <c r="I2650" s="3" t="s">
        <v>79</v>
      </c>
      <c r="J2650" s="3" t="s">
        <v>81</v>
      </c>
      <c r="K2650" s="3" t="s">
        <v>84</v>
      </c>
      <c r="L2650" s="6">
        <v>43040</v>
      </c>
      <c r="M2650" s="6">
        <v>19868</v>
      </c>
      <c r="N2650" s="6">
        <v>97051</v>
      </c>
      <c r="O2650" s="6">
        <v>36016</v>
      </c>
      <c r="P2650" s="6">
        <v>84732</v>
      </c>
      <c r="Q2650" s="6">
        <v>56141.4</v>
      </c>
    </row>
    <row r="2651" spans="7:17" x14ac:dyDescent="0.3">
      <c r="G2651" s="3" t="s">
        <v>73</v>
      </c>
      <c r="H2651" s="3" t="s">
        <v>75</v>
      </c>
      <c r="I2651" s="3" t="s">
        <v>79</v>
      </c>
      <c r="J2651" s="3" t="s">
        <v>81</v>
      </c>
      <c r="K2651" s="3" t="s">
        <v>24</v>
      </c>
      <c r="L2651" s="6">
        <v>43040</v>
      </c>
      <c r="M2651" s="6">
        <v>19868</v>
      </c>
      <c r="N2651" s="6">
        <v>97051</v>
      </c>
      <c r="O2651" s="6">
        <v>36016</v>
      </c>
      <c r="P2651" s="6">
        <v>100893</v>
      </c>
      <c r="Q2651" s="6">
        <v>59373.599999999999</v>
      </c>
    </row>
    <row r="2652" spans="7:17" x14ac:dyDescent="0.3">
      <c r="G2652" s="3" t="s">
        <v>73</v>
      </c>
      <c r="H2652" s="3" t="s">
        <v>75</v>
      </c>
      <c r="I2652" s="3" t="s">
        <v>79</v>
      </c>
      <c r="J2652" s="3" t="s">
        <v>82</v>
      </c>
      <c r="K2652" s="3" t="s">
        <v>83</v>
      </c>
      <c r="L2652" s="6">
        <v>43040</v>
      </c>
      <c r="M2652" s="6">
        <v>19868</v>
      </c>
      <c r="N2652" s="6">
        <v>97051</v>
      </c>
      <c r="O2652" s="6">
        <v>33332</v>
      </c>
      <c r="P2652" s="6">
        <v>41696</v>
      </c>
      <c r="Q2652" s="6">
        <v>46997.4</v>
      </c>
    </row>
    <row r="2653" spans="7:17" x14ac:dyDescent="0.3">
      <c r="G2653" s="3" t="s">
        <v>73</v>
      </c>
      <c r="H2653" s="3" t="s">
        <v>75</v>
      </c>
      <c r="I2653" s="3" t="s">
        <v>79</v>
      </c>
      <c r="J2653" s="3" t="s">
        <v>82</v>
      </c>
      <c r="K2653" s="3" t="s">
        <v>84</v>
      </c>
      <c r="L2653" s="6">
        <v>43040</v>
      </c>
      <c r="M2653" s="6">
        <v>19868</v>
      </c>
      <c r="N2653" s="6">
        <v>97051</v>
      </c>
      <c r="O2653" s="6">
        <v>33332</v>
      </c>
      <c r="P2653" s="6">
        <v>84732</v>
      </c>
      <c r="Q2653" s="6">
        <v>55604.6</v>
      </c>
    </row>
    <row r="2654" spans="7:17" x14ac:dyDescent="0.3">
      <c r="G2654" s="3" t="s">
        <v>73</v>
      </c>
      <c r="H2654" s="3" t="s">
        <v>75</v>
      </c>
      <c r="I2654" s="3" t="s">
        <v>79</v>
      </c>
      <c r="J2654" s="3" t="s">
        <v>82</v>
      </c>
      <c r="K2654" s="3" t="s">
        <v>24</v>
      </c>
      <c r="L2654" s="6">
        <v>43040</v>
      </c>
      <c r="M2654" s="6">
        <v>19868</v>
      </c>
      <c r="N2654" s="6">
        <v>97051</v>
      </c>
      <c r="O2654" s="6">
        <v>33332</v>
      </c>
      <c r="P2654" s="6">
        <v>100893</v>
      </c>
      <c r="Q2654" s="6">
        <v>58836.800000000003</v>
      </c>
    </row>
    <row r="2655" spans="7:17" x14ac:dyDescent="0.3">
      <c r="G2655" s="3" t="s">
        <v>73</v>
      </c>
      <c r="H2655" s="3" t="s">
        <v>75</v>
      </c>
      <c r="I2655" s="3" t="s">
        <v>79</v>
      </c>
      <c r="J2655" s="3" t="s">
        <v>83</v>
      </c>
      <c r="K2655" s="3" t="s">
        <v>84</v>
      </c>
      <c r="L2655" s="6">
        <v>43040</v>
      </c>
      <c r="M2655" s="6">
        <v>19868</v>
      </c>
      <c r="N2655" s="6">
        <v>97051</v>
      </c>
      <c r="O2655" s="6">
        <v>41696</v>
      </c>
      <c r="P2655" s="6">
        <v>84732</v>
      </c>
      <c r="Q2655" s="6">
        <v>57277.4</v>
      </c>
    </row>
    <row r="2656" spans="7:17" x14ac:dyDescent="0.3">
      <c r="G2656" s="3" t="s">
        <v>73</v>
      </c>
      <c r="H2656" s="3" t="s">
        <v>75</v>
      </c>
      <c r="I2656" s="3" t="s">
        <v>79</v>
      </c>
      <c r="J2656" s="3" t="s">
        <v>83</v>
      </c>
      <c r="K2656" s="3" t="s">
        <v>24</v>
      </c>
      <c r="L2656" s="6">
        <v>43040</v>
      </c>
      <c r="M2656" s="6">
        <v>19868</v>
      </c>
      <c r="N2656" s="6">
        <v>97051</v>
      </c>
      <c r="O2656" s="6">
        <v>41696</v>
      </c>
      <c r="P2656" s="6">
        <v>100893</v>
      </c>
      <c r="Q2656" s="6">
        <v>60509.599999999999</v>
      </c>
    </row>
    <row r="2657" spans="7:17" x14ac:dyDescent="0.3">
      <c r="G2657" s="3" t="s">
        <v>73</v>
      </c>
      <c r="H2657" s="3" t="s">
        <v>75</v>
      </c>
      <c r="I2657" s="3" t="s">
        <v>79</v>
      </c>
      <c r="J2657" s="3" t="s">
        <v>84</v>
      </c>
      <c r="K2657" s="3" t="s">
        <v>24</v>
      </c>
      <c r="L2657" s="6">
        <v>43040</v>
      </c>
      <c r="M2657" s="6">
        <v>19868</v>
      </c>
      <c r="N2657" s="6">
        <v>97051</v>
      </c>
      <c r="O2657" s="6">
        <v>84732</v>
      </c>
      <c r="P2657" s="6">
        <v>100893</v>
      </c>
      <c r="Q2657" s="6">
        <v>69116.800000000003</v>
      </c>
    </row>
    <row r="2658" spans="7:17" x14ac:dyDescent="0.3">
      <c r="G2658" s="3" t="s">
        <v>73</v>
      </c>
      <c r="H2658" s="3" t="s">
        <v>75</v>
      </c>
      <c r="I2658" s="3" t="s">
        <v>25</v>
      </c>
      <c r="J2658" s="3" t="s">
        <v>80</v>
      </c>
      <c r="K2658" s="3" t="s">
        <v>81</v>
      </c>
      <c r="L2658" s="6">
        <v>43040</v>
      </c>
      <c r="M2658" s="6">
        <v>19868</v>
      </c>
      <c r="N2658" s="6">
        <v>50249</v>
      </c>
      <c r="O2658" s="6">
        <v>117461</v>
      </c>
      <c r="P2658" s="6">
        <v>36016</v>
      </c>
      <c r="Q2658" s="6">
        <v>53326.8</v>
      </c>
    </row>
    <row r="2659" spans="7:17" x14ac:dyDescent="0.3">
      <c r="G2659" s="3" t="s">
        <v>73</v>
      </c>
      <c r="H2659" s="3" t="s">
        <v>75</v>
      </c>
      <c r="I2659" s="3" t="s">
        <v>25</v>
      </c>
      <c r="J2659" s="3" t="s">
        <v>80</v>
      </c>
      <c r="K2659" s="3" t="s">
        <v>82</v>
      </c>
      <c r="L2659" s="6">
        <v>43040</v>
      </c>
      <c r="M2659" s="6">
        <v>19868</v>
      </c>
      <c r="N2659" s="6">
        <v>50249</v>
      </c>
      <c r="O2659" s="6">
        <v>117461</v>
      </c>
      <c r="P2659" s="6">
        <v>33332</v>
      </c>
      <c r="Q2659" s="6">
        <v>52790</v>
      </c>
    </row>
    <row r="2660" spans="7:17" x14ac:dyDescent="0.3">
      <c r="G2660" s="3" t="s">
        <v>73</v>
      </c>
      <c r="H2660" s="3" t="s">
        <v>75</v>
      </c>
      <c r="I2660" s="3" t="s">
        <v>25</v>
      </c>
      <c r="J2660" s="3" t="s">
        <v>80</v>
      </c>
      <c r="K2660" s="3" t="s">
        <v>83</v>
      </c>
      <c r="L2660" s="6">
        <v>43040</v>
      </c>
      <c r="M2660" s="6">
        <v>19868</v>
      </c>
      <c r="N2660" s="6">
        <v>50249</v>
      </c>
      <c r="O2660" s="6">
        <v>117461</v>
      </c>
      <c r="P2660" s="6">
        <v>41696</v>
      </c>
      <c r="Q2660" s="6">
        <v>54462.8</v>
      </c>
    </row>
    <row r="2661" spans="7:17" x14ac:dyDescent="0.3">
      <c r="G2661" s="3" t="s">
        <v>73</v>
      </c>
      <c r="H2661" s="3" t="s">
        <v>75</v>
      </c>
      <c r="I2661" s="3" t="s">
        <v>25</v>
      </c>
      <c r="J2661" s="3" t="s">
        <v>80</v>
      </c>
      <c r="K2661" s="3" t="s">
        <v>84</v>
      </c>
      <c r="L2661" s="6">
        <v>43040</v>
      </c>
      <c r="M2661" s="6">
        <v>19868</v>
      </c>
      <c r="N2661" s="6">
        <v>50249</v>
      </c>
      <c r="O2661" s="6">
        <v>117461</v>
      </c>
      <c r="P2661" s="6">
        <v>84732</v>
      </c>
      <c r="Q2661" s="6">
        <v>63070</v>
      </c>
    </row>
    <row r="2662" spans="7:17" x14ac:dyDescent="0.3">
      <c r="G2662" s="3" t="s">
        <v>73</v>
      </c>
      <c r="H2662" s="3" t="s">
        <v>75</v>
      </c>
      <c r="I2662" s="3" t="s">
        <v>25</v>
      </c>
      <c r="J2662" s="3" t="s">
        <v>80</v>
      </c>
      <c r="K2662" s="3" t="s">
        <v>24</v>
      </c>
      <c r="L2662" s="6">
        <v>43040</v>
      </c>
      <c r="M2662" s="6">
        <v>19868</v>
      </c>
      <c r="N2662" s="6">
        <v>50249</v>
      </c>
      <c r="O2662" s="6">
        <v>117461</v>
      </c>
      <c r="P2662" s="6">
        <v>100893</v>
      </c>
      <c r="Q2662" s="6">
        <v>66302.2</v>
      </c>
    </row>
    <row r="2663" spans="7:17" x14ac:dyDescent="0.3">
      <c r="G2663" s="3" t="s">
        <v>73</v>
      </c>
      <c r="H2663" s="3" t="s">
        <v>75</v>
      </c>
      <c r="I2663" s="3" t="s">
        <v>25</v>
      </c>
      <c r="J2663" s="3" t="s">
        <v>81</v>
      </c>
      <c r="K2663" s="3" t="s">
        <v>82</v>
      </c>
      <c r="L2663" s="6">
        <v>43040</v>
      </c>
      <c r="M2663" s="6">
        <v>19868</v>
      </c>
      <c r="N2663" s="6">
        <v>50249</v>
      </c>
      <c r="O2663" s="6">
        <v>36016</v>
      </c>
      <c r="P2663" s="6">
        <v>33332</v>
      </c>
      <c r="Q2663" s="6">
        <v>36501</v>
      </c>
    </row>
    <row r="2664" spans="7:17" x14ac:dyDescent="0.3">
      <c r="G2664" s="3" t="s">
        <v>73</v>
      </c>
      <c r="H2664" s="3" t="s">
        <v>75</v>
      </c>
      <c r="I2664" s="3" t="s">
        <v>25</v>
      </c>
      <c r="J2664" s="3" t="s">
        <v>81</v>
      </c>
      <c r="K2664" s="3" t="s">
        <v>83</v>
      </c>
      <c r="L2664" s="6">
        <v>43040</v>
      </c>
      <c r="M2664" s="6">
        <v>19868</v>
      </c>
      <c r="N2664" s="6">
        <v>50249</v>
      </c>
      <c r="O2664" s="6">
        <v>36016</v>
      </c>
      <c r="P2664" s="6">
        <v>41696</v>
      </c>
      <c r="Q2664" s="6">
        <v>38173.800000000003</v>
      </c>
    </row>
    <row r="2665" spans="7:17" x14ac:dyDescent="0.3">
      <c r="G2665" s="3" t="s">
        <v>73</v>
      </c>
      <c r="H2665" s="3" t="s">
        <v>75</v>
      </c>
      <c r="I2665" s="3" t="s">
        <v>25</v>
      </c>
      <c r="J2665" s="3" t="s">
        <v>81</v>
      </c>
      <c r="K2665" s="3" t="s">
        <v>84</v>
      </c>
      <c r="L2665" s="6">
        <v>43040</v>
      </c>
      <c r="M2665" s="6">
        <v>19868</v>
      </c>
      <c r="N2665" s="6">
        <v>50249</v>
      </c>
      <c r="O2665" s="6">
        <v>36016</v>
      </c>
      <c r="P2665" s="6">
        <v>84732</v>
      </c>
      <c r="Q2665" s="6">
        <v>46781</v>
      </c>
    </row>
    <row r="2666" spans="7:17" x14ac:dyDescent="0.3">
      <c r="G2666" s="3" t="s">
        <v>73</v>
      </c>
      <c r="H2666" s="3" t="s">
        <v>75</v>
      </c>
      <c r="I2666" s="3" t="s">
        <v>25</v>
      </c>
      <c r="J2666" s="3" t="s">
        <v>81</v>
      </c>
      <c r="K2666" s="3" t="s">
        <v>24</v>
      </c>
      <c r="L2666" s="6">
        <v>43040</v>
      </c>
      <c r="M2666" s="6">
        <v>19868</v>
      </c>
      <c r="N2666" s="6">
        <v>50249</v>
      </c>
      <c r="O2666" s="6">
        <v>36016</v>
      </c>
      <c r="P2666" s="6">
        <v>100893</v>
      </c>
      <c r="Q2666" s="6">
        <v>50013.2</v>
      </c>
    </row>
    <row r="2667" spans="7:17" x14ac:dyDescent="0.3">
      <c r="G2667" s="3" t="s">
        <v>73</v>
      </c>
      <c r="H2667" s="3" t="s">
        <v>75</v>
      </c>
      <c r="I2667" s="3" t="s">
        <v>25</v>
      </c>
      <c r="J2667" s="3" t="s">
        <v>82</v>
      </c>
      <c r="K2667" s="3" t="s">
        <v>83</v>
      </c>
      <c r="L2667" s="6">
        <v>43040</v>
      </c>
      <c r="M2667" s="6">
        <v>19868</v>
      </c>
      <c r="N2667" s="6">
        <v>50249</v>
      </c>
      <c r="O2667" s="6">
        <v>33332</v>
      </c>
      <c r="P2667" s="6">
        <v>41696</v>
      </c>
      <c r="Q2667" s="6">
        <v>37637</v>
      </c>
    </row>
    <row r="2668" spans="7:17" x14ac:dyDescent="0.3">
      <c r="G2668" s="3" t="s">
        <v>73</v>
      </c>
      <c r="H2668" s="3" t="s">
        <v>75</v>
      </c>
      <c r="I2668" s="3" t="s">
        <v>25</v>
      </c>
      <c r="J2668" s="3" t="s">
        <v>82</v>
      </c>
      <c r="K2668" s="3" t="s">
        <v>84</v>
      </c>
      <c r="L2668" s="6">
        <v>43040</v>
      </c>
      <c r="M2668" s="6">
        <v>19868</v>
      </c>
      <c r="N2668" s="6">
        <v>50249</v>
      </c>
      <c r="O2668" s="6">
        <v>33332</v>
      </c>
      <c r="P2668" s="6">
        <v>84732</v>
      </c>
      <c r="Q2668" s="6">
        <v>46244.2</v>
      </c>
    </row>
    <row r="2669" spans="7:17" x14ac:dyDescent="0.3">
      <c r="G2669" s="3" t="s">
        <v>73</v>
      </c>
      <c r="H2669" s="3" t="s">
        <v>75</v>
      </c>
      <c r="I2669" s="3" t="s">
        <v>25</v>
      </c>
      <c r="J2669" s="3" t="s">
        <v>82</v>
      </c>
      <c r="K2669" s="3" t="s">
        <v>24</v>
      </c>
      <c r="L2669" s="6">
        <v>43040</v>
      </c>
      <c r="M2669" s="6">
        <v>19868</v>
      </c>
      <c r="N2669" s="6">
        <v>50249</v>
      </c>
      <c r="O2669" s="6">
        <v>33332</v>
      </c>
      <c r="P2669" s="6">
        <v>100893</v>
      </c>
      <c r="Q2669" s="6">
        <v>49476.4</v>
      </c>
    </row>
    <row r="2670" spans="7:17" x14ac:dyDescent="0.3">
      <c r="G2670" s="3" t="s">
        <v>73</v>
      </c>
      <c r="H2670" s="3" t="s">
        <v>75</v>
      </c>
      <c r="I2670" s="3" t="s">
        <v>25</v>
      </c>
      <c r="J2670" s="3" t="s">
        <v>83</v>
      </c>
      <c r="K2670" s="3" t="s">
        <v>84</v>
      </c>
      <c r="L2670" s="6">
        <v>43040</v>
      </c>
      <c r="M2670" s="6">
        <v>19868</v>
      </c>
      <c r="N2670" s="6">
        <v>50249</v>
      </c>
      <c r="O2670" s="6">
        <v>41696</v>
      </c>
      <c r="P2670" s="6">
        <v>84732</v>
      </c>
      <c r="Q2670" s="6">
        <v>47917</v>
      </c>
    </row>
    <row r="2671" spans="7:17" x14ac:dyDescent="0.3">
      <c r="G2671" s="3" t="s">
        <v>73</v>
      </c>
      <c r="H2671" s="3" t="s">
        <v>75</v>
      </c>
      <c r="I2671" s="3" t="s">
        <v>25</v>
      </c>
      <c r="J2671" s="3" t="s">
        <v>83</v>
      </c>
      <c r="K2671" s="3" t="s">
        <v>24</v>
      </c>
      <c r="L2671" s="6">
        <v>43040</v>
      </c>
      <c r="M2671" s="6">
        <v>19868</v>
      </c>
      <c r="N2671" s="6">
        <v>50249</v>
      </c>
      <c r="O2671" s="6">
        <v>41696</v>
      </c>
      <c r="P2671" s="6">
        <v>100893</v>
      </c>
      <c r="Q2671" s="6">
        <v>51149.2</v>
      </c>
    </row>
    <row r="2672" spans="7:17" x14ac:dyDescent="0.3">
      <c r="G2672" s="3" t="s">
        <v>73</v>
      </c>
      <c r="H2672" s="3" t="s">
        <v>75</v>
      </c>
      <c r="I2672" s="3" t="s">
        <v>25</v>
      </c>
      <c r="J2672" s="3" t="s">
        <v>84</v>
      </c>
      <c r="K2672" s="3" t="s">
        <v>24</v>
      </c>
      <c r="L2672" s="6">
        <v>43040</v>
      </c>
      <c r="M2672" s="6">
        <v>19868</v>
      </c>
      <c r="N2672" s="6">
        <v>50249</v>
      </c>
      <c r="O2672" s="6">
        <v>84732</v>
      </c>
      <c r="P2672" s="6">
        <v>100893</v>
      </c>
      <c r="Q2672" s="6">
        <v>59756.4</v>
      </c>
    </row>
    <row r="2673" spans="7:17" x14ac:dyDescent="0.3">
      <c r="G2673" s="3" t="s">
        <v>73</v>
      </c>
      <c r="H2673" s="3" t="s">
        <v>75</v>
      </c>
      <c r="I2673" s="3" t="s">
        <v>80</v>
      </c>
      <c r="J2673" s="3" t="s">
        <v>81</v>
      </c>
      <c r="K2673" s="3" t="s">
        <v>82</v>
      </c>
      <c r="L2673" s="6">
        <v>43040</v>
      </c>
      <c r="M2673" s="6">
        <v>19868</v>
      </c>
      <c r="N2673" s="6">
        <v>117461</v>
      </c>
      <c r="O2673" s="6">
        <v>36016</v>
      </c>
      <c r="P2673" s="6">
        <v>33332</v>
      </c>
      <c r="Q2673" s="6">
        <v>49943.4</v>
      </c>
    </row>
    <row r="2674" spans="7:17" x14ac:dyDescent="0.3">
      <c r="G2674" s="3" t="s">
        <v>73</v>
      </c>
      <c r="H2674" s="3" t="s">
        <v>75</v>
      </c>
      <c r="I2674" s="3" t="s">
        <v>80</v>
      </c>
      <c r="J2674" s="3" t="s">
        <v>81</v>
      </c>
      <c r="K2674" s="3" t="s">
        <v>83</v>
      </c>
      <c r="L2674" s="6">
        <v>43040</v>
      </c>
      <c r="M2674" s="6">
        <v>19868</v>
      </c>
      <c r="N2674" s="6">
        <v>117461</v>
      </c>
      <c r="O2674" s="6">
        <v>36016</v>
      </c>
      <c r="P2674" s="6">
        <v>41696</v>
      </c>
      <c r="Q2674" s="6">
        <v>51616.2</v>
      </c>
    </row>
    <row r="2675" spans="7:17" x14ac:dyDescent="0.3">
      <c r="G2675" s="3" t="s">
        <v>73</v>
      </c>
      <c r="H2675" s="3" t="s">
        <v>75</v>
      </c>
      <c r="I2675" s="3" t="s">
        <v>80</v>
      </c>
      <c r="J2675" s="3" t="s">
        <v>81</v>
      </c>
      <c r="K2675" s="3" t="s">
        <v>84</v>
      </c>
      <c r="L2675" s="6">
        <v>43040</v>
      </c>
      <c r="M2675" s="6">
        <v>19868</v>
      </c>
      <c r="N2675" s="6">
        <v>117461</v>
      </c>
      <c r="O2675" s="6">
        <v>36016</v>
      </c>
      <c r="P2675" s="6">
        <v>84732</v>
      </c>
      <c r="Q2675" s="6">
        <v>60223.4</v>
      </c>
    </row>
    <row r="2676" spans="7:17" x14ac:dyDescent="0.3">
      <c r="G2676" s="3" t="s">
        <v>73</v>
      </c>
      <c r="H2676" s="3" t="s">
        <v>75</v>
      </c>
      <c r="I2676" s="3" t="s">
        <v>80</v>
      </c>
      <c r="J2676" s="3" t="s">
        <v>81</v>
      </c>
      <c r="K2676" s="3" t="s">
        <v>24</v>
      </c>
      <c r="L2676" s="6">
        <v>43040</v>
      </c>
      <c r="M2676" s="6">
        <v>19868</v>
      </c>
      <c r="N2676" s="6">
        <v>117461</v>
      </c>
      <c r="O2676" s="6">
        <v>36016</v>
      </c>
      <c r="P2676" s="6">
        <v>100893</v>
      </c>
      <c r="Q2676" s="6">
        <v>63455.6</v>
      </c>
    </row>
    <row r="2677" spans="7:17" x14ac:dyDescent="0.3">
      <c r="G2677" s="3" t="s">
        <v>73</v>
      </c>
      <c r="H2677" s="3" t="s">
        <v>75</v>
      </c>
      <c r="I2677" s="3" t="s">
        <v>80</v>
      </c>
      <c r="J2677" s="3" t="s">
        <v>82</v>
      </c>
      <c r="K2677" s="3" t="s">
        <v>83</v>
      </c>
      <c r="L2677" s="6">
        <v>43040</v>
      </c>
      <c r="M2677" s="6">
        <v>19868</v>
      </c>
      <c r="N2677" s="6">
        <v>117461</v>
      </c>
      <c r="O2677" s="6">
        <v>33332</v>
      </c>
      <c r="P2677" s="6">
        <v>41696</v>
      </c>
      <c r="Q2677" s="6">
        <v>51079.4</v>
      </c>
    </row>
    <row r="2678" spans="7:17" x14ac:dyDescent="0.3">
      <c r="G2678" s="3" t="s">
        <v>73</v>
      </c>
      <c r="H2678" s="3" t="s">
        <v>75</v>
      </c>
      <c r="I2678" s="3" t="s">
        <v>80</v>
      </c>
      <c r="J2678" s="3" t="s">
        <v>82</v>
      </c>
      <c r="K2678" s="3" t="s">
        <v>84</v>
      </c>
      <c r="L2678" s="6">
        <v>43040</v>
      </c>
      <c r="M2678" s="6">
        <v>19868</v>
      </c>
      <c r="N2678" s="6">
        <v>117461</v>
      </c>
      <c r="O2678" s="6">
        <v>33332</v>
      </c>
      <c r="P2678" s="6">
        <v>84732</v>
      </c>
      <c r="Q2678" s="6">
        <v>59686.6</v>
      </c>
    </row>
    <row r="2679" spans="7:17" x14ac:dyDescent="0.3">
      <c r="G2679" s="3" t="s">
        <v>73</v>
      </c>
      <c r="H2679" s="3" t="s">
        <v>75</v>
      </c>
      <c r="I2679" s="3" t="s">
        <v>80</v>
      </c>
      <c r="J2679" s="3" t="s">
        <v>82</v>
      </c>
      <c r="K2679" s="3" t="s">
        <v>24</v>
      </c>
      <c r="L2679" s="6">
        <v>43040</v>
      </c>
      <c r="M2679" s="6">
        <v>19868</v>
      </c>
      <c r="N2679" s="6">
        <v>117461</v>
      </c>
      <c r="O2679" s="6">
        <v>33332</v>
      </c>
      <c r="P2679" s="6">
        <v>100893</v>
      </c>
      <c r="Q2679" s="6">
        <v>62918.8</v>
      </c>
    </row>
    <row r="2680" spans="7:17" x14ac:dyDescent="0.3">
      <c r="G2680" s="3" t="s">
        <v>73</v>
      </c>
      <c r="H2680" s="3" t="s">
        <v>75</v>
      </c>
      <c r="I2680" s="3" t="s">
        <v>80</v>
      </c>
      <c r="J2680" s="3" t="s">
        <v>83</v>
      </c>
      <c r="K2680" s="3" t="s">
        <v>84</v>
      </c>
      <c r="L2680" s="6">
        <v>43040</v>
      </c>
      <c r="M2680" s="6">
        <v>19868</v>
      </c>
      <c r="N2680" s="6">
        <v>117461</v>
      </c>
      <c r="O2680" s="6">
        <v>41696</v>
      </c>
      <c r="P2680" s="6">
        <v>84732</v>
      </c>
      <c r="Q2680" s="6">
        <v>61359.4</v>
      </c>
    </row>
    <row r="2681" spans="7:17" x14ac:dyDescent="0.3">
      <c r="G2681" s="3" t="s">
        <v>73</v>
      </c>
      <c r="H2681" s="3" t="s">
        <v>75</v>
      </c>
      <c r="I2681" s="3" t="s">
        <v>80</v>
      </c>
      <c r="J2681" s="3" t="s">
        <v>83</v>
      </c>
      <c r="K2681" s="3" t="s">
        <v>24</v>
      </c>
      <c r="L2681" s="6">
        <v>43040</v>
      </c>
      <c r="M2681" s="6">
        <v>19868</v>
      </c>
      <c r="N2681" s="6">
        <v>117461</v>
      </c>
      <c r="O2681" s="6">
        <v>41696</v>
      </c>
      <c r="P2681" s="6">
        <v>100893</v>
      </c>
      <c r="Q2681" s="6">
        <v>64591.6</v>
      </c>
    </row>
    <row r="2682" spans="7:17" x14ac:dyDescent="0.3">
      <c r="G2682" s="3" t="s">
        <v>73</v>
      </c>
      <c r="H2682" s="3" t="s">
        <v>75</v>
      </c>
      <c r="I2682" s="3" t="s">
        <v>80</v>
      </c>
      <c r="J2682" s="3" t="s">
        <v>84</v>
      </c>
      <c r="K2682" s="3" t="s">
        <v>24</v>
      </c>
      <c r="L2682" s="6">
        <v>43040</v>
      </c>
      <c r="M2682" s="6">
        <v>19868</v>
      </c>
      <c r="N2682" s="6">
        <v>117461</v>
      </c>
      <c r="O2682" s="6">
        <v>84732</v>
      </c>
      <c r="P2682" s="6">
        <v>100893</v>
      </c>
      <c r="Q2682" s="6">
        <v>73198.8</v>
      </c>
    </row>
    <row r="2683" spans="7:17" x14ac:dyDescent="0.3">
      <c r="G2683" s="3" t="s">
        <v>73</v>
      </c>
      <c r="H2683" s="3" t="s">
        <v>75</v>
      </c>
      <c r="I2683" s="3" t="s">
        <v>81</v>
      </c>
      <c r="J2683" s="3" t="s">
        <v>82</v>
      </c>
      <c r="K2683" s="3" t="s">
        <v>83</v>
      </c>
      <c r="L2683" s="6">
        <v>43040</v>
      </c>
      <c r="M2683" s="6">
        <v>19868</v>
      </c>
      <c r="N2683" s="6">
        <v>36016</v>
      </c>
      <c r="O2683" s="6">
        <v>33332</v>
      </c>
      <c r="P2683" s="6">
        <v>41696</v>
      </c>
      <c r="Q2683" s="6">
        <v>34790.400000000001</v>
      </c>
    </row>
    <row r="2684" spans="7:17" x14ac:dyDescent="0.3">
      <c r="G2684" s="3" t="s">
        <v>73</v>
      </c>
      <c r="H2684" s="3" t="s">
        <v>75</v>
      </c>
      <c r="I2684" s="3" t="s">
        <v>81</v>
      </c>
      <c r="J2684" s="3" t="s">
        <v>82</v>
      </c>
      <c r="K2684" s="3" t="s">
        <v>84</v>
      </c>
      <c r="L2684" s="6">
        <v>43040</v>
      </c>
      <c r="M2684" s="6">
        <v>19868</v>
      </c>
      <c r="N2684" s="6">
        <v>36016</v>
      </c>
      <c r="O2684" s="6">
        <v>33332</v>
      </c>
      <c r="P2684" s="6">
        <v>84732</v>
      </c>
      <c r="Q2684" s="6">
        <v>43397.599999999999</v>
      </c>
    </row>
    <row r="2685" spans="7:17" x14ac:dyDescent="0.3">
      <c r="G2685" s="3" t="s">
        <v>73</v>
      </c>
      <c r="H2685" s="3" t="s">
        <v>75</v>
      </c>
      <c r="I2685" s="3" t="s">
        <v>81</v>
      </c>
      <c r="J2685" s="3" t="s">
        <v>82</v>
      </c>
      <c r="K2685" s="3" t="s">
        <v>24</v>
      </c>
      <c r="L2685" s="6">
        <v>43040</v>
      </c>
      <c r="M2685" s="6">
        <v>19868</v>
      </c>
      <c r="N2685" s="6">
        <v>36016</v>
      </c>
      <c r="O2685" s="6">
        <v>33332</v>
      </c>
      <c r="P2685" s="6">
        <v>100893</v>
      </c>
      <c r="Q2685" s="6">
        <v>46629.8</v>
      </c>
    </row>
    <row r="2686" spans="7:17" x14ac:dyDescent="0.3">
      <c r="G2686" s="3" t="s">
        <v>73</v>
      </c>
      <c r="H2686" s="3" t="s">
        <v>75</v>
      </c>
      <c r="I2686" s="3" t="s">
        <v>81</v>
      </c>
      <c r="J2686" s="3" t="s">
        <v>83</v>
      </c>
      <c r="K2686" s="3" t="s">
        <v>84</v>
      </c>
      <c r="L2686" s="6">
        <v>43040</v>
      </c>
      <c r="M2686" s="6">
        <v>19868</v>
      </c>
      <c r="N2686" s="6">
        <v>36016</v>
      </c>
      <c r="O2686" s="6">
        <v>41696</v>
      </c>
      <c r="P2686" s="6">
        <v>84732</v>
      </c>
      <c r="Q2686" s="6">
        <v>45070.400000000001</v>
      </c>
    </row>
    <row r="2687" spans="7:17" x14ac:dyDescent="0.3">
      <c r="G2687" s="3" t="s">
        <v>73</v>
      </c>
      <c r="H2687" s="3" t="s">
        <v>75</v>
      </c>
      <c r="I2687" s="3" t="s">
        <v>81</v>
      </c>
      <c r="J2687" s="3" t="s">
        <v>83</v>
      </c>
      <c r="K2687" s="3" t="s">
        <v>24</v>
      </c>
      <c r="L2687" s="6">
        <v>43040</v>
      </c>
      <c r="M2687" s="6">
        <v>19868</v>
      </c>
      <c r="N2687" s="6">
        <v>36016</v>
      </c>
      <c r="O2687" s="6">
        <v>41696</v>
      </c>
      <c r="P2687" s="6">
        <v>100893</v>
      </c>
      <c r="Q2687" s="6">
        <v>48302.6</v>
      </c>
    </row>
    <row r="2688" spans="7:17" x14ac:dyDescent="0.3">
      <c r="G2688" s="3" t="s">
        <v>73</v>
      </c>
      <c r="H2688" s="3" t="s">
        <v>75</v>
      </c>
      <c r="I2688" s="3" t="s">
        <v>81</v>
      </c>
      <c r="J2688" s="3" t="s">
        <v>84</v>
      </c>
      <c r="K2688" s="3" t="s">
        <v>24</v>
      </c>
      <c r="L2688" s="6">
        <v>43040</v>
      </c>
      <c r="M2688" s="6">
        <v>19868</v>
      </c>
      <c r="N2688" s="6">
        <v>36016</v>
      </c>
      <c r="O2688" s="6">
        <v>84732</v>
      </c>
      <c r="P2688" s="6">
        <v>100893</v>
      </c>
      <c r="Q2688" s="6">
        <v>56909.8</v>
      </c>
    </row>
    <row r="2689" spans="7:17" x14ac:dyDescent="0.3">
      <c r="G2689" s="3" t="s">
        <v>73</v>
      </c>
      <c r="H2689" s="3" t="s">
        <v>75</v>
      </c>
      <c r="I2689" s="3" t="s">
        <v>82</v>
      </c>
      <c r="J2689" s="3" t="s">
        <v>83</v>
      </c>
      <c r="K2689" s="3" t="s">
        <v>84</v>
      </c>
      <c r="L2689" s="6">
        <v>43040</v>
      </c>
      <c r="M2689" s="6">
        <v>19868</v>
      </c>
      <c r="N2689" s="6">
        <v>33332</v>
      </c>
      <c r="O2689" s="6">
        <v>41696</v>
      </c>
      <c r="P2689" s="6">
        <v>84732</v>
      </c>
      <c r="Q2689" s="6">
        <v>44533.599999999999</v>
      </c>
    </row>
    <row r="2690" spans="7:17" x14ac:dyDescent="0.3">
      <c r="G2690" s="3" t="s">
        <v>73</v>
      </c>
      <c r="H2690" s="3" t="s">
        <v>75</v>
      </c>
      <c r="I2690" s="3" t="s">
        <v>82</v>
      </c>
      <c r="J2690" s="3" t="s">
        <v>83</v>
      </c>
      <c r="K2690" s="3" t="s">
        <v>24</v>
      </c>
      <c r="L2690" s="6">
        <v>43040</v>
      </c>
      <c r="M2690" s="6">
        <v>19868</v>
      </c>
      <c r="N2690" s="6">
        <v>33332</v>
      </c>
      <c r="O2690" s="6">
        <v>41696</v>
      </c>
      <c r="P2690" s="6">
        <v>100893</v>
      </c>
      <c r="Q2690" s="6">
        <v>47765.8</v>
      </c>
    </row>
    <row r="2691" spans="7:17" x14ac:dyDescent="0.3">
      <c r="G2691" s="3" t="s">
        <v>73</v>
      </c>
      <c r="H2691" s="3" t="s">
        <v>75</v>
      </c>
      <c r="I2691" s="3" t="s">
        <v>82</v>
      </c>
      <c r="J2691" s="3" t="s">
        <v>84</v>
      </c>
      <c r="K2691" s="3" t="s">
        <v>24</v>
      </c>
      <c r="L2691" s="6">
        <v>43040</v>
      </c>
      <c r="M2691" s="6">
        <v>19868</v>
      </c>
      <c r="N2691" s="6">
        <v>33332</v>
      </c>
      <c r="O2691" s="6">
        <v>84732</v>
      </c>
      <c r="P2691" s="6">
        <v>100893</v>
      </c>
      <c r="Q2691" s="6">
        <v>56373</v>
      </c>
    </row>
    <row r="2692" spans="7:17" x14ac:dyDescent="0.3">
      <c r="G2692" s="3" t="s">
        <v>73</v>
      </c>
      <c r="H2692" s="3" t="s">
        <v>75</v>
      </c>
      <c r="I2692" s="3" t="s">
        <v>83</v>
      </c>
      <c r="J2692" s="3" t="s">
        <v>84</v>
      </c>
      <c r="K2692" s="3" t="s">
        <v>24</v>
      </c>
      <c r="L2692" s="6">
        <v>43040</v>
      </c>
      <c r="M2692" s="6">
        <v>19868</v>
      </c>
      <c r="N2692" s="6">
        <v>41696</v>
      </c>
      <c r="O2692" s="6">
        <v>84732</v>
      </c>
      <c r="P2692" s="6">
        <v>100893</v>
      </c>
      <c r="Q2692" s="6">
        <v>58045.8</v>
      </c>
    </row>
    <row r="2693" spans="7:17" x14ac:dyDescent="0.3">
      <c r="G2693" s="3" t="s">
        <v>73</v>
      </c>
      <c r="H2693" s="3" t="s">
        <v>76</v>
      </c>
      <c r="I2693" s="3" t="s">
        <v>23</v>
      </c>
      <c r="J2693" s="3" t="s">
        <v>77</v>
      </c>
      <c r="K2693" s="3" t="s">
        <v>78</v>
      </c>
      <c r="L2693" s="6">
        <v>43040</v>
      </c>
      <c r="M2693" s="6">
        <v>36021</v>
      </c>
      <c r="N2693" s="6">
        <v>12030</v>
      </c>
      <c r="O2693" s="6">
        <v>65219</v>
      </c>
      <c r="P2693" s="6">
        <v>94450</v>
      </c>
      <c r="Q2693" s="6">
        <v>50152</v>
      </c>
    </row>
    <row r="2694" spans="7:17" x14ac:dyDescent="0.3">
      <c r="G2694" s="3" t="s">
        <v>73</v>
      </c>
      <c r="H2694" s="3" t="s">
        <v>76</v>
      </c>
      <c r="I2694" s="3" t="s">
        <v>23</v>
      </c>
      <c r="J2694" s="3" t="s">
        <v>77</v>
      </c>
      <c r="K2694" s="3" t="s">
        <v>79</v>
      </c>
      <c r="L2694" s="6">
        <v>43040</v>
      </c>
      <c r="M2694" s="6">
        <v>36021</v>
      </c>
      <c r="N2694" s="6">
        <v>12030</v>
      </c>
      <c r="O2694" s="6">
        <v>65219</v>
      </c>
      <c r="P2694" s="6">
        <v>97051</v>
      </c>
      <c r="Q2694" s="6">
        <v>50672.2</v>
      </c>
    </row>
    <row r="2695" spans="7:17" x14ac:dyDescent="0.3">
      <c r="G2695" s="3" t="s">
        <v>73</v>
      </c>
      <c r="H2695" s="3" t="s">
        <v>76</v>
      </c>
      <c r="I2695" s="3" t="s">
        <v>23</v>
      </c>
      <c r="J2695" s="3" t="s">
        <v>77</v>
      </c>
      <c r="K2695" s="3" t="s">
        <v>25</v>
      </c>
      <c r="L2695" s="6">
        <v>43040</v>
      </c>
      <c r="M2695" s="6">
        <v>36021</v>
      </c>
      <c r="N2695" s="6">
        <v>12030</v>
      </c>
      <c r="O2695" s="6">
        <v>65219</v>
      </c>
      <c r="P2695" s="6">
        <v>50249</v>
      </c>
      <c r="Q2695" s="6">
        <v>41311.800000000003</v>
      </c>
    </row>
    <row r="2696" spans="7:17" x14ac:dyDescent="0.3">
      <c r="G2696" s="3" t="s">
        <v>73</v>
      </c>
      <c r="H2696" s="3" t="s">
        <v>76</v>
      </c>
      <c r="I2696" s="3" t="s">
        <v>23</v>
      </c>
      <c r="J2696" s="3" t="s">
        <v>77</v>
      </c>
      <c r="K2696" s="3" t="s">
        <v>80</v>
      </c>
      <c r="L2696" s="6">
        <v>43040</v>
      </c>
      <c r="M2696" s="6">
        <v>36021</v>
      </c>
      <c r="N2696" s="6">
        <v>12030</v>
      </c>
      <c r="O2696" s="6">
        <v>65219</v>
      </c>
      <c r="P2696" s="6">
        <v>117461</v>
      </c>
      <c r="Q2696" s="6">
        <v>54754.2</v>
      </c>
    </row>
    <row r="2697" spans="7:17" x14ac:dyDescent="0.3">
      <c r="G2697" s="3" t="s">
        <v>73</v>
      </c>
      <c r="H2697" s="3" t="s">
        <v>76</v>
      </c>
      <c r="I2697" s="3" t="s">
        <v>23</v>
      </c>
      <c r="J2697" s="3" t="s">
        <v>77</v>
      </c>
      <c r="K2697" s="3" t="s">
        <v>81</v>
      </c>
      <c r="L2697" s="6">
        <v>43040</v>
      </c>
      <c r="M2697" s="6">
        <v>36021</v>
      </c>
      <c r="N2697" s="6">
        <v>12030</v>
      </c>
      <c r="O2697" s="6">
        <v>65219</v>
      </c>
      <c r="P2697" s="6">
        <v>36016</v>
      </c>
      <c r="Q2697" s="6">
        <v>38465.199999999997</v>
      </c>
    </row>
    <row r="2698" spans="7:17" x14ac:dyDescent="0.3">
      <c r="G2698" s="3" t="s">
        <v>73</v>
      </c>
      <c r="H2698" s="3" t="s">
        <v>76</v>
      </c>
      <c r="I2698" s="3" t="s">
        <v>23</v>
      </c>
      <c r="J2698" s="3" t="s">
        <v>77</v>
      </c>
      <c r="K2698" s="3" t="s">
        <v>82</v>
      </c>
      <c r="L2698" s="6">
        <v>43040</v>
      </c>
      <c r="M2698" s="6">
        <v>36021</v>
      </c>
      <c r="N2698" s="6">
        <v>12030</v>
      </c>
      <c r="O2698" s="6">
        <v>65219</v>
      </c>
      <c r="P2698" s="6">
        <v>33332</v>
      </c>
      <c r="Q2698" s="6">
        <v>37928.400000000001</v>
      </c>
    </row>
    <row r="2699" spans="7:17" x14ac:dyDescent="0.3">
      <c r="G2699" s="3" t="s">
        <v>73</v>
      </c>
      <c r="H2699" s="3" t="s">
        <v>76</v>
      </c>
      <c r="I2699" s="3" t="s">
        <v>23</v>
      </c>
      <c r="J2699" s="3" t="s">
        <v>77</v>
      </c>
      <c r="K2699" s="3" t="s">
        <v>83</v>
      </c>
      <c r="L2699" s="6">
        <v>43040</v>
      </c>
      <c r="M2699" s="6">
        <v>36021</v>
      </c>
      <c r="N2699" s="6">
        <v>12030</v>
      </c>
      <c r="O2699" s="6">
        <v>65219</v>
      </c>
      <c r="P2699" s="6">
        <v>41696</v>
      </c>
      <c r="Q2699" s="6">
        <v>39601.199999999997</v>
      </c>
    </row>
    <row r="2700" spans="7:17" x14ac:dyDescent="0.3">
      <c r="G2700" s="3" t="s">
        <v>73</v>
      </c>
      <c r="H2700" s="3" t="s">
        <v>76</v>
      </c>
      <c r="I2700" s="3" t="s">
        <v>23</v>
      </c>
      <c r="J2700" s="3" t="s">
        <v>77</v>
      </c>
      <c r="K2700" s="3" t="s">
        <v>84</v>
      </c>
      <c r="L2700" s="6">
        <v>43040</v>
      </c>
      <c r="M2700" s="6">
        <v>36021</v>
      </c>
      <c r="N2700" s="6">
        <v>12030</v>
      </c>
      <c r="O2700" s="6">
        <v>65219</v>
      </c>
      <c r="P2700" s="6">
        <v>84732</v>
      </c>
      <c r="Q2700" s="6">
        <v>48208.4</v>
      </c>
    </row>
    <row r="2701" spans="7:17" x14ac:dyDescent="0.3">
      <c r="G2701" s="3" t="s">
        <v>73</v>
      </c>
      <c r="H2701" s="3" t="s">
        <v>76</v>
      </c>
      <c r="I2701" s="3" t="s">
        <v>23</v>
      </c>
      <c r="J2701" s="3" t="s">
        <v>77</v>
      </c>
      <c r="K2701" s="3" t="s">
        <v>24</v>
      </c>
      <c r="L2701" s="6">
        <v>43040</v>
      </c>
      <c r="M2701" s="6">
        <v>36021</v>
      </c>
      <c r="N2701" s="6">
        <v>12030</v>
      </c>
      <c r="O2701" s="6">
        <v>65219</v>
      </c>
      <c r="P2701" s="6">
        <v>100893</v>
      </c>
      <c r="Q2701" s="6">
        <v>51440.6</v>
      </c>
    </row>
    <row r="2702" spans="7:17" x14ac:dyDescent="0.3">
      <c r="G2702" s="3" t="s">
        <v>73</v>
      </c>
      <c r="H2702" s="3" t="s">
        <v>76</v>
      </c>
      <c r="I2702" s="3" t="s">
        <v>23</v>
      </c>
      <c r="J2702" s="3" t="s">
        <v>78</v>
      </c>
      <c r="K2702" s="3" t="s">
        <v>79</v>
      </c>
      <c r="L2702" s="6">
        <v>43040</v>
      </c>
      <c r="M2702" s="6">
        <v>36021</v>
      </c>
      <c r="N2702" s="6">
        <v>12030</v>
      </c>
      <c r="O2702" s="6">
        <v>94450</v>
      </c>
      <c r="P2702" s="6">
        <v>97051</v>
      </c>
      <c r="Q2702" s="6">
        <v>56518.400000000001</v>
      </c>
    </row>
    <row r="2703" spans="7:17" x14ac:dyDescent="0.3">
      <c r="G2703" s="3" t="s">
        <v>73</v>
      </c>
      <c r="H2703" s="3" t="s">
        <v>76</v>
      </c>
      <c r="I2703" s="3" t="s">
        <v>23</v>
      </c>
      <c r="J2703" s="3" t="s">
        <v>78</v>
      </c>
      <c r="K2703" s="3" t="s">
        <v>25</v>
      </c>
      <c r="L2703" s="6">
        <v>43040</v>
      </c>
      <c r="M2703" s="6">
        <v>36021</v>
      </c>
      <c r="N2703" s="6">
        <v>12030</v>
      </c>
      <c r="O2703" s="6">
        <v>94450</v>
      </c>
      <c r="P2703" s="6">
        <v>50249</v>
      </c>
      <c r="Q2703" s="6">
        <v>47158</v>
      </c>
    </row>
    <row r="2704" spans="7:17" x14ac:dyDescent="0.3">
      <c r="G2704" s="3" t="s">
        <v>73</v>
      </c>
      <c r="H2704" s="3" t="s">
        <v>76</v>
      </c>
      <c r="I2704" s="3" t="s">
        <v>23</v>
      </c>
      <c r="J2704" s="3" t="s">
        <v>78</v>
      </c>
      <c r="K2704" s="3" t="s">
        <v>80</v>
      </c>
      <c r="L2704" s="6">
        <v>43040</v>
      </c>
      <c r="M2704" s="6">
        <v>36021</v>
      </c>
      <c r="N2704" s="6">
        <v>12030</v>
      </c>
      <c r="O2704" s="6">
        <v>94450</v>
      </c>
      <c r="P2704" s="6">
        <v>117461</v>
      </c>
      <c r="Q2704" s="6">
        <v>60600.4</v>
      </c>
    </row>
    <row r="2705" spans="7:17" x14ac:dyDescent="0.3">
      <c r="G2705" s="3" t="s">
        <v>73</v>
      </c>
      <c r="H2705" s="3" t="s">
        <v>76</v>
      </c>
      <c r="I2705" s="3" t="s">
        <v>23</v>
      </c>
      <c r="J2705" s="3" t="s">
        <v>78</v>
      </c>
      <c r="K2705" s="3" t="s">
        <v>81</v>
      </c>
      <c r="L2705" s="6">
        <v>43040</v>
      </c>
      <c r="M2705" s="6">
        <v>36021</v>
      </c>
      <c r="N2705" s="6">
        <v>12030</v>
      </c>
      <c r="O2705" s="6">
        <v>94450</v>
      </c>
      <c r="P2705" s="6">
        <v>36016</v>
      </c>
      <c r="Q2705" s="6">
        <v>44311.4</v>
      </c>
    </row>
    <row r="2706" spans="7:17" x14ac:dyDescent="0.3">
      <c r="G2706" s="3" t="s">
        <v>73</v>
      </c>
      <c r="H2706" s="3" t="s">
        <v>76</v>
      </c>
      <c r="I2706" s="3" t="s">
        <v>23</v>
      </c>
      <c r="J2706" s="3" t="s">
        <v>78</v>
      </c>
      <c r="K2706" s="3" t="s">
        <v>82</v>
      </c>
      <c r="L2706" s="6">
        <v>43040</v>
      </c>
      <c r="M2706" s="6">
        <v>36021</v>
      </c>
      <c r="N2706" s="6">
        <v>12030</v>
      </c>
      <c r="O2706" s="6">
        <v>94450</v>
      </c>
      <c r="P2706" s="6">
        <v>33332</v>
      </c>
      <c r="Q2706" s="6">
        <v>43774.6</v>
      </c>
    </row>
    <row r="2707" spans="7:17" x14ac:dyDescent="0.3">
      <c r="G2707" s="3" t="s">
        <v>73</v>
      </c>
      <c r="H2707" s="3" t="s">
        <v>76</v>
      </c>
      <c r="I2707" s="3" t="s">
        <v>23</v>
      </c>
      <c r="J2707" s="3" t="s">
        <v>78</v>
      </c>
      <c r="K2707" s="3" t="s">
        <v>83</v>
      </c>
      <c r="L2707" s="6">
        <v>43040</v>
      </c>
      <c r="M2707" s="6">
        <v>36021</v>
      </c>
      <c r="N2707" s="6">
        <v>12030</v>
      </c>
      <c r="O2707" s="6">
        <v>94450</v>
      </c>
      <c r="P2707" s="6">
        <v>41696</v>
      </c>
      <c r="Q2707" s="6">
        <v>45447.4</v>
      </c>
    </row>
    <row r="2708" spans="7:17" x14ac:dyDescent="0.3">
      <c r="G2708" s="3" t="s">
        <v>73</v>
      </c>
      <c r="H2708" s="3" t="s">
        <v>76</v>
      </c>
      <c r="I2708" s="3" t="s">
        <v>23</v>
      </c>
      <c r="J2708" s="3" t="s">
        <v>78</v>
      </c>
      <c r="K2708" s="3" t="s">
        <v>84</v>
      </c>
      <c r="L2708" s="6">
        <v>43040</v>
      </c>
      <c r="M2708" s="6">
        <v>36021</v>
      </c>
      <c r="N2708" s="6">
        <v>12030</v>
      </c>
      <c r="O2708" s="6">
        <v>94450</v>
      </c>
      <c r="P2708" s="6">
        <v>84732</v>
      </c>
      <c r="Q2708" s="6">
        <v>54054.6</v>
      </c>
    </row>
    <row r="2709" spans="7:17" x14ac:dyDescent="0.3">
      <c r="G2709" s="3" t="s">
        <v>73</v>
      </c>
      <c r="H2709" s="3" t="s">
        <v>76</v>
      </c>
      <c r="I2709" s="3" t="s">
        <v>23</v>
      </c>
      <c r="J2709" s="3" t="s">
        <v>78</v>
      </c>
      <c r="K2709" s="3" t="s">
        <v>24</v>
      </c>
      <c r="L2709" s="6">
        <v>43040</v>
      </c>
      <c r="M2709" s="6">
        <v>36021</v>
      </c>
      <c r="N2709" s="6">
        <v>12030</v>
      </c>
      <c r="O2709" s="6">
        <v>94450</v>
      </c>
      <c r="P2709" s="6">
        <v>100893</v>
      </c>
      <c r="Q2709" s="6">
        <v>57286.8</v>
      </c>
    </row>
    <row r="2710" spans="7:17" x14ac:dyDescent="0.3">
      <c r="G2710" s="3" t="s">
        <v>73</v>
      </c>
      <c r="H2710" s="3" t="s">
        <v>76</v>
      </c>
      <c r="I2710" s="3" t="s">
        <v>23</v>
      </c>
      <c r="J2710" s="3" t="s">
        <v>79</v>
      </c>
      <c r="K2710" s="3" t="s">
        <v>25</v>
      </c>
      <c r="L2710" s="6">
        <v>43040</v>
      </c>
      <c r="M2710" s="6">
        <v>36021</v>
      </c>
      <c r="N2710" s="6">
        <v>12030</v>
      </c>
      <c r="O2710" s="6">
        <v>97051</v>
      </c>
      <c r="P2710" s="6">
        <v>50249</v>
      </c>
      <c r="Q2710" s="6">
        <v>47678.2</v>
      </c>
    </row>
    <row r="2711" spans="7:17" x14ac:dyDescent="0.3">
      <c r="G2711" s="3" t="s">
        <v>73</v>
      </c>
      <c r="H2711" s="3" t="s">
        <v>76</v>
      </c>
      <c r="I2711" s="3" t="s">
        <v>23</v>
      </c>
      <c r="J2711" s="3" t="s">
        <v>79</v>
      </c>
      <c r="K2711" s="3" t="s">
        <v>80</v>
      </c>
      <c r="L2711" s="6">
        <v>43040</v>
      </c>
      <c r="M2711" s="6">
        <v>36021</v>
      </c>
      <c r="N2711" s="6">
        <v>12030</v>
      </c>
      <c r="O2711" s="6">
        <v>97051</v>
      </c>
      <c r="P2711" s="6">
        <v>117461</v>
      </c>
      <c r="Q2711" s="6">
        <v>61120.6</v>
      </c>
    </row>
    <row r="2712" spans="7:17" x14ac:dyDescent="0.3">
      <c r="G2712" s="3" t="s">
        <v>73</v>
      </c>
      <c r="H2712" s="3" t="s">
        <v>76</v>
      </c>
      <c r="I2712" s="3" t="s">
        <v>23</v>
      </c>
      <c r="J2712" s="3" t="s">
        <v>79</v>
      </c>
      <c r="K2712" s="3" t="s">
        <v>81</v>
      </c>
      <c r="L2712" s="6">
        <v>43040</v>
      </c>
      <c r="M2712" s="6">
        <v>36021</v>
      </c>
      <c r="N2712" s="6">
        <v>12030</v>
      </c>
      <c r="O2712" s="6">
        <v>97051</v>
      </c>
      <c r="P2712" s="6">
        <v>36016</v>
      </c>
      <c r="Q2712" s="6">
        <v>44831.6</v>
      </c>
    </row>
    <row r="2713" spans="7:17" x14ac:dyDescent="0.3">
      <c r="G2713" s="3" t="s">
        <v>73</v>
      </c>
      <c r="H2713" s="3" t="s">
        <v>76</v>
      </c>
      <c r="I2713" s="3" t="s">
        <v>23</v>
      </c>
      <c r="J2713" s="3" t="s">
        <v>79</v>
      </c>
      <c r="K2713" s="3" t="s">
        <v>82</v>
      </c>
      <c r="L2713" s="6">
        <v>43040</v>
      </c>
      <c r="M2713" s="6">
        <v>36021</v>
      </c>
      <c r="N2713" s="6">
        <v>12030</v>
      </c>
      <c r="O2713" s="6">
        <v>97051</v>
      </c>
      <c r="P2713" s="6">
        <v>33332</v>
      </c>
      <c r="Q2713" s="6">
        <v>44294.8</v>
      </c>
    </row>
    <row r="2714" spans="7:17" x14ac:dyDescent="0.3">
      <c r="G2714" s="3" t="s">
        <v>73</v>
      </c>
      <c r="H2714" s="3" t="s">
        <v>76</v>
      </c>
      <c r="I2714" s="3" t="s">
        <v>23</v>
      </c>
      <c r="J2714" s="3" t="s">
        <v>79</v>
      </c>
      <c r="K2714" s="3" t="s">
        <v>83</v>
      </c>
      <c r="L2714" s="6">
        <v>43040</v>
      </c>
      <c r="M2714" s="6">
        <v>36021</v>
      </c>
      <c r="N2714" s="6">
        <v>12030</v>
      </c>
      <c r="O2714" s="6">
        <v>97051</v>
      </c>
      <c r="P2714" s="6">
        <v>41696</v>
      </c>
      <c r="Q2714" s="6">
        <v>45967.6</v>
      </c>
    </row>
    <row r="2715" spans="7:17" x14ac:dyDescent="0.3">
      <c r="G2715" s="3" t="s">
        <v>73</v>
      </c>
      <c r="H2715" s="3" t="s">
        <v>76</v>
      </c>
      <c r="I2715" s="3" t="s">
        <v>23</v>
      </c>
      <c r="J2715" s="3" t="s">
        <v>79</v>
      </c>
      <c r="K2715" s="3" t="s">
        <v>84</v>
      </c>
      <c r="L2715" s="6">
        <v>43040</v>
      </c>
      <c r="M2715" s="6">
        <v>36021</v>
      </c>
      <c r="N2715" s="6">
        <v>12030</v>
      </c>
      <c r="O2715" s="6">
        <v>97051</v>
      </c>
      <c r="P2715" s="6">
        <v>84732</v>
      </c>
      <c r="Q2715" s="6">
        <v>54574.8</v>
      </c>
    </row>
    <row r="2716" spans="7:17" x14ac:dyDescent="0.3">
      <c r="G2716" s="3" t="s">
        <v>73</v>
      </c>
      <c r="H2716" s="3" t="s">
        <v>76</v>
      </c>
      <c r="I2716" s="3" t="s">
        <v>23</v>
      </c>
      <c r="J2716" s="3" t="s">
        <v>79</v>
      </c>
      <c r="K2716" s="3" t="s">
        <v>24</v>
      </c>
      <c r="L2716" s="6">
        <v>43040</v>
      </c>
      <c r="M2716" s="6">
        <v>36021</v>
      </c>
      <c r="N2716" s="6">
        <v>12030</v>
      </c>
      <c r="O2716" s="6">
        <v>97051</v>
      </c>
      <c r="P2716" s="6">
        <v>100893</v>
      </c>
      <c r="Q2716" s="6">
        <v>57807</v>
      </c>
    </row>
    <row r="2717" spans="7:17" x14ac:dyDescent="0.3">
      <c r="G2717" s="3" t="s">
        <v>73</v>
      </c>
      <c r="H2717" s="3" t="s">
        <v>76</v>
      </c>
      <c r="I2717" s="3" t="s">
        <v>23</v>
      </c>
      <c r="J2717" s="3" t="s">
        <v>25</v>
      </c>
      <c r="K2717" s="3" t="s">
        <v>80</v>
      </c>
      <c r="L2717" s="6">
        <v>43040</v>
      </c>
      <c r="M2717" s="6">
        <v>36021</v>
      </c>
      <c r="N2717" s="6">
        <v>12030</v>
      </c>
      <c r="O2717" s="6">
        <v>50249</v>
      </c>
      <c r="P2717" s="6">
        <v>117461</v>
      </c>
      <c r="Q2717" s="6">
        <v>51760.2</v>
      </c>
    </row>
    <row r="2718" spans="7:17" x14ac:dyDescent="0.3">
      <c r="G2718" s="3" t="s">
        <v>73</v>
      </c>
      <c r="H2718" s="3" t="s">
        <v>76</v>
      </c>
      <c r="I2718" s="3" t="s">
        <v>23</v>
      </c>
      <c r="J2718" s="3" t="s">
        <v>25</v>
      </c>
      <c r="K2718" s="3" t="s">
        <v>81</v>
      </c>
      <c r="L2718" s="6">
        <v>43040</v>
      </c>
      <c r="M2718" s="6">
        <v>36021</v>
      </c>
      <c r="N2718" s="6">
        <v>12030</v>
      </c>
      <c r="O2718" s="6">
        <v>50249</v>
      </c>
      <c r="P2718" s="6">
        <v>36016</v>
      </c>
      <c r="Q2718" s="6">
        <v>35471.199999999997</v>
      </c>
    </row>
    <row r="2719" spans="7:17" x14ac:dyDescent="0.3">
      <c r="G2719" s="3" t="s">
        <v>73</v>
      </c>
      <c r="H2719" s="3" t="s">
        <v>76</v>
      </c>
      <c r="I2719" s="3" t="s">
        <v>23</v>
      </c>
      <c r="J2719" s="3" t="s">
        <v>25</v>
      </c>
      <c r="K2719" s="3" t="s">
        <v>82</v>
      </c>
      <c r="L2719" s="6">
        <v>43040</v>
      </c>
      <c r="M2719" s="6">
        <v>36021</v>
      </c>
      <c r="N2719" s="6">
        <v>12030</v>
      </c>
      <c r="O2719" s="6">
        <v>50249</v>
      </c>
      <c r="P2719" s="6">
        <v>33332</v>
      </c>
      <c r="Q2719" s="6">
        <v>34934.400000000001</v>
      </c>
    </row>
    <row r="2720" spans="7:17" x14ac:dyDescent="0.3">
      <c r="G2720" s="3" t="s">
        <v>73</v>
      </c>
      <c r="H2720" s="3" t="s">
        <v>76</v>
      </c>
      <c r="I2720" s="3" t="s">
        <v>23</v>
      </c>
      <c r="J2720" s="3" t="s">
        <v>25</v>
      </c>
      <c r="K2720" s="3" t="s">
        <v>83</v>
      </c>
      <c r="L2720" s="6">
        <v>43040</v>
      </c>
      <c r="M2720" s="6">
        <v>36021</v>
      </c>
      <c r="N2720" s="6">
        <v>12030</v>
      </c>
      <c r="O2720" s="6">
        <v>50249</v>
      </c>
      <c r="P2720" s="6">
        <v>41696</v>
      </c>
      <c r="Q2720" s="6">
        <v>36607.199999999997</v>
      </c>
    </row>
    <row r="2721" spans="7:17" x14ac:dyDescent="0.3">
      <c r="G2721" s="3" t="s">
        <v>73</v>
      </c>
      <c r="H2721" s="3" t="s">
        <v>76</v>
      </c>
      <c r="I2721" s="3" t="s">
        <v>23</v>
      </c>
      <c r="J2721" s="3" t="s">
        <v>25</v>
      </c>
      <c r="K2721" s="3" t="s">
        <v>84</v>
      </c>
      <c r="L2721" s="6">
        <v>43040</v>
      </c>
      <c r="M2721" s="6">
        <v>36021</v>
      </c>
      <c r="N2721" s="6">
        <v>12030</v>
      </c>
      <c r="O2721" s="6">
        <v>50249</v>
      </c>
      <c r="P2721" s="6">
        <v>84732</v>
      </c>
      <c r="Q2721" s="6">
        <v>45214.400000000001</v>
      </c>
    </row>
    <row r="2722" spans="7:17" x14ac:dyDescent="0.3">
      <c r="G2722" s="3" t="s">
        <v>73</v>
      </c>
      <c r="H2722" s="3" t="s">
        <v>76</v>
      </c>
      <c r="I2722" s="3" t="s">
        <v>23</v>
      </c>
      <c r="J2722" s="3" t="s">
        <v>25</v>
      </c>
      <c r="K2722" s="3" t="s">
        <v>24</v>
      </c>
      <c r="L2722" s="6">
        <v>43040</v>
      </c>
      <c r="M2722" s="6">
        <v>36021</v>
      </c>
      <c r="N2722" s="6">
        <v>12030</v>
      </c>
      <c r="O2722" s="6">
        <v>50249</v>
      </c>
      <c r="P2722" s="6">
        <v>100893</v>
      </c>
      <c r="Q2722" s="6">
        <v>48446.6</v>
      </c>
    </row>
    <row r="2723" spans="7:17" x14ac:dyDescent="0.3">
      <c r="G2723" s="3" t="s">
        <v>73</v>
      </c>
      <c r="H2723" s="3" t="s">
        <v>76</v>
      </c>
      <c r="I2723" s="3" t="s">
        <v>23</v>
      </c>
      <c r="J2723" s="3" t="s">
        <v>80</v>
      </c>
      <c r="K2723" s="3" t="s">
        <v>81</v>
      </c>
      <c r="L2723" s="6">
        <v>43040</v>
      </c>
      <c r="M2723" s="6">
        <v>36021</v>
      </c>
      <c r="N2723" s="6">
        <v>12030</v>
      </c>
      <c r="O2723" s="6">
        <v>117461</v>
      </c>
      <c r="P2723" s="6">
        <v>36016</v>
      </c>
      <c r="Q2723" s="6">
        <v>48913.599999999999</v>
      </c>
    </row>
    <row r="2724" spans="7:17" x14ac:dyDescent="0.3">
      <c r="G2724" s="3" t="s">
        <v>73</v>
      </c>
      <c r="H2724" s="3" t="s">
        <v>76</v>
      </c>
      <c r="I2724" s="3" t="s">
        <v>23</v>
      </c>
      <c r="J2724" s="3" t="s">
        <v>80</v>
      </c>
      <c r="K2724" s="3" t="s">
        <v>82</v>
      </c>
      <c r="L2724" s="6">
        <v>43040</v>
      </c>
      <c r="M2724" s="6">
        <v>36021</v>
      </c>
      <c r="N2724" s="6">
        <v>12030</v>
      </c>
      <c r="O2724" s="6">
        <v>117461</v>
      </c>
      <c r="P2724" s="6">
        <v>33332</v>
      </c>
      <c r="Q2724" s="6">
        <v>48376.800000000003</v>
      </c>
    </row>
    <row r="2725" spans="7:17" x14ac:dyDescent="0.3">
      <c r="G2725" s="3" t="s">
        <v>73</v>
      </c>
      <c r="H2725" s="3" t="s">
        <v>76</v>
      </c>
      <c r="I2725" s="3" t="s">
        <v>23</v>
      </c>
      <c r="J2725" s="3" t="s">
        <v>80</v>
      </c>
      <c r="K2725" s="3" t="s">
        <v>83</v>
      </c>
      <c r="L2725" s="6">
        <v>43040</v>
      </c>
      <c r="M2725" s="6">
        <v>36021</v>
      </c>
      <c r="N2725" s="6">
        <v>12030</v>
      </c>
      <c r="O2725" s="6">
        <v>117461</v>
      </c>
      <c r="P2725" s="6">
        <v>41696</v>
      </c>
      <c r="Q2725" s="6">
        <v>50049.599999999999</v>
      </c>
    </row>
    <row r="2726" spans="7:17" x14ac:dyDescent="0.3">
      <c r="G2726" s="3" t="s">
        <v>73</v>
      </c>
      <c r="H2726" s="3" t="s">
        <v>76</v>
      </c>
      <c r="I2726" s="3" t="s">
        <v>23</v>
      </c>
      <c r="J2726" s="3" t="s">
        <v>80</v>
      </c>
      <c r="K2726" s="3" t="s">
        <v>84</v>
      </c>
      <c r="L2726" s="6">
        <v>43040</v>
      </c>
      <c r="M2726" s="6">
        <v>36021</v>
      </c>
      <c r="N2726" s="6">
        <v>12030</v>
      </c>
      <c r="O2726" s="6">
        <v>117461</v>
      </c>
      <c r="P2726" s="6">
        <v>84732</v>
      </c>
      <c r="Q2726" s="6">
        <v>58656.800000000003</v>
      </c>
    </row>
    <row r="2727" spans="7:17" x14ac:dyDescent="0.3">
      <c r="G2727" s="3" t="s">
        <v>73</v>
      </c>
      <c r="H2727" s="3" t="s">
        <v>76</v>
      </c>
      <c r="I2727" s="3" t="s">
        <v>23</v>
      </c>
      <c r="J2727" s="3" t="s">
        <v>80</v>
      </c>
      <c r="K2727" s="3" t="s">
        <v>24</v>
      </c>
      <c r="L2727" s="6">
        <v>43040</v>
      </c>
      <c r="M2727" s="6">
        <v>36021</v>
      </c>
      <c r="N2727" s="6">
        <v>12030</v>
      </c>
      <c r="O2727" s="6">
        <v>117461</v>
      </c>
      <c r="P2727" s="6">
        <v>100893</v>
      </c>
      <c r="Q2727" s="6">
        <v>61889</v>
      </c>
    </row>
    <row r="2728" spans="7:17" x14ac:dyDescent="0.3">
      <c r="G2728" s="3" t="s">
        <v>73</v>
      </c>
      <c r="H2728" s="3" t="s">
        <v>76</v>
      </c>
      <c r="I2728" s="3" t="s">
        <v>23</v>
      </c>
      <c r="J2728" s="3" t="s">
        <v>81</v>
      </c>
      <c r="K2728" s="3" t="s">
        <v>82</v>
      </c>
      <c r="L2728" s="6">
        <v>43040</v>
      </c>
      <c r="M2728" s="6">
        <v>36021</v>
      </c>
      <c r="N2728" s="6">
        <v>12030</v>
      </c>
      <c r="O2728" s="6">
        <v>36016</v>
      </c>
      <c r="P2728" s="6">
        <v>33332</v>
      </c>
      <c r="Q2728" s="6">
        <v>32087.8</v>
      </c>
    </row>
    <row r="2729" spans="7:17" x14ac:dyDescent="0.3">
      <c r="G2729" s="3" t="s">
        <v>73</v>
      </c>
      <c r="H2729" s="3" t="s">
        <v>76</v>
      </c>
      <c r="I2729" s="3" t="s">
        <v>23</v>
      </c>
      <c r="J2729" s="3" t="s">
        <v>81</v>
      </c>
      <c r="K2729" s="3" t="s">
        <v>83</v>
      </c>
      <c r="L2729" s="6">
        <v>43040</v>
      </c>
      <c r="M2729" s="6">
        <v>36021</v>
      </c>
      <c r="N2729" s="6">
        <v>12030</v>
      </c>
      <c r="O2729" s="6">
        <v>36016</v>
      </c>
      <c r="P2729" s="6">
        <v>41696</v>
      </c>
      <c r="Q2729" s="6">
        <v>33760.6</v>
      </c>
    </row>
    <row r="2730" spans="7:17" x14ac:dyDescent="0.3">
      <c r="G2730" s="3" t="s">
        <v>73</v>
      </c>
      <c r="H2730" s="3" t="s">
        <v>76</v>
      </c>
      <c r="I2730" s="3" t="s">
        <v>23</v>
      </c>
      <c r="J2730" s="3" t="s">
        <v>81</v>
      </c>
      <c r="K2730" s="3" t="s">
        <v>84</v>
      </c>
      <c r="L2730" s="6">
        <v>43040</v>
      </c>
      <c r="M2730" s="6">
        <v>36021</v>
      </c>
      <c r="N2730" s="6">
        <v>12030</v>
      </c>
      <c r="O2730" s="6">
        <v>36016</v>
      </c>
      <c r="P2730" s="6">
        <v>84732</v>
      </c>
      <c r="Q2730" s="6">
        <v>42367.8</v>
      </c>
    </row>
    <row r="2731" spans="7:17" x14ac:dyDescent="0.3">
      <c r="G2731" s="3" t="s">
        <v>73</v>
      </c>
      <c r="H2731" s="3" t="s">
        <v>76</v>
      </c>
      <c r="I2731" s="3" t="s">
        <v>23</v>
      </c>
      <c r="J2731" s="3" t="s">
        <v>81</v>
      </c>
      <c r="K2731" s="3" t="s">
        <v>24</v>
      </c>
      <c r="L2731" s="6">
        <v>43040</v>
      </c>
      <c r="M2731" s="6">
        <v>36021</v>
      </c>
      <c r="N2731" s="6">
        <v>12030</v>
      </c>
      <c r="O2731" s="6">
        <v>36016</v>
      </c>
      <c r="P2731" s="6">
        <v>100893</v>
      </c>
      <c r="Q2731" s="6">
        <v>45600</v>
      </c>
    </row>
    <row r="2732" spans="7:17" x14ac:dyDescent="0.3">
      <c r="G2732" s="3" t="s">
        <v>73</v>
      </c>
      <c r="H2732" s="3" t="s">
        <v>76</v>
      </c>
      <c r="I2732" s="3" t="s">
        <v>23</v>
      </c>
      <c r="J2732" s="3" t="s">
        <v>82</v>
      </c>
      <c r="K2732" s="3" t="s">
        <v>83</v>
      </c>
      <c r="L2732" s="6">
        <v>43040</v>
      </c>
      <c r="M2732" s="6">
        <v>36021</v>
      </c>
      <c r="N2732" s="6">
        <v>12030</v>
      </c>
      <c r="O2732" s="6">
        <v>33332</v>
      </c>
      <c r="P2732" s="6">
        <v>41696</v>
      </c>
      <c r="Q2732" s="6">
        <v>33223.800000000003</v>
      </c>
    </row>
    <row r="2733" spans="7:17" x14ac:dyDescent="0.3">
      <c r="G2733" s="3" t="s">
        <v>73</v>
      </c>
      <c r="H2733" s="3" t="s">
        <v>76</v>
      </c>
      <c r="I2733" s="3" t="s">
        <v>23</v>
      </c>
      <c r="J2733" s="3" t="s">
        <v>82</v>
      </c>
      <c r="K2733" s="3" t="s">
        <v>84</v>
      </c>
      <c r="L2733" s="6">
        <v>43040</v>
      </c>
      <c r="M2733" s="6">
        <v>36021</v>
      </c>
      <c r="N2733" s="6">
        <v>12030</v>
      </c>
      <c r="O2733" s="6">
        <v>33332</v>
      </c>
      <c r="P2733" s="6">
        <v>84732</v>
      </c>
      <c r="Q2733" s="6">
        <v>41831</v>
      </c>
    </row>
    <row r="2734" spans="7:17" x14ac:dyDescent="0.3">
      <c r="G2734" s="3" t="s">
        <v>73</v>
      </c>
      <c r="H2734" s="3" t="s">
        <v>76</v>
      </c>
      <c r="I2734" s="3" t="s">
        <v>23</v>
      </c>
      <c r="J2734" s="3" t="s">
        <v>82</v>
      </c>
      <c r="K2734" s="3" t="s">
        <v>24</v>
      </c>
      <c r="L2734" s="6">
        <v>43040</v>
      </c>
      <c r="M2734" s="6">
        <v>36021</v>
      </c>
      <c r="N2734" s="6">
        <v>12030</v>
      </c>
      <c r="O2734" s="6">
        <v>33332</v>
      </c>
      <c r="P2734" s="6">
        <v>100893</v>
      </c>
      <c r="Q2734" s="6">
        <v>45063.199999999997</v>
      </c>
    </row>
    <row r="2735" spans="7:17" x14ac:dyDescent="0.3">
      <c r="G2735" s="3" t="s">
        <v>73</v>
      </c>
      <c r="H2735" s="3" t="s">
        <v>76</v>
      </c>
      <c r="I2735" s="3" t="s">
        <v>23</v>
      </c>
      <c r="J2735" s="3" t="s">
        <v>83</v>
      </c>
      <c r="K2735" s="3" t="s">
        <v>84</v>
      </c>
      <c r="L2735" s="6">
        <v>43040</v>
      </c>
      <c r="M2735" s="6">
        <v>36021</v>
      </c>
      <c r="N2735" s="6">
        <v>12030</v>
      </c>
      <c r="O2735" s="6">
        <v>41696</v>
      </c>
      <c r="P2735" s="6">
        <v>84732</v>
      </c>
      <c r="Q2735" s="6">
        <v>43503.8</v>
      </c>
    </row>
    <row r="2736" spans="7:17" x14ac:dyDescent="0.3">
      <c r="G2736" s="3" t="s">
        <v>73</v>
      </c>
      <c r="H2736" s="3" t="s">
        <v>76</v>
      </c>
      <c r="I2736" s="3" t="s">
        <v>23</v>
      </c>
      <c r="J2736" s="3" t="s">
        <v>83</v>
      </c>
      <c r="K2736" s="3" t="s">
        <v>24</v>
      </c>
      <c r="L2736" s="6">
        <v>43040</v>
      </c>
      <c r="M2736" s="6">
        <v>36021</v>
      </c>
      <c r="N2736" s="6">
        <v>12030</v>
      </c>
      <c r="O2736" s="6">
        <v>41696</v>
      </c>
      <c r="P2736" s="6">
        <v>100893</v>
      </c>
      <c r="Q2736" s="6">
        <v>46736</v>
      </c>
    </row>
    <row r="2737" spans="7:17" x14ac:dyDescent="0.3">
      <c r="G2737" s="3" t="s">
        <v>73</v>
      </c>
      <c r="H2737" s="3" t="s">
        <v>76</v>
      </c>
      <c r="I2737" s="3" t="s">
        <v>23</v>
      </c>
      <c r="J2737" s="3" t="s">
        <v>84</v>
      </c>
      <c r="K2737" s="3" t="s">
        <v>24</v>
      </c>
      <c r="L2737" s="6">
        <v>43040</v>
      </c>
      <c r="M2737" s="6">
        <v>36021</v>
      </c>
      <c r="N2737" s="6">
        <v>12030</v>
      </c>
      <c r="O2737" s="6">
        <v>84732</v>
      </c>
      <c r="P2737" s="6">
        <v>100893</v>
      </c>
      <c r="Q2737" s="6">
        <v>55343.199999999997</v>
      </c>
    </row>
    <row r="2738" spans="7:17" x14ac:dyDescent="0.3">
      <c r="G2738" s="3" t="s">
        <v>73</v>
      </c>
      <c r="H2738" s="3" t="s">
        <v>76</v>
      </c>
      <c r="I2738" s="3" t="s">
        <v>77</v>
      </c>
      <c r="J2738" s="3" t="s">
        <v>78</v>
      </c>
      <c r="K2738" s="3" t="s">
        <v>79</v>
      </c>
      <c r="L2738" s="6">
        <v>43040</v>
      </c>
      <c r="M2738" s="6">
        <v>36021</v>
      </c>
      <c r="N2738" s="6">
        <v>65219</v>
      </c>
      <c r="O2738" s="6">
        <v>94450</v>
      </c>
      <c r="P2738" s="6">
        <v>97051</v>
      </c>
      <c r="Q2738" s="6">
        <v>67156.2</v>
      </c>
    </row>
    <row r="2739" spans="7:17" x14ac:dyDescent="0.3">
      <c r="G2739" s="3" t="s">
        <v>73</v>
      </c>
      <c r="H2739" s="3" t="s">
        <v>76</v>
      </c>
      <c r="I2739" s="3" t="s">
        <v>77</v>
      </c>
      <c r="J2739" s="3" t="s">
        <v>78</v>
      </c>
      <c r="K2739" s="3" t="s">
        <v>25</v>
      </c>
      <c r="L2739" s="6">
        <v>43040</v>
      </c>
      <c r="M2739" s="6">
        <v>36021</v>
      </c>
      <c r="N2739" s="6">
        <v>65219</v>
      </c>
      <c r="O2739" s="6">
        <v>94450</v>
      </c>
      <c r="P2739" s="6">
        <v>50249</v>
      </c>
      <c r="Q2739" s="6">
        <v>57795.8</v>
      </c>
    </row>
    <row r="2740" spans="7:17" x14ac:dyDescent="0.3">
      <c r="G2740" s="3" t="s">
        <v>73</v>
      </c>
      <c r="H2740" s="3" t="s">
        <v>76</v>
      </c>
      <c r="I2740" s="3" t="s">
        <v>77</v>
      </c>
      <c r="J2740" s="3" t="s">
        <v>78</v>
      </c>
      <c r="K2740" s="3" t="s">
        <v>80</v>
      </c>
      <c r="L2740" s="6">
        <v>43040</v>
      </c>
      <c r="M2740" s="6">
        <v>36021</v>
      </c>
      <c r="N2740" s="6">
        <v>65219</v>
      </c>
      <c r="O2740" s="6">
        <v>94450</v>
      </c>
      <c r="P2740" s="6">
        <v>117461</v>
      </c>
      <c r="Q2740" s="6">
        <v>71238.2</v>
      </c>
    </row>
    <row r="2741" spans="7:17" x14ac:dyDescent="0.3">
      <c r="G2741" s="3" t="s">
        <v>73</v>
      </c>
      <c r="H2741" s="3" t="s">
        <v>76</v>
      </c>
      <c r="I2741" s="3" t="s">
        <v>77</v>
      </c>
      <c r="J2741" s="3" t="s">
        <v>78</v>
      </c>
      <c r="K2741" s="3" t="s">
        <v>81</v>
      </c>
      <c r="L2741" s="6">
        <v>43040</v>
      </c>
      <c r="M2741" s="6">
        <v>36021</v>
      </c>
      <c r="N2741" s="6">
        <v>65219</v>
      </c>
      <c r="O2741" s="6">
        <v>94450</v>
      </c>
      <c r="P2741" s="6">
        <v>36016</v>
      </c>
      <c r="Q2741" s="6">
        <v>54949.2</v>
      </c>
    </row>
    <row r="2742" spans="7:17" x14ac:dyDescent="0.3">
      <c r="G2742" s="3" t="s">
        <v>73</v>
      </c>
      <c r="H2742" s="3" t="s">
        <v>76</v>
      </c>
      <c r="I2742" s="3" t="s">
        <v>77</v>
      </c>
      <c r="J2742" s="3" t="s">
        <v>78</v>
      </c>
      <c r="K2742" s="3" t="s">
        <v>82</v>
      </c>
      <c r="L2742" s="6">
        <v>43040</v>
      </c>
      <c r="M2742" s="6">
        <v>36021</v>
      </c>
      <c r="N2742" s="6">
        <v>65219</v>
      </c>
      <c r="O2742" s="6">
        <v>94450</v>
      </c>
      <c r="P2742" s="6">
        <v>33332</v>
      </c>
      <c r="Q2742" s="6">
        <v>54412.4</v>
      </c>
    </row>
    <row r="2743" spans="7:17" x14ac:dyDescent="0.3">
      <c r="G2743" s="3" t="s">
        <v>73</v>
      </c>
      <c r="H2743" s="3" t="s">
        <v>76</v>
      </c>
      <c r="I2743" s="3" t="s">
        <v>77</v>
      </c>
      <c r="J2743" s="3" t="s">
        <v>78</v>
      </c>
      <c r="K2743" s="3" t="s">
        <v>83</v>
      </c>
      <c r="L2743" s="6">
        <v>43040</v>
      </c>
      <c r="M2743" s="6">
        <v>36021</v>
      </c>
      <c r="N2743" s="6">
        <v>65219</v>
      </c>
      <c r="O2743" s="6">
        <v>94450</v>
      </c>
      <c r="P2743" s="6">
        <v>41696</v>
      </c>
      <c r="Q2743" s="6">
        <v>56085.2</v>
      </c>
    </row>
    <row r="2744" spans="7:17" x14ac:dyDescent="0.3">
      <c r="G2744" s="3" t="s">
        <v>73</v>
      </c>
      <c r="H2744" s="3" t="s">
        <v>76</v>
      </c>
      <c r="I2744" s="3" t="s">
        <v>77</v>
      </c>
      <c r="J2744" s="3" t="s">
        <v>78</v>
      </c>
      <c r="K2744" s="3" t="s">
        <v>84</v>
      </c>
      <c r="L2744" s="6">
        <v>43040</v>
      </c>
      <c r="M2744" s="6">
        <v>36021</v>
      </c>
      <c r="N2744" s="6">
        <v>65219</v>
      </c>
      <c r="O2744" s="6">
        <v>94450</v>
      </c>
      <c r="P2744" s="6">
        <v>84732</v>
      </c>
      <c r="Q2744" s="6">
        <v>64692.4</v>
      </c>
    </row>
    <row r="2745" spans="7:17" x14ac:dyDescent="0.3">
      <c r="G2745" s="3" t="s">
        <v>73</v>
      </c>
      <c r="H2745" s="3" t="s">
        <v>76</v>
      </c>
      <c r="I2745" s="3" t="s">
        <v>77</v>
      </c>
      <c r="J2745" s="3" t="s">
        <v>78</v>
      </c>
      <c r="K2745" s="3" t="s">
        <v>24</v>
      </c>
      <c r="L2745" s="6">
        <v>43040</v>
      </c>
      <c r="M2745" s="6">
        <v>36021</v>
      </c>
      <c r="N2745" s="6">
        <v>65219</v>
      </c>
      <c r="O2745" s="6">
        <v>94450</v>
      </c>
      <c r="P2745" s="6">
        <v>100893</v>
      </c>
      <c r="Q2745" s="6">
        <v>67924.600000000006</v>
      </c>
    </row>
    <row r="2746" spans="7:17" x14ac:dyDescent="0.3">
      <c r="G2746" s="3" t="s">
        <v>73</v>
      </c>
      <c r="H2746" s="3" t="s">
        <v>76</v>
      </c>
      <c r="I2746" s="3" t="s">
        <v>77</v>
      </c>
      <c r="J2746" s="3" t="s">
        <v>79</v>
      </c>
      <c r="K2746" s="3" t="s">
        <v>25</v>
      </c>
      <c r="L2746" s="6">
        <v>43040</v>
      </c>
      <c r="M2746" s="6">
        <v>36021</v>
      </c>
      <c r="N2746" s="6">
        <v>65219</v>
      </c>
      <c r="O2746" s="6">
        <v>97051</v>
      </c>
      <c r="P2746" s="6">
        <v>50249</v>
      </c>
      <c r="Q2746" s="6">
        <v>58316</v>
      </c>
    </row>
    <row r="2747" spans="7:17" x14ac:dyDescent="0.3">
      <c r="G2747" s="3" t="s">
        <v>73</v>
      </c>
      <c r="H2747" s="3" t="s">
        <v>76</v>
      </c>
      <c r="I2747" s="3" t="s">
        <v>77</v>
      </c>
      <c r="J2747" s="3" t="s">
        <v>79</v>
      </c>
      <c r="K2747" s="3" t="s">
        <v>80</v>
      </c>
      <c r="L2747" s="6">
        <v>43040</v>
      </c>
      <c r="M2747" s="6">
        <v>36021</v>
      </c>
      <c r="N2747" s="6">
        <v>65219</v>
      </c>
      <c r="O2747" s="6">
        <v>97051</v>
      </c>
      <c r="P2747" s="6">
        <v>117461</v>
      </c>
      <c r="Q2747" s="6">
        <v>71758.399999999994</v>
      </c>
    </row>
    <row r="2748" spans="7:17" x14ac:dyDescent="0.3">
      <c r="G2748" s="3" t="s">
        <v>73</v>
      </c>
      <c r="H2748" s="3" t="s">
        <v>76</v>
      </c>
      <c r="I2748" s="3" t="s">
        <v>77</v>
      </c>
      <c r="J2748" s="3" t="s">
        <v>79</v>
      </c>
      <c r="K2748" s="3" t="s">
        <v>81</v>
      </c>
      <c r="L2748" s="6">
        <v>43040</v>
      </c>
      <c r="M2748" s="6">
        <v>36021</v>
      </c>
      <c r="N2748" s="6">
        <v>65219</v>
      </c>
      <c r="O2748" s="6">
        <v>97051</v>
      </c>
      <c r="P2748" s="6">
        <v>36016</v>
      </c>
      <c r="Q2748" s="6">
        <v>55469.4</v>
      </c>
    </row>
    <row r="2749" spans="7:17" x14ac:dyDescent="0.3">
      <c r="G2749" s="3" t="s">
        <v>73</v>
      </c>
      <c r="H2749" s="3" t="s">
        <v>76</v>
      </c>
      <c r="I2749" s="3" t="s">
        <v>77</v>
      </c>
      <c r="J2749" s="3" t="s">
        <v>79</v>
      </c>
      <c r="K2749" s="3" t="s">
        <v>82</v>
      </c>
      <c r="L2749" s="6">
        <v>43040</v>
      </c>
      <c r="M2749" s="6">
        <v>36021</v>
      </c>
      <c r="N2749" s="6">
        <v>65219</v>
      </c>
      <c r="O2749" s="6">
        <v>97051</v>
      </c>
      <c r="P2749" s="6">
        <v>33332</v>
      </c>
      <c r="Q2749" s="6">
        <v>54932.6</v>
      </c>
    </row>
    <row r="2750" spans="7:17" x14ac:dyDescent="0.3">
      <c r="G2750" s="3" t="s">
        <v>73</v>
      </c>
      <c r="H2750" s="3" t="s">
        <v>76</v>
      </c>
      <c r="I2750" s="3" t="s">
        <v>77</v>
      </c>
      <c r="J2750" s="3" t="s">
        <v>79</v>
      </c>
      <c r="K2750" s="3" t="s">
        <v>83</v>
      </c>
      <c r="L2750" s="6">
        <v>43040</v>
      </c>
      <c r="M2750" s="6">
        <v>36021</v>
      </c>
      <c r="N2750" s="6">
        <v>65219</v>
      </c>
      <c r="O2750" s="6">
        <v>97051</v>
      </c>
      <c r="P2750" s="6">
        <v>41696</v>
      </c>
      <c r="Q2750" s="6">
        <v>56605.4</v>
      </c>
    </row>
    <row r="2751" spans="7:17" x14ac:dyDescent="0.3">
      <c r="G2751" s="3" t="s">
        <v>73</v>
      </c>
      <c r="H2751" s="3" t="s">
        <v>76</v>
      </c>
      <c r="I2751" s="3" t="s">
        <v>77</v>
      </c>
      <c r="J2751" s="3" t="s">
        <v>79</v>
      </c>
      <c r="K2751" s="3" t="s">
        <v>84</v>
      </c>
      <c r="L2751" s="6">
        <v>43040</v>
      </c>
      <c r="M2751" s="6">
        <v>36021</v>
      </c>
      <c r="N2751" s="6">
        <v>65219</v>
      </c>
      <c r="O2751" s="6">
        <v>97051</v>
      </c>
      <c r="P2751" s="6">
        <v>84732</v>
      </c>
      <c r="Q2751" s="6">
        <v>65212.6</v>
      </c>
    </row>
    <row r="2752" spans="7:17" x14ac:dyDescent="0.3">
      <c r="G2752" s="3" t="s">
        <v>73</v>
      </c>
      <c r="H2752" s="3" t="s">
        <v>76</v>
      </c>
      <c r="I2752" s="3" t="s">
        <v>77</v>
      </c>
      <c r="J2752" s="3" t="s">
        <v>79</v>
      </c>
      <c r="K2752" s="3" t="s">
        <v>24</v>
      </c>
      <c r="L2752" s="6">
        <v>43040</v>
      </c>
      <c r="M2752" s="6">
        <v>36021</v>
      </c>
      <c r="N2752" s="6">
        <v>65219</v>
      </c>
      <c r="O2752" s="6">
        <v>97051</v>
      </c>
      <c r="P2752" s="6">
        <v>100893</v>
      </c>
      <c r="Q2752" s="6">
        <v>68444.800000000003</v>
      </c>
    </row>
    <row r="2753" spans="7:17" x14ac:dyDescent="0.3">
      <c r="G2753" s="3" t="s">
        <v>73</v>
      </c>
      <c r="H2753" s="3" t="s">
        <v>76</v>
      </c>
      <c r="I2753" s="3" t="s">
        <v>77</v>
      </c>
      <c r="J2753" s="3" t="s">
        <v>25</v>
      </c>
      <c r="K2753" s="3" t="s">
        <v>80</v>
      </c>
      <c r="L2753" s="6">
        <v>43040</v>
      </c>
      <c r="M2753" s="6">
        <v>36021</v>
      </c>
      <c r="N2753" s="6">
        <v>65219</v>
      </c>
      <c r="O2753" s="6">
        <v>50249</v>
      </c>
      <c r="P2753" s="6">
        <v>117461</v>
      </c>
      <c r="Q2753" s="6">
        <v>62398</v>
      </c>
    </row>
    <row r="2754" spans="7:17" x14ac:dyDescent="0.3">
      <c r="G2754" s="3" t="s">
        <v>73</v>
      </c>
      <c r="H2754" s="3" t="s">
        <v>76</v>
      </c>
      <c r="I2754" s="3" t="s">
        <v>77</v>
      </c>
      <c r="J2754" s="3" t="s">
        <v>25</v>
      </c>
      <c r="K2754" s="3" t="s">
        <v>81</v>
      </c>
      <c r="L2754" s="6">
        <v>43040</v>
      </c>
      <c r="M2754" s="6">
        <v>36021</v>
      </c>
      <c r="N2754" s="6">
        <v>65219</v>
      </c>
      <c r="O2754" s="6">
        <v>50249</v>
      </c>
      <c r="P2754" s="6">
        <v>36016</v>
      </c>
      <c r="Q2754" s="6">
        <v>46109</v>
      </c>
    </row>
    <row r="2755" spans="7:17" x14ac:dyDescent="0.3">
      <c r="G2755" s="3" t="s">
        <v>73</v>
      </c>
      <c r="H2755" s="3" t="s">
        <v>76</v>
      </c>
      <c r="I2755" s="3" t="s">
        <v>77</v>
      </c>
      <c r="J2755" s="3" t="s">
        <v>25</v>
      </c>
      <c r="K2755" s="3" t="s">
        <v>82</v>
      </c>
      <c r="L2755" s="6">
        <v>43040</v>
      </c>
      <c r="M2755" s="6">
        <v>36021</v>
      </c>
      <c r="N2755" s="6">
        <v>65219</v>
      </c>
      <c r="O2755" s="6">
        <v>50249</v>
      </c>
      <c r="P2755" s="6">
        <v>33332</v>
      </c>
      <c r="Q2755" s="6">
        <v>45572.2</v>
      </c>
    </row>
    <row r="2756" spans="7:17" x14ac:dyDescent="0.3">
      <c r="G2756" s="3" t="s">
        <v>73</v>
      </c>
      <c r="H2756" s="3" t="s">
        <v>76</v>
      </c>
      <c r="I2756" s="3" t="s">
        <v>77</v>
      </c>
      <c r="J2756" s="3" t="s">
        <v>25</v>
      </c>
      <c r="K2756" s="3" t="s">
        <v>83</v>
      </c>
      <c r="L2756" s="6">
        <v>43040</v>
      </c>
      <c r="M2756" s="6">
        <v>36021</v>
      </c>
      <c r="N2756" s="6">
        <v>65219</v>
      </c>
      <c r="O2756" s="6">
        <v>50249</v>
      </c>
      <c r="P2756" s="6">
        <v>41696</v>
      </c>
      <c r="Q2756" s="6">
        <v>47245</v>
      </c>
    </row>
    <row r="2757" spans="7:17" x14ac:dyDescent="0.3">
      <c r="G2757" s="3" t="s">
        <v>73</v>
      </c>
      <c r="H2757" s="3" t="s">
        <v>76</v>
      </c>
      <c r="I2757" s="3" t="s">
        <v>77</v>
      </c>
      <c r="J2757" s="3" t="s">
        <v>25</v>
      </c>
      <c r="K2757" s="3" t="s">
        <v>84</v>
      </c>
      <c r="L2757" s="6">
        <v>43040</v>
      </c>
      <c r="M2757" s="6">
        <v>36021</v>
      </c>
      <c r="N2757" s="6">
        <v>65219</v>
      </c>
      <c r="O2757" s="6">
        <v>50249</v>
      </c>
      <c r="P2757" s="6">
        <v>84732</v>
      </c>
      <c r="Q2757" s="6">
        <v>55852.2</v>
      </c>
    </row>
    <row r="2758" spans="7:17" x14ac:dyDescent="0.3">
      <c r="G2758" s="3" t="s">
        <v>73</v>
      </c>
      <c r="H2758" s="3" t="s">
        <v>76</v>
      </c>
      <c r="I2758" s="3" t="s">
        <v>77</v>
      </c>
      <c r="J2758" s="3" t="s">
        <v>25</v>
      </c>
      <c r="K2758" s="3" t="s">
        <v>24</v>
      </c>
      <c r="L2758" s="6">
        <v>43040</v>
      </c>
      <c r="M2758" s="6">
        <v>36021</v>
      </c>
      <c r="N2758" s="6">
        <v>65219</v>
      </c>
      <c r="O2758" s="6">
        <v>50249</v>
      </c>
      <c r="P2758" s="6">
        <v>100893</v>
      </c>
      <c r="Q2758" s="6">
        <v>59084.4</v>
      </c>
    </row>
    <row r="2759" spans="7:17" x14ac:dyDescent="0.3">
      <c r="G2759" s="3" t="s">
        <v>73</v>
      </c>
      <c r="H2759" s="3" t="s">
        <v>76</v>
      </c>
      <c r="I2759" s="3" t="s">
        <v>77</v>
      </c>
      <c r="J2759" s="3" t="s">
        <v>80</v>
      </c>
      <c r="K2759" s="3" t="s">
        <v>81</v>
      </c>
      <c r="L2759" s="6">
        <v>43040</v>
      </c>
      <c r="M2759" s="6">
        <v>36021</v>
      </c>
      <c r="N2759" s="6">
        <v>65219</v>
      </c>
      <c r="O2759" s="6">
        <v>117461</v>
      </c>
      <c r="P2759" s="6">
        <v>36016</v>
      </c>
      <c r="Q2759" s="6">
        <v>59551.4</v>
      </c>
    </row>
    <row r="2760" spans="7:17" x14ac:dyDescent="0.3">
      <c r="G2760" s="3" t="s">
        <v>73</v>
      </c>
      <c r="H2760" s="3" t="s">
        <v>76</v>
      </c>
      <c r="I2760" s="3" t="s">
        <v>77</v>
      </c>
      <c r="J2760" s="3" t="s">
        <v>80</v>
      </c>
      <c r="K2760" s="3" t="s">
        <v>82</v>
      </c>
      <c r="L2760" s="6">
        <v>43040</v>
      </c>
      <c r="M2760" s="6">
        <v>36021</v>
      </c>
      <c r="N2760" s="6">
        <v>65219</v>
      </c>
      <c r="O2760" s="6">
        <v>117461</v>
      </c>
      <c r="P2760" s="6">
        <v>33332</v>
      </c>
      <c r="Q2760" s="6">
        <v>59014.6</v>
      </c>
    </row>
    <row r="2761" spans="7:17" x14ac:dyDescent="0.3">
      <c r="G2761" s="3" t="s">
        <v>73</v>
      </c>
      <c r="H2761" s="3" t="s">
        <v>76</v>
      </c>
      <c r="I2761" s="3" t="s">
        <v>77</v>
      </c>
      <c r="J2761" s="3" t="s">
        <v>80</v>
      </c>
      <c r="K2761" s="3" t="s">
        <v>83</v>
      </c>
      <c r="L2761" s="6">
        <v>43040</v>
      </c>
      <c r="M2761" s="6">
        <v>36021</v>
      </c>
      <c r="N2761" s="6">
        <v>65219</v>
      </c>
      <c r="O2761" s="6">
        <v>117461</v>
      </c>
      <c r="P2761" s="6">
        <v>41696</v>
      </c>
      <c r="Q2761" s="6">
        <v>60687.4</v>
      </c>
    </row>
    <row r="2762" spans="7:17" x14ac:dyDescent="0.3">
      <c r="G2762" s="3" t="s">
        <v>73</v>
      </c>
      <c r="H2762" s="3" t="s">
        <v>76</v>
      </c>
      <c r="I2762" s="3" t="s">
        <v>77</v>
      </c>
      <c r="J2762" s="3" t="s">
        <v>80</v>
      </c>
      <c r="K2762" s="3" t="s">
        <v>84</v>
      </c>
      <c r="L2762" s="6">
        <v>43040</v>
      </c>
      <c r="M2762" s="6">
        <v>36021</v>
      </c>
      <c r="N2762" s="6">
        <v>65219</v>
      </c>
      <c r="O2762" s="6">
        <v>117461</v>
      </c>
      <c r="P2762" s="6">
        <v>84732</v>
      </c>
      <c r="Q2762" s="6">
        <v>69294.600000000006</v>
      </c>
    </row>
    <row r="2763" spans="7:17" x14ac:dyDescent="0.3">
      <c r="G2763" s="3" t="s">
        <v>73</v>
      </c>
      <c r="H2763" s="3" t="s">
        <v>76</v>
      </c>
      <c r="I2763" s="3" t="s">
        <v>77</v>
      </c>
      <c r="J2763" s="3" t="s">
        <v>80</v>
      </c>
      <c r="K2763" s="3" t="s">
        <v>24</v>
      </c>
      <c r="L2763" s="6">
        <v>43040</v>
      </c>
      <c r="M2763" s="6">
        <v>36021</v>
      </c>
      <c r="N2763" s="6">
        <v>65219</v>
      </c>
      <c r="O2763" s="6">
        <v>117461</v>
      </c>
      <c r="P2763" s="6">
        <v>100893</v>
      </c>
      <c r="Q2763" s="6">
        <v>72526.8</v>
      </c>
    </row>
    <row r="2764" spans="7:17" x14ac:dyDescent="0.3">
      <c r="G2764" s="3" t="s">
        <v>73</v>
      </c>
      <c r="H2764" s="3" t="s">
        <v>76</v>
      </c>
      <c r="I2764" s="3" t="s">
        <v>77</v>
      </c>
      <c r="J2764" s="3" t="s">
        <v>81</v>
      </c>
      <c r="K2764" s="3" t="s">
        <v>82</v>
      </c>
      <c r="L2764" s="6">
        <v>43040</v>
      </c>
      <c r="M2764" s="6">
        <v>36021</v>
      </c>
      <c r="N2764" s="6">
        <v>65219</v>
      </c>
      <c r="O2764" s="6">
        <v>36016</v>
      </c>
      <c r="P2764" s="6">
        <v>33332</v>
      </c>
      <c r="Q2764" s="6">
        <v>42725.599999999999</v>
      </c>
    </row>
    <row r="2765" spans="7:17" x14ac:dyDescent="0.3">
      <c r="G2765" s="3" t="s">
        <v>73</v>
      </c>
      <c r="H2765" s="3" t="s">
        <v>76</v>
      </c>
      <c r="I2765" s="3" t="s">
        <v>77</v>
      </c>
      <c r="J2765" s="3" t="s">
        <v>81</v>
      </c>
      <c r="K2765" s="3" t="s">
        <v>83</v>
      </c>
      <c r="L2765" s="6">
        <v>43040</v>
      </c>
      <c r="M2765" s="6">
        <v>36021</v>
      </c>
      <c r="N2765" s="6">
        <v>65219</v>
      </c>
      <c r="O2765" s="6">
        <v>36016</v>
      </c>
      <c r="P2765" s="6">
        <v>41696</v>
      </c>
      <c r="Q2765" s="6">
        <v>44398.400000000001</v>
      </c>
    </row>
    <row r="2766" spans="7:17" x14ac:dyDescent="0.3">
      <c r="G2766" s="3" t="s">
        <v>73</v>
      </c>
      <c r="H2766" s="3" t="s">
        <v>76</v>
      </c>
      <c r="I2766" s="3" t="s">
        <v>77</v>
      </c>
      <c r="J2766" s="3" t="s">
        <v>81</v>
      </c>
      <c r="K2766" s="3" t="s">
        <v>84</v>
      </c>
      <c r="L2766" s="6">
        <v>43040</v>
      </c>
      <c r="M2766" s="6">
        <v>36021</v>
      </c>
      <c r="N2766" s="6">
        <v>65219</v>
      </c>
      <c r="O2766" s="6">
        <v>36016</v>
      </c>
      <c r="P2766" s="6">
        <v>84732</v>
      </c>
      <c r="Q2766" s="6">
        <v>53005.599999999999</v>
      </c>
    </row>
    <row r="2767" spans="7:17" x14ac:dyDescent="0.3">
      <c r="G2767" s="3" t="s">
        <v>73</v>
      </c>
      <c r="H2767" s="3" t="s">
        <v>76</v>
      </c>
      <c r="I2767" s="3" t="s">
        <v>77</v>
      </c>
      <c r="J2767" s="3" t="s">
        <v>81</v>
      </c>
      <c r="K2767" s="3" t="s">
        <v>24</v>
      </c>
      <c r="L2767" s="6">
        <v>43040</v>
      </c>
      <c r="M2767" s="6">
        <v>36021</v>
      </c>
      <c r="N2767" s="6">
        <v>65219</v>
      </c>
      <c r="O2767" s="6">
        <v>36016</v>
      </c>
      <c r="P2767" s="6">
        <v>100893</v>
      </c>
      <c r="Q2767" s="6">
        <v>56237.8</v>
      </c>
    </row>
    <row r="2768" spans="7:17" x14ac:dyDescent="0.3">
      <c r="G2768" s="3" t="s">
        <v>73</v>
      </c>
      <c r="H2768" s="3" t="s">
        <v>76</v>
      </c>
      <c r="I2768" s="3" t="s">
        <v>77</v>
      </c>
      <c r="J2768" s="3" t="s">
        <v>82</v>
      </c>
      <c r="K2768" s="3" t="s">
        <v>83</v>
      </c>
      <c r="L2768" s="6">
        <v>43040</v>
      </c>
      <c r="M2768" s="6">
        <v>36021</v>
      </c>
      <c r="N2768" s="6">
        <v>65219</v>
      </c>
      <c r="O2768" s="6">
        <v>33332</v>
      </c>
      <c r="P2768" s="6">
        <v>41696</v>
      </c>
      <c r="Q2768" s="6">
        <v>43861.599999999999</v>
      </c>
    </row>
    <row r="2769" spans="7:17" x14ac:dyDescent="0.3">
      <c r="G2769" s="3" t="s">
        <v>73</v>
      </c>
      <c r="H2769" s="3" t="s">
        <v>76</v>
      </c>
      <c r="I2769" s="3" t="s">
        <v>77</v>
      </c>
      <c r="J2769" s="3" t="s">
        <v>82</v>
      </c>
      <c r="K2769" s="3" t="s">
        <v>84</v>
      </c>
      <c r="L2769" s="6">
        <v>43040</v>
      </c>
      <c r="M2769" s="6">
        <v>36021</v>
      </c>
      <c r="N2769" s="6">
        <v>65219</v>
      </c>
      <c r="O2769" s="6">
        <v>33332</v>
      </c>
      <c r="P2769" s="6">
        <v>84732</v>
      </c>
      <c r="Q2769" s="6">
        <v>52468.800000000003</v>
      </c>
    </row>
    <row r="2770" spans="7:17" x14ac:dyDescent="0.3">
      <c r="G2770" s="3" t="s">
        <v>73</v>
      </c>
      <c r="H2770" s="3" t="s">
        <v>76</v>
      </c>
      <c r="I2770" s="3" t="s">
        <v>77</v>
      </c>
      <c r="J2770" s="3" t="s">
        <v>82</v>
      </c>
      <c r="K2770" s="3" t="s">
        <v>24</v>
      </c>
      <c r="L2770" s="6">
        <v>43040</v>
      </c>
      <c r="M2770" s="6">
        <v>36021</v>
      </c>
      <c r="N2770" s="6">
        <v>65219</v>
      </c>
      <c r="O2770" s="6">
        <v>33332</v>
      </c>
      <c r="P2770" s="6">
        <v>100893</v>
      </c>
      <c r="Q2770" s="6">
        <v>55701</v>
      </c>
    </row>
    <row r="2771" spans="7:17" x14ac:dyDescent="0.3">
      <c r="G2771" s="3" t="s">
        <v>73</v>
      </c>
      <c r="H2771" s="3" t="s">
        <v>76</v>
      </c>
      <c r="I2771" s="3" t="s">
        <v>77</v>
      </c>
      <c r="J2771" s="3" t="s">
        <v>83</v>
      </c>
      <c r="K2771" s="3" t="s">
        <v>84</v>
      </c>
      <c r="L2771" s="6">
        <v>43040</v>
      </c>
      <c r="M2771" s="6">
        <v>36021</v>
      </c>
      <c r="N2771" s="6">
        <v>65219</v>
      </c>
      <c r="O2771" s="6">
        <v>41696</v>
      </c>
      <c r="P2771" s="6">
        <v>84732</v>
      </c>
      <c r="Q2771" s="6">
        <v>54141.599999999999</v>
      </c>
    </row>
    <row r="2772" spans="7:17" x14ac:dyDescent="0.3">
      <c r="G2772" s="3" t="s">
        <v>73</v>
      </c>
      <c r="H2772" s="3" t="s">
        <v>76</v>
      </c>
      <c r="I2772" s="3" t="s">
        <v>77</v>
      </c>
      <c r="J2772" s="3" t="s">
        <v>83</v>
      </c>
      <c r="K2772" s="3" t="s">
        <v>24</v>
      </c>
      <c r="L2772" s="6">
        <v>43040</v>
      </c>
      <c r="M2772" s="6">
        <v>36021</v>
      </c>
      <c r="N2772" s="6">
        <v>65219</v>
      </c>
      <c r="O2772" s="6">
        <v>41696</v>
      </c>
      <c r="P2772" s="6">
        <v>100893</v>
      </c>
      <c r="Q2772" s="6">
        <v>57373.8</v>
      </c>
    </row>
    <row r="2773" spans="7:17" x14ac:dyDescent="0.3">
      <c r="G2773" s="3" t="s">
        <v>73</v>
      </c>
      <c r="H2773" s="3" t="s">
        <v>76</v>
      </c>
      <c r="I2773" s="3" t="s">
        <v>77</v>
      </c>
      <c r="J2773" s="3" t="s">
        <v>84</v>
      </c>
      <c r="K2773" s="3" t="s">
        <v>24</v>
      </c>
      <c r="L2773" s="6">
        <v>43040</v>
      </c>
      <c r="M2773" s="6">
        <v>36021</v>
      </c>
      <c r="N2773" s="6">
        <v>65219</v>
      </c>
      <c r="O2773" s="6">
        <v>84732</v>
      </c>
      <c r="P2773" s="6">
        <v>100893</v>
      </c>
      <c r="Q2773" s="6">
        <v>65981</v>
      </c>
    </row>
    <row r="2774" spans="7:17" x14ac:dyDescent="0.3">
      <c r="G2774" s="3" t="s">
        <v>73</v>
      </c>
      <c r="H2774" s="3" t="s">
        <v>76</v>
      </c>
      <c r="I2774" s="3" t="s">
        <v>78</v>
      </c>
      <c r="J2774" s="3" t="s">
        <v>79</v>
      </c>
      <c r="K2774" s="3" t="s">
        <v>25</v>
      </c>
      <c r="L2774" s="6">
        <v>43040</v>
      </c>
      <c r="M2774" s="6">
        <v>36021</v>
      </c>
      <c r="N2774" s="6">
        <v>94450</v>
      </c>
      <c r="O2774" s="6">
        <v>97051</v>
      </c>
      <c r="P2774" s="6">
        <v>50249</v>
      </c>
      <c r="Q2774" s="6">
        <v>64162.2</v>
      </c>
    </row>
    <row r="2775" spans="7:17" x14ac:dyDescent="0.3">
      <c r="G2775" s="3" t="s">
        <v>73</v>
      </c>
      <c r="H2775" s="3" t="s">
        <v>76</v>
      </c>
      <c r="I2775" s="3" t="s">
        <v>78</v>
      </c>
      <c r="J2775" s="3" t="s">
        <v>79</v>
      </c>
      <c r="K2775" s="3" t="s">
        <v>80</v>
      </c>
      <c r="L2775" s="6">
        <v>43040</v>
      </c>
      <c r="M2775" s="6">
        <v>36021</v>
      </c>
      <c r="N2775" s="6">
        <v>94450</v>
      </c>
      <c r="O2775" s="6">
        <v>97051</v>
      </c>
      <c r="P2775" s="6">
        <v>117461</v>
      </c>
      <c r="Q2775" s="6">
        <v>77604.600000000006</v>
      </c>
    </row>
    <row r="2776" spans="7:17" x14ac:dyDescent="0.3">
      <c r="G2776" s="3" t="s">
        <v>73</v>
      </c>
      <c r="H2776" s="3" t="s">
        <v>76</v>
      </c>
      <c r="I2776" s="3" t="s">
        <v>78</v>
      </c>
      <c r="J2776" s="3" t="s">
        <v>79</v>
      </c>
      <c r="K2776" s="3" t="s">
        <v>81</v>
      </c>
      <c r="L2776" s="6">
        <v>43040</v>
      </c>
      <c r="M2776" s="6">
        <v>36021</v>
      </c>
      <c r="N2776" s="6">
        <v>94450</v>
      </c>
      <c r="O2776" s="6">
        <v>97051</v>
      </c>
      <c r="P2776" s="6">
        <v>36016</v>
      </c>
      <c r="Q2776" s="6">
        <v>61315.6</v>
      </c>
    </row>
    <row r="2777" spans="7:17" x14ac:dyDescent="0.3">
      <c r="G2777" s="3" t="s">
        <v>73</v>
      </c>
      <c r="H2777" s="3" t="s">
        <v>76</v>
      </c>
      <c r="I2777" s="3" t="s">
        <v>78</v>
      </c>
      <c r="J2777" s="3" t="s">
        <v>79</v>
      </c>
      <c r="K2777" s="3" t="s">
        <v>82</v>
      </c>
      <c r="L2777" s="6">
        <v>43040</v>
      </c>
      <c r="M2777" s="6">
        <v>36021</v>
      </c>
      <c r="N2777" s="6">
        <v>94450</v>
      </c>
      <c r="O2777" s="6">
        <v>97051</v>
      </c>
      <c r="P2777" s="6">
        <v>33332</v>
      </c>
      <c r="Q2777" s="6">
        <v>60778.8</v>
      </c>
    </row>
    <row r="2778" spans="7:17" x14ac:dyDescent="0.3">
      <c r="G2778" s="3" t="s">
        <v>73</v>
      </c>
      <c r="H2778" s="3" t="s">
        <v>76</v>
      </c>
      <c r="I2778" s="3" t="s">
        <v>78</v>
      </c>
      <c r="J2778" s="3" t="s">
        <v>79</v>
      </c>
      <c r="K2778" s="3" t="s">
        <v>83</v>
      </c>
      <c r="L2778" s="6">
        <v>43040</v>
      </c>
      <c r="M2778" s="6">
        <v>36021</v>
      </c>
      <c r="N2778" s="6">
        <v>94450</v>
      </c>
      <c r="O2778" s="6">
        <v>97051</v>
      </c>
      <c r="P2778" s="6">
        <v>41696</v>
      </c>
      <c r="Q2778" s="6">
        <v>62451.6</v>
      </c>
    </row>
    <row r="2779" spans="7:17" x14ac:dyDescent="0.3">
      <c r="G2779" s="3" t="s">
        <v>73</v>
      </c>
      <c r="H2779" s="3" t="s">
        <v>76</v>
      </c>
      <c r="I2779" s="3" t="s">
        <v>78</v>
      </c>
      <c r="J2779" s="3" t="s">
        <v>79</v>
      </c>
      <c r="K2779" s="3" t="s">
        <v>84</v>
      </c>
      <c r="L2779" s="6">
        <v>43040</v>
      </c>
      <c r="M2779" s="6">
        <v>36021</v>
      </c>
      <c r="N2779" s="6">
        <v>94450</v>
      </c>
      <c r="O2779" s="6">
        <v>97051</v>
      </c>
      <c r="P2779" s="6">
        <v>84732</v>
      </c>
      <c r="Q2779" s="6">
        <v>71058.8</v>
      </c>
    </row>
    <row r="2780" spans="7:17" x14ac:dyDescent="0.3">
      <c r="G2780" s="3" t="s">
        <v>73</v>
      </c>
      <c r="H2780" s="3" t="s">
        <v>76</v>
      </c>
      <c r="I2780" s="3" t="s">
        <v>78</v>
      </c>
      <c r="J2780" s="3" t="s">
        <v>79</v>
      </c>
      <c r="K2780" s="3" t="s">
        <v>24</v>
      </c>
      <c r="L2780" s="6">
        <v>43040</v>
      </c>
      <c r="M2780" s="6">
        <v>36021</v>
      </c>
      <c r="N2780" s="6">
        <v>94450</v>
      </c>
      <c r="O2780" s="6">
        <v>97051</v>
      </c>
      <c r="P2780" s="6">
        <v>100893</v>
      </c>
      <c r="Q2780" s="6">
        <v>74291</v>
      </c>
    </row>
    <row r="2781" spans="7:17" x14ac:dyDescent="0.3">
      <c r="G2781" s="3" t="s">
        <v>73</v>
      </c>
      <c r="H2781" s="3" t="s">
        <v>76</v>
      </c>
      <c r="I2781" s="3" t="s">
        <v>78</v>
      </c>
      <c r="J2781" s="3" t="s">
        <v>25</v>
      </c>
      <c r="K2781" s="3" t="s">
        <v>80</v>
      </c>
      <c r="L2781" s="6">
        <v>43040</v>
      </c>
      <c r="M2781" s="6">
        <v>36021</v>
      </c>
      <c r="N2781" s="6">
        <v>94450</v>
      </c>
      <c r="O2781" s="6">
        <v>50249</v>
      </c>
      <c r="P2781" s="6">
        <v>117461</v>
      </c>
      <c r="Q2781" s="6">
        <v>68244.2</v>
      </c>
    </row>
    <row r="2782" spans="7:17" x14ac:dyDescent="0.3">
      <c r="G2782" s="3" t="s">
        <v>73</v>
      </c>
      <c r="H2782" s="3" t="s">
        <v>76</v>
      </c>
      <c r="I2782" s="3" t="s">
        <v>78</v>
      </c>
      <c r="J2782" s="3" t="s">
        <v>25</v>
      </c>
      <c r="K2782" s="3" t="s">
        <v>81</v>
      </c>
      <c r="L2782" s="6">
        <v>43040</v>
      </c>
      <c r="M2782" s="6">
        <v>36021</v>
      </c>
      <c r="N2782" s="6">
        <v>94450</v>
      </c>
      <c r="O2782" s="6">
        <v>50249</v>
      </c>
      <c r="P2782" s="6">
        <v>36016</v>
      </c>
      <c r="Q2782" s="6">
        <v>51955.199999999997</v>
      </c>
    </row>
    <row r="2783" spans="7:17" x14ac:dyDescent="0.3">
      <c r="G2783" s="3" t="s">
        <v>73</v>
      </c>
      <c r="H2783" s="3" t="s">
        <v>76</v>
      </c>
      <c r="I2783" s="3" t="s">
        <v>78</v>
      </c>
      <c r="J2783" s="3" t="s">
        <v>25</v>
      </c>
      <c r="K2783" s="3" t="s">
        <v>82</v>
      </c>
      <c r="L2783" s="6">
        <v>43040</v>
      </c>
      <c r="M2783" s="6">
        <v>36021</v>
      </c>
      <c r="N2783" s="6">
        <v>94450</v>
      </c>
      <c r="O2783" s="6">
        <v>50249</v>
      </c>
      <c r="P2783" s="6">
        <v>33332</v>
      </c>
      <c r="Q2783" s="6">
        <v>51418.400000000001</v>
      </c>
    </row>
    <row r="2784" spans="7:17" x14ac:dyDescent="0.3">
      <c r="G2784" s="3" t="s">
        <v>73</v>
      </c>
      <c r="H2784" s="3" t="s">
        <v>76</v>
      </c>
      <c r="I2784" s="3" t="s">
        <v>78</v>
      </c>
      <c r="J2784" s="3" t="s">
        <v>25</v>
      </c>
      <c r="K2784" s="3" t="s">
        <v>83</v>
      </c>
      <c r="L2784" s="6">
        <v>43040</v>
      </c>
      <c r="M2784" s="6">
        <v>36021</v>
      </c>
      <c r="N2784" s="6">
        <v>94450</v>
      </c>
      <c r="O2784" s="6">
        <v>50249</v>
      </c>
      <c r="P2784" s="6">
        <v>41696</v>
      </c>
      <c r="Q2784" s="6">
        <v>53091.199999999997</v>
      </c>
    </row>
    <row r="2785" spans="7:17" x14ac:dyDescent="0.3">
      <c r="G2785" s="3" t="s">
        <v>73</v>
      </c>
      <c r="H2785" s="3" t="s">
        <v>76</v>
      </c>
      <c r="I2785" s="3" t="s">
        <v>78</v>
      </c>
      <c r="J2785" s="3" t="s">
        <v>25</v>
      </c>
      <c r="K2785" s="3" t="s">
        <v>84</v>
      </c>
      <c r="L2785" s="6">
        <v>43040</v>
      </c>
      <c r="M2785" s="6">
        <v>36021</v>
      </c>
      <c r="N2785" s="6">
        <v>94450</v>
      </c>
      <c r="O2785" s="6">
        <v>50249</v>
      </c>
      <c r="P2785" s="6">
        <v>84732</v>
      </c>
      <c r="Q2785" s="6">
        <v>61698.400000000001</v>
      </c>
    </row>
    <row r="2786" spans="7:17" x14ac:dyDescent="0.3">
      <c r="G2786" s="3" t="s">
        <v>73</v>
      </c>
      <c r="H2786" s="3" t="s">
        <v>76</v>
      </c>
      <c r="I2786" s="3" t="s">
        <v>78</v>
      </c>
      <c r="J2786" s="3" t="s">
        <v>25</v>
      </c>
      <c r="K2786" s="3" t="s">
        <v>24</v>
      </c>
      <c r="L2786" s="6">
        <v>43040</v>
      </c>
      <c r="M2786" s="6">
        <v>36021</v>
      </c>
      <c r="N2786" s="6">
        <v>94450</v>
      </c>
      <c r="O2786" s="6">
        <v>50249</v>
      </c>
      <c r="P2786" s="6">
        <v>100893</v>
      </c>
      <c r="Q2786" s="6">
        <v>64930.6</v>
      </c>
    </row>
    <row r="2787" spans="7:17" x14ac:dyDescent="0.3">
      <c r="G2787" s="3" t="s">
        <v>73</v>
      </c>
      <c r="H2787" s="3" t="s">
        <v>76</v>
      </c>
      <c r="I2787" s="3" t="s">
        <v>78</v>
      </c>
      <c r="J2787" s="3" t="s">
        <v>80</v>
      </c>
      <c r="K2787" s="3" t="s">
        <v>81</v>
      </c>
      <c r="L2787" s="6">
        <v>43040</v>
      </c>
      <c r="M2787" s="6">
        <v>36021</v>
      </c>
      <c r="N2787" s="6">
        <v>94450</v>
      </c>
      <c r="O2787" s="6">
        <v>117461</v>
      </c>
      <c r="P2787" s="6">
        <v>36016</v>
      </c>
      <c r="Q2787" s="6">
        <v>65397.599999999999</v>
      </c>
    </row>
    <row r="2788" spans="7:17" x14ac:dyDescent="0.3">
      <c r="G2788" s="3" t="s">
        <v>73</v>
      </c>
      <c r="H2788" s="3" t="s">
        <v>76</v>
      </c>
      <c r="I2788" s="3" t="s">
        <v>78</v>
      </c>
      <c r="J2788" s="3" t="s">
        <v>80</v>
      </c>
      <c r="K2788" s="3" t="s">
        <v>82</v>
      </c>
      <c r="L2788" s="6">
        <v>43040</v>
      </c>
      <c r="M2788" s="6">
        <v>36021</v>
      </c>
      <c r="N2788" s="6">
        <v>94450</v>
      </c>
      <c r="O2788" s="6">
        <v>117461</v>
      </c>
      <c r="P2788" s="6">
        <v>33332</v>
      </c>
      <c r="Q2788" s="6">
        <v>64860.800000000003</v>
      </c>
    </row>
    <row r="2789" spans="7:17" x14ac:dyDescent="0.3">
      <c r="G2789" s="3" t="s">
        <v>73</v>
      </c>
      <c r="H2789" s="3" t="s">
        <v>76</v>
      </c>
      <c r="I2789" s="3" t="s">
        <v>78</v>
      </c>
      <c r="J2789" s="3" t="s">
        <v>80</v>
      </c>
      <c r="K2789" s="3" t="s">
        <v>83</v>
      </c>
      <c r="L2789" s="6">
        <v>43040</v>
      </c>
      <c r="M2789" s="6">
        <v>36021</v>
      </c>
      <c r="N2789" s="6">
        <v>94450</v>
      </c>
      <c r="O2789" s="6">
        <v>117461</v>
      </c>
      <c r="P2789" s="6">
        <v>41696</v>
      </c>
      <c r="Q2789" s="6">
        <v>66533.600000000006</v>
      </c>
    </row>
    <row r="2790" spans="7:17" x14ac:dyDescent="0.3">
      <c r="G2790" s="3" t="s">
        <v>73</v>
      </c>
      <c r="H2790" s="3" t="s">
        <v>76</v>
      </c>
      <c r="I2790" s="3" t="s">
        <v>78</v>
      </c>
      <c r="J2790" s="3" t="s">
        <v>80</v>
      </c>
      <c r="K2790" s="3" t="s">
        <v>84</v>
      </c>
      <c r="L2790" s="6">
        <v>43040</v>
      </c>
      <c r="M2790" s="6">
        <v>36021</v>
      </c>
      <c r="N2790" s="6">
        <v>94450</v>
      </c>
      <c r="O2790" s="6">
        <v>117461</v>
      </c>
      <c r="P2790" s="6">
        <v>84732</v>
      </c>
      <c r="Q2790" s="6">
        <v>75140.800000000003</v>
      </c>
    </row>
    <row r="2791" spans="7:17" x14ac:dyDescent="0.3">
      <c r="G2791" s="3" t="s">
        <v>73</v>
      </c>
      <c r="H2791" s="3" t="s">
        <v>76</v>
      </c>
      <c r="I2791" s="3" t="s">
        <v>78</v>
      </c>
      <c r="J2791" s="3" t="s">
        <v>80</v>
      </c>
      <c r="K2791" s="3" t="s">
        <v>24</v>
      </c>
      <c r="L2791" s="6">
        <v>43040</v>
      </c>
      <c r="M2791" s="6">
        <v>36021</v>
      </c>
      <c r="N2791" s="6">
        <v>94450</v>
      </c>
      <c r="O2791" s="6">
        <v>117461</v>
      </c>
      <c r="P2791" s="6">
        <v>100893</v>
      </c>
      <c r="Q2791" s="6">
        <v>78373</v>
      </c>
    </row>
    <row r="2792" spans="7:17" x14ac:dyDescent="0.3">
      <c r="G2792" s="3" t="s">
        <v>73</v>
      </c>
      <c r="H2792" s="3" t="s">
        <v>76</v>
      </c>
      <c r="I2792" s="3" t="s">
        <v>78</v>
      </c>
      <c r="J2792" s="3" t="s">
        <v>81</v>
      </c>
      <c r="K2792" s="3" t="s">
        <v>82</v>
      </c>
      <c r="L2792" s="6">
        <v>43040</v>
      </c>
      <c r="M2792" s="6">
        <v>36021</v>
      </c>
      <c r="N2792" s="6">
        <v>94450</v>
      </c>
      <c r="O2792" s="6">
        <v>36016</v>
      </c>
      <c r="P2792" s="6">
        <v>33332</v>
      </c>
      <c r="Q2792" s="6">
        <v>48571.8</v>
      </c>
    </row>
    <row r="2793" spans="7:17" x14ac:dyDescent="0.3">
      <c r="G2793" s="3" t="s">
        <v>73</v>
      </c>
      <c r="H2793" s="3" t="s">
        <v>76</v>
      </c>
      <c r="I2793" s="3" t="s">
        <v>78</v>
      </c>
      <c r="J2793" s="3" t="s">
        <v>81</v>
      </c>
      <c r="K2793" s="3" t="s">
        <v>83</v>
      </c>
      <c r="L2793" s="6">
        <v>43040</v>
      </c>
      <c r="M2793" s="6">
        <v>36021</v>
      </c>
      <c r="N2793" s="6">
        <v>94450</v>
      </c>
      <c r="O2793" s="6">
        <v>36016</v>
      </c>
      <c r="P2793" s="6">
        <v>41696</v>
      </c>
      <c r="Q2793" s="6">
        <v>50244.6</v>
      </c>
    </row>
    <row r="2794" spans="7:17" x14ac:dyDescent="0.3">
      <c r="G2794" s="3" t="s">
        <v>73</v>
      </c>
      <c r="H2794" s="3" t="s">
        <v>76</v>
      </c>
      <c r="I2794" s="3" t="s">
        <v>78</v>
      </c>
      <c r="J2794" s="3" t="s">
        <v>81</v>
      </c>
      <c r="K2794" s="3" t="s">
        <v>84</v>
      </c>
      <c r="L2794" s="6">
        <v>43040</v>
      </c>
      <c r="M2794" s="6">
        <v>36021</v>
      </c>
      <c r="N2794" s="6">
        <v>94450</v>
      </c>
      <c r="O2794" s="6">
        <v>36016</v>
      </c>
      <c r="P2794" s="6">
        <v>84732</v>
      </c>
      <c r="Q2794" s="6">
        <v>58851.8</v>
      </c>
    </row>
    <row r="2795" spans="7:17" x14ac:dyDescent="0.3">
      <c r="G2795" s="3" t="s">
        <v>73</v>
      </c>
      <c r="H2795" s="3" t="s">
        <v>76</v>
      </c>
      <c r="I2795" s="3" t="s">
        <v>78</v>
      </c>
      <c r="J2795" s="3" t="s">
        <v>81</v>
      </c>
      <c r="K2795" s="3" t="s">
        <v>24</v>
      </c>
      <c r="L2795" s="6">
        <v>43040</v>
      </c>
      <c r="M2795" s="6">
        <v>36021</v>
      </c>
      <c r="N2795" s="6">
        <v>94450</v>
      </c>
      <c r="O2795" s="6">
        <v>36016</v>
      </c>
      <c r="P2795" s="6">
        <v>100893</v>
      </c>
      <c r="Q2795" s="6">
        <v>62084</v>
      </c>
    </row>
    <row r="2796" spans="7:17" x14ac:dyDescent="0.3">
      <c r="G2796" s="3" t="s">
        <v>73</v>
      </c>
      <c r="H2796" s="3" t="s">
        <v>76</v>
      </c>
      <c r="I2796" s="3" t="s">
        <v>78</v>
      </c>
      <c r="J2796" s="3" t="s">
        <v>82</v>
      </c>
      <c r="K2796" s="3" t="s">
        <v>83</v>
      </c>
      <c r="L2796" s="6">
        <v>43040</v>
      </c>
      <c r="M2796" s="6">
        <v>36021</v>
      </c>
      <c r="N2796" s="6">
        <v>94450</v>
      </c>
      <c r="O2796" s="6">
        <v>33332</v>
      </c>
      <c r="P2796" s="6">
        <v>41696</v>
      </c>
      <c r="Q2796" s="6">
        <v>49707.8</v>
      </c>
    </row>
    <row r="2797" spans="7:17" x14ac:dyDescent="0.3">
      <c r="G2797" s="3" t="s">
        <v>73</v>
      </c>
      <c r="H2797" s="3" t="s">
        <v>76</v>
      </c>
      <c r="I2797" s="3" t="s">
        <v>78</v>
      </c>
      <c r="J2797" s="3" t="s">
        <v>82</v>
      </c>
      <c r="K2797" s="3" t="s">
        <v>84</v>
      </c>
      <c r="L2797" s="6">
        <v>43040</v>
      </c>
      <c r="M2797" s="6">
        <v>36021</v>
      </c>
      <c r="N2797" s="6">
        <v>94450</v>
      </c>
      <c r="O2797" s="6">
        <v>33332</v>
      </c>
      <c r="P2797" s="6">
        <v>84732</v>
      </c>
      <c r="Q2797" s="6">
        <v>58315</v>
      </c>
    </row>
    <row r="2798" spans="7:17" x14ac:dyDescent="0.3">
      <c r="G2798" s="3" t="s">
        <v>73</v>
      </c>
      <c r="H2798" s="3" t="s">
        <v>76</v>
      </c>
      <c r="I2798" s="3" t="s">
        <v>78</v>
      </c>
      <c r="J2798" s="3" t="s">
        <v>82</v>
      </c>
      <c r="K2798" s="3" t="s">
        <v>24</v>
      </c>
      <c r="L2798" s="6">
        <v>43040</v>
      </c>
      <c r="M2798" s="6">
        <v>36021</v>
      </c>
      <c r="N2798" s="6">
        <v>94450</v>
      </c>
      <c r="O2798" s="6">
        <v>33332</v>
      </c>
      <c r="P2798" s="6">
        <v>100893</v>
      </c>
      <c r="Q2798" s="6">
        <v>61547.199999999997</v>
      </c>
    </row>
    <row r="2799" spans="7:17" x14ac:dyDescent="0.3">
      <c r="G2799" s="3" t="s">
        <v>73</v>
      </c>
      <c r="H2799" s="3" t="s">
        <v>76</v>
      </c>
      <c r="I2799" s="3" t="s">
        <v>78</v>
      </c>
      <c r="J2799" s="3" t="s">
        <v>83</v>
      </c>
      <c r="K2799" s="3" t="s">
        <v>84</v>
      </c>
      <c r="L2799" s="6">
        <v>43040</v>
      </c>
      <c r="M2799" s="6">
        <v>36021</v>
      </c>
      <c r="N2799" s="6">
        <v>94450</v>
      </c>
      <c r="O2799" s="6">
        <v>41696</v>
      </c>
      <c r="P2799" s="6">
        <v>84732</v>
      </c>
      <c r="Q2799" s="6">
        <v>59987.8</v>
      </c>
    </row>
    <row r="2800" spans="7:17" x14ac:dyDescent="0.3">
      <c r="G2800" s="3" t="s">
        <v>73</v>
      </c>
      <c r="H2800" s="3" t="s">
        <v>76</v>
      </c>
      <c r="I2800" s="3" t="s">
        <v>78</v>
      </c>
      <c r="J2800" s="3" t="s">
        <v>83</v>
      </c>
      <c r="K2800" s="3" t="s">
        <v>24</v>
      </c>
      <c r="L2800" s="6">
        <v>43040</v>
      </c>
      <c r="M2800" s="6">
        <v>36021</v>
      </c>
      <c r="N2800" s="6">
        <v>94450</v>
      </c>
      <c r="O2800" s="6">
        <v>41696</v>
      </c>
      <c r="P2800" s="6">
        <v>100893</v>
      </c>
      <c r="Q2800" s="6">
        <v>63220</v>
      </c>
    </row>
    <row r="2801" spans="7:17" x14ac:dyDescent="0.3">
      <c r="G2801" s="3" t="s">
        <v>73</v>
      </c>
      <c r="H2801" s="3" t="s">
        <v>76</v>
      </c>
      <c r="I2801" s="3" t="s">
        <v>78</v>
      </c>
      <c r="J2801" s="3" t="s">
        <v>84</v>
      </c>
      <c r="K2801" s="3" t="s">
        <v>24</v>
      </c>
      <c r="L2801" s="6">
        <v>43040</v>
      </c>
      <c r="M2801" s="6">
        <v>36021</v>
      </c>
      <c r="N2801" s="6">
        <v>94450</v>
      </c>
      <c r="O2801" s="6">
        <v>84732</v>
      </c>
      <c r="P2801" s="6">
        <v>100893</v>
      </c>
      <c r="Q2801" s="6">
        <v>71827.199999999997</v>
      </c>
    </row>
    <row r="2802" spans="7:17" x14ac:dyDescent="0.3">
      <c r="G2802" s="3" t="s">
        <v>73</v>
      </c>
      <c r="H2802" s="3" t="s">
        <v>76</v>
      </c>
      <c r="I2802" s="3" t="s">
        <v>79</v>
      </c>
      <c r="J2802" s="3" t="s">
        <v>25</v>
      </c>
      <c r="K2802" s="3" t="s">
        <v>80</v>
      </c>
      <c r="L2802" s="6">
        <v>43040</v>
      </c>
      <c r="M2802" s="6">
        <v>36021</v>
      </c>
      <c r="N2802" s="6">
        <v>97051</v>
      </c>
      <c r="O2802" s="6">
        <v>50249</v>
      </c>
      <c r="P2802" s="6">
        <v>117461</v>
      </c>
      <c r="Q2802" s="6">
        <v>68764.399999999994</v>
      </c>
    </row>
    <row r="2803" spans="7:17" x14ac:dyDescent="0.3">
      <c r="G2803" s="3" t="s">
        <v>73</v>
      </c>
      <c r="H2803" s="3" t="s">
        <v>76</v>
      </c>
      <c r="I2803" s="3" t="s">
        <v>79</v>
      </c>
      <c r="J2803" s="3" t="s">
        <v>25</v>
      </c>
      <c r="K2803" s="3" t="s">
        <v>81</v>
      </c>
      <c r="L2803" s="6">
        <v>43040</v>
      </c>
      <c r="M2803" s="6">
        <v>36021</v>
      </c>
      <c r="N2803" s="6">
        <v>97051</v>
      </c>
      <c r="O2803" s="6">
        <v>50249</v>
      </c>
      <c r="P2803" s="6">
        <v>36016</v>
      </c>
      <c r="Q2803" s="6">
        <v>52475.4</v>
      </c>
    </row>
    <row r="2804" spans="7:17" x14ac:dyDescent="0.3">
      <c r="G2804" s="3" t="s">
        <v>73</v>
      </c>
      <c r="H2804" s="3" t="s">
        <v>76</v>
      </c>
      <c r="I2804" s="3" t="s">
        <v>79</v>
      </c>
      <c r="J2804" s="3" t="s">
        <v>25</v>
      </c>
      <c r="K2804" s="3" t="s">
        <v>82</v>
      </c>
      <c r="L2804" s="6">
        <v>43040</v>
      </c>
      <c r="M2804" s="6">
        <v>36021</v>
      </c>
      <c r="N2804" s="6">
        <v>97051</v>
      </c>
      <c r="O2804" s="6">
        <v>50249</v>
      </c>
      <c r="P2804" s="6">
        <v>33332</v>
      </c>
      <c r="Q2804" s="6">
        <v>51938.6</v>
      </c>
    </row>
    <row r="2805" spans="7:17" x14ac:dyDescent="0.3">
      <c r="G2805" s="3" t="s">
        <v>73</v>
      </c>
      <c r="H2805" s="3" t="s">
        <v>76</v>
      </c>
      <c r="I2805" s="3" t="s">
        <v>79</v>
      </c>
      <c r="J2805" s="3" t="s">
        <v>25</v>
      </c>
      <c r="K2805" s="3" t="s">
        <v>83</v>
      </c>
      <c r="L2805" s="6">
        <v>43040</v>
      </c>
      <c r="M2805" s="6">
        <v>36021</v>
      </c>
      <c r="N2805" s="6">
        <v>97051</v>
      </c>
      <c r="O2805" s="6">
        <v>50249</v>
      </c>
      <c r="P2805" s="6">
        <v>41696</v>
      </c>
      <c r="Q2805" s="6">
        <v>53611.4</v>
      </c>
    </row>
    <row r="2806" spans="7:17" x14ac:dyDescent="0.3">
      <c r="G2806" s="3" t="s">
        <v>73</v>
      </c>
      <c r="H2806" s="3" t="s">
        <v>76</v>
      </c>
      <c r="I2806" s="3" t="s">
        <v>79</v>
      </c>
      <c r="J2806" s="3" t="s">
        <v>25</v>
      </c>
      <c r="K2806" s="3" t="s">
        <v>84</v>
      </c>
      <c r="L2806" s="6">
        <v>43040</v>
      </c>
      <c r="M2806" s="6">
        <v>36021</v>
      </c>
      <c r="N2806" s="6">
        <v>97051</v>
      </c>
      <c r="O2806" s="6">
        <v>50249</v>
      </c>
      <c r="P2806" s="6">
        <v>84732</v>
      </c>
      <c r="Q2806" s="6">
        <v>62218.6</v>
      </c>
    </row>
    <row r="2807" spans="7:17" x14ac:dyDescent="0.3">
      <c r="G2807" s="3" t="s">
        <v>73</v>
      </c>
      <c r="H2807" s="3" t="s">
        <v>76</v>
      </c>
      <c r="I2807" s="3" t="s">
        <v>79</v>
      </c>
      <c r="J2807" s="3" t="s">
        <v>25</v>
      </c>
      <c r="K2807" s="3" t="s">
        <v>24</v>
      </c>
      <c r="L2807" s="6">
        <v>43040</v>
      </c>
      <c r="M2807" s="6">
        <v>36021</v>
      </c>
      <c r="N2807" s="6">
        <v>97051</v>
      </c>
      <c r="O2807" s="6">
        <v>50249</v>
      </c>
      <c r="P2807" s="6">
        <v>100893</v>
      </c>
      <c r="Q2807" s="6">
        <v>65450.8</v>
      </c>
    </row>
    <row r="2808" spans="7:17" x14ac:dyDescent="0.3">
      <c r="G2808" s="3" t="s">
        <v>73</v>
      </c>
      <c r="H2808" s="3" t="s">
        <v>76</v>
      </c>
      <c r="I2808" s="3" t="s">
        <v>79</v>
      </c>
      <c r="J2808" s="3" t="s">
        <v>80</v>
      </c>
      <c r="K2808" s="3" t="s">
        <v>81</v>
      </c>
      <c r="L2808" s="6">
        <v>43040</v>
      </c>
      <c r="M2808" s="6">
        <v>36021</v>
      </c>
      <c r="N2808" s="6">
        <v>97051</v>
      </c>
      <c r="O2808" s="6">
        <v>117461</v>
      </c>
      <c r="P2808" s="6">
        <v>36016</v>
      </c>
      <c r="Q2808" s="6">
        <v>65917.8</v>
      </c>
    </row>
    <row r="2809" spans="7:17" x14ac:dyDescent="0.3">
      <c r="G2809" s="3" t="s">
        <v>73</v>
      </c>
      <c r="H2809" s="3" t="s">
        <v>76</v>
      </c>
      <c r="I2809" s="3" t="s">
        <v>79</v>
      </c>
      <c r="J2809" s="3" t="s">
        <v>80</v>
      </c>
      <c r="K2809" s="3" t="s">
        <v>82</v>
      </c>
      <c r="L2809" s="6">
        <v>43040</v>
      </c>
      <c r="M2809" s="6">
        <v>36021</v>
      </c>
      <c r="N2809" s="6">
        <v>97051</v>
      </c>
      <c r="O2809" s="6">
        <v>117461</v>
      </c>
      <c r="P2809" s="6">
        <v>33332</v>
      </c>
      <c r="Q2809" s="6">
        <v>65381</v>
      </c>
    </row>
    <row r="2810" spans="7:17" x14ac:dyDescent="0.3">
      <c r="G2810" s="3" t="s">
        <v>73</v>
      </c>
      <c r="H2810" s="3" t="s">
        <v>76</v>
      </c>
      <c r="I2810" s="3" t="s">
        <v>79</v>
      </c>
      <c r="J2810" s="3" t="s">
        <v>80</v>
      </c>
      <c r="K2810" s="3" t="s">
        <v>83</v>
      </c>
      <c r="L2810" s="6">
        <v>43040</v>
      </c>
      <c r="M2810" s="6">
        <v>36021</v>
      </c>
      <c r="N2810" s="6">
        <v>97051</v>
      </c>
      <c r="O2810" s="6">
        <v>117461</v>
      </c>
      <c r="P2810" s="6">
        <v>41696</v>
      </c>
      <c r="Q2810" s="6">
        <v>67053.8</v>
      </c>
    </row>
    <row r="2811" spans="7:17" x14ac:dyDescent="0.3">
      <c r="G2811" s="3" t="s">
        <v>73</v>
      </c>
      <c r="H2811" s="3" t="s">
        <v>76</v>
      </c>
      <c r="I2811" s="3" t="s">
        <v>79</v>
      </c>
      <c r="J2811" s="3" t="s">
        <v>80</v>
      </c>
      <c r="K2811" s="3" t="s">
        <v>84</v>
      </c>
      <c r="L2811" s="6">
        <v>43040</v>
      </c>
      <c r="M2811" s="6">
        <v>36021</v>
      </c>
      <c r="N2811" s="6">
        <v>97051</v>
      </c>
      <c r="O2811" s="6">
        <v>117461</v>
      </c>
      <c r="P2811" s="6">
        <v>84732</v>
      </c>
      <c r="Q2811" s="6">
        <v>75661</v>
      </c>
    </row>
    <row r="2812" spans="7:17" x14ac:dyDescent="0.3">
      <c r="G2812" s="3" t="s">
        <v>73</v>
      </c>
      <c r="H2812" s="3" t="s">
        <v>76</v>
      </c>
      <c r="I2812" s="3" t="s">
        <v>79</v>
      </c>
      <c r="J2812" s="3" t="s">
        <v>80</v>
      </c>
      <c r="K2812" s="3" t="s">
        <v>24</v>
      </c>
      <c r="L2812" s="6">
        <v>43040</v>
      </c>
      <c r="M2812" s="6">
        <v>36021</v>
      </c>
      <c r="N2812" s="6">
        <v>97051</v>
      </c>
      <c r="O2812" s="6">
        <v>117461</v>
      </c>
      <c r="P2812" s="6">
        <v>100893</v>
      </c>
      <c r="Q2812" s="6">
        <v>78893.2</v>
      </c>
    </row>
    <row r="2813" spans="7:17" x14ac:dyDescent="0.3">
      <c r="G2813" s="3" t="s">
        <v>73</v>
      </c>
      <c r="H2813" s="3" t="s">
        <v>76</v>
      </c>
      <c r="I2813" s="3" t="s">
        <v>79</v>
      </c>
      <c r="J2813" s="3" t="s">
        <v>81</v>
      </c>
      <c r="K2813" s="3" t="s">
        <v>82</v>
      </c>
      <c r="L2813" s="6">
        <v>43040</v>
      </c>
      <c r="M2813" s="6">
        <v>36021</v>
      </c>
      <c r="N2813" s="6">
        <v>97051</v>
      </c>
      <c r="O2813" s="6">
        <v>36016</v>
      </c>
      <c r="P2813" s="6">
        <v>33332</v>
      </c>
      <c r="Q2813" s="6">
        <v>49092</v>
      </c>
    </row>
    <row r="2814" spans="7:17" x14ac:dyDescent="0.3">
      <c r="G2814" s="3" t="s">
        <v>73</v>
      </c>
      <c r="H2814" s="3" t="s">
        <v>76</v>
      </c>
      <c r="I2814" s="3" t="s">
        <v>79</v>
      </c>
      <c r="J2814" s="3" t="s">
        <v>81</v>
      </c>
      <c r="K2814" s="3" t="s">
        <v>83</v>
      </c>
      <c r="L2814" s="6">
        <v>43040</v>
      </c>
      <c r="M2814" s="6">
        <v>36021</v>
      </c>
      <c r="N2814" s="6">
        <v>97051</v>
      </c>
      <c r="O2814" s="6">
        <v>36016</v>
      </c>
      <c r="P2814" s="6">
        <v>41696</v>
      </c>
      <c r="Q2814" s="6">
        <v>50764.800000000003</v>
      </c>
    </row>
    <row r="2815" spans="7:17" x14ac:dyDescent="0.3">
      <c r="G2815" s="3" t="s">
        <v>73</v>
      </c>
      <c r="H2815" s="3" t="s">
        <v>76</v>
      </c>
      <c r="I2815" s="3" t="s">
        <v>79</v>
      </c>
      <c r="J2815" s="3" t="s">
        <v>81</v>
      </c>
      <c r="K2815" s="3" t="s">
        <v>84</v>
      </c>
      <c r="L2815" s="6">
        <v>43040</v>
      </c>
      <c r="M2815" s="6">
        <v>36021</v>
      </c>
      <c r="N2815" s="6">
        <v>97051</v>
      </c>
      <c r="O2815" s="6">
        <v>36016</v>
      </c>
      <c r="P2815" s="6">
        <v>84732</v>
      </c>
      <c r="Q2815" s="6">
        <v>59372</v>
      </c>
    </row>
    <row r="2816" spans="7:17" x14ac:dyDescent="0.3">
      <c r="G2816" s="3" t="s">
        <v>73</v>
      </c>
      <c r="H2816" s="3" t="s">
        <v>76</v>
      </c>
      <c r="I2816" s="3" t="s">
        <v>79</v>
      </c>
      <c r="J2816" s="3" t="s">
        <v>81</v>
      </c>
      <c r="K2816" s="3" t="s">
        <v>24</v>
      </c>
      <c r="L2816" s="6">
        <v>43040</v>
      </c>
      <c r="M2816" s="6">
        <v>36021</v>
      </c>
      <c r="N2816" s="6">
        <v>97051</v>
      </c>
      <c r="O2816" s="6">
        <v>36016</v>
      </c>
      <c r="P2816" s="6">
        <v>100893</v>
      </c>
      <c r="Q2816" s="6">
        <v>62604.2</v>
      </c>
    </row>
    <row r="2817" spans="7:17" x14ac:dyDescent="0.3">
      <c r="G2817" s="3" t="s">
        <v>73</v>
      </c>
      <c r="H2817" s="3" t="s">
        <v>76</v>
      </c>
      <c r="I2817" s="3" t="s">
        <v>79</v>
      </c>
      <c r="J2817" s="3" t="s">
        <v>82</v>
      </c>
      <c r="K2817" s="3" t="s">
        <v>83</v>
      </c>
      <c r="L2817" s="6">
        <v>43040</v>
      </c>
      <c r="M2817" s="6">
        <v>36021</v>
      </c>
      <c r="N2817" s="6">
        <v>97051</v>
      </c>
      <c r="O2817" s="6">
        <v>33332</v>
      </c>
      <c r="P2817" s="6">
        <v>41696</v>
      </c>
      <c r="Q2817" s="6">
        <v>50228</v>
      </c>
    </row>
    <row r="2818" spans="7:17" x14ac:dyDescent="0.3">
      <c r="G2818" s="3" t="s">
        <v>73</v>
      </c>
      <c r="H2818" s="3" t="s">
        <v>76</v>
      </c>
      <c r="I2818" s="3" t="s">
        <v>79</v>
      </c>
      <c r="J2818" s="3" t="s">
        <v>82</v>
      </c>
      <c r="K2818" s="3" t="s">
        <v>84</v>
      </c>
      <c r="L2818" s="6">
        <v>43040</v>
      </c>
      <c r="M2818" s="6">
        <v>36021</v>
      </c>
      <c r="N2818" s="6">
        <v>97051</v>
      </c>
      <c r="O2818" s="6">
        <v>33332</v>
      </c>
      <c r="P2818" s="6">
        <v>84732</v>
      </c>
      <c r="Q2818" s="6">
        <v>58835.199999999997</v>
      </c>
    </row>
    <row r="2819" spans="7:17" x14ac:dyDescent="0.3">
      <c r="G2819" s="3" t="s">
        <v>73</v>
      </c>
      <c r="H2819" s="3" t="s">
        <v>76</v>
      </c>
      <c r="I2819" s="3" t="s">
        <v>79</v>
      </c>
      <c r="J2819" s="3" t="s">
        <v>82</v>
      </c>
      <c r="K2819" s="3" t="s">
        <v>24</v>
      </c>
      <c r="L2819" s="6">
        <v>43040</v>
      </c>
      <c r="M2819" s="6">
        <v>36021</v>
      </c>
      <c r="N2819" s="6">
        <v>97051</v>
      </c>
      <c r="O2819" s="6">
        <v>33332</v>
      </c>
      <c r="P2819" s="6">
        <v>100893</v>
      </c>
      <c r="Q2819" s="6">
        <v>62067.4</v>
      </c>
    </row>
    <row r="2820" spans="7:17" x14ac:dyDescent="0.3">
      <c r="G2820" s="3" t="s">
        <v>73</v>
      </c>
      <c r="H2820" s="3" t="s">
        <v>76</v>
      </c>
      <c r="I2820" s="3" t="s">
        <v>79</v>
      </c>
      <c r="J2820" s="3" t="s">
        <v>83</v>
      </c>
      <c r="K2820" s="3" t="s">
        <v>84</v>
      </c>
      <c r="L2820" s="6">
        <v>43040</v>
      </c>
      <c r="M2820" s="6">
        <v>36021</v>
      </c>
      <c r="N2820" s="6">
        <v>97051</v>
      </c>
      <c r="O2820" s="6">
        <v>41696</v>
      </c>
      <c r="P2820" s="6">
        <v>84732</v>
      </c>
      <c r="Q2820" s="6">
        <v>60508</v>
      </c>
    </row>
    <row r="2821" spans="7:17" x14ac:dyDescent="0.3">
      <c r="G2821" s="3" t="s">
        <v>73</v>
      </c>
      <c r="H2821" s="3" t="s">
        <v>76</v>
      </c>
      <c r="I2821" s="3" t="s">
        <v>79</v>
      </c>
      <c r="J2821" s="3" t="s">
        <v>83</v>
      </c>
      <c r="K2821" s="3" t="s">
        <v>24</v>
      </c>
      <c r="L2821" s="6">
        <v>43040</v>
      </c>
      <c r="M2821" s="6">
        <v>36021</v>
      </c>
      <c r="N2821" s="6">
        <v>97051</v>
      </c>
      <c r="O2821" s="6">
        <v>41696</v>
      </c>
      <c r="P2821" s="6">
        <v>100893</v>
      </c>
      <c r="Q2821" s="6">
        <v>63740.2</v>
      </c>
    </row>
    <row r="2822" spans="7:17" x14ac:dyDescent="0.3">
      <c r="G2822" s="3" t="s">
        <v>73</v>
      </c>
      <c r="H2822" s="3" t="s">
        <v>76</v>
      </c>
      <c r="I2822" s="3" t="s">
        <v>79</v>
      </c>
      <c r="J2822" s="3" t="s">
        <v>84</v>
      </c>
      <c r="K2822" s="3" t="s">
        <v>24</v>
      </c>
      <c r="L2822" s="6">
        <v>43040</v>
      </c>
      <c r="M2822" s="6">
        <v>36021</v>
      </c>
      <c r="N2822" s="6">
        <v>97051</v>
      </c>
      <c r="O2822" s="6">
        <v>84732</v>
      </c>
      <c r="P2822" s="6">
        <v>100893</v>
      </c>
      <c r="Q2822" s="6">
        <v>72347.399999999994</v>
      </c>
    </row>
    <row r="2823" spans="7:17" x14ac:dyDescent="0.3">
      <c r="G2823" s="3" t="s">
        <v>73</v>
      </c>
      <c r="H2823" s="3" t="s">
        <v>76</v>
      </c>
      <c r="I2823" s="3" t="s">
        <v>25</v>
      </c>
      <c r="J2823" s="3" t="s">
        <v>80</v>
      </c>
      <c r="K2823" s="3" t="s">
        <v>81</v>
      </c>
      <c r="L2823" s="6">
        <v>43040</v>
      </c>
      <c r="M2823" s="6">
        <v>36021</v>
      </c>
      <c r="N2823" s="6">
        <v>50249</v>
      </c>
      <c r="O2823" s="6">
        <v>117461</v>
      </c>
      <c r="P2823" s="6">
        <v>36016</v>
      </c>
      <c r="Q2823" s="6">
        <v>56557.4</v>
      </c>
    </row>
    <row r="2824" spans="7:17" x14ac:dyDescent="0.3">
      <c r="G2824" s="3" t="s">
        <v>73</v>
      </c>
      <c r="H2824" s="3" t="s">
        <v>76</v>
      </c>
      <c r="I2824" s="3" t="s">
        <v>25</v>
      </c>
      <c r="J2824" s="3" t="s">
        <v>80</v>
      </c>
      <c r="K2824" s="3" t="s">
        <v>82</v>
      </c>
      <c r="L2824" s="6">
        <v>43040</v>
      </c>
      <c r="M2824" s="6">
        <v>36021</v>
      </c>
      <c r="N2824" s="6">
        <v>50249</v>
      </c>
      <c r="O2824" s="6">
        <v>117461</v>
      </c>
      <c r="P2824" s="6">
        <v>33332</v>
      </c>
      <c r="Q2824" s="6">
        <v>56020.6</v>
      </c>
    </row>
    <row r="2825" spans="7:17" x14ac:dyDescent="0.3">
      <c r="G2825" s="3" t="s">
        <v>73</v>
      </c>
      <c r="H2825" s="3" t="s">
        <v>76</v>
      </c>
      <c r="I2825" s="3" t="s">
        <v>25</v>
      </c>
      <c r="J2825" s="3" t="s">
        <v>80</v>
      </c>
      <c r="K2825" s="3" t="s">
        <v>83</v>
      </c>
      <c r="L2825" s="6">
        <v>43040</v>
      </c>
      <c r="M2825" s="6">
        <v>36021</v>
      </c>
      <c r="N2825" s="6">
        <v>50249</v>
      </c>
      <c r="O2825" s="6">
        <v>117461</v>
      </c>
      <c r="P2825" s="6">
        <v>41696</v>
      </c>
      <c r="Q2825" s="6">
        <v>57693.4</v>
      </c>
    </row>
    <row r="2826" spans="7:17" x14ac:dyDescent="0.3">
      <c r="G2826" s="3" t="s">
        <v>73</v>
      </c>
      <c r="H2826" s="3" t="s">
        <v>76</v>
      </c>
      <c r="I2826" s="3" t="s">
        <v>25</v>
      </c>
      <c r="J2826" s="3" t="s">
        <v>80</v>
      </c>
      <c r="K2826" s="3" t="s">
        <v>84</v>
      </c>
      <c r="L2826" s="6">
        <v>43040</v>
      </c>
      <c r="M2826" s="6">
        <v>36021</v>
      </c>
      <c r="N2826" s="6">
        <v>50249</v>
      </c>
      <c r="O2826" s="6">
        <v>117461</v>
      </c>
      <c r="P2826" s="6">
        <v>84732</v>
      </c>
      <c r="Q2826" s="6">
        <v>66300.600000000006</v>
      </c>
    </row>
    <row r="2827" spans="7:17" x14ac:dyDescent="0.3">
      <c r="G2827" s="3" t="s">
        <v>73</v>
      </c>
      <c r="H2827" s="3" t="s">
        <v>76</v>
      </c>
      <c r="I2827" s="3" t="s">
        <v>25</v>
      </c>
      <c r="J2827" s="3" t="s">
        <v>80</v>
      </c>
      <c r="K2827" s="3" t="s">
        <v>24</v>
      </c>
      <c r="L2827" s="6">
        <v>43040</v>
      </c>
      <c r="M2827" s="6">
        <v>36021</v>
      </c>
      <c r="N2827" s="6">
        <v>50249</v>
      </c>
      <c r="O2827" s="6">
        <v>117461</v>
      </c>
      <c r="P2827" s="6">
        <v>100893</v>
      </c>
      <c r="Q2827" s="6">
        <v>69532.800000000003</v>
      </c>
    </row>
    <row r="2828" spans="7:17" x14ac:dyDescent="0.3">
      <c r="G2828" s="3" t="s">
        <v>73</v>
      </c>
      <c r="H2828" s="3" t="s">
        <v>76</v>
      </c>
      <c r="I2828" s="3" t="s">
        <v>25</v>
      </c>
      <c r="J2828" s="3" t="s">
        <v>81</v>
      </c>
      <c r="K2828" s="3" t="s">
        <v>82</v>
      </c>
      <c r="L2828" s="6">
        <v>43040</v>
      </c>
      <c r="M2828" s="6">
        <v>36021</v>
      </c>
      <c r="N2828" s="6">
        <v>50249</v>
      </c>
      <c r="O2828" s="6">
        <v>36016</v>
      </c>
      <c r="P2828" s="6">
        <v>33332</v>
      </c>
      <c r="Q2828" s="6">
        <v>39731.599999999999</v>
      </c>
    </row>
    <row r="2829" spans="7:17" x14ac:dyDescent="0.3">
      <c r="G2829" s="3" t="s">
        <v>73</v>
      </c>
      <c r="H2829" s="3" t="s">
        <v>76</v>
      </c>
      <c r="I2829" s="3" t="s">
        <v>25</v>
      </c>
      <c r="J2829" s="3" t="s">
        <v>81</v>
      </c>
      <c r="K2829" s="3" t="s">
        <v>83</v>
      </c>
      <c r="L2829" s="6">
        <v>43040</v>
      </c>
      <c r="M2829" s="6">
        <v>36021</v>
      </c>
      <c r="N2829" s="6">
        <v>50249</v>
      </c>
      <c r="O2829" s="6">
        <v>36016</v>
      </c>
      <c r="P2829" s="6">
        <v>41696</v>
      </c>
      <c r="Q2829" s="6">
        <v>41404.400000000001</v>
      </c>
    </row>
    <row r="2830" spans="7:17" x14ac:dyDescent="0.3">
      <c r="G2830" s="3" t="s">
        <v>73</v>
      </c>
      <c r="H2830" s="3" t="s">
        <v>76</v>
      </c>
      <c r="I2830" s="3" t="s">
        <v>25</v>
      </c>
      <c r="J2830" s="3" t="s">
        <v>81</v>
      </c>
      <c r="K2830" s="3" t="s">
        <v>84</v>
      </c>
      <c r="L2830" s="6">
        <v>43040</v>
      </c>
      <c r="M2830" s="6">
        <v>36021</v>
      </c>
      <c r="N2830" s="6">
        <v>50249</v>
      </c>
      <c r="O2830" s="6">
        <v>36016</v>
      </c>
      <c r="P2830" s="6">
        <v>84732</v>
      </c>
      <c r="Q2830" s="6">
        <v>50011.6</v>
      </c>
    </row>
    <row r="2831" spans="7:17" x14ac:dyDescent="0.3">
      <c r="G2831" s="3" t="s">
        <v>73</v>
      </c>
      <c r="H2831" s="3" t="s">
        <v>76</v>
      </c>
      <c r="I2831" s="3" t="s">
        <v>25</v>
      </c>
      <c r="J2831" s="3" t="s">
        <v>81</v>
      </c>
      <c r="K2831" s="3" t="s">
        <v>24</v>
      </c>
      <c r="L2831" s="6">
        <v>43040</v>
      </c>
      <c r="M2831" s="6">
        <v>36021</v>
      </c>
      <c r="N2831" s="6">
        <v>50249</v>
      </c>
      <c r="O2831" s="6">
        <v>36016</v>
      </c>
      <c r="P2831" s="6">
        <v>100893</v>
      </c>
      <c r="Q2831" s="6">
        <v>53243.8</v>
      </c>
    </row>
    <row r="2832" spans="7:17" x14ac:dyDescent="0.3">
      <c r="G2832" s="3" t="s">
        <v>73</v>
      </c>
      <c r="H2832" s="3" t="s">
        <v>76</v>
      </c>
      <c r="I2832" s="3" t="s">
        <v>25</v>
      </c>
      <c r="J2832" s="3" t="s">
        <v>82</v>
      </c>
      <c r="K2832" s="3" t="s">
        <v>83</v>
      </c>
      <c r="L2832" s="6">
        <v>43040</v>
      </c>
      <c r="M2832" s="6">
        <v>36021</v>
      </c>
      <c r="N2832" s="6">
        <v>50249</v>
      </c>
      <c r="O2832" s="6">
        <v>33332</v>
      </c>
      <c r="P2832" s="6">
        <v>41696</v>
      </c>
      <c r="Q2832" s="6">
        <v>40867.599999999999</v>
      </c>
    </row>
    <row r="2833" spans="7:17" x14ac:dyDescent="0.3">
      <c r="G2833" s="3" t="s">
        <v>73</v>
      </c>
      <c r="H2833" s="3" t="s">
        <v>76</v>
      </c>
      <c r="I2833" s="3" t="s">
        <v>25</v>
      </c>
      <c r="J2833" s="3" t="s">
        <v>82</v>
      </c>
      <c r="K2833" s="3" t="s">
        <v>84</v>
      </c>
      <c r="L2833" s="6">
        <v>43040</v>
      </c>
      <c r="M2833" s="6">
        <v>36021</v>
      </c>
      <c r="N2833" s="6">
        <v>50249</v>
      </c>
      <c r="O2833" s="6">
        <v>33332</v>
      </c>
      <c r="P2833" s="6">
        <v>84732</v>
      </c>
      <c r="Q2833" s="6">
        <v>49474.8</v>
      </c>
    </row>
    <row r="2834" spans="7:17" x14ac:dyDescent="0.3">
      <c r="G2834" s="3" t="s">
        <v>73</v>
      </c>
      <c r="H2834" s="3" t="s">
        <v>76</v>
      </c>
      <c r="I2834" s="3" t="s">
        <v>25</v>
      </c>
      <c r="J2834" s="3" t="s">
        <v>82</v>
      </c>
      <c r="K2834" s="3" t="s">
        <v>24</v>
      </c>
      <c r="L2834" s="6">
        <v>43040</v>
      </c>
      <c r="M2834" s="6">
        <v>36021</v>
      </c>
      <c r="N2834" s="6">
        <v>50249</v>
      </c>
      <c r="O2834" s="6">
        <v>33332</v>
      </c>
      <c r="P2834" s="6">
        <v>100893</v>
      </c>
      <c r="Q2834" s="6">
        <v>52707</v>
      </c>
    </row>
    <row r="2835" spans="7:17" x14ac:dyDescent="0.3">
      <c r="G2835" s="3" t="s">
        <v>73</v>
      </c>
      <c r="H2835" s="3" t="s">
        <v>76</v>
      </c>
      <c r="I2835" s="3" t="s">
        <v>25</v>
      </c>
      <c r="J2835" s="3" t="s">
        <v>83</v>
      </c>
      <c r="K2835" s="3" t="s">
        <v>84</v>
      </c>
      <c r="L2835" s="6">
        <v>43040</v>
      </c>
      <c r="M2835" s="6">
        <v>36021</v>
      </c>
      <c r="N2835" s="6">
        <v>50249</v>
      </c>
      <c r="O2835" s="6">
        <v>41696</v>
      </c>
      <c r="P2835" s="6">
        <v>84732</v>
      </c>
      <c r="Q2835" s="6">
        <v>51147.6</v>
      </c>
    </row>
    <row r="2836" spans="7:17" x14ac:dyDescent="0.3">
      <c r="G2836" s="3" t="s">
        <v>73</v>
      </c>
      <c r="H2836" s="3" t="s">
        <v>76</v>
      </c>
      <c r="I2836" s="3" t="s">
        <v>25</v>
      </c>
      <c r="J2836" s="3" t="s">
        <v>83</v>
      </c>
      <c r="K2836" s="3" t="s">
        <v>24</v>
      </c>
      <c r="L2836" s="6">
        <v>43040</v>
      </c>
      <c r="M2836" s="6">
        <v>36021</v>
      </c>
      <c r="N2836" s="6">
        <v>50249</v>
      </c>
      <c r="O2836" s="6">
        <v>41696</v>
      </c>
      <c r="P2836" s="6">
        <v>100893</v>
      </c>
      <c r="Q2836" s="6">
        <v>54379.8</v>
      </c>
    </row>
    <row r="2837" spans="7:17" x14ac:dyDescent="0.3">
      <c r="G2837" s="3" t="s">
        <v>73</v>
      </c>
      <c r="H2837" s="3" t="s">
        <v>76</v>
      </c>
      <c r="I2837" s="3" t="s">
        <v>25</v>
      </c>
      <c r="J2837" s="3" t="s">
        <v>84</v>
      </c>
      <c r="K2837" s="3" t="s">
        <v>24</v>
      </c>
      <c r="L2837" s="6">
        <v>43040</v>
      </c>
      <c r="M2837" s="6">
        <v>36021</v>
      </c>
      <c r="N2837" s="6">
        <v>50249</v>
      </c>
      <c r="O2837" s="6">
        <v>84732</v>
      </c>
      <c r="P2837" s="6">
        <v>100893</v>
      </c>
      <c r="Q2837" s="6">
        <v>62987</v>
      </c>
    </row>
    <row r="2838" spans="7:17" x14ac:dyDescent="0.3">
      <c r="G2838" s="3" t="s">
        <v>73</v>
      </c>
      <c r="H2838" s="3" t="s">
        <v>76</v>
      </c>
      <c r="I2838" s="3" t="s">
        <v>80</v>
      </c>
      <c r="J2838" s="3" t="s">
        <v>81</v>
      </c>
      <c r="K2838" s="3" t="s">
        <v>82</v>
      </c>
      <c r="L2838" s="6">
        <v>43040</v>
      </c>
      <c r="M2838" s="6">
        <v>36021</v>
      </c>
      <c r="N2838" s="6">
        <v>117461</v>
      </c>
      <c r="O2838" s="6">
        <v>36016</v>
      </c>
      <c r="P2838" s="6">
        <v>33332</v>
      </c>
      <c r="Q2838" s="6">
        <v>53174</v>
      </c>
    </row>
    <row r="2839" spans="7:17" x14ac:dyDescent="0.3">
      <c r="G2839" s="3" t="s">
        <v>73</v>
      </c>
      <c r="H2839" s="3" t="s">
        <v>76</v>
      </c>
      <c r="I2839" s="3" t="s">
        <v>80</v>
      </c>
      <c r="J2839" s="3" t="s">
        <v>81</v>
      </c>
      <c r="K2839" s="3" t="s">
        <v>83</v>
      </c>
      <c r="L2839" s="6">
        <v>43040</v>
      </c>
      <c r="M2839" s="6">
        <v>36021</v>
      </c>
      <c r="N2839" s="6">
        <v>117461</v>
      </c>
      <c r="O2839" s="6">
        <v>36016</v>
      </c>
      <c r="P2839" s="6">
        <v>41696</v>
      </c>
      <c r="Q2839" s="6">
        <v>54846.8</v>
      </c>
    </row>
    <row r="2840" spans="7:17" x14ac:dyDescent="0.3">
      <c r="G2840" s="3" t="s">
        <v>73</v>
      </c>
      <c r="H2840" s="3" t="s">
        <v>76</v>
      </c>
      <c r="I2840" s="3" t="s">
        <v>80</v>
      </c>
      <c r="J2840" s="3" t="s">
        <v>81</v>
      </c>
      <c r="K2840" s="3" t="s">
        <v>84</v>
      </c>
      <c r="L2840" s="6">
        <v>43040</v>
      </c>
      <c r="M2840" s="6">
        <v>36021</v>
      </c>
      <c r="N2840" s="6">
        <v>117461</v>
      </c>
      <c r="O2840" s="6">
        <v>36016</v>
      </c>
      <c r="P2840" s="6">
        <v>84732</v>
      </c>
      <c r="Q2840" s="6">
        <v>63454</v>
      </c>
    </row>
    <row r="2841" spans="7:17" x14ac:dyDescent="0.3">
      <c r="G2841" s="3" t="s">
        <v>73</v>
      </c>
      <c r="H2841" s="3" t="s">
        <v>76</v>
      </c>
      <c r="I2841" s="3" t="s">
        <v>80</v>
      </c>
      <c r="J2841" s="3" t="s">
        <v>81</v>
      </c>
      <c r="K2841" s="3" t="s">
        <v>24</v>
      </c>
      <c r="L2841" s="6">
        <v>43040</v>
      </c>
      <c r="M2841" s="6">
        <v>36021</v>
      </c>
      <c r="N2841" s="6">
        <v>117461</v>
      </c>
      <c r="O2841" s="6">
        <v>36016</v>
      </c>
      <c r="P2841" s="6">
        <v>100893</v>
      </c>
      <c r="Q2841" s="6">
        <v>66686.2</v>
      </c>
    </row>
    <row r="2842" spans="7:17" x14ac:dyDescent="0.3">
      <c r="G2842" s="3" t="s">
        <v>73</v>
      </c>
      <c r="H2842" s="3" t="s">
        <v>76</v>
      </c>
      <c r="I2842" s="3" t="s">
        <v>80</v>
      </c>
      <c r="J2842" s="3" t="s">
        <v>82</v>
      </c>
      <c r="K2842" s="3" t="s">
        <v>83</v>
      </c>
      <c r="L2842" s="6">
        <v>43040</v>
      </c>
      <c r="M2842" s="6">
        <v>36021</v>
      </c>
      <c r="N2842" s="6">
        <v>117461</v>
      </c>
      <c r="O2842" s="6">
        <v>33332</v>
      </c>
      <c r="P2842" s="6">
        <v>41696</v>
      </c>
      <c r="Q2842" s="6">
        <v>54310</v>
      </c>
    </row>
    <row r="2843" spans="7:17" x14ac:dyDescent="0.3">
      <c r="G2843" s="3" t="s">
        <v>73</v>
      </c>
      <c r="H2843" s="3" t="s">
        <v>76</v>
      </c>
      <c r="I2843" s="3" t="s">
        <v>80</v>
      </c>
      <c r="J2843" s="3" t="s">
        <v>82</v>
      </c>
      <c r="K2843" s="3" t="s">
        <v>84</v>
      </c>
      <c r="L2843" s="6">
        <v>43040</v>
      </c>
      <c r="M2843" s="6">
        <v>36021</v>
      </c>
      <c r="N2843" s="6">
        <v>117461</v>
      </c>
      <c r="O2843" s="6">
        <v>33332</v>
      </c>
      <c r="P2843" s="6">
        <v>84732</v>
      </c>
      <c r="Q2843" s="6">
        <v>62917.2</v>
      </c>
    </row>
    <row r="2844" spans="7:17" x14ac:dyDescent="0.3">
      <c r="G2844" s="3" t="s">
        <v>73</v>
      </c>
      <c r="H2844" s="3" t="s">
        <v>76</v>
      </c>
      <c r="I2844" s="3" t="s">
        <v>80</v>
      </c>
      <c r="J2844" s="3" t="s">
        <v>82</v>
      </c>
      <c r="K2844" s="3" t="s">
        <v>24</v>
      </c>
      <c r="L2844" s="6">
        <v>43040</v>
      </c>
      <c r="M2844" s="6">
        <v>36021</v>
      </c>
      <c r="N2844" s="6">
        <v>117461</v>
      </c>
      <c r="O2844" s="6">
        <v>33332</v>
      </c>
      <c r="P2844" s="6">
        <v>100893</v>
      </c>
      <c r="Q2844" s="6">
        <v>66149.399999999994</v>
      </c>
    </row>
    <row r="2845" spans="7:17" x14ac:dyDescent="0.3">
      <c r="G2845" s="3" t="s">
        <v>73</v>
      </c>
      <c r="H2845" s="3" t="s">
        <v>76</v>
      </c>
      <c r="I2845" s="3" t="s">
        <v>80</v>
      </c>
      <c r="J2845" s="3" t="s">
        <v>83</v>
      </c>
      <c r="K2845" s="3" t="s">
        <v>84</v>
      </c>
      <c r="L2845" s="6">
        <v>43040</v>
      </c>
      <c r="M2845" s="6">
        <v>36021</v>
      </c>
      <c r="N2845" s="6">
        <v>117461</v>
      </c>
      <c r="O2845" s="6">
        <v>41696</v>
      </c>
      <c r="P2845" s="6">
        <v>84732</v>
      </c>
      <c r="Q2845" s="6">
        <v>64590</v>
      </c>
    </row>
    <row r="2846" spans="7:17" x14ac:dyDescent="0.3">
      <c r="G2846" s="3" t="s">
        <v>73</v>
      </c>
      <c r="H2846" s="3" t="s">
        <v>76</v>
      </c>
      <c r="I2846" s="3" t="s">
        <v>80</v>
      </c>
      <c r="J2846" s="3" t="s">
        <v>83</v>
      </c>
      <c r="K2846" s="3" t="s">
        <v>24</v>
      </c>
      <c r="L2846" s="6">
        <v>43040</v>
      </c>
      <c r="M2846" s="6">
        <v>36021</v>
      </c>
      <c r="N2846" s="6">
        <v>117461</v>
      </c>
      <c r="O2846" s="6">
        <v>41696</v>
      </c>
      <c r="P2846" s="6">
        <v>100893</v>
      </c>
      <c r="Q2846" s="6">
        <v>67822.2</v>
      </c>
    </row>
    <row r="2847" spans="7:17" x14ac:dyDescent="0.3">
      <c r="G2847" s="3" t="s">
        <v>73</v>
      </c>
      <c r="H2847" s="3" t="s">
        <v>76</v>
      </c>
      <c r="I2847" s="3" t="s">
        <v>80</v>
      </c>
      <c r="J2847" s="3" t="s">
        <v>84</v>
      </c>
      <c r="K2847" s="3" t="s">
        <v>24</v>
      </c>
      <c r="L2847" s="6">
        <v>43040</v>
      </c>
      <c r="M2847" s="6">
        <v>36021</v>
      </c>
      <c r="N2847" s="6">
        <v>117461</v>
      </c>
      <c r="O2847" s="6">
        <v>84732</v>
      </c>
      <c r="P2847" s="6">
        <v>100893</v>
      </c>
      <c r="Q2847" s="6">
        <v>76429.399999999994</v>
      </c>
    </row>
    <row r="2848" spans="7:17" x14ac:dyDescent="0.3">
      <c r="G2848" s="3" t="s">
        <v>73</v>
      </c>
      <c r="H2848" s="3" t="s">
        <v>76</v>
      </c>
      <c r="I2848" s="3" t="s">
        <v>81</v>
      </c>
      <c r="J2848" s="3" t="s">
        <v>82</v>
      </c>
      <c r="K2848" s="3" t="s">
        <v>83</v>
      </c>
      <c r="L2848" s="6">
        <v>43040</v>
      </c>
      <c r="M2848" s="6">
        <v>36021</v>
      </c>
      <c r="N2848" s="6">
        <v>36016</v>
      </c>
      <c r="O2848" s="6">
        <v>33332</v>
      </c>
      <c r="P2848" s="6">
        <v>41696</v>
      </c>
      <c r="Q2848" s="6">
        <v>38021</v>
      </c>
    </row>
    <row r="2849" spans="7:17" x14ac:dyDescent="0.3">
      <c r="G2849" s="3" t="s">
        <v>73</v>
      </c>
      <c r="H2849" s="3" t="s">
        <v>76</v>
      </c>
      <c r="I2849" s="3" t="s">
        <v>81</v>
      </c>
      <c r="J2849" s="3" t="s">
        <v>82</v>
      </c>
      <c r="K2849" s="3" t="s">
        <v>84</v>
      </c>
      <c r="L2849" s="6">
        <v>43040</v>
      </c>
      <c r="M2849" s="6">
        <v>36021</v>
      </c>
      <c r="N2849" s="6">
        <v>36016</v>
      </c>
      <c r="O2849" s="6">
        <v>33332</v>
      </c>
      <c r="P2849" s="6">
        <v>84732</v>
      </c>
      <c r="Q2849" s="6">
        <v>46628.2</v>
      </c>
    </row>
    <row r="2850" spans="7:17" x14ac:dyDescent="0.3">
      <c r="G2850" s="3" t="s">
        <v>73</v>
      </c>
      <c r="H2850" s="3" t="s">
        <v>76</v>
      </c>
      <c r="I2850" s="3" t="s">
        <v>81</v>
      </c>
      <c r="J2850" s="3" t="s">
        <v>82</v>
      </c>
      <c r="K2850" s="3" t="s">
        <v>24</v>
      </c>
      <c r="L2850" s="6">
        <v>43040</v>
      </c>
      <c r="M2850" s="6">
        <v>36021</v>
      </c>
      <c r="N2850" s="6">
        <v>36016</v>
      </c>
      <c r="O2850" s="6">
        <v>33332</v>
      </c>
      <c r="P2850" s="6">
        <v>100893</v>
      </c>
      <c r="Q2850" s="6">
        <v>49860.4</v>
      </c>
    </row>
    <row r="2851" spans="7:17" x14ac:dyDescent="0.3">
      <c r="G2851" s="3" t="s">
        <v>73</v>
      </c>
      <c r="H2851" s="3" t="s">
        <v>76</v>
      </c>
      <c r="I2851" s="3" t="s">
        <v>81</v>
      </c>
      <c r="J2851" s="3" t="s">
        <v>83</v>
      </c>
      <c r="K2851" s="3" t="s">
        <v>84</v>
      </c>
      <c r="L2851" s="6">
        <v>43040</v>
      </c>
      <c r="M2851" s="6">
        <v>36021</v>
      </c>
      <c r="N2851" s="6">
        <v>36016</v>
      </c>
      <c r="O2851" s="6">
        <v>41696</v>
      </c>
      <c r="P2851" s="6">
        <v>84732</v>
      </c>
      <c r="Q2851" s="6">
        <v>48301</v>
      </c>
    </row>
    <row r="2852" spans="7:17" x14ac:dyDescent="0.3">
      <c r="G2852" s="3" t="s">
        <v>73</v>
      </c>
      <c r="H2852" s="3" t="s">
        <v>76</v>
      </c>
      <c r="I2852" s="3" t="s">
        <v>81</v>
      </c>
      <c r="J2852" s="3" t="s">
        <v>83</v>
      </c>
      <c r="K2852" s="3" t="s">
        <v>24</v>
      </c>
      <c r="L2852" s="6">
        <v>43040</v>
      </c>
      <c r="M2852" s="6">
        <v>36021</v>
      </c>
      <c r="N2852" s="6">
        <v>36016</v>
      </c>
      <c r="O2852" s="6">
        <v>41696</v>
      </c>
      <c r="P2852" s="6">
        <v>100893</v>
      </c>
      <c r="Q2852" s="6">
        <v>51533.2</v>
      </c>
    </row>
    <row r="2853" spans="7:17" x14ac:dyDescent="0.3">
      <c r="G2853" s="3" t="s">
        <v>73</v>
      </c>
      <c r="H2853" s="3" t="s">
        <v>76</v>
      </c>
      <c r="I2853" s="3" t="s">
        <v>81</v>
      </c>
      <c r="J2853" s="3" t="s">
        <v>84</v>
      </c>
      <c r="K2853" s="3" t="s">
        <v>24</v>
      </c>
      <c r="L2853" s="6">
        <v>43040</v>
      </c>
      <c r="M2853" s="6">
        <v>36021</v>
      </c>
      <c r="N2853" s="6">
        <v>36016</v>
      </c>
      <c r="O2853" s="6">
        <v>84732</v>
      </c>
      <c r="P2853" s="6">
        <v>100893</v>
      </c>
      <c r="Q2853" s="6">
        <v>60140.4</v>
      </c>
    </row>
    <row r="2854" spans="7:17" x14ac:dyDescent="0.3">
      <c r="G2854" s="3" t="s">
        <v>73</v>
      </c>
      <c r="H2854" s="3" t="s">
        <v>76</v>
      </c>
      <c r="I2854" s="3" t="s">
        <v>82</v>
      </c>
      <c r="J2854" s="3" t="s">
        <v>83</v>
      </c>
      <c r="K2854" s="3" t="s">
        <v>84</v>
      </c>
      <c r="L2854" s="6">
        <v>43040</v>
      </c>
      <c r="M2854" s="6">
        <v>36021</v>
      </c>
      <c r="N2854" s="6">
        <v>33332</v>
      </c>
      <c r="O2854" s="6">
        <v>41696</v>
      </c>
      <c r="P2854" s="6">
        <v>84732</v>
      </c>
      <c r="Q2854" s="6">
        <v>47764.2</v>
      </c>
    </row>
    <row r="2855" spans="7:17" x14ac:dyDescent="0.3">
      <c r="G2855" s="3" t="s">
        <v>73</v>
      </c>
      <c r="H2855" s="3" t="s">
        <v>76</v>
      </c>
      <c r="I2855" s="3" t="s">
        <v>82</v>
      </c>
      <c r="J2855" s="3" t="s">
        <v>83</v>
      </c>
      <c r="K2855" s="3" t="s">
        <v>24</v>
      </c>
      <c r="L2855" s="6">
        <v>43040</v>
      </c>
      <c r="M2855" s="6">
        <v>36021</v>
      </c>
      <c r="N2855" s="6">
        <v>33332</v>
      </c>
      <c r="O2855" s="6">
        <v>41696</v>
      </c>
      <c r="P2855" s="6">
        <v>100893</v>
      </c>
      <c r="Q2855" s="6">
        <v>50996.4</v>
      </c>
    </row>
    <row r="2856" spans="7:17" x14ac:dyDescent="0.3">
      <c r="G2856" s="3" t="s">
        <v>73</v>
      </c>
      <c r="H2856" s="3" t="s">
        <v>76</v>
      </c>
      <c r="I2856" s="3" t="s">
        <v>82</v>
      </c>
      <c r="J2856" s="3" t="s">
        <v>84</v>
      </c>
      <c r="K2856" s="3" t="s">
        <v>24</v>
      </c>
      <c r="L2856" s="6">
        <v>43040</v>
      </c>
      <c r="M2856" s="6">
        <v>36021</v>
      </c>
      <c r="N2856" s="6">
        <v>33332</v>
      </c>
      <c r="O2856" s="6">
        <v>84732</v>
      </c>
      <c r="P2856" s="6">
        <v>100893</v>
      </c>
      <c r="Q2856" s="6">
        <v>59603.6</v>
      </c>
    </row>
    <row r="2857" spans="7:17" x14ac:dyDescent="0.3">
      <c r="G2857" s="3" t="s">
        <v>73</v>
      </c>
      <c r="H2857" s="3" t="s">
        <v>76</v>
      </c>
      <c r="I2857" s="3" t="s">
        <v>83</v>
      </c>
      <c r="J2857" s="3" t="s">
        <v>84</v>
      </c>
      <c r="K2857" s="3" t="s">
        <v>24</v>
      </c>
      <c r="L2857" s="6">
        <v>43040</v>
      </c>
      <c r="M2857" s="6">
        <v>36021</v>
      </c>
      <c r="N2857" s="6">
        <v>41696</v>
      </c>
      <c r="O2857" s="6">
        <v>84732</v>
      </c>
      <c r="P2857" s="6">
        <v>100893</v>
      </c>
      <c r="Q2857" s="6">
        <v>61276.4</v>
      </c>
    </row>
    <row r="2858" spans="7:17" x14ac:dyDescent="0.3">
      <c r="G2858" s="3" t="s">
        <v>73</v>
      </c>
      <c r="H2858" s="3" t="s">
        <v>23</v>
      </c>
      <c r="I2858" s="3" t="s">
        <v>77</v>
      </c>
      <c r="J2858" s="3" t="s">
        <v>78</v>
      </c>
      <c r="K2858" s="3" t="s">
        <v>79</v>
      </c>
      <c r="L2858" s="6">
        <v>43040</v>
      </c>
      <c r="M2858" s="6">
        <v>12030</v>
      </c>
      <c r="N2858" s="6">
        <v>65219</v>
      </c>
      <c r="O2858" s="6">
        <v>94450</v>
      </c>
      <c r="P2858" s="6">
        <v>97051</v>
      </c>
      <c r="Q2858" s="6">
        <v>62358</v>
      </c>
    </row>
    <row r="2859" spans="7:17" x14ac:dyDescent="0.3">
      <c r="G2859" s="3" t="s">
        <v>73</v>
      </c>
      <c r="H2859" s="3" t="s">
        <v>23</v>
      </c>
      <c r="I2859" s="3" t="s">
        <v>77</v>
      </c>
      <c r="J2859" s="3" t="s">
        <v>78</v>
      </c>
      <c r="K2859" s="3" t="s">
        <v>25</v>
      </c>
      <c r="L2859" s="6">
        <v>43040</v>
      </c>
      <c r="M2859" s="6">
        <v>12030</v>
      </c>
      <c r="N2859" s="6">
        <v>65219</v>
      </c>
      <c r="O2859" s="6">
        <v>94450</v>
      </c>
      <c r="P2859" s="6">
        <v>50249</v>
      </c>
      <c r="Q2859" s="6">
        <v>52997.599999999999</v>
      </c>
    </row>
    <row r="2860" spans="7:17" x14ac:dyDescent="0.3">
      <c r="G2860" s="3" t="s">
        <v>73</v>
      </c>
      <c r="H2860" s="3" t="s">
        <v>23</v>
      </c>
      <c r="I2860" s="3" t="s">
        <v>77</v>
      </c>
      <c r="J2860" s="3" t="s">
        <v>78</v>
      </c>
      <c r="K2860" s="3" t="s">
        <v>80</v>
      </c>
      <c r="L2860" s="6">
        <v>43040</v>
      </c>
      <c r="M2860" s="6">
        <v>12030</v>
      </c>
      <c r="N2860" s="6">
        <v>65219</v>
      </c>
      <c r="O2860" s="6">
        <v>94450</v>
      </c>
      <c r="P2860" s="6">
        <v>117461</v>
      </c>
      <c r="Q2860" s="6">
        <v>66440</v>
      </c>
    </row>
    <row r="2861" spans="7:17" x14ac:dyDescent="0.3">
      <c r="G2861" s="3" t="s">
        <v>73</v>
      </c>
      <c r="H2861" s="3" t="s">
        <v>23</v>
      </c>
      <c r="I2861" s="3" t="s">
        <v>77</v>
      </c>
      <c r="J2861" s="3" t="s">
        <v>78</v>
      </c>
      <c r="K2861" s="3" t="s">
        <v>81</v>
      </c>
      <c r="L2861" s="6">
        <v>43040</v>
      </c>
      <c r="M2861" s="6">
        <v>12030</v>
      </c>
      <c r="N2861" s="6">
        <v>65219</v>
      </c>
      <c r="O2861" s="6">
        <v>94450</v>
      </c>
      <c r="P2861" s="6">
        <v>36016</v>
      </c>
      <c r="Q2861" s="6">
        <v>50151</v>
      </c>
    </row>
    <row r="2862" spans="7:17" x14ac:dyDescent="0.3">
      <c r="G2862" s="3" t="s">
        <v>73</v>
      </c>
      <c r="H2862" s="3" t="s">
        <v>23</v>
      </c>
      <c r="I2862" s="3" t="s">
        <v>77</v>
      </c>
      <c r="J2862" s="3" t="s">
        <v>78</v>
      </c>
      <c r="K2862" s="3" t="s">
        <v>82</v>
      </c>
      <c r="L2862" s="6">
        <v>43040</v>
      </c>
      <c r="M2862" s="6">
        <v>12030</v>
      </c>
      <c r="N2862" s="6">
        <v>65219</v>
      </c>
      <c r="O2862" s="6">
        <v>94450</v>
      </c>
      <c r="P2862" s="6">
        <v>33332</v>
      </c>
      <c r="Q2862" s="6">
        <v>49614.2</v>
      </c>
    </row>
    <row r="2863" spans="7:17" x14ac:dyDescent="0.3">
      <c r="G2863" s="3" t="s">
        <v>73</v>
      </c>
      <c r="H2863" s="3" t="s">
        <v>23</v>
      </c>
      <c r="I2863" s="3" t="s">
        <v>77</v>
      </c>
      <c r="J2863" s="3" t="s">
        <v>78</v>
      </c>
      <c r="K2863" s="3" t="s">
        <v>83</v>
      </c>
      <c r="L2863" s="6">
        <v>43040</v>
      </c>
      <c r="M2863" s="6">
        <v>12030</v>
      </c>
      <c r="N2863" s="6">
        <v>65219</v>
      </c>
      <c r="O2863" s="6">
        <v>94450</v>
      </c>
      <c r="P2863" s="6">
        <v>41696</v>
      </c>
      <c r="Q2863" s="6">
        <v>51287</v>
      </c>
    </row>
    <row r="2864" spans="7:17" x14ac:dyDescent="0.3">
      <c r="G2864" s="3" t="s">
        <v>73</v>
      </c>
      <c r="H2864" s="3" t="s">
        <v>23</v>
      </c>
      <c r="I2864" s="3" t="s">
        <v>77</v>
      </c>
      <c r="J2864" s="3" t="s">
        <v>78</v>
      </c>
      <c r="K2864" s="3" t="s">
        <v>84</v>
      </c>
      <c r="L2864" s="6">
        <v>43040</v>
      </c>
      <c r="M2864" s="6">
        <v>12030</v>
      </c>
      <c r="N2864" s="6">
        <v>65219</v>
      </c>
      <c r="O2864" s="6">
        <v>94450</v>
      </c>
      <c r="P2864" s="6">
        <v>84732</v>
      </c>
      <c r="Q2864" s="6">
        <v>59894.2</v>
      </c>
    </row>
    <row r="2865" spans="7:17" x14ac:dyDescent="0.3">
      <c r="G2865" s="3" t="s">
        <v>73</v>
      </c>
      <c r="H2865" s="3" t="s">
        <v>23</v>
      </c>
      <c r="I2865" s="3" t="s">
        <v>77</v>
      </c>
      <c r="J2865" s="3" t="s">
        <v>78</v>
      </c>
      <c r="K2865" s="3" t="s">
        <v>24</v>
      </c>
      <c r="L2865" s="6">
        <v>43040</v>
      </c>
      <c r="M2865" s="6">
        <v>12030</v>
      </c>
      <c r="N2865" s="6">
        <v>65219</v>
      </c>
      <c r="O2865" s="6">
        <v>94450</v>
      </c>
      <c r="P2865" s="6">
        <v>100893</v>
      </c>
      <c r="Q2865" s="6">
        <v>63126.400000000001</v>
      </c>
    </row>
    <row r="2866" spans="7:17" x14ac:dyDescent="0.3">
      <c r="G2866" s="3" t="s">
        <v>73</v>
      </c>
      <c r="H2866" s="3" t="s">
        <v>23</v>
      </c>
      <c r="I2866" s="3" t="s">
        <v>77</v>
      </c>
      <c r="J2866" s="3" t="s">
        <v>79</v>
      </c>
      <c r="K2866" s="3" t="s">
        <v>25</v>
      </c>
      <c r="L2866" s="6">
        <v>43040</v>
      </c>
      <c r="M2866" s="6">
        <v>12030</v>
      </c>
      <c r="N2866" s="6">
        <v>65219</v>
      </c>
      <c r="O2866" s="6">
        <v>97051</v>
      </c>
      <c r="P2866" s="6">
        <v>50249</v>
      </c>
      <c r="Q2866" s="6">
        <v>53517.8</v>
      </c>
    </row>
    <row r="2867" spans="7:17" x14ac:dyDescent="0.3">
      <c r="G2867" s="3" t="s">
        <v>73</v>
      </c>
      <c r="H2867" s="3" t="s">
        <v>23</v>
      </c>
      <c r="I2867" s="3" t="s">
        <v>77</v>
      </c>
      <c r="J2867" s="3" t="s">
        <v>79</v>
      </c>
      <c r="K2867" s="3" t="s">
        <v>80</v>
      </c>
      <c r="L2867" s="6">
        <v>43040</v>
      </c>
      <c r="M2867" s="6">
        <v>12030</v>
      </c>
      <c r="N2867" s="6">
        <v>65219</v>
      </c>
      <c r="O2867" s="6">
        <v>97051</v>
      </c>
      <c r="P2867" s="6">
        <v>117461</v>
      </c>
      <c r="Q2867" s="6">
        <v>66960.2</v>
      </c>
    </row>
    <row r="2868" spans="7:17" x14ac:dyDescent="0.3">
      <c r="G2868" s="3" t="s">
        <v>73</v>
      </c>
      <c r="H2868" s="3" t="s">
        <v>23</v>
      </c>
      <c r="I2868" s="3" t="s">
        <v>77</v>
      </c>
      <c r="J2868" s="3" t="s">
        <v>79</v>
      </c>
      <c r="K2868" s="3" t="s">
        <v>81</v>
      </c>
      <c r="L2868" s="6">
        <v>43040</v>
      </c>
      <c r="M2868" s="6">
        <v>12030</v>
      </c>
      <c r="N2868" s="6">
        <v>65219</v>
      </c>
      <c r="O2868" s="6">
        <v>97051</v>
      </c>
      <c r="P2868" s="6">
        <v>36016</v>
      </c>
      <c r="Q2868" s="6">
        <v>50671.199999999997</v>
      </c>
    </row>
    <row r="2869" spans="7:17" x14ac:dyDescent="0.3">
      <c r="G2869" s="3" t="s">
        <v>73</v>
      </c>
      <c r="H2869" s="3" t="s">
        <v>23</v>
      </c>
      <c r="I2869" s="3" t="s">
        <v>77</v>
      </c>
      <c r="J2869" s="3" t="s">
        <v>79</v>
      </c>
      <c r="K2869" s="3" t="s">
        <v>82</v>
      </c>
      <c r="L2869" s="6">
        <v>43040</v>
      </c>
      <c r="M2869" s="6">
        <v>12030</v>
      </c>
      <c r="N2869" s="6">
        <v>65219</v>
      </c>
      <c r="O2869" s="6">
        <v>97051</v>
      </c>
      <c r="P2869" s="6">
        <v>33332</v>
      </c>
      <c r="Q2869" s="6">
        <v>50134.400000000001</v>
      </c>
    </row>
    <row r="2870" spans="7:17" x14ac:dyDescent="0.3">
      <c r="G2870" s="3" t="s">
        <v>73</v>
      </c>
      <c r="H2870" s="3" t="s">
        <v>23</v>
      </c>
      <c r="I2870" s="3" t="s">
        <v>77</v>
      </c>
      <c r="J2870" s="3" t="s">
        <v>79</v>
      </c>
      <c r="K2870" s="3" t="s">
        <v>83</v>
      </c>
      <c r="L2870" s="6">
        <v>43040</v>
      </c>
      <c r="M2870" s="6">
        <v>12030</v>
      </c>
      <c r="N2870" s="6">
        <v>65219</v>
      </c>
      <c r="O2870" s="6">
        <v>97051</v>
      </c>
      <c r="P2870" s="6">
        <v>41696</v>
      </c>
      <c r="Q2870" s="6">
        <v>51807.199999999997</v>
      </c>
    </row>
    <row r="2871" spans="7:17" x14ac:dyDescent="0.3">
      <c r="G2871" s="3" t="s">
        <v>73</v>
      </c>
      <c r="H2871" s="3" t="s">
        <v>23</v>
      </c>
      <c r="I2871" s="3" t="s">
        <v>77</v>
      </c>
      <c r="J2871" s="3" t="s">
        <v>79</v>
      </c>
      <c r="K2871" s="3" t="s">
        <v>84</v>
      </c>
      <c r="L2871" s="6">
        <v>43040</v>
      </c>
      <c r="M2871" s="6">
        <v>12030</v>
      </c>
      <c r="N2871" s="6">
        <v>65219</v>
      </c>
      <c r="O2871" s="6">
        <v>97051</v>
      </c>
      <c r="P2871" s="6">
        <v>84732</v>
      </c>
      <c r="Q2871" s="6">
        <v>60414.400000000001</v>
      </c>
    </row>
    <row r="2872" spans="7:17" x14ac:dyDescent="0.3">
      <c r="G2872" s="3" t="s">
        <v>73</v>
      </c>
      <c r="H2872" s="3" t="s">
        <v>23</v>
      </c>
      <c r="I2872" s="3" t="s">
        <v>77</v>
      </c>
      <c r="J2872" s="3" t="s">
        <v>79</v>
      </c>
      <c r="K2872" s="3" t="s">
        <v>24</v>
      </c>
      <c r="L2872" s="6">
        <v>43040</v>
      </c>
      <c r="M2872" s="6">
        <v>12030</v>
      </c>
      <c r="N2872" s="6">
        <v>65219</v>
      </c>
      <c r="O2872" s="6">
        <v>97051</v>
      </c>
      <c r="P2872" s="6">
        <v>100893</v>
      </c>
      <c r="Q2872" s="6">
        <v>63646.6</v>
      </c>
    </row>
    <row r="2873" spans="7:17" x14ac:dyDescent="0.3">
      <c r="G2873" s="3" t="s">
        <v>73</v>
      </c>
      <c r="H2873" s="3" t="s">
        <v>23</v>
      </c>
      <c r="I2873" s="3" t="s">
        <v>77</v>
      </c>
      <c r="J2873" s="3" t="s">
        <v>25</v>
      </c>
      <c r="K2873" s="3" t="s">
        <v>80</v>
      </c>
      <c r="L2873" s="6">
        <v>43040</v>
      </c>
      <c r="M2873" s="6">
        <v>12030</v>
      </c>
      <c r="N2873" s="6">
        <v>65219</v>
      </c>
      <c r="O2873" s="6">
        <v>50249</v>
      </c>
      <c r="P2873" s="6">
        <v>117461</v>
      </c>
      <c r="Q2873" s="6">
        <v>57599.8</v>
      </c>
    </row>
    <row r="2874" spans="7:17" x14ac:dyDescent="0.3">
      <c r="G2874" s="3" t="s">
        <v>73</v>
      </c>
      <c r="H2874" s="3" t="s">
        <v>23</v>
      </c>
      <c r="I2874" s="3" t="s">
        <v>77</v>
      </c>
      <c r="J2874" s="3" t="s">
        <v>25</v>
      </c>
      <c r="K2874" s="3" t="s">
        <v>81</v>
      </c>
      <c r="L2874" s="6">
        <v>43040</v>
      </c>
      <c r="M2874" s="6">
        <v>12030</v>
      </c>
      <c r="N2874" s="6">
        <v>65219</v>
      </c>
      <c r="O2874" s="6">
        <v>50249</v>
      </c>
      <c r="P2874" s="6">
        <v>36016</v>
      </c>
      <c r="Q2874" s="6">
        <v>41310.800000000003</v>
      </c>
    </row>
    <row r="2875" spans="7:17" x14ac:dyDescent="0.3">
      <c r="G2875" s="3" t="s">
        <v>73</v>
      </c>
      <c r="H2875" s="3" t="s">
        <v>23</v>
      </c>
      <c r="I2875" s="3" t="s">
        <v>77</v>
      </c>
      <c r="J2875" s="3" t="s">
        <v>25</v>
      </c>
      <c r="K2875" s="3" t="s">
        <v>82</v>
      </c>
      <c r="L2875" s="6">
        <v>43040</v>
      </c>
      <c r="M2875" s="6">
        <v>12030</v>
      </c>
      <c r="N2875" s="6">
        <v>65219</v>
      </c>
      <c r="O2875" s="6">
        <v>50249</v>
      </c>
      <c r="P2875" s="6">
        <v>33332</v>
      </c>
      <c r="Q2875" s="6">
        <v>40774</v>
      </c>
    </row>
    <row r="2876" spans="7:17" x14ac:dyDescent="0.3">
      <c r="G2876" s="3" t="s">
        <v>73</v>
      </c>
      <c r="H2876" s="3" t="s">
        <v>23</v>
      </c>
      <c r="I2876" s="3" t="s">
        <v>77</v>
      </c>
      <c r="J2876" s="3" t="s">
        <v>25</v>
      </c>
      <c r="K2876" s="3" t="s">
        <v>83</v>
      </c>
      <c r="L2876" s="6">
        <v>43040</v>
      </c>
      <c r="M2876" s="6">
        <v>12030</v>
      </c>
      <c r="N2876" s="6">
        <v>65219</v>
      </c>
      <c r="O2876" s="6">
        <v>50249</v>
      </c>
      <c r="P2876" s="6">
        <v>41696</v>
      </c>
      <c r="Q2876" s="6">
        <v>42446.8</v>
      </c>
    </row>
    <row r="2877" spans="7:17" x14ac:dyDescent="0.3">
      <c r="G2877" s="3" t="s">
        <v>73</v>
      </c>
      <c r="H2877" s="3" t="s">
        <v>23</v>
      </c>
      <c r="I2877" s="3" t="s">
        <v>77</v>
      </c>
      <c r="J2877" s="3" t="s">
        <v>25</v>
      </c>
      <c r="K2877" s="3" t="s">
        <v>84</v>
      </c>
      <c r="L2877" s="6">
        <v>43040</v>
      </c>
      <c r="M2877" s="6">
        <v>12030</v>
      </c>
      <c r="N2877" s="6">
        <v>65219</v>
      </c>
      <c r="O2877" s="6">
        <v>50249</v>
      </c>
      <c r="P2877" s="6">
        <v>84732</v>
      </c>
      <c r="Q2877" s="6">
        <v>51054</v>
      </c>
    </row>
    <row r="2878" spans="7:17" x14ac:dyDescent="0.3">
      <c r="G2878" s="3" t="s">
        <v>73</v>
      </c>
      <c r="H2878" s="3" t="s">
        <v>23</v>
      </c>
      <c r="I2878" s="3" t="s">
        <v>77</v>
      </c>
      <c r="J2878" s="3" t="s">
        <v>25</v>
      </c>
      <c r="K2878" s="3" t="s">
        <v>24</v>
      </c>
      <c r="L2878" s="6">
        <v>43040</v>
      </c>
      <c r="M2878" s="6">
        <v>12030</v>
      </c>
      <c r="N2878" s="6">
        <v>65219</v>
      </c>
      <c r="O2878" s="6">
        <v>50249</v>
      </c>
      <c r="P2878" s="6">
        <v>100893</v>
      </c>
      <c r="Q2878" s="6">
        <v>54286.2</v>
      </c>
    </row>
    <row r="2879" spans="7:17" x14ac:dyDescent="0.3">
      <c r="G2879" s="3" t="s">
        <v>73</v>
      </c>
      <c r="H2879" s="3" t="s">
        <v>23</v>
      </c>
      <c r="I2879" s="3" t="s">
        <v>77</v>
      </c>
      <c r="J2879" s="3" t="s">
        <v>80</v>
      </c>
      <c r="K2879" s="3" t="s">
        <v>81</v>
      </c>
      <c r="L2879" s="6">
        <v>43040</v>
      </c>
      <c r="M2879" s="6">
        <v>12030</v>
      </c>
      <c r="N2879" s="6">
        <v>65219</v>
      </c>
      <c r="O2879" s="6">
        <v>117461</v>
      </c>
      <c r="P2879" s="6">
        <v>36016</v>
      </c>
      <c r="Q2879" s="6">
        <v>54753.2</v>
      </c>
    </row>
    <row r="2880" spans="7:17" x14ac:dyDescent="0.3">
      <c r="G2880" s="3" t="s">
        <v>73</v>
      </c>
      <c r="H2880" s="3" t="s">
        <v>23</v>
      </c>
      <c r="I2880" s="3" t="s">
        <v>77</v>
      </c>
      <c r="J2880" s="3" t="s">
        <v>80</v>
      </c>
      <c r="K2880" s="3" t="s">
        <v>82</v>
      </c>
      <c r="L2880" s="6">
        <v>43040</v>
      </c>
      <c r="M2880" s="6">
        <v>12030</v>
      </c>
      <c r="N2880" s="6">
        <v>65219</v>
      </c>
      <c r="O2880" s="6">
        <v>117461</v>
      </c>
      <c r="P2880" s="6">
        <v>33332</v>
      </c>
      <c r="Q2880" s="6">
        <v>54216.4</v>
      </c>
    </row>
    <row r="2881" spans="7:17" x14ac:dyDescent="0.3">
      <c r="G2881" s="3" t="s">
        <v>73</v>
      </c>
      <c r="H2881" s="3" t="s">
        <v>23</v>
      </c>
      <c r="I2881" s="3" t="s">
        <v>77</v>
      </c>
      <c r="J2881" s="3" t="s">
        <v>80</v>
      </c>
      <c r="K2881" s="3" t="s">
        <v>83</v>
      </c>
      <c r="L2881" s="6">
        <v>43040</v>
      </c>
      <c r="M2881" s="6">
        <v>12030</v>
      </c>
      <c r="N2881" s="6">
        <v>65219</v>
      </c>
      <c r="O2881" s="6">
        <v>117461</v>
      </c>
      <c r="P2881" s="6">
        <v>41696</v>
      </c>
      <c r="Q2881" s="6">
        <v>55889.2</v>
      </c>
    </row>
    <row r="2882" spans="7:17" x14ac:dyDescent="0.3">
      <c r="G2882" s="3" t="s">
        <v>73</v>
      </c>
      <c r="H2882" s="3" t="s">
        <v>23</v>
      </c>
      <c r="I2882" s="3" t="s">
        <v>77</v>
      </c>
      <c r="J2882" s="3" t="s">
        <v>80</v>
      </c>
      <c r="K2882" s="3" t="s">
        <v>84</v>
      </c>
      <c r="L2882" s="6">
        <v>43040</v>
      </c>
      <c r="M2882" s="6">
        <v>12030</v>
      </c>
      <c r="N2882" s="6">
        <v>65219</v>
      </c>
      <c r="O2882" s="6">
        <v>117461</v>
      </c>
      <c r="P2882" s="6">
        <v>84732</v>
      </c>
      <c r="Q2882" s="6">
        <v>64496.4</v>
      </c>
    </row>
    <row r="2883" spans="7:17" x14ac:dyDescent="0.3">
      <c r="G2883" s="3" t="s">
        <v>73</v>
      </c>
      <c r="H2883" s="3" t="s">
        <v>23</v>
      </c>
      <c r="I2883" s="3" t="s">
        <v>77</v>
      </c>
      <c r="J2883" s="3" t="s">
        <v>80</v>
      </c>
      <c r="K2883" s="3" t="s">
        <v>24</v>
      </c>
      <c r="L2883" s="6">
        <v>43040</v>
      </c>
      <c r="M2883" s="6">
        <v>12030</v>
      </c>
      <c r="N2883" s="6">
        <v>65219</v>
      </c>
      <c r="O2883" s="6">
        <v>117461</v>
      </c>
      <c r="P2883" s="6">
        <v>100893</v>
      </c>
      <c r="Q2883" s="6">
        <v>67728.600000000006</v>
      </c>
    </row>
    <row r="2884" spans="7:17" x14ac:dyDescent="0.3">
      <c r="G2884" s="3" t="s">
        <v>73</v>
      </c>
      <c r="H2884" s="3" t="s">
        <v>23</v>
      </c>
      <c r="I2884" s="3" t="s">
        <v>77</v>
      </c>
      <c r="J2884" s="3" t="s">
        <v>81</v>
      </c>
      <c r="K2884" s="3" t="s">
        <v>82</v>
      </c>
      <c r="L2884" s="6">
        <v>43040</v>
      </c>
      <c r="M2884" s="6">
        <v>12030</v>
      </c>
      <c r="N2884" s="6">
        <v>65219</v>
      </c>
      <c r="O2884" s="6">
        <v>36016</v>
      </c>
      <c r="P2884" s="6">
        <v>33332</v>
      </c>
      <c r="Q2884" s="6">
        <v>37927.4</v>
      </c>
    </row>
    <row r="2885" spans="7:17" x14ac:dyDescent="0.3">
      <c r="G2885" s="3" t="s">
        <v>73</v>
      </c>
      <c r="H2885" s="3" t="s">
        <v>23</v>
      </c>
      <c r="I2885" s="3" t="s">
        <v>77</v>
      </c>
      <c r="J2885" s="3" t="s">
        <v>81</v>
      </c>
      <c r="K2885" s="3" t="s">
        <v>83</v>
      </c>
      <c r="L2885" s="6">
        <v>43040</v>
      </c>
      <c r="M2885" s="6">
        <v>12030</v>
      </c>
      <c r="N2885" s="6">
        <v>65219</v>
      </c>
      <c r="O2885" s="6">
        <v>36016</v>
      </c>
      <c r="P2885" s="6">
        <v>41696</v>
      </c>
      <c r="Q2885" s="6">
        <v>39600.199999999997</v>
      </c>
    </row>
    <row r="2886" spans="7:17" x14ac:dyDescent="0.3">
      <c r="G2886" s="3" t="s">
        <v>73</v>
      </c>
      <c r="H2886" s="3" t="s">
        <v>23</v>
      </c>
      <c r="I2886" s="3" t="s">
        <v>77</v>
      </c>
      <c r="J2886" s="3" t="s">
        <v>81</v>
      </c>
      <c r="K2886" s="3" t="s">
        <v>84</v>
      </c>
      <c r="L2886" s="6">
        <v>43040</v>
      </c>
      <c r="M2886" s="6">
        <v>12030</v>
      </c>
      <c r="N2886" s="6">
        <v>65219</v>
      </c>
      <c r="O2886" s="6">
        <v>36016</v>
      </c>
      <c r="P2886" s="6">
        <v>84732</v>
      </c>
      <c r="Q2886" s="6">
        <v>48207.4</v>
      </c>
    </row>
    <row r="2887" spans="7:17" x14ac:dyDescent="0.3">
      <c r="G2887" s="3" t="s">
        <v>73</v>
      </c>
      <c r="H2887" s="3" t="s">
        <v>23</v>
      </c>
      <c r="I2887" s="3" t="s">
        <v>77</v>
      </c>
      <c r="J2887" s="3" t="s">
        <v>81</v>
      </c>
      <c r="K2887" s="3" t="s">
        <v>24</v>
      </c>
      <c r="L2887" s="6">
        <v>43040</v>
      </c>
      <c r="M2887" s="6">
        <v>12030</v>
      </c>
      <c r="N2887" s="6">
        <v>65219</v>
      </c>
      <c r="O2887" s="6">
        <v>36016</v>
      </c>
      <c r="P2887" s="6">
        <v>100893</v>
      </c>
      <c r="Q2887" s="6">
        <v>51439.6</v>
      </c>
    </row>
    <row r="2888" spans="7:17" x14ac:dyDescent="0.3">
      <c r="G2888" s="3" t="s">
        <v>73</v>
      </c>
      <c r="H2888" s="3" t="s">
        <v>23</v>
      </c>
      <c r="I2888" s="3" t="s">
        <v>77</v>
      </c>
      <c r="J2888" s="3" t="s">
        <v>82</v>
      </c>
      <c r="K2888" s="3" t="s">
        <v>83</v>
      </c>
      <c r="L2888" s="6">
        <v>43040</v>
      </c>
      <c r="M2888" s="6">
        <v>12030</v>
      </c>
      <c r="N2888" s="6">
        <v>65219</v>
      </c>
      <c r="O2888" s="6">
        <v>33332</v>
      </c>
      <c r="P2888" s="6">
        <v>41696</v>
      </c>
      <c r="Q2888" s="6">
        <v>39063.4</v>
      </c>
    </row>
    <row r="2889" spans="7:17" x14ac:dyDescent="0.3">
      <c r="G2889" s="3" t="s">
        <v>73</v>
      </c>
      <c r="H2889" s="3" t="s">
        <v>23</v>
      </c>
      <c r="I2889" s="3" t="s">
        <v>77</v>
      </c>
      <c r="J2889" s="3" t="s">
        <v>82</v>
      </c>
      <c r="K2889" s="3" t="s">
        <v>84</v>
      </c>
      <c r="L2889" s="6">
        <v>43040</v>
      </c>
      <c r="M2889" s="6">
        <v>12030</v>
      </c>
      <c r="N2889" s="6">
        <v>65219</v>
      </c>
      <c r="O2889" s="6">
        <v>33332</v>
      </c>
      <c r="P2889" s="6">
        <v>84732</v>
      </c>
      <c r="Q2889" s="6">
        <v>47670.6</v>
      </c>
    </row>
    <row r="2890" spans="7:17" x14ac:dyDescent="0.3">
      <c r="G2890" s="3" t="s">
        <v>73</v>
      </c>
      <c r="H2890" s="3" t="s">
        <v>23</v>
      </c>
      <c r="I2890" s="3" t="s">
        <v>77</v>
      </c>
      <c r="J2890" s="3" t="s">
        <v>82</v>
      </c>
      <c r="K2890" s="3" t="s">
        <v>24</v>
      </c>
      <c r="L2890" s="6">
        <v>43040</v>
      </c>
      <c r="M2890" s="6">
        <v>12030</v>
      </c>
      <c r="N2890" s="6">
        <v>65219</v>
      </c>
      <c r="O2890" s="6">
        <v>33332</v>
      </c>
      <c r="P2890" s="6">
        <v>100893</v>
      </c>
      <c r="Q2890" s="6">
        <v>50902.8</v>
      </c>
    </row>
    <row r="2891" spans="7:17" x14ac:dyDescent="0.3">
      <c r="G2891" s="3" t="s">
        <v>73</v>
      </c>
      <c r="H2891" s="3" t="s">
        <v>23</v>
      </c>
      <c r="I2891" s="3" t="s">
        <v>77</v>
      </c>
      <c r="J2891" s="3" t="s">
        <v>83</v>
      </c>
      <c r="K2891" s="3" t="s">
        <v>84</v>
      </c>
      <c r="L2891" s="6">
        <v>43040</v>
      </c>
      <c r="M2891" s="6">
        <v>12030</v>
      </c>
      <c r="N2891" s="6">
        <v>65219</v>
      </c>
      <c r="O2891" s="6">
        <v>41696</v>
      </c>
      <c r="P2891" s="6">
        <v>84732</v>
      </c>
      <c r="Q2891" s="6">
        <v>49343.4</v>
      </c>
    </row>
    <row r="2892" spans="7:17" x14ac:dyDescent="0.3">
      <c r="G2892" s="3" t="s">
        <v>73</v>
      </c>
      <c r="H2892" s="3" t="s">
        <v>23</v>
      </c>
      <c r="I2892" s="3" t="s">
        <v>77</v>
      </c>
      <c r="J2892" s="3" t="s">
        <v>83</v>
      </c>
      <c r="K2892" s="3" t="s">
        <v>24</v>
      </c>
      <c r="L2892" s="6">
        <v>43040</v>
      </c>
      <c r="M2892" s="6">
        <v>12030</v>
      </c>
      <c r="N2892" s="6">
        <v>65219</v>
      </c>
      <c r="O2892" s="6">
        <v>41696</v>
      </c>
      <c r="P2892" s="6">
        <v>100893</v>
      </c>
      <c r="Q2892" s="6">
        <v>52575.6</v>
      </c>
    </row>
    <row r="2893" spans="7:17" x14ac:dyDescent="0.3">
      <c r="G2893" s="3" t="s">
        <v>73</v>
      </c>
      <c r="H2893" s="3" t="s">
        <v>23</v>
      </c>
      <c r="I2893" s="3" t="s">
        <v>77</v>
      </c>
      <c r="J2893" s="3" t="s">
        <v>84</v>
      </c>
      <c r="K2893" s="3" t="s">
        <v>24</v>
      </c>
      <c r="L2893" s="6">
        <v>43040</v>
      </c>
      <c r="M2893" s="6">
        <v>12030</v>
      </c>
      <c r="N2893" s="6">
        <v>65219</v>
      </c>
      <c r="O2893" s="6">
        <v>84732</v>
      </c>
      <c r="P2893" s="6">
        <v>100893</v>
      </c>
      <c r="Q2893" s="6">
        <v>61182.8</v>
      </c>
    </row>
    <row r="2894" spans="7:17" x14ac:dyDescent="0.3">
      <c r="G2894" s="3" t="s">
        <v>73</v>
      </c>
      <c r="H2894" s="3" t="s">
        <v>23</v>
      </c>
      <c r="I2894" s="3" t="s">
        <v>78</v>
      </c>
      <c r="J2894" s="3" t="s">
        <v>79</v>
      </c>
      <c r="K2894" s="3" t="s">
        <v>25</v>
      </c>
      <c r="L2894" s="6">
        <v>43040</v>
      </c>
      <c r="M2894" s="6">
        <v>12030</v>
      </c>
      <c r="N2894" s="6">
        <v>94450</v>
      </c>
      <c r="O2894" s="6">
        <v>97051</v>
      </c>
      <c r="P2894" s="6">
        <v>50249</v>
      </c>
      <c r="Q2894" s="6">
        <v>59364</v>
      </c>
    </row>
    <row r="2895" spans="7:17" x14ac:dyDescent="0.3">
      <c r="G2895" s="3" t="s">
        <v>73</v>
      </c>
      <c r="H2895" s="3" t="s">
        <v>23</v>
      </c>
      <c r="I2895" s="3" t="s">
        <v>78</v>
      </c>
      <c r="J2895" s="3" t="s">
        <v>79</v>
      </c>
      <c r="K2895" s="3" t="s">
        <v>80</v>
      </c>
      <c r="L2895" s="6">
        <v>43040</v>
      </c>
      <c r="M2895" s="6">
        <v>12030</v>
      </c>
      <c r="N2895" s="6">
        <v>94450</v>
      </c>
      <c r="O2895" s="6">
        <v>97051</v>
      </c>
      <c r="P2895" s="6">
        <v>117461</v>
      </c>
      <c r="Q2895" s="6">
        <v>72806.399999999994</v>
      </c>
    </row>
    <row r="2896" spans="7:17" x14ac:dyDescent="0.3">
      <c r="G2896" s="3" t="s">
        <v>73</v>
      </c>
      <c r="H2896" s="3" t="s">
        <v>23</v>
      </c>
      <c r="I2896" s="3" t="s">
        <v>78</v>
      </c>
      <c r="J2896" s="3" t="s">
        <v>79</v>
      </c>
      <c r="K2896" s="3" t="s">
        <v>81</v>
      </c>
      <c r="L2896" s="6">
        <v>43040</v>
      </c>
      <c r="M2896" s="6">
        <v>12030</v>
      </c>
      <c r="N2896" s="6">
        <v>94450</v>
      </c>
      <c r="O2896" s="6">
        <v>97051</v>
      </c>
      <c r="P2896" s="6">
        <v>36016</v>
      </c>
      <c r="Q2896" s="6">
        <v>56517.4</v>
      </c>
    </row>
    <row r="2897" spans="7:17" x14ac:dyDescent="0.3">
      <c r="G2897" s="3" t="s">
        <v>73</v>
      </c>
      <c r="H2897" s="3" t="s">
        <v>23</v>
      </c>
      <c r="I2897" s="3" t="s">
        <v>78</v>
      </c>
      <c r="J2897" s="3" t="s">
        <v>79</v>
      </c>
      <c r="K2897" s="3" t="s">
        <v>82</v>
      </c>
      <c r="L2897" s="6">
        <v>43040</v>
      </c>
      <c r="M2897" s="6">
        <v>12030</v>
      </c>
      <c r="N2897" s="6">
        <v>94450</v>
      </c>
      <c r="O2897" s="6">
        <v>97051</v>
      </c>
      <c r="P2897" s="6">
        <v>33332</v>
      </c>
      <c r="Q2897" s="6">
        <v>55980.6</v>
      </c>
    </row>
    <row r="2898" spans="7:17" x14ac:dyDescent="0.3">
      <c r="G2898" s="3" t="s">
        <v>73</v>
      </c>
      <c r="H2898" s="3" t="s">
        <v>23</v>
      </c>
      <c r="I2898" s="3" t="s">
        <v>78</v>
      </c>
      <c r="J2898" s="3" t="s">
        <v>79</v>
      </c>
      <c r="K2898" s="3" t="s">
        <v>83</v>
      </c>
      <c r="L2898" s="6">
        <v>43040</v>
      </c>
      <c r="M2898" s="6">
        <v>12030</v>
      </c>
      <c r="N2898" s="6">
        <v>94450</v>
      </c>
      <c r="O2898" s="6">
        <v>97051</v>
      </c>
      <c r="P2898" s="6">
        <v>41696</v>
      </c>
      <c r="Q2898" s="6">
        <v>57653.4</v>
      </c>
    </row>
    <row r="2899" spans="7:17" x14ac:dyDescent="0.3">
      <c r="G2899" s="3" t="s">
        <v>73</v>
      </c>
      <c r="H2899" s="3" t="s">
        <v>23</v>
      </c>
      <c r="I2899" s="3" t="s">
        <v>78</v>
      </c>
      <c r="J2899" s="3" t="s">
        <v>79</v>
      </c>
      <c r="K2899" s="3" t="s">
        <v>84</v>
      </c>
      <c r="L2899" s="6">
        <v>43040</v>
      </c>
      <c r="M2899" s="6">
        <v>12030</v>
      </c>
      <c r="N2899" s="6">
        <v>94450</v>
      </c>
      <c r="O2899" s="6">
        <v>97051</v>
      </c>
      <c r="P2899" s="6">
        <v>84732</v>
      </c>
      <c r="Q2899" s="6">
        <v>66260.600000000006</v>
      </c>
    </row>
    <row r="2900" spans="7:17" x14ac:dyDescent="0.3">
      <c r="G2900" s="3" t="s">
        <v>73</v>
      </c>
      <c r="H2900" s="3" t="s">
        <v>23</v>
      </c>
      <c r="I2900" s="3" t="s">
        <v>78</v>
      </c>
      <c r="J2900" s="3" t="s">
        <v>79</v>
      </c>
      <c r="K2900" s="3" t="s">
        <v>24</v>
      </c>
      <c r="L2900" s="6">
        <v>43040</v>
      </c>
      <c r="M2900" s="6">
        <v>12030</v>
      </c>
      <c r="N2900" s="6">
        <v>94450</v>
      </c>
      <c r="O2900" s="6">
        <v>97051</v>
      </c>
      <c r="P2900" s="6">
        <v>100893</v>
      </c>
      <c r="Q2900" s="6">
        <v>69492.800000000003</v>
      </c>
    </row>
    <row r="2901" spans="7:17" x14ac:dyDescent="0.3">
      <c r="G2901" s="3" t="s">
        <v>73</v>
      </c>
      <c r="H2901" s="3" t="s">
        <v>23</v>
      </c>
      <c r="I2901" s="3" t="s">
        <v>78</v>
      </c>
      <c r="J2901" s="3" t="s">
        <v>25</v>
      </c>
      <c r="K2901" s="3" t="s">
        <v>80</v>
      </c>
      <c r="L2901" s="6">
        <v>43040</v>
      </c>
      <c r="M2901" s="6">
        <v>12030</v>
      </c>
      <c r="N2901" s="6">
        <v>94450</v>
      </c>
      <c r="O2901" s="6">
        <v>50249</v>
      </c>
      <c r="P2901" s="6">
        <v>117461</v>
      </c>
      <c r="Q2901" s="6">
        <v>63446</v>
      </c>
    </row>
    <row r="2902" spans="7:17" x14ac:dyDescent="0.3">
      <c r="G2902" s="3" t="s">
        <v>73</v>
      </c>
      <c r="H2902" s="3" t="s">
        <v>23</v>
      </c>
      <c r="I2902" s="3" t="s">
        <v>78</v>
      </c>
      <c r="J2902" s="3" t="s">
        <v>25</v>
      </c>
      <c r="K2902" s="3" t="s">
        <v>81</v>
      </c>
      <c r="L2902" s="6">
        <v>43040</v>
      </c>
      <c r="M2902" s="6">
        <v>12030</v>
      </c>
      <c r="N2902" s="6">
        <v>94450</v>
      </c>
      <c r="O2902" s="6">
        <v>50249</v>
      </c>
      <c r="P2902" s="6">
        <v>36016</v>
      </c>
      <c r="Q2902" s="6">
        <v>47157</v>
      </c>
    </row>
    <row r="2903" spans="7:17" x14ac:dyDescent="0.3">
      <c r="G2903" s="3" t="s">
        <v>73</v>
      </c>
      <c r="H2903" s="3" t="s">
        <v>23</v>
      </c>
      <c r="I2903" s="3" t="s">
        <v>78</v>
      </c>
      <c r="J2903" s="3" t="s">
        <v>25</v>
      </c>
      <c r="K2903" s="3" t="s">
        <v>82</v>
      </c>
      <c r="L2903" s="6">
        <v>43040</v>
      </c>
      <c r="M2903" s="6">
        <v>12030</v>
      </c>
      <c r="N2903" s="6">
        <v>94450</v>
      </c>
      <c r="O2903" s="6">
        <v>50249</v>
      </c>
      <c r="P2903" s="6">
        <v>33332</v>
      </c>
      <c r="Q2903" s="6">
        <v>46620.2</v>
      </c>
    </row>
    <row r="2904" spans="7:17" x14ac:dyDescent="0.3">
      <c r="G2904" s="3" t="s">
        <v>73</v>
      </c>
      <c r="H2904" s="3" t="s">
        <v>23</v>
      </c>
      <c r="I2904" s="3" t="s">
        <v>78</v>
      </c>
      <c r="J2904" s="3" t="s">
        <v>25</v>
      </c>
      <c r="K2904" s="3" t="s">
        <v>83</v>
      </c>
      <c r="L2904" s="6">
        <v>43040</v>
      </c>
      <c r="M2904" s="6">
        <v>12030</v>
      </c>
      <c r="N2904" s="6">
        <v>94450</v>
      </c>
      <c r="O2904" s="6">
        <v>50249</v>
      </c>
      <c r="P2904" s="6">
        <v>41696</v>
      </c>
      <c r="Q2904" s="6">
        <v>48293</v>
      </c>
    </row>
    <row r="2905" spans="7:17" x14ac:dyDescent="0.3">
      <c r="G2905" s="3" t="s">
        <v>73</v>
      </c>
      <c r="H2905" s="3" t="s">
        <v>23</v>
      </c>
      <c r="I2905" s="3" t="s">
        <v>78</v>
      </c>
      <c r="J2905" s="3" t="s">
        <v>25</v>
      </c>
      <c r="K2905" s="3" t="s">
        <v>84</v>
      </c>
      <c r="L2905" s="6">
        <v>43040</v>
      </c>
      <c r="M2905" s="6">
        <v>12030</v>
      </c>
      <c r="N2905" s="6">
        <v>94450</v>
      </c>
      <c r="O2905" s="6">
        <v>50249</v>
      </c>
      <c r="P2905" s="6">
        <v>84732</v>
      </c>
      <c r="Q2905" s="6">
        <v>56900.2</v>
      </c>
    </row>
    <row r="2906" spans="7:17" x14ac:dyDescent="0.3">
      <c r="G2906" s="3" t="s">
        <v>73</v>
      </c>
      <c r="H2906" s="3" t="s">
        <v>23</v>
      </c>
      <c r="I2906" s="3" t="s">
        <v>78</v>
      </c>
      <c r="J2906" s="3" t="s">
        <v>25</v>
      </c>
      <c r="K2906" s="3" t="s">
        <v>24</v>
      </c>
      <c r="L2906" s="6">
        <v>43040</v>
      </c>
      <c r="M2906" s="6">
        <v>12030</v>
      </c>
      <c r="N2906" s="6">
        <v>94450</v>
      </c>
      <c r="O2906" s="6">
        <v>50249</v>
      </c>
      <c r="P2906" s="6">
        <v>100893</v>
      </c>
      <c r="Q2906" s="6">
        <v>60132.4</v>
      </c>
    </row>
    <row r="2907" spans="7:17" x14ac:dyDescent="0.3">
      <c r="G2907" s="3" t="s">
        <v>73</v>
      </c>
      <c r="H2907" s="3" t="s">
        <v>23</v>
      </c>
      <c r="I2907" s="3" t="s">
        <v>78</v>
      </c>
      <c r="J2907" s="3" t="s">
        <v>80</v>
      </c>
      <c r="K2907" s="3" t="s">
        <v>81</v>
      </c>
      <c r="L2907" s="6">
        <v>43040</v>
      </c>
      <c r="M2907" s="6">
        <v>12030</v>
      </c>
      <c r="N2907" s="6">
        <v>94450</v>
      </c>
      <c r="O2907" s="6">
        <v>117461</v>
      </c>
      <c r="P2907" s="6">
        <v>36016</v>
      </c>
      <c r="Q2907" s="6">
        <v>60599.4</v>
      </c>
    </row>
    <row r="2908" spans="7:17" x14ac:dyDescent="0.3">
      <c r="G2908" s="3" t="s">
        <v>73</v>
      </c>
      <c r="H2908" s="3" t="s">
        <v>23</v>
      </c>
      <c r="I2908" s="3" t="s">
        <v>78</v>
      </c>
      <c r="J2908" s="3" t="s">
        <v>80</v>
      </c>
      <c r="K2908" s="3" t="s">
        <v>82</v>
      </c>
      <c r="L2908" s="6">
        <v>43040</v>
      </c>
      <c r="M2908" s="6">
        <v>12030</v>
      </c>
      <c r="N2908" s="6">
        <v>94450</v>
      </c>
      <c r="O2908" s="6">
        <v>117461</v>
      </c>
      <c r="P2908" s="6">
        <v>33332</v>
      </c>
      <c r="Q2908" s="6">
        <v>60062.6</v>
      </c>
    </row>
    <row r="2909" spans="7:17" x14ac:dyDescent="0.3">
      <c r="G2909" s="3" t="s">
        <v>73</v>
      </c>
      <c r="H2909" s="3" t="s">
        <v>23</v>
      </c>
      <c r="I2909" s="3" t="s">
        <v>78</v>
      </c>
      <c r="J2909" s="3" t="s">
        <v>80</v>
      </c>
      <c r="K2909" s="3" t="s">
        <v>83</v>
      </c>
      <c r="L2909" s="6">
        <v>43040</v>
      </c>
      <c r="M2909" s="6">
        <v>12030</v>
      </c>
      <c r="N2909" s="6">
        <v>94450</v>
      </c>
      <c r="O2909" s="6">
        <v>117461</v>
      </c>
      <c r="P2909" s="6">
        <v>41696</v>
      </c>
      <c r="Q2909" s="6">
        <v>61735.4</v>
      </c>
    </row>
    <row r="2910" spans="7:17" x14ac:dyDescent="0.3">
      <c r="G2910" s="3" t="s">
        <v>73</v>
      </c>
      <c r="H2910" s="3" t="s">
        <v>23</v>
      </c>
      <c r="I2910" s="3" t="s">
        <v>78</v>
      </c>
      <c r="J2910" s="3" t="s">
        <v>80</v>
      </c>
      <c r="K2910" s="3" t="s">
        <v>84</v>
      </c>
      <c r="L2910" s="6">
        <v>43040</v>
      </c>
      <c r="M2910" s="6">
        <v>12030</v>
      </c>
      <c r="N2910" s="6">
        <v>94450</v>
      </c>
      <c r="O2910" s="6">
        <v>117461</v>
      </c>
      <c r="P2910" s="6">
        <v>84732</v>
      </c>
      <c r="Q2910" s="6">
        <v>70342.600000000006</v>
      </c>
    </row>
    <row r="2911" spans="7:17" x14ac:dyDescent="0.3">
      <c r="G2911" s="3" t="s">
        <v>73</v>
      </c>
      <c r="H2911" s="3" t="s">
        <v>23</v>
      </c>
      <c r="I2911" s="3" t="s">
        <v>78</v>
      </c>
      <c r="J2911" s="3" t="s">
        <v>80</v>
      </c>
      <c r="K2911" s="3" t="s">
        <v>24</v>
      </c>
      <c r="L2911" s="6">
        <v>43040</v>
      </c>
      <c r="M2911" s="6">
        <v>12030</v>
      </c>
      <c r="N2911" s="6">
        <v>94450</v>
      </c>
      <c r="O2911" s="6">
        <v>117461</v>
      </c>
      <c r="P2911" s="6">
        <v>100893</v>
      </c>
      <c r="Q2911" s="6">
        <v>73574.8</v>
      </c>
    </row>
    <row r="2912" spans="7:17" x14ac:dyDescent="0.3">
      <c r="G2912" s="3" t="s">
        <v>73</v>
      </c>
      <c r="H2912" s="3" t="s">
        <v>23</v>
      </c>
      <c r="I2912" s="3" t="s">
        <v>78</v>
      </c>
      <c r="J2912" s="3" t="s">
        <v>81</v>
      </c>
      <c r="K2912" s="3" t="s">
        <v>82</v>
      </c>
      <c r="L2912" s="6">
        <v>43040</v>
      </c>
      <c r="M2912" s="6">
        <v>12030</v>
      </c>
      <c r="N2912" s="6">
        <v>94450</v>
      </c>
      <c r="O2912" s="6">
        <v>36016</v>
      </c>
      <c r="P2912" s="6">
        <v>33332</v>
      </c>
      <c r="Q2912" s="6">
        <v>43773.599999999999</v>
      </c>
    </row>
    <row r="2913" spans="7:17" x14ac:dyDescent="0.3">
      <c r="G2913" s="3" t="s">
        <v>73</v>
      </c>
      <c r="H2913" s="3" t="s">
        <v>23</v>
      </c>
      <c r="I2913" s="3" t="s">
        <v>78</v>
      </c>
      <c r="J2913" s="3" t="s">
        <v>81</v>
      </c>
      <c r="K2913" s="3" t="s">
        <v>83</v>
      </c>
      <c r="L2913" s="6">
        <v>43040</v>
      </c>
      <c r="M2913" s="6">
        <v>12030</v>
      </c>
      <c r="N2913" s="6">
        <v>94450</v>
      </c>
      <c r="O2913" s="6">
        <v>36016</v>
      </c>
      <c r="P2913" s="6">
        <v>41696</v>
      </c>
      <c r="Q2913" s="6">
        <v>45446.400000000001</v>
      </c>
    </row>
    <row r="2914" spans="7:17" x14ac:dyDescent="0.3">
      <c r="G2914" s="3" t="s">
        <v>73</v>
      </c>
      <c r="H2914" s="3" t="s">
        <v>23</v>
      </c>
      <c r="I2914" s="3" t="s">
        <v>78</v>
      </c>
      <c r="J2914" s="3" t="s">
        <v>81</v>
      </c>
      <c r="K2914" s="3" t="s">
        <v>84</v>
      </c>
      <c r="L2914" s="6">
        <v>43040</v>
      </c>
      <c r="M2914" s="6">
        <v>12030</v>
      </c>
      <c r="N2914" s="6">
        <v>94450</v>
      </c>
      <c r="O2914" s="6">
        <v>36016</v>
      </c>
      <c r="P2914" s="6">
        <v>84732</v>
      </c>
      <c r="Q2914" s="6">
        <v>54053.599999999999</v>
      </c>
    </row>
    <row r="2915" spans="7:17" x14ac:dyDescent="0.3">
      <c r="G2915" s="3" t="s">
        <v>73</v>
      </c>
      <c r="H2915" s="3" t="s">
        <v>23</v>
      </c>
      <c r="I2915" s="3" t="s">
        <v>78</v>
      </c>
      <c r="J2915" s="3" t="s">
        <v>81</v>
      </c>
      <c r="K2915" s="3" t="s">
        <v>24</v>
      </c>
      <c r="L2915" s="6">
        <v>43040</v>
      </c>
      <c r="M2915" s="6">
        <v>12030</v>
      </c>
      <c r="N2915" s="6">
        <v>94450</v>
      </c>
      <c r="O2915" s="6">
        <v>36016</v>
      </c>
      <c r="P2915" s="6">
        <v>100893</v>
      </c>
      <c r="Q2915" s="6">
        <v>57285.8</v>
      </c>
    </row>
    <row r="2916" spans="7:17" x14ac:dyDescent="0.3">
      <c r="G2916" s="3" t="s">
        <v>73</v>
      </c>
      <c r="H2916" s="3" t="s">
        <v>23</v>
      </c>
      <c r="I2916" s="3" t="s">
        <v>78</v>
      </c>
      <c r="J2916" s="3" t="s">
        <v>82</v>
      </c>
      <c r="K2916" s="3" t="s">
        <v>83</v>
      </c>
      <c r="L2916" s="6">
        <v>43040</v>
      </c>
      <c r="M2916" s="6">
        <v>12030</v>
      </c>
      <c r="N2916" s="6">
        <v>94450</v>
      </c>
      <c r="O2916" s="6">
        <v>33332</v>
      </c>
      <c r="P2916" s="6">
        <v>41696</v>
      </c>
      <c r="Q2916" s="6">
        <v>44909.599999999999</v>
      </c>
    </row>
    <row r="2917" spans="7:17" x14ac:dyDescent="0.3">
      <c r="G2917" s="3" t="s">
        <v>73</v>
      </c>
      <c r="H2917" s="3" t="s">
        <v>23</v>
      </c>
      <c r="I2917" s="3" t="s">
        <v>78</v>
      </c>
      <c r="J2917" s="3" t="s">
        <v>82</v>
      </c>
      <c r="K2917" s="3" t="s">
        <v>84</v>
      </c>
      <c r="L2917" s="6">
        <v>43040</v>
      </c>
      <c r="M2917" s="6">
        <v>12030</v>
      </c>
      <c r="N2917" s="6">
        <v>94450</v>
      </c>
      <c r="O2917" s="6">
        <v>33332</v>
      </c>
      <c r="P2917" s="6">
        <v>84732</v>
      </c>
      <c r="Q2917" s="6">
        <v>53516.800000000003</v>
      </c>
    </row>
    <row r="2918" spans="7:17" x14ac:dyDescent="0.3">
      <c r="G2918" s="3" t="s">
        <v>73</v>
      </c>
      <c r="H2918" s="3" t="s">
        <v>23</v>
      </c>
      <c r="I2918" s="3" t="s">
        <v>78</v>
      </c>
      <c r="J2918" s="3" t="s">
        <v>82</v>
      </c>
      <c r="K2918" s="3" t="s">
        <v>24</v>
      </c>
      <c r="L2918" s="6">
        <v>43040</v>
      </c>
      <c r="M2918" s="6">
        <v>12030</v>
      </c>
      <c r="N2918" s="6">
        <v>94450</v>
      </c>
      <c r="O2918" s="6">
        <v>33332</v>
      </c>
      <c r="P2918" s="6">
        <v>100893</v>
      </c>
      <c r="Q2918" s="6">
        <v>56749</v>
      </c>
    </row>
    <row r="2919" spans="7:17" x14ac:dyDescent="0.3">
      <c r="G2919" s="3" t="s">
        <v>73</v>
      </c>
      <c r="H2919" s="3" t="s">
        <v>23</v>
      </c>
      <c r="I2919" s="3" t="s">
        <v>78</v>
      </c>
      <c r="J2919" s="3" t="s">
        <v>83</v>
      </c>
      <c r="K2919" s="3" t="s">
        <v>84</v>
      </c>
      <c r="L2919" s="6">
        <v>43040</v>
      </c>
      <c r="M2919" s="6">
        <v>12030</v>
      </c>
      <c r="N2919" s="6">
        <v>94450</v>
      </c>
      <c r="O2919" s="6">
        <v>41696</v>
      </c>
      <c r="P2919" s="6">
        <v>84732</v>
      </c>
      <c r="Q2919" s="6">
        <v>55189.599999999999</v>
      </c>
    </row>
    <row r="2920" spans="7:17" x14ac:dyDescent="0.3">
      <c r="G2920" s="3" t="s">
        <v>73</v>
      </c>
      <c r="H2920" s="3" t="s">
        <v>23</v>
      </c>
      <c r="I2920" s="3" t="s">
        <v>78</v>
      </c>
      <c r="J2920" s="3" t="s">
        <v>83</v>
      </c>
      <c r="K2920" s="3" t="s">
        <v>24</v>
      </c>
      <c r="L2920" s="6">
        <v>43040</v>
      </c>
      <c r="M2920" s="6">
        <v>12030</v>
      </c>
      <c r="N2920" s="6">
        <v>94450</v>
      </c>
      <c r="O2920" s="6">
        <v>41696</v>
      </c>
      <c r="P2920" s="6">
        <v>100893</v>
      </c>
      <c r="Q2920" s="6">
        <v>58421.8</v>
      </c>
    </row>
    <row r="2921" spans="7:17" x14ac:dyDescent="0.3">
      <c r="G2921" s="3" t="s">
        <v>73</v>
      </c>
      <c r="H2921" s="3" t="s">
        <v>23</v>
      </c>
      <c r="I2921" s="3" t="s">
        <v>78</v>
      </c>
      <c r="J2921" s="3" t="s">
        <v>84</v>
      </c>
      <c r="K2921" s="3" t="s">
        <v>24</v>
      </c>
      <c r="L2921" s="6">
        <v>43040</v>
      </c>
      <c r="M2921" s="6">
        <v>12030</v>
      </c>
      <c r="N2921" s="6">
        <v>94450</v>
      </c>
      <c r="O2921" s="6">
        <v>84732</v>
      </c>
      <c r="P2921" s="6">
        <v>100893</v>
      </c>
      <c r="Q2921" s="6">
        <v>67029</v>
      </c>
    </row>
    <row r="2922" spans="7:17" x14ac:dyDescent="0.3">
      <c r="G2922" s="3" t="s">
        <v>73</v>
      </c>
      <c r="H2922" s="3" t="s">
        <v>23</v>
      </c>
      <c r="I2922" s="3" t="s">
        <v>79</v>
      </c>
      <c r="J2922" s="3" t="s">
        <v>25</v>
      </c>
      <c r="K2922" s="3" t="s">
        <v>80</v>
      </c>
      <c r="L2922" s="6">
        <v>43040</v>
      </c>
      <c r="M2922" s="6">
        <v>12030</v>
      </c>
      <c r="N2922" s="6">
        <v>97051</v>
      </c>
      <c r="O2922" s="6">
        <v>50249</v>
      </c>
      <c r="P2922" s="6">
        <v>117461</v>
      </c>
      <c r="Q2922" s="6">
        <v>63966.2</v>
      </c>
    </row>
    <row r="2923" spans="7:17" x14ac:dyDescent="0.3">
      <c r="G2923" s="3" t="s">
        <v>73</v>
      </c>
      <c r="H2923" s="3" t="s">
        <v>23</v>
      </c>
      <c r="I2923" s="3" t="s">
        <v>79</v>
      </c>
      <c r="J2923" s="3" t="s">
        <v>25</v>
      </c>
      <c r="K2923" s="3" t="s">
        <v>81</v>
      </c>
      <c r="L2923" s="6">
        <v>43040</v>
      </c>
      <c r="M2923" s="6">
        <v>12030</v>
      </c>
      <c r="N2923" s="6">
        <v>97051</v>
      </c>
      <c r="O2923" s="6">
        <v>50249</v>
      </c>
      <c r="P2923" s="6">
        <v>36016</v>
      </c>
      <c r="Q2923" s="6">
        <v>47677.2</v>
      </c>
    </row>
    <row r="2924" spans="7:17" x14ac:dyDescent="0.3">
      <c r="G2924" s="3" t="s">
        <v>73</v>
      </c>
      <c r="H2924" s="3" t="s">
        <v>23</v>
      </c>
      <c r="I2924" s="3" t="s">
        <v>79</v>
      </c>
      <c r="J2924" s="3" t="s">
        <v>25</v>
      </c>
      <c r="K2924" s="3" t="s">
        <v>82</v>
      </c>
      <c r="L2924" s="6">
        <v>43040</v>
      </c>
      <c r="M2924" s="6">
        <v>12030</v>
      </c>
      <c r="N2924" s="6">
        <v>97051</v>
      </c>
      <c r="O2924" s="6">
        <v>50249</v>
      </c>
      <c r="P2924" s="6">
        <v>33332</v>
      </c>
      <c r="Q2924" s="6">
        <v>47140.4</v>
      </c>
    </row>
    <row r="2925" spans="7:17" x14ac:dyDescent="0.3">
      <c r="G2925" s="3" t="s">
        <v>73</v>
      </c>
      <c r="H2925" s="3" t="s">
        <v>23</v>
      </c>
      <c r="I2925" s="3" t="s">
        <v>79</v>
      </c>
      <c r="J2925" s="3" t="s">
        <v>25</v>
      </c>
      <c r="K2925" s="3" t="s">
        <v>83</v>
      </c>
      <c r="L2925" s="6">
        <v>43040</v>
      </c>
      <c r="M2925" s="6">
        <v>12030</v>
      </c>
      <c r="N2925" s="6">
        <v>97051</v>
      </c>
      <c r="O2925" s="6">
        <v>50249</v>
      </c>
      <c r="P2925" s="6">
        <v>41696</v>
      </c>
      <c r="Q2925" s="6">
        <v>48813.2</v>
      </c>
    </row>
    <row r="2926" spans="7:17" x14ac:dyDescent="0.3">
      <c r="G2926" s="3" t="s">
        <v>73</v>
      </c>
      <c r="H2926" s="3" t="s">
        <v>23</v>
      </c>
      <c r="I2926" s="3" t="s">
        <v>79</v>
      </c>
      <c r="J2926" s="3" t="s">
        <v>25</v>
      </c>
      <c r="K2926" s="3" t="s">
        <v>84</v>
      </c>
      <c r="L2926" s="6">
        <v>43040</v>
      </c>
      <c r="M2926" s="6">
        <v>12030</v>
      </c>
      <c r="N2926" s="6">
        <v>97051</v>
      </c>
      <c r="O2926" s="6">
        <v>50249</v>
      </c>
      <c r="P2926" s="6">
        <v>84732</v>
      </c>
      <c r="Q2926" s="6">
        <v>57420.4</v>
      </c>
    </row>
    <row r="2927" spans="7:17" x14ac:dyDescent="0.3">
      <c r="G2927" s="3" t="s">
        <v>73</v>
      </c>
      <c r="H2927" s="3" t="s">
        <v>23</v>
      </c>
      <c r="I2927" s="3" t="s">
        <v>79</v>
      </c>
      <c r="J2927" s="3" t="s">
        <v>25</v>
      </c>
      <c r="K2927" s="3" t="s">
        <v>24</v>
      </c>
      <c r="L2927" s="6">
        <v>43040</v>
      </c>
      <c r="M2927" s="6">
        <v>12030</v>
      </c>
      <c r="N2927" s="6">
        <v>97051</v>
      </c>
      <c r="O2927" s="6">
        <v>50249</v>
      </c>
      <c r="P2927" s="6">
        <v>100893</v>
      </c>
      <c r="Q2927" s="6">
        <v>60652.6</v>
      </c>
    </row>
    <row r="2928" spans="7:17" x14ac:dyDescent="0.3">
      <c r="G2928" s="3" t="s">
        <v>73</v>
      </c>
      <c r="H2928" s="3" t="s">
        <v>23</v>
      </c>
      <c r="I2928" s="3" t="s">
        <v>79</v>
      </c>
      <c r="J2928" s="3" t="s">
        <v>80</v>
      </c>
      <c r="K2928" s="3" t="s">
        <v>81</v>
      </c>
      <c r="L2928" s="6">
        <v>43040</v>
      </c>
      <c r="M2928" s="6">
        <v>12030</v>
      </c>
      <c r="N2928" s="6">
        <v>97051</v>
      </c>
      <c r="O2928" s="6">
        <v>117461</v>
      </c>
      <c r="P2928" s="6">
        <v>36016</v>
      </c>
      <c r="Q2928" s="6">
        <v>61119.6</v>
      </c>
    </row>
    <row r="2929" spans="7:17" x14ac:dyDescent="0.3">
      <c r="G2929" s="3" t="s">
        <v>73</v>
      </c>
      <c r="H2929" s="3" t="s">
        <v>23</v>
      </c>
      <c r="I2929" s="3" t="s">
        <v>79</v>
      </c>
      <c r="J2929" s="3" t="s">
        <v>80</v>
      </c>
      <c r="K2929" s="3" t="s">
        <v>82</v>
      </c>
      <c r="L2929" s="6">
        <v>43040</v>
      </c>
      <c r="M2929" s="6">
        <v>12030</v>
      </c>
      <c r="N2929" s="6">
        <v>97051</v>
      </c>
      <c r="O2929" s="6">
        <v>117461</v>
      </c>
      <c r="P2929" s="6">
        <v>33332</v>
      </c>
      <c r="Q2929" s="6">
        <v>60582.8</v>
      </c>
    </row>
    <row r="2930" spans="7:17" x14ac:dyDescent="0.3">
      <c r="G2930" s="3" t="s">
        <v>73</v>
      </c>
      <c r="H2930" s="3" t="s">
        <v>23</v>
      </c>
      <c r="I2930" s="3" t="s">
        <v>79</v>
      </c>
      <c r="J2930" s="3" t="s">
        <v>80</v>
      </c>
      <c r="K2930" s="3" t="s">
        <v>83</v>
      </c>
      <c r="L2930" s="6">
        <v>43040</v>
      </c>
      <c r="M2930" s="6">
        <v>12030</v>
      </c>
      <c r="N2930" s="6">
        <v>97051</v>
      </c>
      <c r="O2930" s="6">
        <v>117461</v>
      </c>
      <c r="P2930" s="6">
        <v>41696</v>
      </c>
      <c r="Q2930" s="6">
        <v>62255.6</v>
      </c>
    </row>
    <row r="2931" spans="7:17" x14ac:dyDescent="0.3">
      <c r="G2931" s="3" t="s">
        <v>73</v>
      </c>
      <c r="H2931" s="3" t="s">
        <v>23</v>
      </c>
      <c r="I2931" s="3" t="s">
        <v>79</v>
      </c>
      <c r="J2931" s="3" t="s">
        <v>80</v>
      </c>
      <c r="K2931" s="3" t="s">
        <v>84</v>
      </c>
      <c r="L2931" s="6">
        <v>43040</v>
      </c>
      <c r="M2931" s="6">
        <v>12030</v>
      </c>
      <c r="N2931" s="6">
        <v>97051</v>
      </c>
      <c r="O2931" s="6">
        <v>117461</v>
      </c>
      <c r="P2931" s="6">
        <v>84732</v>
      </c>
      <c r="Q2931" s="6">
        <v>70862.8</v>
      </c>
    </row>
    <row r="2932" spans="7:17" x14ac:dyDescent="0.3">
      <c r="G2932" s="3" t="s">
        <v>73</v>
      </c>
      <c r="H2932" s="3" t="s">
        <v>23</v>
      </c>
      <c r="I2932" s="3" t="s">
        <v>79</v>
      </c>
      <c r="J2932" s="3" t="s">
        <v>80</v>
      </c>
      <c r="K2932" s="3" t="s">
        <v>24</v>
      </c>
      <c r="L2932" s="6">
        <v>43040</v>
      </c>
      <c r="M2932" s="6">
        <v>12030</v>
      </c>
      <c r="N2932" s="6">
        <v>97051</v>
      </c>
      <c r="O2932" s="6">
        <v>117461</v>
      </c>
      <c r="P2932" s="6">
        <v>100893</v>
      </c>
      <c r="Q2932" s="6">
        <v>74095</v>
      </c>
    </row>
    <row r="2933" spans="7:17" x14ac:dyDescent="0.3">
      <c r="G2933" s="3" t="s">
        <v>73</v>
      </c>
      <c r="H2933" s="3" t="s">
        <v>23</v>
      </c>
      <c r="I2933" s="3" t="s">
        <v>79</v>
      </c>
      <c r="J2933" s="3" t="s">
        <v>81</v>
      </c>
      <c r="K2933" s="3" t="s">
        <v>82</v>
      </c>
      <c r="L2933" s="6">
        <v>43040</v>
      </c>
      <c r="M2933" s="6">
        <v>12030</v>
      </c>
      <c r="N2933" s="6">
        <v>97051</v>
      </c>
      <c r="O2933" s="6">
        <v>36016</v>
      </c>
      <c r="P2933" s="6">
        <v>33332</v>
      </c>
      <c r="Q2933" s="6">
        <v>44293.8</v>
      </c>
    </row>
    <row r="2934" spans="7:17" x14ac:dyDescent="0.3">
      <c r="G2934" s="3" t="s">
        <v>73</v>
      </c>
      <c r="H2934" s="3" t="s">
        <v>23</v>
      </c>
      <c r="I2934" s="3" t="s">
        <v>79</v>
      </c>
      <c r="J2934" s="3" t="s">
        <v>81</v>
      </c>
      <c r="K2934" s="3" t="s">
        <v>83</v>
      </c>
      <c r="L2934" s="6">
        <v>43040</v>
      </c>
      <c r="M2934" s="6">
        <v>12030</v>
      </c>
      <c r="N2934" s="6">
        <v>97051</v>
      </c>
      <c r="O2934" s="6">
        <v>36016</v>
      </c>
      <c r="P2934" s="6">
        <v>41696</v>
      </c>
      <c r="Q2934" s="6">
        <v>45966.6</v>
      </c>
    </row>
    <row r="2935" spans="7:17" x14ac:dyDescent="0.3">
      <c r="G2935" s="3" t="s">
        <v>73</v>
      </c>
      <c r="H2935" s="3" t="s">
        <v>23</v>
      </c>
      <c r="I2935" s="3" t="s">
        <v>79</v>
      </c>
      <c r="J2935" s="3" t="s">
        <v>81</v>
      </c>
      <c r="K2935" s="3" t="s">
        <v>84</v>
      </c>
      <c r="L2935" s="6">
        <v>43040</v>
      </c>
      <c r="M2935" s="6">
        <v>12030</v>
      </c>
      <c r="N2935" s="6">
        <v>97051</v>
      </c>
      <c r="O2935" s="6">
        <v>36016</v>
      </c>
      <c r="P2935" s="6">
        <v>84732</v>
      </c>
      <c r="Q2935" s="6">
        <v>54573.8</v>
      </c>
    </row>
    <row r="2936" spans="7:17" x14ac:dyDescent="0.3">
      <c r="G2936" s="3" t="s">
        <v>73</v>
      </c>
      <c r="H2936" s="3" t="s">
        <v>23</v>
      </c>
      <c r="I2936" s="3" t="s">
        <v>79</v>
      </c>
      <c r="J2936" s="3" t="s">
        <v>81</v>
      </c>
      <c r="K2936" s="3" t="s">
        <v>24</v>
      </c>
      <c r="L2936" s="6">
        <v>43040</v>
      </c>
      <c r="M2936" s="6">
        <v>12030</v>
      </c>
      <c r="N2936" s="6">
        <v>97051</v>
      </c>
      <c r="O2936" s="6">
        <v>36016</v>
      </c>
      <c r="P2936" s="6">
        <v>100893</v>
      </c>
      <c r="Q2936" s="6">
        <v>57806</v>
      </c>
    </row>
    <row r="2937" spans="7:17" x14ac:dyDescent="0.3">
      <c r="G2937" s="3" t="s">
        <v>73</v>
      </c>
      <c r="H2937" s="3" t="s">
        <v>23</v>
      </c>
      <c r="I2937" s="3" t="s">
        <v>79</v>
      </c>
      <c r="J2937" s="3" t="s">
        <v>82</v>
      </c>
      <c r="K2937" s="3" t="s">
        <v>83</v>
      </c>
      <c r="L2937" s="6">
        <v>43040</v>
      </c>
      <c r="M2937" s="6">
        <v>12030</v>
      </c>
      <c r="N2937" s="6">
        <v>97051</v>
      </c>
      <c r="O2937" s="6">
        <v>33332</v>
      </c>
      <c r="P2937" s="6">
        <v>41696</v>
      </c>
      <c r="Q2937" s="6">
        <v>45429.8</v>
      </c>
    </row>
    <row r="2938" spans="7:17" x14ac:dyDescent="0.3">
      <c r="G2938" s="3" t="s">
        <v>73</v>
      </c>
      <c r="H2938" s="3" t="s">
        <v>23</v>
      </c>
      <c r="I2938" s="3" t="s">
        <v>79</v>
      </c>
      <c r="J2938" s="3" t="s">
        <v>82</v>
      </c>
      <c r="K2938" s="3" t="s">
        <v>84</v>
      </c>
      <c r="L2938" s="6">
        <v>43040</v>
      </c>
      <c r="M2938" s="6">
        <v>12030</v>
      </c>
      <c r="N2938" s="6">
        <v>97051</v>
      </c>
      <c r="O2938" s="6">
        <v>33332</v>
      </c>
      <c r="P2938" s="6">
        <v>84732</v>
      </c>
      <c r="Q2938" s="6">
        <v>54037</v>
      </c>
    </row>
    <row r="2939" spans="7:17" x14ac:dyDescent="0.3">
      <c r="G2939" s="3" t="s">
        <v>73</v>
      </c>
      <c r="H2939" s="3" t="s">
        <v>23</v>
      </c>
      <c r="I2939" s="3" t="s">
        <v>79</v>
      </c>
      <c r="J2939" s="3" t="s">
        <v>82</v>
      </c>
      <c r="K2939" s="3" t="s">
        <v>24</v>
      </c>
      <c r="L2939" s="6">
        <v>43040</v>
      </c>
      <c r="M2939" s="6">
        <v>12030</v>
      </c>
      <c r="N2939" s="6">
        <v>97051</v>
      </c>
      <c r="O2939" s="6">
        <v>33332</v>
      </c>
      <c r="P2939" s="6">
        <v>100893</v>
      </c>
      <c r="Q2939" s="6">
        <v>57269.2</v>
      </c>
    </row>
    <row r="2940" spans="7:17" x14ac:dyDescent="0.3">
      <c r="G2940" s="3" t="s">
        <v>73</v>
      </c>
      <c r="H2940" s="3" t="s">
        <v>23</v>
      </c>
      <c r="I2940" s="3" t="s">
        <v>79</v>
      </c>
      <c r="J2940" s="3" t="s">
        <v>83</v>
      </c>
      <c r="K2940" s="3" t="s">
        <v>84</v>
      </c>
      <c r="L2940" s="6">
        <v>43040</v>
      </c>
      <c r="M2940" s="6">
        <v>12030</v>
      </c>
      <c r="N2940" s="6">
        <v>97051</v>
      </c>
      <c r="O2940" s="6">
        <v>41696</v>
      </c>
      <c r="P2940" s="6">
        <v>84732</v>
      </c>
      <c r="Q2940" s="6">
        <v>55709.8</v>
      </c>
    </row>
    <row r="2941" spans="7:17" x14ac:dyDescent="0.3">
      <c r="G2941" s="3" t="s">
        <v>73</v>
      </c>
      <c r="H2941" s="3" t="s">
        <v>23</v>
      </c>
      <c r="I2941" s="3" t="s">
        <v>79</v>
      </c>
      <c r="J2941" s="3" t="s">
        <v>83</v>
      </c>
      <c r="K2941" s="3" t="s">
        <v>24</v>
      </c>
      <c r="L2941" s="6">
        <v>43040</v>
      </c>
      <c r="M2941" s="6">
        <v>12030</v>
      </c>
      <c r="N2941" s="6">
        <v>97051</v>
      </c>
      <c r="O2941" s="6">
        <v>41696</v>
      </c>
      <c r="P2941" s="6">
        <v>100893</v>
      </c>
      <c r="Q2941" s="6">
        <v>58942</v>
      </c>
    </row>
    <row r="2942" spans="7:17" x14ac:dyDescent="0.3">
      <c r="G2942" s="3" t="s">
        <v>73</v>
      </c>
      <c r="H2942" s="3" t="s">
        <v>23</v>
      </c>
      <c r="I2942" s="3" t="s">
        <v>79</v>
      </c>
      <c r="J2942" s="3" t="s">
        <v>84</v>
      </c>
      <c r="K2942" s="3" t="s">
        <v>24</v>
      </c>
      <c r="L2942" s="6">
        <v>43040</v>
      </c>
      <c r="M2942" s="6">
        <v>12030</v>
      </c>
      <c r="N2942" s="6">
        <v>97051</v>
      </c>
      <c r="O2942" s="6">
        <v>84732</v>
      </c>
      <c r="P2942" s="6">
        <v>100893</v>
      </c>
      <c r="Q2942" s="6">
        <v>67549.2</v>
      </c>
    </row>
    <row r="2943" spans="7:17" x14ac:dyDescent="0.3">
      <c r="G2943" s="3" t="s">
        <v>73</v>
      </c>
      <c r="H2943" s="3" t="s">
        <v>23</v>
      </c>
      <c r="I2943" s="3" t="s">
        <v>25</v>
      </c>
      <c r="J2943" s="3" t="s">
        <v>80</v>
      </c>
      <c r="K2943" s="3" t="s">
        <v>81</v>
      </c>
      <c r="L2943" s="6">
        <v>43040</v>
      </c>
      <c r="M2943" s="6">
        <v>12030</v>
      </c>
      <c r="N2943" s="6">
        <v>50249</v>
      </c>
      <c r="O2943" s="6">
        <v>117461</v>
      </c>
      <c r="P2943" s="6">
        <v>36016</v>
      </c>
      <c r="Q2943" s="6">
        <v>51759.199999999997</v>
      </c>
    </row>
    <row r="2944" spans="7:17" x14ac:dyDescent="0.3">
      <c r="G2944" s="3" t="s">
        <v>73</v>
      </c>
      <c r="H2944" s="3" t="s">
        <v>23</v>
      </c>
      <c r="I2944" s="3" t="s">
        <v>25</v>
      </c>
      <c r="J2944" s="3" t="s">
        <v>80</v>
      </c>
      <c r="K2944" s="3" t="s">
        <v>82</v>
      </c>
      <c r="L2944" s="6">
        <v>43040</v>
      </c>
      <c r="M2944" s="6">
        <v>12030</v>
      </c>
      <c r="N2944" s="6">
        <v>50249</v>
      </c>
      <c r="O2944" s="6">
        <v>117461</v>
      </c>
      <c r="P2944" s="6">
        <v>33332</v>
      </c>
      <c r="Q2944" s="6">
        <v>51222.400000000001</v>
      </c>
    </row>
    <row r="2945" spans="7:17" x14ac:dyDescent="0.3">
      <c r="G2945" s="3" t="s">
        <v>73</v>
      </c>
      <c r="H2945" s="3" t="s">
        <v>23</v>
      </c>
      <c r="I2945" s="3" t="s">
        <v>25</v>
      </c>
      <c r="J2945" s="3" t="s">
        <v>80</v>
      </c>
      <c r="K2945" s="3" t="s">
        <v>83</v>
      </c>
      <c r="L2945" s="6">
        <v>43040</v>
      </c>
      <c r="M2945" s="6">
        <v>12030</v>
      </c>
      <c r="N2945" s="6">
        <v>50249</v>
      </c>
      <c r="O2945" s="6">
        <v>117461</v>
      </c>
      <c r="P2945" s="6">
        <v>41696</v>
      </c>
      <c r="Q2945" s="6">
        <v>52895.199999999997</v>
      </c>
    </row>
    <row r="2946" spans="7:17" x14ac:dyDescent="0.3">
      <c r="G2946" s="3" t="s">
        <v>73</v>
      </c>
      <c r="H2946" s="3" t="s">
        <v>23</v>
      </c>
      <c r="I2946" s="3" t="s">
        <v>25</v>
      </c>
      <c r="J2946" s="3" t="s">
        <v>80</v>
      </c>
      <c r="K2946" s="3" t="s">
        <v>84</v>
      </c>
      <c r="L2946" s="6">
        <v>43040</v>
      </c>
      <c r="M2946" s="6">
        <v>12030</v>
      </c>
      <c r="N2946" s="6">
        <v>50249</v>
      </c>
      <c r="O2946" s="6">
        <v>117461</v>
      </c>
      <c r="P2946" s="6">
        <v>84732</v>
      </c>
      <c r="Q2946" s="6">
        <v>61502.400000000001</v>
      </c>
    </row>
    <row r="2947" spans="7:17" x14ac:dyDescent="0.3">
      <c r="G2947" s="3" t="s">
        <v>73</v>
      </c>
      <c r="H2947" s="3" t="s">
        <v>23</v>
      </c>
      <c r="I2947" s="3" t="s">
        <v>25</v>
      </c>
      <c r="J2947" s="3" t="s">
        <v>80</v>
      </c>
      <c r="K2947" s="3" t="s">
        <v>24</v>
      </c>
      <c r="L2947" s="6">
        <v>43040</v>
      </c>
      <c r="M2947" s="6">
        <v>12030</v>
      </c>
      <c r="N2947" s="6">
        <v>50249</v>
      </c>
      <c r="O2947" s="6">
        <v>117461</v>
      </c>
      <c r="P2947" s="6">
        <v>100893</v>
      </c>
      <c r="Q2947" s="6">
        <v>64734.6</v>
      </c>
    </row>
    <row r="2948" spans="7:17" x14ac:dyDescent="0.3">
      <c r="G2948" s="3" t="s">
        <v>73</v>
      </c>
      <c r="H2948" s="3" t="s">
        <v>23</v>
      </c>
      <c r="I2948" s="3" t="s">
        <v>25</v>
      </c>
      <c r="J2948" s="3" t="s">
        <v>81</v>
      </c>
      <c r="K2948" s="3" t="s">
        <v>82</v>
      </c>
      <c r="L2948" s="6">
        <v>43040</v>
      </c>
      <c r="M2948" s="6">
        <v>12030</v>
      </c>
      <c r="N2948" s="6">
        <v>50249</v>
      </c>
      <c r="O2948" s="6">
        <v>36016</v>
      </c>
      <c r="P2948" s="6">
        <v>33332</v>
      </c>
      <c r="Q2948" s="6">
        <v>34933.4</v>
      </c>
    </row>
    <row r="2949" spans="7:17" x14ac:dyDescent="0.3">
      <c r="G2949" s="3" t="s">
        <v>73</v>
      </c>
      <c r="H2949" s="3" t="s">
        <v>23</v>
      </c>
      <c r="I2949" s="3" t="s">
        <v>25</v>
      </c>
      <c r="J2949" s="3" t="s">
        <v>81</v>
      </c>
      <c r="K2949" s="3" t="s">
        <v>83</v>
      </c>
      <c r="L2949" s="6">
        <v>43040</v>
      </c>
      <c r="M2949" s="6">
        <v>12030</v>
      </c>
      <c r="N2949" s="6">
        <v>50249</v>
      </c>
      <c r="O2949" s="6">
        <v>36016</v>
      </c>
      <c r="P2949" s="6">
        <v>41696</v>
      </c>
      <c r="Q2949" s="6">
        <v>36606.199999999997</v>
      </c>
    </row>
    <row r="2950" spans="7:17" x14ac:dyDescent="0.3">
      <c r="G2950" s="3" t="s">
        <v>73</v>
      </c>
      <c r="H2950" s="3" t="s">
        <v>23</v>
      </c>
      <c r="I2950" s="3" t="s">
        <v>25</v>
      </c>
      <c r="J2950" s="3" t="s">
        <v>81</v>
      </c>
      <c r="K2950" s="3" t="s">
        <v>84</v>
      </c>
      <c r="L2950" s="6">
        <v>43040</v>
      </c>
      <c r="M2950" s="6">
        <v>12030</v>
      </c>
      <c r="N2950" s="6">
        <v>50249</v>
      </c>
      <c r="O2950" s="6">
        <v>36016</v>
      </c>
      <c r="P2950" s="6">
        <v>84732</v>
      </c>
      <c r="Q2950" s="6">
        <v>45213.4</v>
      </c>
    </row>
    <row r="2951" spans="7:17" x14ac:dyDescent="0.3">
      <c r="G2951" s="3" t="s">
        <v>73</v>
      </c>
      <c r="H2951" s="3" t="s">
        <v>23</v>
      </c>
      <c r="I2951" s="3" t="s">
        <v>25</v>
      </c>
      <c r="J2951" s="3" t="s">
        <v>81</v>
      </c>
      <c r="K2951" s="3" t="s">
        <v>24</v>
      </c>
      <c r="L2951" s="6">
        <v>43040</v>
      </c>
      <c r="M2951" s="6">
        <v>12030</v>
      </c>
      <c r="N2951" s="6">
        <v>50249</v>
      </c>
      <c r="O2951" s="6">
        <v>36016</v>
      </c>
      <c r="P2951" s="6">
        <v>100893</v>
      </c>
      <c r="Q2951" s="6">
        <v>48445.599999999999</v>
      </c>
    </row>
    <row r="2952" spans="7:17" x14ac:dyDescent="0.3">
      <c r="G2952" s="3" t="s">
        <v>73</v>
      </c>
      <c r="H2952" s="3" t="s">
        <v>23</v>
      </c>
      <c r="I2952" s="3" t="s">
        <v>25</v>
      </c>
      <c r="J2952" s="3" t="s">
        <v>82</v>
      </c>
      <c r="K2952" s="3" t="s">
        <v>83</v>
      </c>
      <c r="L2952" s="6">
        <v>43040</v>
      </c>
      <c r="M2952" s="6">
        <v>12030</v>
      </c>
      <c r="N2952" s="6">
        <v>50249</v>
      </c>
      <c r="O2952" s="6">
        <v>33332</v>
      </c>
      <c r="P2952" s="6">
        <v>41696</v>
      </c>
      <c r="Q2952" s="6">
        <v>36069.4</v>
      </c>
    </row>
    <row r="2953" spans="7:17" x14ac:dyDescent="0.3">
      <c r="G2953" s="3" t="s">
        <v>73</v>
      </c>
      <c r="H2953" s="3" t="s">
        <v>23</v>
      </c>
      <c r="I2953" s="3" t="s">
        <v>25</v>
      </c>
      <c r="J2953" s="3" t="s">
        <v>82</v>
      </c>
      <c r="K2953" s="3" t="s">
        <v>84</v>
      </c>
      <c r="L2953" s="6">
        <v>43040</v>
      </c>
      <c r="M2953" s="6">
        <v>12030</v>
      </c>
      <c r="N2953" s="6">
        <v>50249</v>
      </c>
      <c r="O2953" s="6">
        <v>33332</v>
      </c>
      <c r="P2953" s="6">
        <v>84732</v>
      </c>
      <c r="Q2953" s="6">
        <v>44676.6</v>
      </c>
    </row>
    <row r="2954" spans="7:17" x14ac:dyDescent="0.3">
      <c r="G2954" s="3" t="s">
        <v>73</v>
      </c>
      <c r="H2954" s="3" t="s">
        <v>23</v>
      </c>
      <c r="I2954" s="3" t="s">
        <v>25</v>
      </c>
      <c r="J2954" s="3" t="s">
        <v>82</v>
      </c>
      <c r="K2954" s="3" t="s">
        <v>24</v>
      </c>
      <c r="L2954" s="6">
        <v>43040</v>
      </c>
      <c r="M2954" s="6">
        <v>12030</v>
      </c>
      <c r="N2954" s="6">
        <v>50249</v>
      </c>
      <c r="O2954" s="6">
        <v>33332</v>
      </c>
      <c r="P2954" s="6">
        <v>100893</v>
      </c>
      <c r="Q2954" s="6">
        <v>47908.800000000003</v>
      </c>
    </row>
    <row r="2955" spans="7:17" x14ac:dyDescent="0.3">
      <c r="G2955" s="3" t="s">
        <v>73</v>
      </c>
      <c r="H2955" s="3" t="s">
        <v>23</v>
      </c>
      <c r="I2955" s="3" t="s">
        <v>25</v>
      </c>
      <c r="J2955" s="3" t="s">
        <v>83</v>
      </c>
      <c r="K2955" s="3" t="s">
        <v>84</v>
      </c>
      <c r="L2955" s="6">
        <v>43040</v>
      </c>
      <c r="M2955" s="6">
        <v>12030</v>
      </c>
      <c r="N2955" s="6">
        <v>50249</v>
      </c>
      <c r="O2955" s="6">
        <v>41696</v>
      </c>
      <c r="P2955" s="6">
        <v>84732</v>
      </c>
      <c r="Q2955" s="6">
        <v>46349.4</v>
      </c>
    </row>
    <row r="2956" spans="7:17" x14ac:dyDescent="0.3">
      <c r="G2956" s="3" t="s">
        <v>73</v>
      </c>
      <c r="H2956" s="3" t="s">
        <v>23</v>
      </c>
      <c r="I2956" s="3" t="s">
        <v>25</v>
      </c>
      <c r="J2956" s="3" t="s">
        <v>83</v>
      </c>
      <c r="K2956" s="3" t="s">
        <v>24</v>
      </c>
      <c r="L2956" s="6">
        <v>43040</v>
      </c>
      <c r="M2956" s="6">
        <v>12030</v>
      </c>
      <c r="N2956" s="6">
        <v>50249</v>
      </c>
      <c r="O2956" s="6">
        <v>41696</v>
      </c>
      <c r="P2956" s="6">
        <v>100893</v>
      </c>
      <c r="Q2956" s="6">
        <v>49581.599999999999</v>
      </c>
    </row>
    <row r="2957" spans="7:17" x14ac:dyDescent="0.3">
      <c r="G2957" s="3" t="s">
        <v>73</v>
      </c>
      <c r="H2957" s="3" t="s">
        <v>23</v>
      </c>
      <c r="I2957" s="3" t="s">
        <v>25</v>
      </c>
      <c r="J2957" s="3" t="s">
        <v>84</v>
      </c>
      <c r="K2957" s="3" t="s">
        <v>24</v>
      </c>
      <c r="L2957" s="6">
        <v>43040</v>
      </c>
      <c r="M2957" s="6">
        <v>12030</v>
      </c>
      <c r="N2957" s="6">
        <v>50249</v>
      </c>
      <c r="O2957" s="6">
        <v>84732</v>
      </c>
      <c r="P2957" s="6">
        <v>100893</v>
      </c>
      <c r="Q2957" s="6">
        <v>58188.800000000003</v>
      </c>
    </row>
    <row r="2958" spans="7:17" x14ac:dyDescent="0.3">
      <c r="G2958" s="3" t="s">
        <v>73</v>
      </c>
      <c r="H2958" s="3" t="s">
        <v>23</v>
      </c>
      <c r="I2958" s="3" t="s">
        <v>80</v>
      </c>
      <c r="J2958" s="3" t="s">
        <v>81</v>
      </c>
      <c r="K2958" s="3" t="s">
        <v>82</v>
      </c>
      <c r="L2958" s="6">
        <v>43040</v>
      </c>
      <c r="M2958" s="6">
        <v>12030</v>
      </c>
      <c r="N2958" s="6">
        <v>117461</v>
      </c>
      <c r="O2958" s="6">
        <v>36016</v>
      </c>
      <c r="P2958" s="6">
        <v>33332</v>
      </c>
      <c r="Q2958" s="6">
        <v>48375.8</v>
      </c>
    </row>
    <row r="2959" spans="7:17" x14ac:dyDescent="0.3">
      <c r="G2959" s="3" t="s">
        <v>73</v>
      </c>
      <c r="H2959" s="3" t="s">
        <v>23</v>
      </c>
      <c r="I2959" s="3" t="s">
        <v>80</v>
      </c>
      <c r="J2959" s="3" t="s">
        <v>81</v>
      </c>
      <c r="K2959" s="3" t="s">
        <v>83</v>
      </c>
      <c r="L2959" s="6">
        <v>43040</v>
      </c>
      <c r="M2959" s="6">
        <v>12030</v>
      </c>
      <c r="N2959" s="6">
        <v>117461</v>
      </c>
      <c r="O2959" s="6">
        <v>36016</v>
      </c>
      <c r="P2959" s="6">
        <v>41696</v>
      </c>
      <c r="Q2959" s="6">
        <v>50048.6</v>
      </c>
    </row>
    <row r="2960" spans="7:17" x14ac:dyDescent="0.3">
      <c r="G2960" s="3" t="s">
        <v>73</v>
      </c>
      <c r="H2960" s="3" t="s">
        <v>23</v>
      </c>
      <c r="I2960" s="3" t="s">
        <v>80</v>
      </c>
      <c r="J2960" s="3" t="s">
        <v>81</v>
      </c>
      <c r="K2960" s="3" t="s">
        <v>84</v>
      </c>
      <c r="L2960" s="6">
        <v>43040</v>
      </c>
      <c r="M2960" s="6">
        <v>12030</v>
      </c>
      <c r="N2960" s="6">
        <v>117461</v>
      </c>
      <c r="O2960" s="6">
        <v>36016</v>
      </c>
      <c r="P2960" s="6">
        <v>84732</v>
      </c>
      <c r="Q2960" s="6">
        <v>58655.8</v>
      </c>
    </row>
    <row r="2961" spans="7:17" x14ac:dyDescent="0.3">
      <c r="G2961" s="3" t="s">
        <v>73</v>
      </c>
      <c r="H2961" s="3" t="s">
        <v>23</v>
      </c>
      <c r="I2961" s="3" t="s">
        <v>80</v>
      </c>
      <c r="J2961" s="3" t="s">
        <v>81</v>
      </c>
      <c r="K2961" s="3" t="s">
        <v>24</v>
      </c>
      <c r="L2961" s="6">
        <v>43040</v>
      </c>
      <c r="M2961" s="6">
        <v>12030</v>
      </c>
      <c r="N2961" s="6">
        <v>117461</v>
      </c>
      <c r="O2961" s="6">
        <v>36016</v>
      </c>
      <c r="P2961" s="6">
        <v>100893</v>
      </c>
      <c r="Q2961" s="6">
        <v>61888</v>
      </c>
    </row>
    <row r="2962" spans="7:17" x14ac:dyDescent="0.3">
      <c r="G2962" s="3" t="s">
        <v>73</v>
      </c>
      <c r="H2962" s="3" t="s">
        <v>23</v>
      </c>
      <c r="I2962" s="3" t="s">
        <v>80</v>
      </c>
      <c r="J2962" s="3" t="s">
        <v>82</v>
      </c>
      <c r="K2962" s="3" t="s">
        <v>83</v>
      </c>
      <c r="L2962" s="6">
        <v>43040</v>
      </c>
      <c r="M2962" s="6">
        <v>12030</v>
      </c>
      <c r="N2962" s="6">
        <v>117461</v>
      </c>
      <c r="O2962" s="6">
        <v>33332</v>
      </c>
      <c r="P2962" s="6">
        <v>41696</v>
      </c>
      <c r="Q2962" s="6">
        <v>49511.8</v>
      </c>
    </row>
    <row r="2963" spans="7:17" x14ac:dyDescent="0.3">
      <c r="G2963" s="3" t="s">
        <v>73</v>
      </c>
      <c r="H2963" s="3" t="s">
        <v>23</v>
      </c>
      <c r="I2963" s="3" t="s">
        <v>80</v>
      </c>
      <c r="J2963" s="3" t="s">
        <v>82</v>
      </c>
      <c r="K2963" s="3" t="s">
        <v>84</v>
      </c>
      <c r="L2963" s="6">
        <v>43040</v>
      </c>
      <c r="M2963" s="6">
        <v>12030</v>
      </c>
      <c r="N2963" s="6">
        <v>117461</v>
      </c>
      <c r="O2963" s="6">
        <v>33332</v>
      </c>
      <c r="P2963" s="6">
        <v>84732</v>
      </c>
      <c r="Q2963" s="6">
        <v>58119</v>
      </c>
    </row>
    <row r="2964" spans="7:17" x14ac:dyDescent="0.3">
      <c r="G2964" s="3" t="s">
        <v>73</v>
      </c>
      <c r="H2964" s="3" t="s">
        <v>23</v>
      </c>
      <c r="I2964" s="3" t="s">
        <v>80</v>
      </c>
      <c r="J2964" s="3" t="s">
        <v>82</v>
      </c>
      <c r="K2964" s="3" t="s">
        <v>24</v>
      </c>
      <c r="L2964" s="6">
        <v>43040</v>
      </c>
      <c r="M2964" s="6">
        <v>12030</v>
      </c>
      <c r="N2964" s="6">
        <v>117461</v>
      </c>
      <c r="O2964" s="6">
        <v>33332</v>
      </c>
      <c r="P2964" s="6">
        <v>100893</v>
      </c>
      <c r="Q2964" s="6">
        <v>61351.199999999997</v>
      </c>
    </row>
    <row r="2965" spans="7:17" x14ac:dyDescent="0.3">
      <c r="G2965" s="3" t="s">
        <v>73</v>
      </c>
      <c r="H2965" s="3" t="s">
        <v>23</v>
      </c>
      <c r="I2965" s="3" t="s">
        <v>80</v>
      </c>
      <c r="J2965" s="3" t="s">
        <v>83</v>
      </c>
      <c r="K2965" s="3" t="s">
        <v>84</v>
      </c>
      <c r="L2965" s="6">
        <v>43040</v>
      </c>
      <c r="M2965" s="6">
        <v>12030</v>
      </c>
      <c r="N2965" s="6">
        <v>117461</v>
      </c>
      <c r="O2965" s="6">
        <v>41696</v>
      </c>
      <c r="P2965" s="6">
        <v>84732</v>
      </c>
      <c r="Q2965" s="6">
        <v>59791.8</v>
      </c>
    </row>
    <row r="2966" spans="7:17" x14ac:dyDescent="0.3">
      <c r="G2966" s="3" t="s">
        <v>73</v>
      </c>
      <c r="H2966" s="3" t="s">
        <v>23</v>
      </c>
      <c r="I2966" s="3" t="s">
        <v>80</v>
      </c>
      <c r="J2966" s="3" t="s">
        <v>83</v>
      </c>
      <c r="K2966" s="3" t="s">
        <v>24</v>
      </c>
      <c r="L2966" s="6">
        <v>43040</v>
      </c>
      <c r="M2966" s="6">
        <v>12030</v>
      </c>
      <c r="N2966" s="6">
        <v>117461</v>
      </c>
      <c r="O2966" s="6">
        <v>41696</v>
      </c>
      <c r="P2966" s="6">
        <v>100893</v>
      </c>
      <c r="Q2966" s="6">
        <v>63024</v>
      </c>
    </row>
    <row r="2967" spans="7:17" x14ac:dyDescent="0.3">
      <c r="G2967" s="3" t="s">
        <v>73</v>
      </c>
      <c r="H2967" s="3" t="s">
        <v>23</v>
      </c>
      <c r="I2967" s="3" t="s">
        <v>80</v>
      </c>
      <c r="J2967" s="3" t="s">
        <v>84</v>
      </c>
      <c r="K2967" s="3" t="s">
        <v>24</v>
      </c>
      <c r="L2967" s="6">
        <v>43040</v>
      </c>
      <c r="M2967" s="6">
        <v>12030</v>
      </c>
      <c r="N2967" s="6">
        <v>117461</v>
      </c>
      <c r="O2967" s="6">
        <v>84732</v>
      </c>
      <c r="P2967" s="6">
        <v>100893</v>
      </c>
      <c r="Q2967" s="6">
        <v>71631.199999999997</v>
      </c>
    </row>
    <row r="2968" spans="7:17" x14ac:dyDescent="0.3">
      <c r="G2968" s="3" t="s">
        <v>73</v>
      </c>
      <c r="H2968" s="3" t="s">
        <v>23</v>
      </c>
      <c r="I2968" s="3" t="s">
        <v>81</v>
      </c>
      <c r="J2968" s="3" t="s">
        <v>82</v>
      </c>
      <c r="K2968" s="3" t="s">
        <v>83</v>
      </c>
      <c r="L2968" s="6">
        <v>43040</v>
      </c>
      <c r="M2968" s="6">
        <v>12030</v>
      </c>
      <c r="N2968" s="6">
        <v>36016</v>
      </c>
      <c r="O2968" s="6">
        <v>33332</v>
      </c>
      <c r="P2968" s="6">
        <v>41696</v>
      </c>
      <c r="Q2968" s="6">
        <v>33222.800000000003</v>
      </c>
    </row>
    <row r="2969" spans="7:17" x14ac:dyDescent="0.3">
      <c r="G2969" s="3" t="s">
        <v>73</v>
      </c>
      <c r="H2969" s="3" t="s">
        <v>23</v>
      </c>
      <c r="I2969" s="3" t="s">
        <v>81</v>
      </c>
      <c r="J2969" s="3" t="s">
        <v>82</v>
      </c>
      <c r="K2969" s="3" t="s">
        <v>84</v>
      </c>
      <c r="L2969" s="6">
        <v>43040</v>
      </c>
      <c r="M2969" s="6">
        <v>12030</v>
      </c>
      <c r="N2969" s="6">
        <v>36016</v>
      </c>
      <c r="O2969" s="6">
        <v>33332</v>
      </c>
      <c r="P2969" s="6">
        <v>84732</v>
      </c>
      <c r="Q2969" s="6">
        <v>41830</v>
      </c>
    </row>
    <row r="2970" spans="7:17" x14ac:dyDescent="0.3">
      <c r="G2970" s="3" t="s">
        <v>73</v>
      </c>
      <c r="H2970" s="3" t="s">
        <v>23</v>
      </c>
      <c r="I2970" s="3" t="s">
        <v>81</v>
      </c>
      <c r="J2970" s="3" t="s">
        <v>82</v>
      </c>
      <c r="K2970" s="3" t="s">
        <v>24</v>
      </c>
      <c r="L2970" s="6">
        <v>43040</v>
      </c>
      <c r="M2970" s="6">
        <v>12030</v>
      </c>
      <c r="N2970" s="6">
        <v>36016</v>
      </c>
      <c r="O2970" s="6">
        <v>33332</v>
      </c>
      <c r="P2970" s="6">
        <v>100893</v>
      </c>
      <c r="Q2970" s="6">
        <v>45062.2</v>
      </c>
    </row>
    <row r="2971" spans="7:17" x14ac:dyDescent="0.3">
      <c r="G2971" s="3" t="s">
        <v>73</v>
      </c>
      <c r="H2971" s="3" t="s">
        <v>23</v>
      </c>
      <c r="I2971" s="3" t="s">
        <v>81</v>
      </c>
      <c r="J2971" s="3" t="s">
        <v>83</v>
      </c>
      <c r="K2971" s="3" t="s">
        <v>84</v>
      </c>
      <c r="L2971" s="6">
        <v>43040</v>
      </c>
      <c r="M2971" s="6">
        <v>12030</v>
      </c>
      <c r="N2971" s="6">
        <v>36016</v>
      </c>
      <c r="O2971" s="6">
        <v>41696</v>
      </c>
      <c r="P2971" s="6">
        <v>84732</v>
      </c>
      <c r="Q2971" s="6">
        <v>43502.8</v>
      </c>
    </row>
    <row r="2972" spans="7:17" x14ac:dyDescent="0.3">
      <c r="G2972" s="3" t="s">
        <v>73</v>
      </c>
      <c r="H2972" s="3" t="s">
        <v>23</v>
      </c>
      <c r="I2972" s="3" t="s">
        <v>81</v>
      </c>
      <c r="J2972" s="3" t="s">
        <v>83</v>
      </c>
      <c r="K2972" s="3" t="s">
        <v>24</v>
      </c>
      <c r="L2972" s="6">
        <v>43040</v>
      </c>
      <c r="M2972" s="6">
        <v>12030</v>
      </c>
      <c r="N2972" s="6">
        <v>36016</v>
      </c>
      <c r="O2972" s="6">
        <v>41696</v>
      </c>
      <c r="P2972" s="6">
        <v>100893</v>
      </c>
      <c r="Q2972" s="6">
        <v>46735</v>
      </c>
    </row>
    <row r="2973" spans="7:17" x14ac:dyDescent="0.3">
      <c r="G2973" s="3" t="s">
        <v>73</v>
      </c>
      <c r="H2973" s="3" t="s">
        <v>23</v>
      </c>
      <c r="I2973" s="3" t="s">
        <v>81</v>
      </c>
      <c r="J2973" s="3" t="s">
        <v>84</v>
      </c>
      <c r="K2973" s="3" t="s">
        <v>24</v>
      </c>
      <c r="L2973" s="6">
        <v>43040</v>
      </c>
      <c r="M2973" s="6">
        <v>12030</v>
      </c>
      <c r="N2973" s="6">
        <v>36016</v>
      </c>
      <c r="O2973" s="6">
        <v>84732</v>
      </c>
      <c r="P2973" s="6">
        <v>100893</v>
      </c>
      <c r="Q2973" s="6">
        <v>55342.2</v>
      </c>
    </row>
    <row r="2974" spans="7:17" x14ac:dyDescent="0.3">
      <c r="G2974" s="3" t="s">
        <v>73</v>
      </c>
      <c r="H2974" s="3" t="s">
        <v>23</v>
      </c>
      <c r="I2974" s="3" t="s">
        <v>82</v>
      </c>
      <c r="J2974" s="3" t="s">
        <v>83</v>
      </c>
      <c r="K2974" s="3" t="s">
        <v>84</v>
      </c>
      <c r="L2974" s="6">
        <v>43040</v>
      </c>
      <c r="M2974" s="6">
        <v>12030</v>
      </c>
      <c r="N2974" s="6">
        <v>33332</v>
      </c>
      <c r="O2974" s="6">
        <v>41696</v>
      </c>
      <c r="P2974" s="6">
        <v>84732</v>
      </c>
      <c r="Q2974" s="6">
        <v>42966</v>
      </c>
    </row>
    <row r="2975" spans="7:17" x14ac:dyDescent="0.3">
      <c r="G2975" s="3" t="s">
        <v>73</v>
      </c>
      <c r="H2975" s="3" t="s">
        <v>23</v>
      </c>
      <c r="I2975" s="3" t="s">
        <v>82</v>
      </c>
      <c r="J2975" s="3" t="s">
        <v>83</v>
      </c>
      <c r="K2975" s="3" t="s">
        <v>24</v>
      </c>
      <c r="L2975" s="6">
        <v>43040</v>
      </c>
      <c r="M2975" s="6">
        <v>12030</v>
      </c>
      <c r="N2975" s="6">
        <v>33332</v>
      </c>
      <c r="O2975" s="6">
        <v>41696</v>
      </c>
      <c r="P2975" s="6">
        <v>100893</v>
      </c>
      <c r="Q2975" s="6">
        <v>46198.2</v>
      </c>
    </row>
    <row r="2976" spans="7:17" x14ac:dyDescent="0.3">
      <c r="G2976" s="3" t="s">
        <v>73</v>
      </c>
      <c r="H2976" s="3" t="s">
        <v>23</v>
      </c>
      <c r="I2976" s="3" t="s">
        <v>82</v>
      </c>
      <c r="J2976" s="3" t="s">
        <v>84</v>
      </c>
      <c r="K2976" s="3" t="s">
        <v>24</v>
      </c>
      <c r="L2976" s="6">
        <v>43040</v>
      </c>
      <c r="M2976" s="6">
        <v>12030</v>
      </c>
      <c r="N2976" s="6">
        <v>33332</v>
      </c>
      <c r="O2976" s="6">
        <v>84732</v>
      </c>
      <c r="P2976" s="6">
        <v>100893</v>
      </c>
      <c r="Q2976" s="6">
        <v>54805.4</v>
      </c>
    </row>
    <row r="2977" spans="7:17" x14ac:dyDescent="0.3">
      <c r="G2977" s="3" t="s">
        <v>73</v>
      </c>
      <c r="H2977" s="3" t="s">
        <v>23</v>
      </c>
      <c r="I2977" s="3" t="s">
        <v>83</v>
      </c>
      <c r="J2977" s="3" t="s">
        <v>84</v>
      </c>
      <c r="K2977" s="3" t="s">
        <v>24</v>
      </c>
      <c r="L2977" s="6">
        <v>43040</v>
      </c>
      <c r="M2977" s="6">
        <v>12030</v>
      </c>
      <c r="N2977" s="6">
        <v>41696</v>
      </c>
      <c r="O2977" s="6">
        <v>84732</v>
      </c>
      <c r="P2977" s="6">
        <v>100893</v>
      </c>
      <c r="Q2977" s="6">
        <v>56478.2</v>
      </c>
    </row>
    <row r="2978" spans="7:17" x14ac:dyDescent="0.3">
      <c r="G2978" s="3" t="s">
        <v>73</v>
      </c>
      <c r="H2978" s="3" t="s">
        <v>77</v>
      </c>
      <c r="I2978" s="3" t="s">
        <v>78</v>
      </c>
      <c r="J2978" s="3" t="s">
        <v>79</v>
      </c>
      <c r="K2978" s="3" t="s">
        <v>25</v>
      </c>
      <c r="L2978" s="6">
        <v>43040</v>
      </c>
      <c r="M2978" s="6">
        <v>65219</v>
      </c>
      <c r="N2978" s="6">
        <v>94450</v>
      </c>
      <c r="O2978" s="6">
        <v>97051</v>
      </c>
      <c r="P2978" s="6">
        <v>50249</v>
      </c>
      <c r="Q2978" s="6">
        <v>70001.8</v>
      </c>
    </row>
    <row r="2979" spans="7:17" x14ac:dyDescent="0.3">
      <c r="G2979" s="3" t="s">
        <v>73</v>
      </c>
      <c r="H2979" s="3" t="s">
        <v>77</v>
      </c>
      <c r="I2979" s="3" t="s">
        <v>78</v>
      </c>
      <c r="J2979" s="3" t="s">
        <v>79</v>
      </c>
      <c r="K2979" s="3" t="s">
        <v>80</v>
      </c>
      <c r="L2979" s="6">
        <v>43040</v>
      </c>
      <c r="M2979" s="6">
        <v>65219</v>
      </c>
      <c r="N2979" s="6">
        <v>94450</v>
      </c>
      <c r="O2979" s="6">
        <v>97051</v>
      </c>
      <c r="P2979" s="6">
        <v>117461</v>
      </c>
      <c r="Q2979" s="6">
        <v>83444.2</v>
      </c>
    </row>
    <row r="2980" spans="7:17" x14ac:dyDescent="0.3">
      <c r="G2980" s="3" t="s">
        <v>73</v>
      </c>
      <c r="H2980" s="3" t="s">
        <v>77</v>
      </c>
      <c r="I2980" s="3" t="s">
        <v>78</v>
      </c>
      <c r="J2980" s="3" t="s">
        <v>79</v>
      </c>
      <c r="K2980" s="3" t="s">
        <v>81</v>
      </c>
      <c r="L2980" s="6">
        <v>43040</v>
      </c>
      <c r="M2980" s="6">
        <v>65219</v>
      </c>
      <c r="N2980" s="6">
        <v>94450</v>
      </c>
      <c r="O2980" s="6">
        <v>97051</v>
      </c>
      <c r="P2980" s="6">
        <v>36016</v>
      </c>
      <c r="Q2980" s="6">
        <v>67155.199999999997</v>
      </c>
    </row>
    <row r="2981" spans="7:17" x14ac:dyDescent="0.3">
      <c r="G2981" s="3" t="s">
        <v>73</v>
      </c>
      <c r="H2981" s="3" t="s">
        <v>77</v>
      </c>
      <c r="I2981" s="3" t="s">
        <v>78</v>
      </c>
      <c r="J2981" s="3" t="s">
        <v>79</v>
      </c>
      <c r="K2981" s="3" t="s">
        <v>82</v>
      </c>
      <c r="L2981" s="6">
        <v>43040</v>
      </c>
      <c r="M2981" s="6">
        <v>65219</v>
      </c>
      <c r="N2981" s="6">
        <v>94450</v>
      </c>
      <c r="O2981" s="6">
        <v>97051</v>
      </c>
      <c r="P2981" s="6">
        <v>33332</v>
      </c>
      <c r="Q2981" s="6">
        <v>66618.399999999994</v>
      </c>
    </row>
    <row r="2982" spans="7:17" x14ac:dyDescent="0.3">
      <c r="G2982" s="3" t="s">
        <v>73</v>
      </c>
      <c r="H2982" s="3" t="s">
        <v>77</v>
      </c>
      <c r="I2982" s="3" t="s">
        <v>78</v>
      </c>
      <c r="J2982" s="3" t="s">
        <v>79</v>
      </c>
      <c r="K2982" s="3" t="s">
        <v>83</v>
      </c>
      <c r="L2982" s="6">
        <v>43040</v>
      </c>
      <c r="M2982" s="6">
        <v>65219</v>
      </c>
      <c r="N2982" s="6">
        <v>94450</v>
      </c>
      <c r="O2982" s="6">
        <v>97051</v>
      </c>
      <c r="P2982" s="6">
        <v>41696</v>
      </c>
      <c r="Q2982" s="6">
        <v>68291.199999999997</v>
      </c>
    </row>
    <row r="2983" spans="7:17" x14ac:dyDescent="0.3">
      <c r="G2983" s="3" t="s">
        <v>73</v>
      </c>
      <c r="H2983" s="3" t="s">
        <v>77</v>
      </c>
      <c r="I2983" s="3" t="s">
        <v>78</v>
      </c>
      <c r="J2983" s="3" t="s">
        <v>79</v>
      </c>
      <c r="K2983" s="3" t="s">
        <v>84</v>
      </c>
      <c r="L2983" s="6">
        <v>43040</v>
      </c>
      <c r="M2983" s="6">
        <v>65219</v>
      </c>
      <c r="N2983" s="6">
        <v>94450</v>
      </c>
      <c r="O2983" s="6">
        <v>97051</v>
      </c>
      <c r="P2983" s="6">
        <v>84732</v>
      </c>
      <c r="Q2983" s="6">
        <v>76898.399999999994</v>
      </c>
    </row>
    <row r="2984" spans="7:17" x14ac:dyDescent="0.3">
      <c r="G2984" s="3" t="s">
        <v>73</v>
      </c>
      <c r="H2984" s="3" t="s">
        <v>77</v>
      </c>
      <c r="I2984" s="3" t="s">
        <v>78</v>
      </c>
      <c r="J2984" s="3" t="s">
        <v>79</v>
      </c>
      <c r="K2984" s="3" t="s">
        <v>24</v>
      </c>
      <c r="L2984" s="6">
        <v>43040</v>
      </c>
      <c r="M2984" s="6">
        <v>65219</v>
      </c>
      <c r="N2984" s="6">
        <v>94450</v>
      </c>
      <c r="O2984" s="6">
        <v>97051</v>
      </c>
      <c r="P2984" s="6">
        <v>100893</v>
      </c>
      <c r="Q2984" s="6">
        <v>80130.600000000006</v>
      </c>
    </row>
    <row r="2985" spans="7:17" x14ac:dyDescent="0.3">
      <c r="G2985" s="3" t="s">
        <v>73</v>
      </c>
      <c r="H2985" s="3" t="s">
        <v>77</v>
      </c>
      <c r="I2985" s="3" t="s">
        <v>78</v>
      </c>
      <c r="J2985" s="3" t="s">
        <v>25</v>
      </c>
      <c r="K2985" s="3" t="s">
        <v>80</v>
      </c>
      <c r="L2985" s="6">
        <v>43040</v>
      </c>
      <c r="M2985" s="6">
        <v>65219</v>
      </c>
      <c r="N2985" s="6">
        <v>94450</v>
      </c>
      <c r="O2985" s="6">
        <v>50249</v>
      </c>
      <c r="P2985" s="6">
        <v>117461</v>
      </c>
      <c r="Q2985" s="6">
        <v>74083.8</v>
      </c>
    </row>
    <row r="2986" spans="7:17" x14ac:dyDescent="0.3">
      <c r="G2986" s="3" t="s">
        <v>73</v>
      </c>
      <c r="H2986" s="3" t="s">
        <v>77</v>
      </c>
      <c r="I2986" s="3" t="s">
        <v>78</v>
      </c>
      <c r="J2986" s="3" t="s">
        <v>25</v>
      </c>
      <c r="K2986" s="3" t="s">
        <v>81</v>
      </c>
      <c r="L2986" s="6">
        <v>43040</v>
      </c>
      <c r="M2986" s="6">
        <v>65219</v>
      </c>
      <c r="N2986" s="6">
        <v>94450</v>
      </c>
      <c r="O2986" s="6">
        <v>50249</v>
      </c>
      <c r="P2986" s="6">
        <v>36016</v>
      </c>
      <c r="Q2986" s="6">
        <v>57794.8</v>
      </c>
    </row>
    <row r="2987" spans="7:17" x14ac:dyDescent="0.3">
      <c r="G2987" s="3" t="s">
        <v>73</v>
      </c>
      <c r="H2987" s="3" t="s">
        <v>77</v>
      </c>
      <c r="I2987" s="3" t="s">
        <v>78</v>
      </c>
      <c r="J2987" s="3" t="s">
        <v>25</v>
      </c>
      <c r="K2987" s="3" t="s">
        <v>82</v>
      </c>
      <c r="L2987" s="6">
        <v>43040</v>
      </c>
      <c r="M2987" s="6">
        <v>65219</v>
      </c>
      <c r="N2987" s="6">
        <v>94450</v>
      </c>
      <c r="O2987" s="6">
        <v>50249</v>
      </c>
      <c r="P2987" s="6">
        <v>33332</v>
      </c>
      <c r="Q2987" s="6">
        <v>57258</v>
      </c>
    </row>
    <row r="2988" spans="7:17" x14ac:dyDescent="0.3">
      <c r="G2988" s="3" t="s">
        <v>73</v>
      </c>
      <c r="H2988" s="3" t="s">
        <v>77</v>
      </c>
      <c r="I2988" s="3" t="s">
        <v>78</v>
      </c>
      <c r="J2988" s="3" t="s">
        <v>25</v>
      </c>
      <c r="K2988" s="3" t="s">
        <v>83</v>
      </c>
      <c r="L2988" s="6">
        <v>43040</v>
      </c>
      <c r="M2988" s="6">
        <v>65219</v>
      </c>
      <c r="N2988" s="6">
        <v>94450</v>
      </c>
      <c r="O2988" s="6">
        <v>50249</v>
      </c>
      <c r="P2988" s="6">
        <v>41696</v>
      </c>
      <c r="Q2988" s="6">
        <v>58930.8</v>
      </c>
    </row>
    <row r="2989" spans="7:17" x14ac:dyDescent="0.3">
      <c r="G2989" s="3" t="s">
        <v>73</v>
      </c>
      <c r="H2989" s="3" t="s">
        <v>77</v>
      </c>
      <c r="I2989" s="3" t="s">
        <v>78</v>
      </c>
      <c r="J2989" s="3" t="s">
        <v>25</v>
      </c>
      <c r="K2989" s="3" t="s">
        <v>84</v>
      </c>
      <c r="L2989" s="6">
        <v>43040</v>
      </c>
      <c r="M2989" s="6">
        <v>65219</v>
      </c>
      <c r="N2989" s="6">
        <v>94450</v>
      </c>
      <c r="O2989" s="6">
        <v>50249</v>
      </c>
      <c r="P2989" s="6">
        <v>84732</v>
      </c>
      <c r="Q2989" s="6">
        <v>67538</v>
      </c>
    </row>
    <row r="2990" spans="7:17" x14ac:dyDescent="0.3">
      <c r="G2990" s="3" t="s">
        <v>73</v>
      </c>
      <c r="H2990" s="3" t="s">
        <v>77</v>
      </c>
      <c r="I2990" s="3" t="s">
        <v>78</v>
      </c>
      <c r="J2990" s="3" t="s">
        <v>25</v>
      </c>
      <c r="K2990" s="3" t="s">
        <v>24</v>
      </c>
      <c r="L2990" s="6">
        <v>43040</v>
      </c>
      <c r="M2990" s="6">
        <v>65219</v>
      </c>
      <c r="N2990" s="6">
        <v>94450</v>
      </c>
      <c r="O2990" s="6">
        <v>50249</v>
      </c>
      <c r="P2990" s="6">
        <v>100893</v>
      </c>
      <c r="Q2990" s="6">
        <v>70770.2</v>
      </c>
    </row>
    <row r="2991" spans="7:17" x14ac:dyDescent="0.3">
      <c r="G2991" s="3" t="s">
        <v>73</v>
      </c>
      <c r="H2991" s="3" t="s">
        <v>77</v>
      </c>
      <c r="I2991" s="3" t="s">
        <v>78</v>
      </c>
      <c r="J2991" s="3" t="s">
        <v>80</v>
      </c>
      <c r="K2991" s="3" t="s">
        <v>81</v>
      </c>
      <c r="L2991" s="6">
        <v>43040</v>
      </c>
      <c r="M2991" s="6">
        <v>65219</v>
      </c>
      <c r="N2991" s="6">
        <v>94450</v>
      </c>
      <c r="O2991" s="6">
        <v>117461</v>
      </c>
      <c r="P2991" s="6">
        <v>36016</v>
      </c>
      <c r="Q2991" s="6">
        <v>71237.2</v>
      </c>
    </row>
    <row r="2992" spans="7:17" x14ac:dyDescent="0.3">
      <c r="G2992" s="3" t="s">
        <v>73</v>
      </c>
      <c r="H2992" s="3" t="s">
        <v>77</v>
      </c>
      <c r="I2992" s="3" t="s">
        <v>78</v>
      </c>
      <c r="J2992" s="3" t="s">
        <v>80</v>
      </c>
      <c r="K2992" s="3" t="s">
        <v>82</v>
      </c>
      <c r="L2992" s="6">
        <v>43040</v>
      </c>
      <c r="M2992" s="6">
        <v>65219</v>
      </c>
      <c r="N2992" s="6">
        <v>94450</v>
      </c>
      <c r="O2992" s="6">
        <v>117461</v>
      </c>
      <c r="P2992" s="6">
        <v>33332</v>
      </c>
      <c r="Q2992" s="6">
        <v>70700.399999999994</v>
      </c>
    </row>
    <row r="2993" spans="7:17" x14ac:dyDescent="0.3">
      <c r="G2993" s="3" t="s">
        <v>73</v>
      </c>
      <c r="H2993" s="3" t="s">
        <v>77</v>
      </c>
      <c r="I2993" s="3" t="s">
        <v>78</v>
      </c>
      <c r="J2993" s="3" t="s">
        <v>80</v>
      </c>
      <c r="K2993" s="3" t="s">
        <v>83</v>
      </c>
      <c r="L2993" s="6">
        <v>43040</v>
      </c>
      <c r="M2993" s="6">
        <v>65219</v>
      </c>
      <c r="N2993" s="6">
        <v>94450</v>
      </c>
      <c r="O2993" s="6">
        <v>117461</v>
      </c>
      <c r="P2993" s="6">
        <v>41696</v>
      </c>
      <c r="Q2993" s="6">
        <v>72373.2</v>
      </c>
    </row>
    <row r="2994" spans="7:17" x14ac:dyDescent="0.3">
      <c r="G2994" s="3" t="s">
        <v>73</v>
      </c>
      <c r="H2994" s="3" t="s">
        <v>77</v>
      </c>
      <c r="I2994" s="3" t="s">
        <v>78</v>
      </c>
      <c r="J2994" s="3" t="s">
        <v>80</v>
      </c>
      <c r="K2994" s="3" t="s">
        <v>84</v>
      </c>
      <c r="L2994" s="6">
        <v>43040</v>
      </c>
      <c r="M2994" s="6">
        <v>65219</v>
      </c>
      <c r="N2994" s="6">
        <v>94450</v>
      </c>
      <c r="O2994" s="6">
        <v>117461</v>
      </c>
      <c r="P2994" s="6">
        <v>84732</v>
      </c>
      <c r="Q2994" s="6">
        <v>80980.399999999994</v>
      </c>
    </row>
    <row r="2995" spans="7:17" x14ac:dyDescent="0.3">
      <c r="G2995" s="3" t="s">
        <v>73</v>
      </c>
      <c r="H2995" s="3" t="s">
        <v>77</v>
      </c>
      <c r="I2995" s="3" t="s">
        <v>78</v>
      </c>
      <c r="J2995" s="3" t="s">
        <v>80</v>
      </c>
      <c r="K2995" s="3" t="s">
        <v>24</v>
      </c>
      <c r="L2995" s="6">
        <v>43040</v>
      </c>
      <c r="M2995" s="6">
        <v>65219</v>
      </c>
      <c r="N2995" s="6">
        <v>94450</v>
      </c>
      <c r="O2995" s="6">
        <v>117461</v>
      </c>
      <c r="P2995" s="6">
        <v>100893</v>
      </c>
      <c r="Q2995" s="6">
        <v>84212.6</v>
      </c>
    </row>
    <row r="2996" spans="7:17" x14ac:dyDescent="0.3">
      <c r="G2996" s="3" t="s">
        <v>73</v>
      </c>
      <c r="H2996" s="3" t="s">
        <v>77</v>
      </c>
      <c r="I2996" s="3" t="s">
        <v>78</v>
      </c>
      <c r="J2996" s="3" t="s">
        <v>81</v>
      </c>
      <c r="K2996" s="3" t="s">
        <v>82</v>
      </c>
      <c r="L2996" s="6">
        <v>43040</v>
      </c>
      <c r="M2996" s="6">
        <v>65219</v>
      </c>
      <c r="N2996" s="6">
        <v>94450</v>
      </c>
      <c r="O2996" s="6">
        <v>36016</v>
      </c>
      <c r="P2996" s="6">
        <v>33332</v>
      </c>
      <c r="Q2996" s="6">
        <v>54411.4</v>
      </c>
    </row>
    <row r="2997" spans="7:17" x14ac:dyDescent="0.3">
      <c r="G2997" s="3" t="s">
        <v>73</v>
      </c>
      <c r="H2997" s="3" t="s">
        <v>77</v>
      </c>
      <c r="I2997" s="3" t="s">
        <v>78</v>
      </c>
      <c r="J2997" s="3" t="s">
        <v>81</v>
      </c>
      <c r="K2997" s="3" t="s">
        <v>83</v>
      </c>
      <c r="L2997" s="6">
        <v>43040</v>
      </c>
      <c r="M2997" s="6">
        <v>65219</v>
      </c>
      <c r="N2997" s="6">
        <v>94450</v>
      </c>
      <c r="O2997" s="6">
        <v>36016</v>
      </c>
      <c r="P2997" s="6">
        <v>41696</v>
      </c>
      <c r="Q2997" s="6">
        <v>56084.2</v>
      </c>
    </row>
    <row r="2998" spans="7:17" x14ac:dyDescent="0.3">
      <c r="G2998" s="3" t="s">
        <v>73</v>
      </c>
      <c r="H2998" s="3" t="s">
        <v>77</v>
      </c>
      <c r="I2998" s="3" t="s">
        <v>78</v>
      </c>
      <c r="J2998" s="3" t="s">
        <v>81</v>
      </c>
      <c r="K2998" s="3" t="s">
        <v>84</v>
      </c>
      <c r="L2998" s="6">
        <v>43040</v>
      </c>
      <c r="M2998" s="6">
        <v>65219</v>
      </c>
      <c r="N2998" s="6">
        <v>94450</v>
      </c>
      <c r="O2998" s="6">
        <v>36016</v>
      </c>
      <c r="P2998" s="6">
        <v>84732</v>
      </c>
      <c r="Q2998" s="6">
        <v>64691.4</v>
      </c>
    </row>
    <row r="2999" spans="7:17" x14ac:dyDescent="0.3">
      <c r="G2999" s="3" t="s">
        <v>73</v>
      </c>
      <c r="H2999" s="3" t="s">
        <v>77</v>
      </c>
      <c r="I2999" s="3" t="s">
        <v>78</v>
      </c>
      <c r="J2999" s="3" t="s">
        <v>81</v>
      </c>
      <c r="K2999" s="3" t="s">
        <v>24</v>
      </c>
      <c r="L2999" s="6">
        <v>43040</v>
      </c>
      <c r="M2999" s="6">
        <v>65219</v>
      </c>
      <c r="N2999" s="6">
        <v>94450</v>
      </c>
      <c r="O2999" s="6">
        <v>36016</v>
      </c>
      <c r="P2999" s="6">
        <v>100893</v>
      </c>
      <c r="Q2999" s="6">
        <v>67923.600000000006</v>
      </c>
    </row>
    <row r="3000" spans="7:17" x14ac:dyDescent="0.3">
      <c r="G3000" s="3" t="s">
        <v>73</v>
      </c>
      <c r="H3000" s="3" t="s">
        <v>77</v>
      </c>
      <c r="I3000" s="3" t="s">
        <v>78</v>
      </c>
      <c r="J3000" s="3" t="s">
        <v>82</v>
      </c>
      <c r="K3000" s="3" t="s">
        <v>83</v>
      </c>
      <c r="L3000" s="6">
        <v>43040</v>
      </c>
      <c r="M3000" s="6">
        <v>65219</v>
      </c>
      <c r="N3000" s="6">
        <v>94450</v>
      </c>
      <c r="O3000" s="6">
        <v>33332</v>
      </c>
      <c r="P3000" s="6">
        <v>41696</v>
      </c>
      <c r="Q3000" s="6">
        <v>55547.4</v>
      </c>
    </row>
    <row r="3001" spans="7:17" x14ac:dyDescent="0.3">
      <c r="G3001" s="3" t="s">
        <v>73</v>
      </c>
      <c r="H3001" s="3" t="s">
        <v>77</v>
      </c>
      <c r="I3001" s="3" t="s">
        <v>78</v>
      </c>
      <c r="J3001" s="3" t="s">
        <v>82</v>
      </c>
      <c r="K3001" s="3" t="s">
        <v>84</v>
      </c>
      <c r="L3001" s="6">
        <v>43040</v>
      </c>
      <c r="M3001" s="6">
        <v>65219</v>
      </c>
      <c r="N3001" s="6">
        <v>94450</v>
      </c>
      <c r="O3001" s="6">
        <v>33332</v>
      </c>
      <c r="P3001" s="6">
        <v>84732</v>
      </c>
      <c r="Q3001" s="6">
        <v>64154.6</v>
      </c>
    </row>
    <row r="3002" spans="7:17" x14ac:dyDescent="0.3">
      <c r="G3002" s="3" t="s">
        <v>73</v>
      </c>
      <c r="H3002" s="3" t="s">
        <v>77</v>
      </c>
      <c r="I3002" s="3" t="s">
        <v>78</v>
      </c>
      <c r="J3002" s="3" t="s">
        <v>82</v>
      </c>
      <c r="K3002" s="3" t="s">
        <v>24</v>
      </c>
      <c r="L3002" s="6">
        <v>43040</v>
      </c>
      <c r="M3002" s="6">
        <v>65219</v>
      </c>
      <c r="N3002" s="6">
        <v>94450</v>
      </c>
      <c r="O3002" s="6">
        <v>33332</v>
      </c>
      <c r="P3002" s="6">
        <v>100893</v>
      </c>
      <c r="Q3002" s="6">
        <v>67386.8</v>
      </c>
    </row>
    <row r="3003" spans="7:17" x14ac:dyDescent="0.3">
      <c r="G3003" s="3" t="s">
        <v>73</v>
      </c>
      <c r="H3003" s="3" t="s">
        <v>77</v>
      </c>
      <c r="I3003" s="3" t="s">
        <v>78</v>
      </c>
      <c r="J3003" s="3" t="s">
        <v>83</v>
      </c>
      <c r="K3003" s="3" t="s">
        <v>84</v>
      </c>
      <c r="L3003" s="6">
        <v>43040</v>
      </c>
      <c r="M3003" s="6">
        <v>65219</v>
      </c>
      <c r="N3003" s="6">
        <v>94450</v>
      </c>
      <c r="O3003" s="6">
        <v>41696</v>
      </c>
      <c r="P3003" s="6">
        <v>84732</v>
      </c>
      <c r="Q3003" s="6">
        <v>65827.399999999994</v>
      </c>
    </row>
    <row r="3004" spans="7:17" x14ac:dyDescent="0.3">
      <c r="G3004" s="3" t="s">
        <v>73</v>
      </c>
      <c r="H3004" s="3" t="s">
        <v>77</v>
      </c>
      <c r="I3004" s="3" t="s">
        <v>78</v>
      </c>
      <c r="J3004" s="3" t="s">
        <v>83</v>
      </c>
      <c r="K3004" s="3" t="s">
        <v>24</v>
      </c>
      <c r="L3004" s="6">
        <v>43040</v>
      </c>
      <c r="M3004" s="6">
        <v>65219</v>
      </c>
      <c r="N3004" s="6">
        <v>94450</v>
      </c>
      <c r="O3004" s="6">
        <v>41696</v>
      </c>
      <c r="P3004" s="6">
        <v>100893</v>
      </c>
      <c r="Q3004" s="6">
        <v>69059.600000000006</v>
      </c>
    </row>
    <row r="3005" spans="7:17" x14ac:dyDescent="0.3">
      <c r="G3005" s="3" t="s">
        <v>73</v>
      </c>
      <c r="H3005" s="3" t="s">
        <v>77</v>
      </c>
      <c r="I3005" s="3" t="s">
        <v>78</v>
      </c>
      <c r="J3005" s="3" t="s">
        <v>84</v>
      </c>
      <c r="K3005" s="3" t="s">
        <v>24</v>
      </c>
      <c r="L3005" s="6">
        <v>43040</v>
      </c>
      <c r="M3005" s="6">
        <v>65219</v>
      </c>
      <c r="N3005" s="6">
        <v>94450</v>
      </c>
      <c r="O3005" s="6">
        <v>84732</v>
      </c>
      <c r="P3005" s="6">
        <v>100893</v>
      </c>
      <c r="Q3005" s="6">
        <v>77666.8</v>
      </c>
    </row>
    <row r="3006" spans="7:17" x14ac:dyDescent="0.3">
      <c r="G3006" s="3" t="s">
        <v>73</v>
      </c>
      <c r="H3006" s="3" t="s">
        <v>77</v>
      </c>
      <c r="I3006" s="3" t="s">
        <v>79</v>
      </c>
      <c r="J3006" s="3" t="s">
        <v>25</v>
      </c>
      <c r="K3006" s="3" t="s">
        <v>80</v>
      </c>
      <c r="L3006" s="6">
        <v>43040</v>
      </c>
      <c r="M3006" s="6">
        <v>65219</v>
      </c>
      <c r="N3006" s="6">
        <v>97051</v>
      </c>
      <c r="O3006" s="6">
        <v>50249</v>
      </c>
      <c r="P3006" s="6">
        <v>117461</v>
      </c>
      <c r="Q3006" s="6">
        <v>74604</v>
      </c>
    </row>
    <row r="3007" spans="7:17" x14ac:dyDescent="0.3">
      <c r="G3007" s="3" t="s">
        <v>73</v>
      </c>
      <c r="H3007" s="3" t="s">
        <v>77</v>
      </c>
      <c r="I3007" s="3" t="s">
        <v>79</v>
      </c>
      <c r="J3007" s="3" t="s">
        <v>25</v>
      </c>
      <c r="K3007" s="3" t="s">
        <v>81</v>
      </c>
      <c r="L3007" s="6">
        <v>43040</v>
      </c>
      <c r="M3007" s="6">
        <v>65219</v>
      </c>
      <c r="N3007" s="6">
        <v>97051</v>
      </c>
      <c r="O3007" s="6">
        <v>50249</v>
      </c>
      <c r="P3007" s="6">
        <v>36016</v>
      </c>
      <c r="Q3007" s="6">
        <v>58315</v>
      </c>
    </row>
    <row r="3008" spans="7:17" x14ac:dyDescent="0.3">
      <c r="G3008" s="3" t="s">
        <v>73</v>
      </c>
      <c r="H3008" s="3" t="s">
        <v>77</v>
      </c>
      <c r="I3008" s="3" t="s">
        <v>79</v>
      </c>
      <c r="J3008" s="3" t="s">
        <v>25</v>
      </c>
      <c r="K3008" s="3" t="s">
        <v>82</v>
      </c>
      <c r="L3008" s="6">
        <v>43040</v>
      </c>
      <c r="M3008" s="6">
        <v>65219</v>
      </c>
      <c r="N3008" s="6">
        <v>97051</v>
      </c>
      <c r="O3008" s="6">
        <v>50249</v>
      </c>
      <c r="P3008" s="6">
        <v>33332</v>
      </c>
      <c r="Q3008" s="6">
        <v>57778.2</v>
      </c>
    </row>
    <row r="3009" spans="7:17" x14ac:dyDescent="0.3">
      <c r="G3009" s="3" t="s">
        <v>73</v>
      </c>
      <c r="H3009" s="3" t="s">
        <v>77</v>
      </c>
      <c r="I3009" s="3" t="s">
        <v>79</v>
      </c>
      <c r="J3009" s="3" t="s">
        <v>25</v>
      </c>
      <c r="K3009" s="3" t="s">
        <v>83</v>
      </c>
      <c r="L3009" s="6">
        <v>43040</v>
      </c>
      <c r="M3009" s="6">
        <v>65219</v>
      </c>
      <c r="N3009" s="6">
        <v>97051</v>
      </c>
      <c r="O3009" s="6">
        <v>50249</v>
      </c>
      <c r="P3009" s="6">
        <v>41696</v>
      </c>
      <c r="Q3009" s="6">
        <v>59451</v>
      </c>
    </row>
    <row r="3010" spans="7:17" x14ac:dyDescent="0.3">
      <c r="G3010" s="3" t="s">
        <v>73</v>
      </c>
      <c r="H3010" s="3" t="s">
        <v>77</v>
      </c>
      <c r="I3010" s="3" t="s">
        <v>79</v>
      </c>
      <c r="J3010" s="3" t="s">
        <v>25</v>
      </c>
      <c r="K3010" s="3" t="s">
        <v>84</v>
      </c>
      <c r="L3010" s="6">
        <v>43040</v>
      </c>
      <c r="M3010" s="6">
        <v>65219</v>
      </c>
      <c r="N3010" s="6">
        <v>97051</v>
      </c>
      <c r="O3010" s="6">
        <v>50249</v>
      </c>
      <c r="P3010" s="6">
        <v>84732</v>
      </c>
      <c r="Q3010" s="6">
        <v>68058.2</v>
      </c>
    </row>
    <row r="3011" spans="7:17" x14ac:dyDescent="0.3">
      <c r="G3011" s="3" t="s">
        <v>73</v>
      </c>
      <c r="H3011" s="3" t="s">
        <v>77</v>
      </c>
      <c r="I3011" s="3" t="s">
        <v>79</v>
      </c>
      <c r="J3011" s="3" t="s">
        <v>25</v>
      </c>
      <c r="K3011" s="3" t="s">
        <v>24</v>
      </c>
      <c r="L3011" s="6">
        <v>43040</v>
      </c>
      <c r="M3011" s="6">
        <v>65219</v>
      </c>
      <c r="N3011" s="6">
        <v>97051</v>
      </c>
      <c r="O3011" s="6">
        <v>50249</v>
      </c>
      <c r="P3011" s="6">
        <v>100893</v>
      </c>
      <c r="Q3011" s="6">
        <v>71290.399999999994</v>
      </c>
    </row>
    <row r="3012" spans="7:17" x14ac:dyDescent="0.3">
      <c r="G3012" s="3" t="s">
        <v>73</v>
      </c>
      <c r="H3012" s="3" t="s">
        <v>77</v>
      </c>
      <c r="I3012" s="3" t="s">
        <v>79</v>
      </c>
      <c r="J3012" s="3" t="s">
        <v>80</v>
      </c>
      <c r="K3012" s="3" t="s">
        <v>81</v>
      </c>
      <c r="L3012" s="6">
        <v>43040</v>
      </c>
      <c r="M3012" s="6">
        <v>65219</v>
      </c>
      <c r="N3012" s="6">
        <v>97051</v>
      </c>
      <c r="O3012" s="6">
        <v>117461</v>
      </c>
      <c r="P3012" s="6">
        <v>36016</v>
      </c>
      <c r="Q3012" s="6">
        <v>71757.399999999994</v>
      </c>
    </row>
    <row r="3013" spans="7:17" x14ac:dyDescent="0.3">
      <c r="G3013" s="3" t="s">
        <v>73</v>
      </c>
      <c r="H3013" s="3" t="s">
        <v>77</v>
      </c>
      <c r="I3013" s="3" t="s">
        <v>79</v>
      </c>
      <c r="J3013" s="3" t="s">
        <v>80</v>
      </c>
      <c r="K3013" s="3" t="s">
        <v>82</v>
      </c>
      <c r="L3013" s="6">
        <v>43040</v>
      </c>
      <c r="M3013" s="6">
        <v>65219</v>
      </c>
      <c r="N3013" s="6">
        <v>97051</v>
      </c>
      <c r="O3013" s="6">
        <v>117461</v>
      </c>
      <c r="P3013" s="6">
        <v>33332</v>
      </c>
      <c r="Q3013" s="6">
        <v>71220.600000000006</v>
      </c>
    </row>
    <row r="3014" spans="7:17" x14ac:dyDescent="0.3">
      <c r="G3014" s="3" t="s">
        <v>73</v>
      </c>
      <c r="H3014" s="3" t="s">
        <v>77</v>
      </c>
      <c r="I3014" s="3" t="s">
        <v>79</v>
      </c>
      <c r="J3014" s="3" t="s">
        <v>80</v>
      </c>
      <c r="K3014" s="3" t="s">
        <v>83</v>
      </c>
      <c r="L3014" s="6">
        <v>43040</v>
      </c>
      <c r="M3014" s="6">
        <v>65219</v>
      </c>
      <c r="N3014" s="6">
        <v>97051</v>
      </c>
      <c r="O3014" s="6">
        <v>117461</v>
      </c>
      <c r="P3014" s="6">
        <v>41696</v>
      </c>
      <c r="Q3014" s="6">
        <v>72893.399999999994</v>
      </c>
    </row>
    <row r="3015" spans="7:17" x14ac:dyDescent="0.3">
      <c r="G3015" s="3" t="s">
        <v>73</v>
      </c>
      <c r="H3015" s="3" t="s">
        <v>77</v>
      </c>
      <c r="I3015" s="3" t="s">
        <v>79</v>
      </c>
      <c r="J3015" s="3" t="s">
        <v>80</v>
      </c>
      <c r="K3015" s="3" t="s">
        <v>84</v>
      </c>
      <c r="L3015" s="6">
        <v>43040</v>
      </c>
      <c r="M3015" s="6">
        <v>65219</v>
      </c>
      <c r="N3015" s="6">
        <v>97051</v>
      </c>
      <c r="O3015" s="6">
        <v>117461</v>
      </c>
      <c r="P3015" s="6">
        <v>84732</v>
      </c>
      <c r="Q3015" s="6">
        <v>81500.600000000006</v>
      </c>
    </row>
    <row r="3016" spans="7:17" x14ac:dyDescent="0.3">
      <c r="G3016" s="3" t="s">
        <v>73</v>
      </c>
      <c r="H3016" s="3" t="s">
        <v>77</v>
      </c>
      <c r="I3016" s="3" t="s">
        <v>79</v>
      </c>
      <c r="J3016" s="3" t="s">
        <v>80</v>
      </c>
      <c r="K3016" s="3" t="s">
        <v>24</v>
      </c>
      <c r="L3016" s="6">
        <v>43040</v>
      </c>
      <c r="M3016" s="6">
        <v>65219</v>
      </c>
      <c r="N3016" s="6">
        <v>97051</v>
      </c>
      <c r="O3016" s="6">
        <v>117461</v>
      </c>
      <c r="P3016" s="6">
        <v>100893</v>
      </c>
      <c r="Q3016" s="6">
        <v>84732.800000000003</v>
      </c>
    </row>
    <row r="3017" spans="7:17" x14ac:dyDescent="0.3">
      <c r="G3017" s="3" t="s">
        <v>73</v>
      </c>
      <c r="H3017" s="3" t="s">
        <v>77</v>
      </c>
      <c r="I3017" s="3" t="s">
        <v>79</v>
      </c>
      <c r="J3017" s="3" t="s">
        <v>81</v>
      </c>
      <c r="K3017" s="3" t="s">
        <v>82</v>
      </c>
      <c r="L3017" s="6">
        <v>43040</v>
      </c>
      <c r="M3017" s="6">
        <v>65219</v>
      </c>
      <c r="N3017" s="6">
        <v>97051</v>
      </c>
      <c r="O3017" s="6">
        <v>36016</v>
      </c>
      <c r="P3017" s="6">
        <v>33332</v>
      </c>
      <c r="Q3017" s="6">
        <v>54931.6</v>
      </c>
    </row>
    <row r="3018" spans="7:17" x14ac:dyDescent="0.3">
      <c r="G3018" s="3" t="s">
        <v>73</v>
      </c>
      <c r="H3018" s="3" t="s">
        <v>77</v>
      </c>
      <c r="I3018" s="3" t="s">
        <v>79</v>
      </c>
      <c r="J3018" s="3" t="s">
        <v>81</v>
      </c>
      <c r="K3018" s="3" t="s">
        <v>83</v>
      </c>
      <c r="L3018" s="6">
        <v>43040</v>
      </c>
      <c r="M3018" s="6">
        <v>65219</v>
      </c>
      <c r="N3018" s="6">
        <v>97051</v>
      </c>
      <c r="O3018" s="6">
        <v>36016</v>
      </c>
      <c r="P3018" s="6">
        <v>41696</v>
      </c>
      <c r="Q3018" s="6">
        <v>56604.4</v>
      </c>
    </row>
    <row r="3019" spans="7:17" x14ac:dyDescent="0.3">
      <c r="G3019" s="3" t="s">
        <v>73</v>
      </c>
      <c r="H3019" s="3" t="s">
        <v>77</v>
      </c>
      <c r="I3019" s="3" t="s">
        <v>79</v>
      </c>
      <c r="J3019" s="3" t="s">
        <v>81</v>
      </c>
      <c r="K3019" s="3" t="s">
        <v>84</v>
      </c>
      <c r="L3019" s="6">
        <v>43040</v>
      </c>
      <c r="M3019" s="6">
        <v>65219</v>
      </c>
      <c r="N3019" s="6">
        <v>97051</v>
      </c>
      <c r="O3019" s="6">
        <v>36016</v>
      </c>
      <c r="P3019" s="6">
        <v>84732</v>
      </c>
      <c r="Q3019" s="6">
        <v>65211.6</v>
      </c>
    </row>
    <row r="3020" spans="7:17" x14ac:dyDescent="0.3">
      <c r="G3020" s="3" t="s">
        <v>73</v>
      </c>
      <c r="H3020" s="3" t="s">
        <v>77</v>
      </c>
      <c r="I3020" s="3" t="s">
        <v>79</v>
      </c>
      <c r="J3020" s="3" t="s">
        <v>81</v>
      </c>
      <c r="K3020" s="3" t="s">
        <v>24</v>
      </c>
      <c r="L3020" s="6">
        <v>43040</v>
      </c>
      <c r="M3020" s="6">
        <v>65219</v>
      </c>
      <c r="N3020" s="6">
        <v>97051</v>
      </c>
      <c r="O3020" s="6">
        <v>36016</v>
      </c>
      <c r="P3020" s="6">
        <v>100893</v>
      </c>
      <c r="Q3020" s="6">
        <v>68443.8</v>
      </c>
    </row>
    <row r="3021" spans="7:17" x14ac:dyDescent="0.3">
      <c r="G3021" s="3" t="s">
        <v>73</v>
      </c>
      <c r="H3021" s="3" t="s">
        <v>77</v>
      </c>
      <c r="I3021" s="3" t="s">
        <v>79</v>
      </c>
      <c r="J3021" s="3" t="s">
        <v>82</v>
      </c>
      <c r="K3021" s="3" t="s">
        <v>83</v>
      </c>
      <c r="L3021" s="6">
        <v>43040</v>
      </c>
      <c r="M3021" s="6">
        <v>65219</v>
      </c>
      <c r="N3021" s="6">
        <v>97051</v>
      </c>
      <c r="O3021" s="6">
        <v>33332</v>
      </c>
      <c r="P3021" s="6">
        <v>41696</v>
      </c>
      <c r="Q3021" s="6">
        <v>56067.6</v>
      </c>
    </row>
    <row r="3022" spans="7:17" x14ac:dyDescent="0.3">
      <c r="G3022" s="3" t="s">
        <v>73</v>
      </c>
      <c r="H3022" s="3" t="s">
        <v>77</v>
      </c>
      <c r="I3022" s="3" t="s">
        <v>79</v>
      </c>
      <c r="J3022" s="3" t="s">
        <v>82</v>
      </c>
      <c r="K3022" s="3" t="s">
        <v>84</v>
      </c>
      <c r="L3022" s="6">
        <v>43040</v>
      </c>
      <c r="M3022" s="6">
        <v>65219</v>
      </c>
      <c r="N3022" s="6">
        <v>97051</v>
      </c>
      <c r="O3022" s="6">
        <v>33332</v>
      </c>
      <c r="P3022" s="6">
        <v>84732</v>
      </c>
      <c r="Q3022" s="6">
        <v>64674.8</v>
      </c>
    </row>
    <row r="3023" spans="7:17" x14ac:dyDescent="0.3">
      <c r="G3023" s="3" t="s">
        <v>73</v>
      </c>
      <c r="H3023" s="3" t="s">
        <v>77</v>
      </c>
      <c r="I3023" s="3" t="s">
        <v>79</v>
      </c>
      <c r="J3023" s="3" t="s">
        <v>82</v>
      </c>
      <c r="K3023" s="3" t="s">
        <v>24</v>
      </c>
      <c r="L3023" s="6">
        <v>43040</v>
      </c>
      <c r="M3023" s="6">
        <v>65219</v>
      </c>
      <c r="N3023" s="6">
        <v>97051</v>
      </c>
      <c r="O3023" s="6">
        <v>33332</v>
      </c>
      <c r="P3023" s="6">
        <v>100893</v>
      </c>
      <c r="Q3023" s="6">
        <v>67907</v>
      </c>
    </row>
    <row r="3024" spans="7:17" x14ac:dyDescent="0.3">
      <c r="G3024" s="3" t="s">
        <v>73</v>
      </c>
      <c r="H3024" s="3" t="s">
        <v>77</v>
      </c>
      <c r="I3024" s="3" t="s">
        <v>79</v>
      </c>
      <c r="J3024" s="3" t="s">
        <v>83</v>
      </c>
      <c r="K3024" s="3" t="s">
        <v>84</v>
      </c>
      <c r="L3024" s="6">
        <v>43040</v>
      </c>
      <c r="M3024" s="6">
        <v>65219</v>
      </c>
      <c r="N3024" s="6">
        <v>97051</v>
      </c>
      <c r="O3024" s="6">
        <v>41696</v>
      </c>
      <c r="P3024" s="6">
        <v>84732</v>
      </c>
      <c r="Q3024" s="6">
        <v>66347.600000000006</v>
      </c>
    </row>
    <row r="3025" spans="7:17" x14ac:dyDescent="0.3">
      <c r="G3025" s="3" t="s">
        <v>73</v>
      </c>
      <c r="H3025" s="3" t="s">
        <v>77</v>
      </c>
      <c r="I3025" s="3" t="s">
        <v>79</v>
      </c>
      <c r="J3025" s="3" t="s">
        <v>83</v>
      </c>
      <c r="K3025" s="3" t="s">
        <v>24</v>
      </c>
      <c r="L3025" s="6">
        <v>43040</v>
      </c>
      <c r="M3025" s="6">
        <v>65219</v>
      </c>
      <c r="N3025" s="6">
        <v>97051</v>
      </c>
      <c r="O3025" s="6">
        <v>41696</v>
      </c>
      <c r="P3025" s="6">
        <v>100893</v>
      </c>
      <c r="Q3025" s="6">
        <v>69579.8</v>
      </c>
    </row>
    <row r="3026" spans="7:17" x14ac:dyDescent="0.3">
      <c r="G3026" s="3" t="s">
        <v>73</v>
      </c>
      <c r="H3026" s="3" t="s">
        <v>77</v>
      </c>
      <c r="I3026" s="3" t="s">
        <v>79</v>
      </c>
      <c r="J3026" s="3" t="s">
        <v>84</v>
      </c>
      <c r="K3026" s="3" t="s">
        <v>24</v>
      </c>
      <c r="L3026" s="6">
        <v>43040</v>
      </c>
      <c r="M3026" s="6">
        <v>65219</v>
      </c>
      <c r="N3026" s="6">
        <v>97051</v>
      </c>
      <c r="O3026" s="6">
        <v>84732</v>
      </c>
      <c r="P3026" s="6">
        <v>100893</v>
      </c>
      <c r="Q3026" s="6">
        <v>78187</v>
      </c>
    </row>
    <row r="3027" spans="7:17" x14ac:dyDescent="0.3">
      <c r="G3027" s="3" t="s">
        <v>73</v>
      </c>
      <c r="H3027" s="3" t="s">
        <v>77</v>
      </c>
      <c r="I3027" s="3" t="s">
        <v>25</v>
      </c>
      <c r="J3027" s="3" t="s">
        <v>80</v>
      </c>
      <c r="K3027" s="3" t="s">
        <v>81</v>
      </c>
      <c r="L3027" s="6">
        <v>43040</v>
      </c>
      <c r="M3027" s="6">
        <v>65219</v>
      </c>
      <c r="N3027" s="6">
        <v>50249</v>
      </c>
      <c r="O3027" s="6">
        <v>117461</v>
      </c>
      <c r="P3027" s="6">
        <v>36016</v>
      </c>
      <c r="Q3027" s="6">
        <v>62397</v>
      </c>
    </row>
    <row r="3028" spans="7:17" x14ac:dyDescent="0.3">
      <c r="G3028" s="3" t="s">
        <v>73</v>
      </c>
      <c r="H3028" s="3" t="s">
        <v>77</v>
      </c>
      <c r="I3028" s="3" t="s">
        <v>25</v>
      </c>
      <c r="J3028" s="3" t="s">
        <v>80</v>
      </c>
      <c r="K3028" s="3" t="s">
        <v>82</v>
      </c>
      <c r="L3028" s="6">
        <v>43040</v>
      </c>
      <c r="M3028" s="6">
        <v>65219</v>
      </c>
      <c r="N3028" s="6">
        <v>50249</v>
      </c>
      <c r="O3028" s="6">
        <v>117461</v>
      </c>
      <c r="P3028" s="6">
        <v>33332</v>
      </c>
      <c r="Q3028" s="6">
        <v>61860.2</v>
      </c>
    </row>
    <row r="3029" spans="7:17" x14ac:dyDescent="0.3">
      <c r="G3029" s="3" t="s">
        <v>73</v>
      </c>
      <c r="H3029" s="3" t="s">
        <v>77</v>
      </c>
      <c r="I3029" s="3" t="s">
        <v>25</v>
      </c>
      <c r="J3029" s="3" t="s">
        <v>80</v>
      </c>
      <c r="K3029" s="3" t="s">
        <v>83</v>
      </c>
      <c r="L3029" s="6">
        <v>43040</v>
      </c>
      <c r="M3029" s="6">
        <v>65219</v>
      </c>
      <c r="N3029" s="6">
        <v>50249</v>
      </c>
      <c r="O3029" s="6">
        <v>117461</v>
      </c>
      <c r="P3029" s="6">
        <v>41696</v>
      </c>
      <c r="Q3029" s="6">
        <v>63533</v>
      </c>
    </row>
    <row r="3030" spans="7:17" x14ac:dyDescent="0.3">
      <c r="G3030" s="3" t="s">
        <v>73</v>
      </c>
      <c r="H3030" s="3" t="s">
        <v>77</v>
      </c>
      <c r="I3030" s="3" t="s">
        <v>25</v>
      </c>
      <c r="J3030" s="3" t="s">
        <v>80</v>
      </c>
      <c r="K3030" s="3" t="s">
        <v>84</v>
      </c>
      <c r="L3030" s="6">
        <v>43040</v>
      </c>
      <c r="M3030" s="6">
        <v>65219</v>
      </c>
      <c r="N3030" s="6">
        <v>50249</v>
      </c>
      <c r="O3030" s="6">
        <v>117461</v>
      </c>
      <c r="P3030" s="6">
        <v>84732</v>
      </c>
      <c r="Q3030" s="6">
        <v>72140.2</v>
      </c>
    </row>
    <row r="3031" spans="7:17" x14ac:dyDescent="0.3">
      <c r="G3031" s="3" t="s">
        <v>73</v>
      </c>
      <c r="H3031" s="3" t="s">
        <v>77</v>
      </c>
      <c r="I3031" s="3" t="s">
        <v>25</v>
      </c>
      <c r="J3031" s="3" t="s">
        <v>80</v>
      </c>
      <c r="K3031" s="3" t="s">
        <v>24</v>
      </c>
      <c r="L3031" s="6">
        <v>43040</v>
      </c>
      <c r="M3031" s="6">
        <v>65219</v>
      </c>
      <c r="N3031" s="6">
        <v>50249</v>
      </c>
      <c r="O3031" s="6">
        <v>117461</v>
      </c>
      <c r="P3031" s="6">
        <v>100893</v>
      </c>
      <c r="Q3031" s="6">
        <v>75372.399999999994</v>
      </c>
    </row>
    <row r="3032" spans="7:17" x14ac:dyDescent="0.3">
      <c r="G3032" s="3" t="s">
        <v>73</v>
      </c>
      <c r="H3032" s="3" t="s">
        <v>77</v>
      </c>
      <c r="I3032" s="3" t="s">
        <v>25</v>
      </c>
      <c r="J3032" s="3" t="s">
        <v>81</v>
      </c>
      <c r="K3032" s="3" t="s">
        <v>82</v>
      </c>
      <c r="L3032" s="6">
        <v>43040</v>
      </c>
      <c r="M3032" s="6">
        <v>65219</v>
      </c>
      <c r="N3032" s="6">
        <v>50249</v>
      </c>
      <c r="O3032" s="6">
        <v>36016</v>
      </c>
      <c r="P3032" s="6">
        <v>33332</v>
      </c>
      <c r="Q3032" s="6">
        <v>45571.199999999997</v>
      </c>
    </row>
    <row r="3033" spans="7:17" x14ac:dyDescent="0.3">
      <c r="G3033" s="3" t="s">
        <v>73</v>
      </c>
      <c r="H3033" s="3" t="s">
        <v>77</v>
      </c>
      <c r="I3033" s="3" t="s">
        <v>25</v>
      </c>
      <c r="J3033" s="3" t="s">
        <v>81</v>
      </c>
      <c r="K3033" s="3" t="s">
        <v>83</v>
      </c>
      <c r="L3033" s="6">
        <v>43040</v>
      </c>
      <c r="M3033" s="6">
        <v>65219</v>
      </c>
      <c r="N3033" s="6">
        <v>50249</v>
      </c>
      <c r="O3033" s="6">
        <v>36016</v>
      </c>
      <c r="P3033" s="6">
        <v>41696</v>
      </c>
      <c r="Q3033" s="6">
        <v>47244</v>
      </c>
    </row>
    <row r="3034" spans="7:17" x14ac:dyDescent="0.3">
      <c r="G3034" s="3" t="s">
        <v>73</v>
      </c>
      <c r="H3034" s="3" t="s">
        <v>77</v>
      </c>
      <c r="I3034" s="3" t="s">
        <v>25</v>
      </c>
      <c r="J3034" s="3" t="s">
        <v>81</v>
      </c>
      <c r="K3034" s="3" t="s">
        <v>84</v>
      </c>
      <c r="L3034" s="6">
        <v>43040</v>
      </c>
      <c r="M3034" s="6">
        <v>65219</v>
      </c>
      <c r="N3034" s="6">
        <v>50249</v>
      </c>
      <c r="O3034" s="6">
        <v>36016</v>
      </c>
      <c r="P3034" s="6">
        <v>84732</v>
      </c>
      <c r="Q3034" s="6">
        <v>55851.199999999997</v>
      </c>
    </row>
    <row r="3035" spans="7:17" x14ac:dyDescent="0.3">
      <c r="G3035" s="3" t="s">
        <v>73</v>
      </c>
      <c r="H3035" s="3" t="s">
        <v>77</v>
      </c>
      <c r="I3035" s="3" t="s">
        <v>25</v>
      </c>
      <c r="J3035" s="3" t="s">
        <v>81</v>
      </c>
      <c r="K3035" s="3" t="s">
        <v>24</v>
      </c>
      <c r="L3035" s="6">
        <v>43040</v>
      </c>
      <c r="M3035" s="6">
        <v>65219</v>
      </c>
      <c r="N3035" s="6">
        <v>50249</v>
      </c>
      <c r="O3035" s="6">
        <v>36016</v>
      </c>
      <c r="P3035" s="6">
        <v>100893</v>
      </c>
      <c r="Q3035" s="6">
        <v>59083.4</v>
      </c>
    </row>
    <row r="3036" spans="7:17" x14ac:dyDescent="0.3">
      <c r="G3036" s="3" t="s">
        <v>73</v>
      </c>
      <c r="H3036" s="3" t="s">
        <v>77</v>
      </c>
      <c r="I3036" s="3" t="s">
        <v>25</v>
      </c>
      <c r="J3036" s="3" t="s">
        <v>82</v>
      </c>
      <c r="K3036" s="3" t="s">
        <v>83</v>
      </c>
      <c r="L3036" s="6">
        <v>43040</v>
      </c>
      <c r="M3036" s="6">
        <v>65219</v>
      </c>
      <c r="N3036" s="6">
        <v>50249</v>
      </c>
      <c r="O3036" s="6">
        <v>33332</v>
      </c>
      <c r="P3036" s="6">
        <v>41696</v>
      </c>
      <c r="Q3036" s="6">
        <v>46707.199999999997</v>
      </c>
    </row>
    <row r="3037" spans="7:17" x14ac:dyDescent="0.3">
      <c r="G3037" s="3" t="s">
        <v>73</v>
      </c>
      <c r="H3037" s="3" t="s">
        <v>77</v>
      </c>
      <c r="I3037" s="3" t="s">
        <v>25</v>
      </c>
      <c r="J3037" s="3" t="s">
        <v>82</v>
      </c>
      <c r="K3037" s="3" t="s">
        <v>84</v>
      </c>
      <c r="L3037" s="6">
        <v>43040</v>
      </c>
      <c r="M3037" s="6">
        <v>65219</v>
      </c>
      <c r="N3037" s="6">
        <v>50249</v>
      </c>
      <c r="O3037" s="6">
        <v>33332</v>
      </c>
      <c r="P3037" s="6">
        <v>84732</v>
      </c>
      <c r="Q3037" s="6">
        <v>55314.400000000001</v>
      </c>
    </row>
    <row r="3038" spans="7:17" x14ac:dyDescent="0.3">
      <c r="G3038" s="3" t="s">
        <v>73</v>
      </c>
      <c r="H3038" s="3" t="s">
        <v>77</v>
      </c>
      <c r="I3038" s="3" t="s">
        <v>25</v>
      </c>
      <c r="J3038" s="3" t="s">
        <v>82</v>
      </c>
      <c r="K3038" s="3" t="s">
        <v>24</v>
      </c>
      <c r="L3038" s="6">
        <v>43040</v>
      </c>
      <c r="M3038" s="6">
        <v>65219</v>
      </c>
      <c r="N3038" s="6">
        <v>50249</v>
      </c>
      <c r="O3038" s="6">
        <v>33332</v>
      </c>
      <c r="P3038" s="6">
        <v>100893</v>
      </c>
      <c r="Q3038" s="6">
        <v>58546.6</v>
      </c>
    </row>
    <row r="3039" spans="7:17" x14ac:dyDescent="0.3">
      <c r="G3039" s="3" t="s">
        <v>73</v>
      </c>
      <c r="H3039" s="3" t="s">
        <v>77</v>
      </c>
      <c r="I3039" s="3" t="s">
        <v>25</v>
      </c>
      <c r="J3039" s="3" t="s">
        <v>83</v>
      </c>
      <c r="K3039" s="3" t="s">
        <v>84</v>
      </c>
      <c r="L3039" s="6">
        <v>43040</v>
      </c>
      <c r="M3039" s="6">
        <v>65219</v>
      </c>
      <c r="N3039" s="6">
        <v>50249</v>
      </c>
      <c r="O3039" s="6">
        <v>41696</v>
      </c>
      <c r="P3039" s="6">
        <v>84732</v>
      </c>
      <c r="Q3039" s="6">
        <v>56987.199999999997</v>
      </c>
    </row>
    <row r="3040" spans="7:17" x14ac:dyDescent="0.3">
      <c r="G3040" s="3" t="s">
        <v>73</v>
      </c>
      <c r="H3040" s="3" t="s">
        <v>77</v>
      </c>
      <c r="I3040" s="3" t="s">
        <v>25</v>
      </c>
      <c r="J3040" s="3" t="s">
        <v>83</v>
      </c>
      <c r="K3040" s="3" t="s">
        <v>24</v>
      </c>
      <c r="L3040" s="6">
        <v>43040</v>
      </c>
      <c r="M3040" s="6">
        <v>65219</v>
      </c>
      <c r="N3040" s="6">
        <v>50249</v>
      </c>
      <c r="O3040" s="6">
        <v>41696</v>
      </c>
      <c r="P3040" s="6">
        <v>100893</v>
      </c>
      <c r="Q3040" s="6">
        <v>60219.4</v>
      </c>
    </row>
    <row r="3041" spans="7:17" x14ac:dyDescent="0.3">
      <c r="G3041" s="3" t="s">
        <v>73</v>
      </c>
      <c r="H3041" s="3" t="s">
        <v>77</v>
      </c>
      <c r="I3041" s="3" t="s">
        <v>25</v>
      </c>
      <c r="J3041" s="3" t="s">
        <v>84</v>
      </c>
      <c r="K3041" s="3" t="s">
        <v>24</v>
      </c>
      <c r="L3041" s="6">
        <v>43040</v>
      </c>
      <c r="M3041" s="6">
        <v>65219</v>
      </c>
      <c r="N3041" s="6">
        <v>50249</v>
      </c>
      <c r="O3041" s="6">
        <v>84732</v>
      </c>
      <c r="P3041" s="6">
        <v>100893</v>
      </c>
      <c r="Q3041" s="6">
        <v>68826.600000000006</v>
      </c>
    </row>
    <row r="3042" spans="7:17" x14ac:dyDescent="0.3">
      <c r="G3042" s="3" t="s">
        <v>73</v>
      </c>
      <c r="H3042" s="3" t="s">
        <v>77</v>
      </c>
      <c r="I3042" s="3" t="s">
        <v>80</v>
      </c>
      <c r="J3042" s="3" t="s">
        <v>81</v>
      </c>
      <c r="K3042" s="3" t="s">
        <v>82</v>
      </c>
      <c r="L3042" s="6">
        <v>43040</v>
      </c>
      <c r="M3042" s="6">
        <v>65219</v>
      </c>
      <c r="N3042" s="6">
        <v>117461</v>
      </c>
      <c r="O3042" s="6">
        <v>36016</v>
      </c>
      <c r="P3042" s="6">
        <v>33332</v>
      </c>
      <c r="Q3042" s="6">
        <v>59013.599999999999</v>
      </c>
    </row>
    <row r="3043" spans="7:17" x14ac:dyDescent="0.3">
      <c r="G3043" s="3" t="s">
        <v>73</v>
      </c>
      <c r="H3043" s="3" t="s">
        <v>77</v>
      </c>
      <c r="I3043" s="3" t="s">
        <v>80</v>
      </c>
      <c r="J3043" s="3" t="s">
        <v>81</v>
      </c>
      <c r="K3043" s="3" t="s">
        <v>83</v>
      </c>
      <c r="L3043" s="6">
        <v>43040</v>
      </c>
      <c r="M3043" s="6">
        <v>65219</v>
      </c>
      <c r="N3043" s="6">
        <v>117461</v>
      </c>
      <c r="O3043" s="6">
        <v>36016</v>
      </c>
      <c r="P3043" s="6">
        <v>41696</v>
      </c>
      <c r="Q3043" s="6">
        <v>60686.400000000001</v>
      </c>
    </row>
    <row r="3044" spans="7:17" x14ac:dyDescent="0.3">
      <c r="G3044" s="3" t="s">
        <v>73</v>
      </c>
      <c r="H3044" s="3" t="s">
        <v>77</v>
      </c>
      <c r="I3044" s="3" t="s">
        <v>80</v>
      </c>
      <c r="J3044" s="3" t="s">
        <v>81</v>
      </c>
      <c r="K3044" s="3" t="s">
        <v>84</v>
      </c>
      <c r="L3044" s="6">
        <v>43040</v>
      </c>
      <c r="M3044" s="6">
        <v>65219</v>
      </c>
      <c r="N3044" s="6">
        <v>117461</v>
      </c>
      <c r="O3044" s="6">
        <v>36016</v>
      </c>
      <c r="P3044" s="6">
        <v>84732</v>
      </c>
      <c r="Q3044" s="6">
        <v>69293.600000000006</v>
      </c>
    </row>
    <row r="3045" spans="7:17" x14ac:dyDescent="0.3">
      <c r="G3045" s="3" t="s">
        <v>73</v>
      </c>
      <c r="H3045" s="3" t="s">
        <v>77</v>
      </c>
      <c r="I3045" s="3" t="s">
        <v>80</v>
      </c>
      <c r="J3045" s="3" t="s">
        <v>81</v>
      </c>
      <c r="K3045" s="3" t="s">
        <v>24</v>
      </c>
      <c r="L3045" s="6">
        <v>43040</v>
      </c>
      <c r="M3045" s="6">
        <v>65219</v>
      </c>
      <c r="N3045" s="6">
        <v>117461</v>
      </c>
      <c r="O3045" s="6">
        <v>36016</v>
      </c>
      <c r="P3045" s="6">
        <v>100893</v>
      </c>
      <c r="Q3045" s="6">
        <v>72525.8</v>
      </c>
    </row>
    <row r="3046" spans="7:17" x14ac:dyDescent="0.3">
      <c r="G3046" s="3" t="s">
        <v>73</v>
      </c>
      <c r="H3046" s="3" t="s">
        <v>77</v>
      </c>
      <c r="I3046" s="3" t="s">
        <v>80</v>
      </c>
      <c r="J3046" s="3" t="s">
        <v>82</v>
      </c>
      <c r="K3046" s="3" t="s">
        <v>83</v>
      </c>
      <c r="L3046" s="6">
        <v>43040</v>
      </c>
      <c r="M3046" s="6">
        <v>65219</v>
      </c>
      <c r="N3046" s="6">
        <v>117461</v>
      </c>
      <c r="O3046" s="6">
        <v>33332</v>
      </c>
      <c r="P3046" s="6">
        <v>41696</v>
      </c>
      <c r="Q3046" s="6">
        <v>60149.599999999999</v>
      </c>
    </row>
    <row r="3047" spans="7:17" x14ac:dyDescent="0.3">
      <c r="G3047" s="3" t="s">
        <v>73</v>
      </c>
      <c r="H3047" s="3" t="s">
        <v>77</v>
      </c>
      <c r="I3047" s="3" t="s">
        <v>80</v>
      </c>
      <c r="J3047" s="3" t="s">
        <v>82</v>
      </c>
      <c r="K3047" s="3" t="s">
        <v>84</v>
      </c>
      <c r="L3047" s="6">
        <v>43040</v>
      </c>
      <c r="M3047" s="6">
        <v>65219</v>
      </c>
      <c r="N3047" s="6">
        <v>117461</v>
      </c>
      <c r="O3047" s="6">
        <v>33332</v>
      </c>
      <c r="P3047" s="6">
        <v>84732</v>
      </c>
      <c r="Q3047" s="6">
        <v>68756.800000000003</v>
      </c>
    </row>
    <row r="3048" spans="7:17" x14ac:dyDescent="0.3">
      <c r="G3048" s="3" t="s">
        <v>73</v>
      </c>
      <c r="H3048" s="3" t="s">
        <v>77</v>
      </c>
      <c r="I3048" s="3" t="s">
        <v>80</v>
      </c>
      <c r="J3048" s="3" t="s">
        <v>82</v>
      </c>
      <c r="K3048" s="3" t="s">
        <v>24</v>
      </c>
      <c r="L3048" s="6">
        <v>43040</v>
      </c>
      <c r="M3048" s="6">
        <v>65219</v>
      </c>
      <c r="N3048" s="6">
        <v>117461</v>
      </c>
      <c r="O3048" s="6">
        <v>33332</v>
      </c>
      <c r="P3048" s="6">
        <v>100893</v>
      </c>
      <c r="Q3048" s="6">
        <v>71989</v>
      </c>
    </row>
    <row r="3049" spans="7:17" x14ac:dyDescent="0.3">
      <c r="G3049" s="3" t="s">
        <v>73</v>
      </c>
      <c r="H3049" s="3" t="s">
        <v>77</v>
      </c>
      <c r="I3049" s="3" t="s">
        <v>80</v>
      </c>
      <c r="J3049" s="3" t="s">
        <v>83</v>
      </c>
      <c r="K3049" s="3" t="s">
        <v>84</v>
      </c>
      <c r="L3049" s="6">
        <v>43040</v>
      </c>
      <c r="M3049" s="6">
        <v>65219</v>
      </c>
      <c r="N3049" s="6">
        <v>117461</v>
      </c>
      <c r="O3049" s="6">
        <v>41696</v>
      </c>
      <c r="P3049" s="6">
        <v>84732</v>
      </c>
      <c r="Q3049" s="6">
        <v>70429.600000000006</v>
      </c>
    </row>
    <row r="3050" spans="7:17" x14ac:dyDescent="0.3">
      <c r="G3050" s="3" t="s">
        <v>73</v>
      </c>
      <c r="H3050" s="3" t="s">
        <v>77</v>
      </c>
      <c r="I3050" s="3" t="s">
        <v>80</v>
      </c>
      <c r="J3050" s="3" t="s">
        <v>83</v>
      </c>
      <c r="K3050" s="3" t="s">
        <v>24</v>
      </c>
      <c r="L3050" s="6">
        <v>43040</v>
      </c>
      <c r="M3050" s="6">
        <v>65219</v>
      </c>
      <c r="N3050" s="6">
        <v>117461</v>
      </c>
      <c r="O3050" s="6">
        <v>41696</v>
      </c>
      <c r="P3050" s="6">
        <v>100893</v>
      </c>
      <c r="Q3050" s="6">
        <v>73661.8</v>
      </c>
    </row>
    <row r="3051" spans="7:17" x14ac:dyDescent="0.3">
      <c r="G3051" s="3" t="s">
        <v>73</v>
      </c>
      <c r="H3051" s="3" t="s">
        <v>77</v>
      </c>
      <c r="I3051" s="3" t="s">
        <v>80</v>
      </c>
      <c r="J3051" s="3" t="s">
        <v>84</v>
      </c>
      <c r="K3051" s="3" t="s">
        <v>24</v>
      </c>
      <c r="L3051" s="6">
        <v>43040</v>
      </c>
      <c r="M3051" s="6">
        <v>65219</v>
      </c>
      <c r="N3051" s="6">
        <v>117461</v>
      </c>
      <c r="O3051" s="6">
        <v>84732</v>
      </c>
      <c r="P3051" s="6">
        <v>100893</v>
      </c>
      <c r="Q3051" s="6">
        <v>82269</v>
      </c>
    </row>
    <row r="3052" spans="7:17" x14ac:dyDescent="0.3">
      <c r="G3052" s="3" t="s">
        <v>73</v>
      </c>
      <c r="H3052" s="3" t="s">
        <v>77</v>
      </c>
      <c r="I3052" s="3" t="s">
        <v>81</v>
      </c>
      <c r="J3052" s="3" t="s">
        <v>82</v>
      </c>
      <c r="K3052" s="3" t="s">
        <v>83</v>
      </c>
      <c r="L3052" s="6">
        <v>43040</v>
      </c>
      <c r="M3052" s="6">
        <v>65219</v>
      </c>
      <c r="N3052" s="6">
        <v>36016</v>
      </c>
      <c r="O3052" s="6">
        <v>33332</v>
      </c>
      <c r="P3052" s="6">
        <v>41696</v>
      </c>
      <c r="Q3052" s="6">
        <v>43860.6</v>
      </c>
    </row>
    <row r="3053" spans="7:17" x14ac:dyDescent="0.3">
      <c r="G3053" s="3" t="s">
        <v>73</v>
      </c>
      <c r="H3053" s="3" t="s">
        <v>77</v>
      </c>
      <c r="I3053" s="3" t="s">
        <v>81</v>
      </c>
      <c r="J3053" s="3" t="s">
        <v>82</v>
      </c>
      <c r="K3053" s="3" t="s">
        <v>84</v>
      </c>
      <c r="L3053" s="6">
        <v>43040</v>
      </c>
      <c r="M3053" s="6">
        <v>65219</v>
      </c>
      <c r="N3053" s="6">
        <v>36016</v>
      </c>
      <c r="O3053" s="6">
        <v>33332</v>
      </c>
      <c r="P3053" s="6">
        <v>84732</v>
      </c>
      <c r="Q3053" s="6">
        <v>52467.8</v>
      </c>
    </row>
    <row r="3054" spans="7:17" x14ac:dyDescent="0.3">
      <c r="G3054" s="3" t="s">
        <v>73</v>
      </c>
      <c r="H3054" s="3" t="s">
        <v>77</v>
      </c>
      <c r="I3054" s="3" t="s">
        <v>81</v>
      </c>
      <c r="J3054" s="3" t="s">
        <v>82</v>
      </c>
      <c r="K3054" s="3" t="s">
        <v>24</v>
      </c>
      <c r="L3054" s="6">
        <v>43040</v>
      </c>
      <c r="M3054" s="6">
        <v>65219</v>
      </c>
      <c r="N3054" s="6">
        <v>36016</v>
      </c>
      <c r="O3054" s="6">
        <v>33332</v>
      </c>
      <c r="P3054" s="6">
        <v>100893</v>
      </c>
      <c r="Q3054" s="6">
        <v>55700</v>
      </c>
    </row>
    <row r="3055" spans="7:17" x14ac:dyDescent="0.3">
      <c r="G3055" s="3" t="s">
        <v>73</v>
      </c>
      <c r="H3055" s="3" t="s">
        <v>77</v>
      </c>
      <c r="I3055" s="3" t="s">
        <v>81</v>
      </c>
      <c r="J3055" s="3" t="s">
        <v>83</v>
      </c>
      <c r="K3055" s="3" t="s">
        <v>84</v>
      </c>
      <c r="L3055" s="6">
        <v>43040</v>
      </c>
      <c r="M3055" s="6">
        <v>65219</v>
      </c>
      <c r="N3055" s="6">
        <v>36016</v>
      </c>
      <c r="O3055" s="6">
        <v>41696</v>
      </c>
      <c r="P3055" s="6">
        <v>84732</v>
      </c>
      <c r="Q3055" s="6">
        <v>54140.6</v>
      </c>
    </row>
    <row r="3056" spans="7:17" x14ac:dyDescent="0.3">
      <c r="G3056" s="3" t="s">
        <v>73</v>
      </c>
      <c r="H3056" s="3" t="s">
        <v>77</v>
      </c>
      <c r="I3056" s="3" t="s">
        <v>81</v>
      </c>
      <c r="J3056" s="3" t="s">
        <v>83</v>
      </c>
      <c r="K3056" s="3" t="s">
        <v>24</v>
      </c>
      <c r="L3056" s="6">
        <v>43040</v>
      </c>
      <c r="M3056" s="6">
        <v>65219</v>
      </c>
      <c r="N3056" s="6">
        <v>36016</v>
      </c>
      <c r="O3056" s="6">
        <v>41696</v>
      </c>
      <c r="P3056" s="6">
        <v>100893</v>
      </c>
      <c r="Q3056" s="6">
        <v>57372.800000000003</v>
      </c>
    </row>
    <row r="3057" spans="7:17" x14ac:dyDescent="0.3">
      <c r="G3057" s="3" t="s">
        <v>73</v>
      </c>
      <c r="H3057" s="3" t="s">
        <v>77</v>
      </c>
      <c r="I3057" s="3" t="s">
        <v>81</v>
      </c>
      <c r="J3057" s="3" t="s">
        <v>84</v>
      </c>
      <c r="K3057" s="3" t="s">
        <v>24</v>
      </c>
      <c r="L3057" s="6">
        <v>43040</v>
      </c>
      <c r="M3057" s="6">
        <v>65219</v>
      </c>
      <c r="N3057" s="6">
        <v>36016</v>
      </c>
      <c r="O3057" s="6">
        <v>84732</v>
      </c>
      <c r="P3057" s="6">
        <v>100893</v>
      </c>
      <c r="Q3057" s="6">
        <v>65980</v>
      </c>
    </row>
    <row r="3058" spans="7:17" x14ac:dyDescent="0.3">
      <c r="G3058" s="3" t="s">
        <v>73</v>
      </c>
      <c r="H3058" s="3" t="s">
        <v>77</v>
      </c>
      <c r="I3058" s="3" t="s">
        <v>82</v>
      </c>
      <c r="J3058" s="3" t="s">
        <v>83</v>
      </c>
      <c r="K3058" s="3" t="s">
        <v>84</v>
      </c>
      <c r="L3058" s="6">
        <v>43040</v>
      </c>
      <c r="M3058" s="6">
        <v>65219</v>
      </c>
      <c r="N3058" s="6">
        <v>33332</v>
      </c>
      <c r="O3058" s="6">
        <v>41696</v>
      </c>
      <c r="P3058" s="6">
        <v>84732</v>
      </c>
      <c r="Q3058" s="6">
        <v>53603.8</v>
      </c>
    </row>
    <row r="3059" spans="7:17" x14ac:dyDescent="0.3">
      <c r="G3059" s="3" t="s">
        <v>73</v>
      </c>
      <c r="H3059" s="3" t="s">
        <v>77</v>
      </c>
      <c r="I3059" s="3" t="s">
        <v>82</v>
      </c>
      <c r="J3059" s="3" t="s">
        <v>83</v>
      </c>
      <c r="K3059" s="3" t="s">
        <v>24</v>
      </c>
      <c r="L3059" s="6">
        <v>43040</v>
      </c>
      <c r="M3059" s="6">
        <v>65219</v>
      </c>
      <c r="N3059" s="6">
        <v>33332</v>
      </c>
      <c r="O3059" s="6">
        <v>41696</v>
      </c>
      <c r="P3059" s="6">
        <v>100893</v>
      </c>
      <c r="Q3059" s="6">
        <v>56836</v>
      </c>
    </row>
    <row r="3060" spans="7:17" x14ac:dyDescent="0.3">
      <c r="G3060" s="3" t="s">
        <v>73</v>
      </c>
      <c r="H3060" s="3" t="s">
        <v>77</v>
      </c>
      <c r="I3060" s="3" t="s">
        <v>82</v>
      </c>
      <c r="J3060" s="3" t="s">
        <v>84</v>
      </c>
      <c r="K3060" s="3" t="s">
        <v>24</v>
      </c>
      <c r="L3060" s="6">
        <v>43040</v>
      </c>
      <c r="M3060" s="6">
        <v>65219</v>
      </c>
      <c r="N3060" s="6">
        <v>33332</v>
      </c>
      <c r="O3060" s="6">
        <v>84732</v>
      </c>
      <c r="P3060" s="6">
        <v>100893</v>
      </c>
      <c r="Q3060" s="6">
        <v>65443.199999999997</v>
      </c>
    </row>
    <row r="3061" spans="7:17" x14ac:dyDescent="0.3">
      <c r="G3061" s="3" t="s">
        <v>73</v>
      </c>
      <c r="H3061" s="3" t="s">
        <v>77</v>
      </c>
      <c r="I3061" s="3" t="s">
        <v>83</v>
      </c>
      <c r="J3061" s="3" t="s">
        <v>84</v>
      </c>
      <c r="K3061" s="3" t="s">
        <v>24</v>
      </c>
      <c r="L3061" s="6">
        <v>43040</v>
      </c>
      <c r="M3061" s="6">
        <v>65219</v>
      </c>
      <c r="N3061" s="6">
        <v>41696</v>
      </c>
      <c r="O3061" s="6">
        <v>84732</v>
      </c>
      <c r="P3061" s="6">
        <v>100893</v>
      </c>
      <c r="Q3061" s="6">
        <v>67116</v>
      </c>
    </row>
    <row r="3062" spans="7:17" x14ac:dyDescent="0.3">
      <c r="G3062" s="3" t="s">
        <v>73</v>
      </c>
      <c r="H3062" s="3" t="s">
        <v>78</v>
      </c>
      <c r="I3062" s="3" t="s">
        <v>79</v>
      </c>
      <c r="J3062" s="3" t="s">
        <v>25</v>
      </c>
      <c r="K3062" s="3" t="s">
        <v>80</v>
      </c>
      <c r="L3062" s="6">
        <v>43040</v>
      </c>
      <c r="M3062" s="6">
        <v>94450</v>
      </c>
      <c r="N3062" s="6">
        <v>97051</v>
      </c>
      <c r="O3062" s="6">
        <v>50249</v>
      </c>
      <c r="P3062" s="6">
        <v>117461</v>
      </c>
      <c r="Q3062" s="6">
        <v>80450.2</v>
      </c>
    </row>
    <row r="3063" spans="7:17" x14ac:dyDescent="0.3">
      <c r="G3063" s="3" t="s">
        <v>73</v>
      </c>
      <c r="H3063" s="3" t="s">
        <v>78</v>
      </c>
      <c r="I3063" s="3" t="s">
        <v>79</v>
      </c>
      <c r="J3063" s="3" t="s">
        <v>25</v>
      </c>
      <c r="K3063" s="3" t="s">
        <v>81</v>
      </c>
      <c r="L3063" s="6">
        <v>43040</v>
      </c>
      <c r="M3063" s="6">
        <v>94450</v>
      </c>
      <c r="N3063" s="6">
        <v>97051</v>
      </c>
      <c r="O3063" s="6">
        <v>50249</v>
      </c>
      <c r="P3063" s="6">
        <v>36016</v>
      </c>
      <c r="Q3063" s="6">
        <v>64161.2</v>
      </c>
    </row>
    <row r="3064" spans="7:17" x14ac:dyDescent="0.3">
      <c r="G3064" s="3" t="s">
        <v>73</v>
      </c>
      <c r="H3064" s="3" t="s">
        <v>78</v>
      </c>
      <c r="I3064" s="3" t="s">
        <v>79</v>
      </c>
      <c r="J3064" s="3" t="s">
        <v>25</v>
      </c>
      <c r="K3064" s="3" t="s">
        <v>82</v>
      </c>
      <c r="L3064" s="6">
        <v>43040</v>
      </c>
      <c r="M3064" s="6">
        <v>94450</v>
      </c>
      <c r="N3064" s="6">
        <v>97051</v>
      </c>
      <c r="O3064" s="6">
        <v>50249</v>
      </c>
      <c r="P3064" s="6">
        <v>33332</v>
      </c>
      <c r="Q3064" s="6">
        <v>63624.4</v>
      </c>
    </row>
    <row r="3065" spans="7:17" x14ac:dyDescent="0.3">
      <c r="G3065" s="3" t="s">
        <v>73</v>
      </c>
      <c r="H3065" s="3" t="s">
        <v>78</v>
      </c>
      <c r="I3065" s="3" t="s">
        <v>79</v>
      </c>
      <c r="J3065" s="3" t="s">
        <v>25</v>
      </c>
      <c r="K3065" s="3" t="s">
        <v>83</v>
      </c>
      <c r="L3065" s="6">
        <v>43040</v>
      </c>
      <c r="M3065" s="6">
        <v>94450</v>
      </c>
      <c r="N3065" s="6">
        <v>97051</v>
      </c>
      <c r="O3065" s="6">
        <v>50249</v>
      </c>
      <c r="P3065" s="6">
        <v>41696</v>
      </c>
      <c r="Q3065" s="6">
        <v>65297.2</v>
      </c>
    </row>
    <row r="3066" spans="7:17" x14ac:dyDescent="0.3">
      <c r="G3066" s="3" t="s">
        <v>73</v>
      </c>
      <c r="H3066" s="3" t="s">
        <v>78</v>
      </c>
      <c r="I3066" s="3" t="s">
        <v>79</v>
      </c>
      <c r="J3066" s="3" t="s">
        <v>25</v>
      </c>
      <c r="K3066" s="3" t="s">
        <v>84</v>
      </c>
      <c r="L3066" s="6">
        <v>43040</v>
      </c>
      <c r="M3066" s="6">
        <v>94450</v>
      </c>
      <c r="N3066" s="6">
        <v>97051</v>
      </c>
      <c r="O3066" s="6">
        <v>50249</v>
      </c>
      <c r="P3066" s="6">
        <v>84732</v>
      </c>
      <c r="Q3066" s="6">
        <v>73904.399999999994</v>
      </c>
    </row>
    <row r="3067" spans="7:17" x14ac:dyDescent="0.3">
      <c r="G3067" s="3" t="s">
        <v>73</v>
      </c>
      <c r="H3067" s="3" t="s">
        <v>78</v>
      </c>
      <c r="I3067" s="3" t="s">
        <v>79</v>
      </c>
      <c r="J3067" s="3" t="s">
        <v>25</v>
      </c>
      <c r="K3067" s="3" t="s">
        <v>24</v>
      </c>
      <c r="L3067" s="6">
        <v>43040</v>
      </c>
      <c r="M3067" s="6">
        <v>94450</v>
      </c>
      <c r="N3067" s="6">
        <v>97051</v>
      </c>
      <c r="O3067" s="6">
        <v>50249</v>
      </c>
      <c r="P3067" s="6">
        <v>100893</v>
      </c>
      <c r="Q3067" s="6">
        <v>77136.600000000006</v>
      </c>
    </row>
    <row r="3068" spans="7:17" x14ac:dyDescent="0.3">
      <c r="G3068" s="3" t="s">
        <v>73</v>
      </c>
      <c r="H3068" s="3" t="s">
        <v>78</v>
      </c>
      <c r="I3068" s="3" t="s">
        <v>79</v>
      </c>
      <c r="J3068" s="3" t="s">
        <v>80</v>
      </c>
      <c r="K3068" s="3" t="s">
        <v>81</v>
      </c>
      <c r="L3068" s="6">
        <v>43040</v>
      </c>
      <c r="M3068" s="6">
        <v>94450</v>
      </c>
      <c r="N3068" s="6">
        <v>97051</v>
      </c>
      <c r="O3068" s="6">
        <v>117461</v>
      </c>
      <c r="P3068" s="6">
        <v>36016</v>
      </c>
      <c r="Q3068" s="6">
        <v>77603.600000000006</v>
      </c>
    </row>
    <row r="3069" spans="7:17" x14ac:dyDescent="0.3">
      <c r="G3069" s="3" t="s">
        <v>73</v>
      </c>
      <c r="H3069" s="3" t="s">
        <v>78</v>
      </c>
      <c r="I3069" s="3" t="s">
        <v>79</v>
      </c>
      <c r="J3069" s="3" t="s">
        <v>80</v>
      </c>
      <c r="K3069" s="3" t="s">
        <v>82</v>
      </c>
      <c r="L3069" s="6">
        <v>43040</v>
      </c>
      <c r="M3069" s="6">
        <v>94450</v>
      </c>
      <c r="N3069" s="6">
        <v>97051</v>
      </c>
      <c r="O3069" s="6">
        <v>117461</v>
      </c>
      <c r="P3069" s="6">
        <v>33332</v>
      </c>
      <c r="Q3069" s="6">
        <v>77066.8</v>
      </c>
    </row>
    <row r="3070" spans="7:17" x14ac:dyDescent="0.3">
      <c r="G3070" s="3" t="s">
        <v>73</v>
      </c>
      <c r="H3070" s="3" t="s">
        <v>78</v>
      </c>
      <c r="I3070" s="3" t="s">
        <v>79</v>
      </c>
      <c r="J3070" s="3" t="s">
        <v>80</v>
      </c>
      <c r="K3070" s="3" t="s">
        <v>83</v>
      </c>
      <c r="L3070" s="6">
        <v>43040</v>
      </c>
      <c r="M3070" s="6">
        <v>94450</v>
      </c>
      <c r="N3070" s="6">
        <v>97051</v>
      </c>
      <c r="O3070" s="6">
        <v>117461</v>
      </c>
      <c r="P3070" s="6">
        <v>41696</v>
      </c>
      <c r="Q3070" s="6">
        <v>78739.600000000006</v>
      </c>
    </row>
    <row r="3071" spans="7:17" x14ac:dyDescent="0.3">
      <c r="G3071" s="3" t="s">
        <v>73</v>
      </c>
      <c r="H3071" s="3" t="s">
        <v>78</v>
      </c>
      <c r="I3071" s="3" t="s">
        <v>79</v>
      </c>
      <c r="J3071" s="3" t="s">
        <v>80</v>
      </c>
      <c r="K3071" s="3" t="s">
        <v>84</v>
      </c>
      <c r="L3071" s="6">
        <v>43040</v>
      </c>
      <c r="M3071" s="6">
        <v>94450</v>
      </c>
      <c r="N3071" s="6">
        <v>97051</v>
      </c>
      <c r="O3071" s="6">
        <v>117461</v>
      </c>
      <c r="P3071" s="6">
        <v>84732</v>
      </c>
      <c r="Q3071" s="6">
        <v>87346.8</v>
      </c>
    </row>
    <row r="3072" spans="7:17" x14ac:dyDescent="0.3">
      <c r="G3072" s="3" t="s">
        <v>73</v>
      </c>
      <c r="H3072" s="3" t="s">
        <v>78</v>
      </c>
      <c r="I3072" s="3" t="s">
        <v>79</v>
      </c>
      <c r="J3072" s="3" t="s">
        <v>80</v>
      </c>
      <c r="K3072" s="3" t="s">
        <v>24</v>
      </c>
      <c r="L3072" s="6">
        <v>43040</v>
      </c>
      <c r="M3072" s="6">
        <v>94450</v>
      </c>
      <c r="N3072" s="6">
        <v>97051</v>
      </c>
      <c r="O3072" s="6">
        <v>117461</v>
      </c>
      <c r="P3072" s="6">
        <v>100893</v>
      </c>
      <c r="Q3072" s="6">
        <v>90579</v>
      </c>
    </row>
    <row r="3073" spans="7:17" x14ac:dyDescent="0.3">
      <c r="G3073" s="3" t="s">
        <v>73</v>
      </c>
      <c r="H3073" s="3" t="s">
        <v>78</v>
      </c>
      <c r="I3073" s="3" t="s">
        <v>79</v>
      </c>
      <c r="J3073" s="3" t="s">
        <v>81</v>
      </c>
      <c r="K3073" s="3" t="s">
        <v>82</v>
      </c>
      <c r="L3073" s="6">
        <v>43040</v>
      </c>
      <c r="M3073" s="6">
        <v>94450</v>
      </c>
      <c r="N3073" s="6">
        <v>97051</v>
      </c>
      <c r="O3073" s="6">
        <v>36016</v>
      </c>
      <c r="P3073" s="6">
        <v>33332</v>
      </c>
      <c r="Q3073" s="6">
        <v>60777.8</v>
      </c>
    </row>
    <row r="3074" spans="7:17" x14ac:dyDescent="0.3">
      <c r="G3074" s="3" t="s">
        <v>73</v>
      </c>
      <c r="H3074" s="3" t="s">
        <v>78</v>
      </c>
      <c r="I3074" s="3" t="s">
        <v>79</v>
      </c>
      <c r="J3074" s="3" t="s">
        <v>81</v>
      </c>
      <c r="K3074" s="3" t="s">
        <v>83</v>
      </c>
      <c r="L3074" s="6">
        <v>43040</v>
      </c>
      <c r="M3074" s="6">
        <v>94450</v>
      </c>
      <c r="N3074" s="6">
        <v>97051</v>
      </c>
      <c r="O3074" s="6">
        <v>36016</v>
      </c>
      <c r="P3074" s="6">
        <v>41696</v>
      </c>
      <c r="Q3074" s="6">
        <v>62450.6</v>
      </c>
    </row>
    <row r="3075" spans="7:17" x14ac:dyDescent="0.3">
      <c r="G3075" s="3" t="s">
        <v>73</v>
      </c>
      <c r="H3075" s="3" t="s">
        <v>78</v>
      </c>
      <c r="I3075" s="3" t="s">
        <v>79</v>
      </c>
      <c r="J3075" s="3" t="s">
        <v>81</v>
      </c>
      <c r="K3075" s="3" t="s">
        <v>84</v>
      </c>
      <c r="L3075" s="6">
        <v>43040</v>
      </c>
      <c r="M3075" s="6">
        <v>94450</v>
      </c>
      <c r="N3075" s="6">
        <v>97051</v>
      </c>
      <c r="O3075" s="6">
        <v>36016</v>
      </c>
      <c r="P3075" s="6">
        <v>84732</v>
      </c>
      <c r="Q3075" s="6">
        <v>71057.8</v>
      </c>
    </row>
    <row r="3076" spans="7:17" x14ac:dyDescent="0.3">
      <c r="G3076" s="3" t="s">
        <v>73</v>
      </c>
      <c r="H3076" s="3" t="s">
        <v>78</v>
      </c>
      <c r="I3076" s="3" t="s">
        <v>79</v>
      </c>
      <c r="J3076" s="3" t="s">
        <v>81</v>
      </c>
      <c r="K3076" s="3" t="s">
        <v>24</v>
      </c>
      <c r="L3076" s="6">
        <v>43040</v>
      </c>
      <c r="M3076" s="6">
        <v>94450</v>
      </c>
      <c r="N3076" s="6">
        <v>97051</v>
      </c>
      <c r="O3076" s="6">
        <v>36016</v>
      </c>
      <c r="P3076" s="6">
        <v>100893</v>
      </c>
      <c r="Q3076" s="6">
        <v>74290</v>
      </c>
    </row>
    <row r="3077" spans="7:17" x14ac:dyDescent="0.3">
      <c r="G3077" s="3" t="s">
        <v>73</v>
      </c>
      <c r="H3077" s="3" t="s">
        <v>78</v>
      </c>
      <c r="I3077" s="3" t="s">
        <v>79</v>
      </c>
      <c r="J3077" s="3" t="s">
        <v>82</v>
      </c>
      <c r="K3077" s="3" t="s">
        <v>83</v>
      </c>
      <c r="L3077" s="6">
        <v>43040</v>
      </c>
      <c r="M3077" s="6">
        <v>94450</v>
      </c>
      <c r="N3077" s="6">
        <v>97051</v>
      </c>
      <c r="O3077" s="6">
        <v>33332</v>
      </c>
      <c r="P3077" s="6">
        <v>41696</v>
      </c>
      <c r="Q3077" s="6">
        <v>61913.8</v>
      </c>
    </row>
    <row r="3078" spans="7:17" x14ac:dyDescent="0.3">
      <c r="G3078" s="3" t="s">
        <v>73</v>
      </c>
      <c r="H3078" s="3" t="s">
        <v>78</v>
      </c>
      <c r="I3078" s="3" t="s">
        <v>79</v>
      </c>
      <c r="J3078" s="3" t="s">
        <v>82</v>
      </c>
      <c r="K3078" s="3" t="s">
        <v>84</v>
      </c>
      <c r="L3078" s="6">
        <v>43040</v>
      </c>
      <c r="M3078" s="6">
        <v>94450</v>
      </c>
      <c r="N3078" s="6">
        <v>97051</v>
      </c>
      <c r="O3078" s="6">
        <v>33332</v>
      </c>
      <c r="P3078" s="6">
        <v>84732</v>
      </c>
      <c r="Q3078" s="6">
        <v>70521</v>
      </c>
    </row>
    <row r="3079" spans="7:17" x14ac:dyDescent="0.3">
      <c r="G3079" s="3" t="s">
        <v>73</v>
      </c>
      <c r="H3079" s="3" t="s">
        <v>78</v>
      </c>
      <c r="I3079" s="3" t="s">
        <v>79</v>
      </c>
      <c r="J3079" s="3" t="s">
        <v>82</v>
      </c>
      <c r="K3079" s="3" t="s">
        <v>24</v>
      </c>
      <c r="L3079" s="6">
        <v>43040</v>
      </c>
      <c r="M3079" s="6">
        <v>94450</v>
      </c>
      <c r="N3079" s="6">
        <v>97051</v>
      </c>
      <c r="O3079" s="6">
        <v>33332</v>
      </c>
      <c r="P3079" s="6">
        <v>100893</v>
      </c>
      <c r="Q3079" s="6">
        <v>73753.2</v>
      </c>
    </row>
    <row r="3080" spans="7:17" x14ac:dyDescent="0.3">
      <c r="G3080" s="3" t="s">
        <v>73</v>
      </c>
      <c r="H3080" s="3" t="s">
        <v>78</v>
      </c>
      <c r="I3080" s="3" t="s">
        <v>79</v>
      </c>
      <c r="J3080" s="3" t="s">
        <v>83</v>
      </c>
      <c r="K3080" s="3" t="s">
        <v>84</v>
      </c>
      <c r="L3080" s="6">
        <v>43040</v>
      </c>
      <c r="M3080" s="6">
        <v>94450</v>
      </c>
      <c r="N3080" s="6">
        <v>97051</v>
      </c>
      <c r="O3080" s="6">
        <v>41696</v>
      </c>
      <c r="P3080" s="6">
        <v>84732</v>
      </c>
      <c r="Q3080" s="6">
        <v>72193.8</v>
      </c>
    </row>
    <row r="3081" spans="7:17" x14ac:dyDescent="0.3">
      <c r="G3081" s="3" t="s">
        <v>73</v>
      </c>
      <c r="H3081" s="3" t="s">
        <v>78</v>
      </c>
      <c r="I3081" s="3" t="s">
        <v>79</v>
      </c>
      <c r="J3081" s="3" t="s">
        <v>83</v>
      </c>
      <c r="K3081" s="3" t="s">
        <v>24</v>
      </c>
      <c r="L3081" s="6">
        <v>43040</v>
      </c>
      <c r="M3081" s="6">
        <v>94450</v>
      </c>
      <c r="N3081" s="6">
        <v>97051</v>
      </c>
      <c r="O3081" s="6">
        <v>41696</v>
      </c>
      <c r="P3081" s="6">
        <v>100893</v>
      </c>
      <c r="Q3081" s="6">
        <v>75426</v>
      </c>
    </row>
    <row r="3082" spans="7:17" x14ac:dyDescent="0.3">
      <c r="G3082" s="3" t="s">
        <v>73</v>
      </c>
      <c r="H3082" s="3" t="s">
        <v>78</v>
      </c>
      <c r="I3082" s="3" t="s">
        <v>79</v>
      </c>
      <c r="J3082" s="3" t="s">
        <v>84</v>
      </c>
      <c r="K3082" s="3" t="s">
        <v>24</v>
      </c>
      <c r="L3082" s="6">
        <v>43040</v>
      </c>
      <c r="M3082" s="6">
        <v>94450</v>
      </c>
      <c r="N3082" s="6">
        <v>97051</v>
      </c>
      <c r="O3082" s="6">
        <v>84732</v>
      </c>
      <c r="P3082" s="6">
        <v>100893</v>
      </c>
      <c r="Q3082" s="6">
        <v>84033.2</v>
      </c>
    </row>
    <row r="3083" spans="7:17" x14ac:dyDescent="0.3">
      <c r="G3083" s="3" t="s">
        <v>73</v>
      </c>
      <c r="H3083" s="3" t="s">
        <v>78</v>
      </c>
      <c r="I3083" s="3" t="s">
        <v>25</v>
      </c>
      <c r="J3083" s="3" t="s">
        <v>80</v>
      </c>
      <c r="K3083" s="3" t="s">
        <v>81</v>
      </c>
      <c r="L3083" s="6">
        <v>43040</v>
      </c>
      <c r="M3083" s="6">
        <v>94450</v>
      </c>
      <c r="N3083" s="6">
        <v>50249</v>
      </c>
      <c r="O3083" s="6">
        <v>117461</v>
      </c>
      <c r="P3083" s="6">
        <v>36016</v>
      </c>
      <c r="Q3083" s="6">
        <v>68243.199999999997</v>
      </c>
    </row>
    <row r="3084" spans="7:17" x14ac:dyDescent="0.3">
      <c r="G3084" s="3" t="s">
        <v>73</v>
      </c>
      <c r="H3084" s="3" t="s">
        <v>78</v>
      </c>
      <c r="I3084" s="3" t="s">
        <v>25</v>
      </c>
      <c r="J3084" s="3" t="s">
        <v>80</v>
      </c>
      <c r="K3084" s="3" t="s">
        <v>82</v>
      </c>
      <c r="L3084" s="6">
        <v>43040</v>
      </c>
      <c r="M3084" s="6">
        <v>94450</v>
      </c>
      <c r="N3084" s="6">
        <v>50249</v>
      </c>
      <c r="O3084" s="6">
        <v>117461</v>
      </c>
      <c r="P3084" s="6">
        <v>33332</v>
      </c>
      <c r="Q3084" s="6">
        <v>67706.399999999994</v>
      </c>
    </row>
    <row r="3085" spans="7:17" x14ac:dyDescent="0.3">
      <c r="G3085" s="3" t="s">
        <v>73</v>
      </c>
      <c r="H3085" s="3" t="s">
        <v>78</v>
      </c>
      <c r="I3085" s="3" t="s">
        <v>25</v>
      </c>
      <c r="J3085" s="3" t="s">
        <v>80</v>
      </c>
      <c r="K3085" s="3" t="s">
        <v>83</v>
      </c>
      <c r="L3085" s="6">
        <v>43040</v>
      </c>
      <c r="M3085" s="6">
        <v>94450</v>
      </c>
      <c r="N3085" s="6">
        <v>50249</v>
      </c>
      <c r="O3085" s="6">
        <v>117461</v>
      </c>
      <c r="P3085" s="6">
        <v>41696</v>
      </c>
      <c r="Q3085" s="6">
        <v>69379.199999999997</v>
      </c>
    </row>
    <row r="3086" spans="7:17" x14ac:dyDescent="0.3">
      <c r="G3086" s="3" t="s">
        <v>73</v>
      </c>
      <c r="H3086" s="3" t="s">
        <v>78</v>
      </c>
      <c r="I3086" s="3" t="s">
        <v>25</v>
      </c>
      <c r="J3086" s="3" t="s">
        <v>80</v>
      </c>
      <c r="K3086" s="3" t="s">
        <v>84</v>
      </c>
      <c r="L3086" s="6">
        <v>43040</v>
      </c>
      <c r="M3086" s="6">
        <v>94450</v>
      </c>
      <c r="N3086" s="6">
        <v>50249</v>
      </c>
      <c r="O3086" s="6">
        <v>117461</v>
      </c>
      <c r="P3086" s="6">
        <v>84732</v>
      </c>
      <c r="Q3086" s="6">
        <v>77986.399999999994</v>
      </c>
    </row>
    <row r="3087" spans="7:17" x14ac:dyDescent="0.3">
      <c r="G3087" s="3" t="s">
        <v>73</v>
      </c>
      <c r="H3087" s="3" t="s">
        <v>78</v>
      </c>
      <c r="I3087" s="3" t="s">
        <v>25</v>
      </c>
      <c r="J3087" s="3" t="s">
        <v>80</v>
      </c>
      <c r="K3087" s="3" t="s">
        <v>24</v>
      </c>
      <c r="L3087" s="6">
        <v>43040</v>
      </c>
      <c r="M3087" s="6">
        <v>94450</v>
      </c>
      <c r="N3087" s="6">
        <v>50249</v>
      </c>
      <c r="O3087" s="6">
        <v>117461</v>
      </c>
      <c r="P3087" s="6">
        <v>100893</v>
      </c>
      <c r="Q3087" s="6">
        <v>81218.600000000006</v>
      </c>
    </row>
    <row r="3088" spans="7:17" x14ac:dyDescent="0.3">
      <c r="G3088" s="3" t="s">
        <v>73</v>
      </c>
      <c r="H3088" s="3" t="s">
        <v>78</v>
      </c>
      <c r="I3088" s="3" t="s">
        <v>25</v>
      </c>
      <c r="J3088" s="3" t="s">
        <v>81</v>
      </c>
      <c r="K3088" s="3" t="s">
        <v>82</v>
      </c>
      <c r="L3088" s="6">
        <v>43040</v>
      </c>
      <c r="M3088" s="6">
        <v>94450</v>
      </c>
      <c r="N3088" s="6">
        <v>50249</v>
      </c>
      <c r="O3088" s="6">
        <v>36016</v>
      </c>
      <c r="P3088" s="6">
        <v>33332</v>
      </c>
      <c r="Q3088" s="6">
        <v>51417.4</v>
      </c>
    </row>
    <row r="3089" spans="7:17" x14ac:dyDescent="0.3">
      <c r="G3089" s="3" t="s">
        <v>73</v>
      </c>
      <c r="H3089" s="3" t="s">
        <v>78</v>
      </c>
      <c r="I3089" s="3" t="s">
        <v>25</v>
      </c>
      <c r="J3089" s="3" t="s">
        <v>81</v>
      </c>
      <c r="K3089" s="3" t="s">
        <v>83</v>
      </c>
      <c r="L3089" s="6">
        <v>43040</v>
      </c>
      <c r="M3089" s="6">
        <v>94450</v>
      </c>
      <c r="N3089" s="6">
        <v>50249</v>
      </c>
      <c r="O3089" s="6">
        <v>36016</v>
      </c>
      <c r="P3089" s="6">
        <v>41696</v>
      </c>
      <c r="Q3089" s="6">
        <v>53090.2</v>
      </c>
    </row>
    <row r="3090" spans="7:17" x14ac:dyDescent="0.3">
      <c r="G3090" s="3" t="s">
        <v>73</v>
      </c>
      <c r="H3090" s="3" t="s">
        <v>78</v>
      </c>
      <c r="I3090" s="3" t="s">
        <v>25</v>
      </c>
      <c r="J3090" s="3" t="s">
        <v>81</v>
      </c>
      <c r="K3090" s="3" t="s">
        <v>84</v>
      </c>
      <c r="L3090" s="6">
        <v>43040</v>
      </c>
      <c r="M3090" s="6">
        <v>94450</v>
      </c>
      <c r="N3090" s="6">
        <v>50249</v>
      </c>
      <c r="O3090" s="6">
        <v>36016</v>
      </c>
      <c r="P3090" s="6">
        <v>84732</v>
      </c>
      <c r="Q3090" s="6">
        <v>61697.4</v>
      </c>
    </row>
    <row r="3091" spans="7:17" x14ac:dyDescent="0.3">
      <c r="G3091" s="3" t="s">
        <v>73</v>
      </c>
      <c r="H3091" s="3" t="s">
        <v>78</v>
      </c>
      <c r="I3091" s="3" t="s">
        <v>25</v>
      </c>
      <c r="J3091" s="3" t="s">
        <v>81</v>
      </c>
      <c r="K3091" s="3" t="s">
        <v>24</v>
      </c>
      <c r="L3091" s="6">
        <v>43040</v>
      </c>
      <c r="M3091" s="6">
        <v>94450</v>
      </c>
      <c r="N3091" s="6">
        <v>50249</v>
      </c>
      <c r="O3091" s="6">
        <v>36016</v>
      </c>
      <c r="P3091" s="6">
        <v>100893</v>
      </c>
      <c r="Q3091" s="6">
        <v>64929.599999999999</v>
      </c>
    </row>
    <row r="3092" spans="7:17" x14ac:dyDescent="0.3">
      <c r="G3092" s="3" t="s">
        <v>73</v>
      </c>
      <c r="H3092" s="3" t="s">
        <v>78</v>
      </c>
      <c r="I3092" s="3" t="s">
        <v>25</v>
      </c>
      <c r="J3092" s="3" t="s">
        <v>82</v>
      </c>
      <c r="K3092" s="3" t="s">
        <v>83</v>
      </c>
      <c r="L3092" s="6">
        <v>43040</v>
      </c>
      <c r="M3092" s="6">
        <v>94450</v>
      </c>
      <c r="N3092" s="6">
        <v>50249</v>
      </c>
      <c r="O3092" s="6">
        <v>33332</v>
      </c>
      <c r="P3092" s="6">
        <v>41696</v>
      </c>
      <c r="Q3092" s="6">
        <v>52553.4</v>
      </c>
    </row>
    <row r="3093" spans="7:17" x14ac:dyDescent="0.3">
      <c r="G3093" s="3" t="s">
        <v>73</v>
      </c>
      <c r="H3093" s="3" t="s">
        <v>78</v>
      </c>
      <c r="I3093" s="3" t="s">
        <v>25</v>
      </c>
      <c r="J3093" s="3" t="s">
        <v>82</v>
      </c>
      <c r="K3093" s="3" t="s">
        <v>84</v>
      </c>
      <c r="L3093" s="6">
        <v>43040</v>
      </c>
      <c r="M3093" s="6">
        <v>94450</v>
      </c>
      <c r="N3093" s="6">
        <v>50249</v>
      </c>
      <c r="O3093" s="6">
        <v>33332</v>
      </c>
      <c r="P3093" s="6">
        <v>84732</v>
      </c>
      <c r="Q3093" s="6">
        <v>61160.6</v>
      </c>
    </row>
    <row r="3094" spans="7:17" x14ac:dyDescent="0.3">
      <c r="G3094" s="3" t="s">
        <v>73</v>
      </c>
      <c r="H3094" s="3" t="s">
        <v>78</v>
      </c>
      <c r="I3094" s="3" t="s">
        <v>25</v>
      </c>
      <c r="J3094" s="3" t="s">
        <v>82</v>
      </c>
      <c r="K3094" s="3" t="s">
        <v>24</v>
      </c>
      <c r="L3094" s="6">
        <v>43040</v>
      </c>
      <c r="M3094" s="6">
        <v>94450</v>
      </c>
      <c r="N3094" s="6">
        <v>50249</v>
      </c>
      <c r="O3094" s="6">
        <v>33332</v>
      </c>
      <c r="P3094" s="6">
        <v>100893</v>
      </c>
      <c r="Q3094" s="6">
        <v>64392.800000000003</v>
      </c>
    </row>
    <row r="3095" spans="7:17" x14ac:dyDescent="0.3">
      <c r="G3095" s="3" t="s">
        <v>73</v>
      </c>
      <c r="H3095" s="3" t="s">
        <v>78</v>
      </c>
      <c r="I3095" s="3" t="s">
        <v>25</v>
      </c>
      <c r="J3095" s="3" t="s">
        <v>83</v>
      </c>
      <c r="K3095" s="3" t="s">
        <v>84</v>
      </c>
      <c r="L3095" s="6">
        <v>43040</v>
      </c>
      <c r="M3095" s="6">
        <v>94450</v>
      </c>
      <c r="N3095" s="6">
        <v>50249</v>
      </c>
      <c r="O3095" s="6">
        <v>41696</v>
      </c>
      <c r="P3095" s="6">
        <v>84732</v>
      </c>
      <c r="Q3095" s="6">
        <v>62833.4</v>
      </c>
    </row>
    <row r="3096" spans="7:17" x14ac:dyDescent="0.3">
      <c r="G3096" s="3" t="s">
        <v>73</v>
      </c>
      <c r="H3096" s="3" t="s">
        <v>78</v>
      </c>
      <c r="I3096" s="3" t="s">
        <v>25</v>
      </c>
      <c r="J3096" s="3" t="s">
        <v>83</v>
      </c>
      <c r="K3096" s="3" t="s">
        <v>24</v>
      </c>
      <c r="L3096" s="6">
        <v>43040</v>
      </c>
      <c r="M3096" s="6">
        <v>94450</v>
      </c>
      <c r="N3096" s="6">
        <v>50249</v>
      </c>
      <c r="O3096" s="6">
        <v>41696</v>
      </c>
      <c r="P3096" s="6">
        <v>100893</v>
      </c>
      <c r="Q3096" s="6">
        <v>66065.600000000006</v>
      </c>
    </row>
    <row r="3097" spans="7:17" x14ac:dyDescent="0.3">
      <c r="G3097" s="3" t="s">
        <v>73</v>
      </c>
      <c r="H3097" s="3" t="s">
        <v>78</v>
      </c>
      <c r="I3097" s="3" t="s">
        <v>25</v>
      </c>
      <c r="J3097" s="3" t="s">
        <v>84</v>
      </c>
      <c r="K3097" s="3" t="s">
        <v>24</v>
      </c>
      <c r="L3097" s="6">
        <v>43040</v>
      </c>
      <c r="M3097" s="6">
        <v>94450</v>
      </c>
      <c r="N3097" s="6">
        <v>50249</v>
      </c>
      <c r="O3097" s="6">
        <v>84732</v>
      </c>
      <c r="P3097" s="6">
        <v>100893</v>
      </c>
      <c r="Q3097" s="6">
        <v>74672.800000000003</v>
      </c>
    </row>
    <row r="3098" spans="7:17" x14ac:dyDescent="0.3">
      <c r="G3098" s="3" t="s">
        <v>73</v>
      </c>
      <c r="H3098" s="3" t="s">
        <v>78</v>
      </c>
      <c r="I3098" s="3" t="s">
        <v>80</v>
      </c>
      <c r="J3098" s="3" t="s">
        <v>81</v>
      </c>
      <c r="K3098" s="3" t="s">
        <v>82</v>
      </c>
      <c r="L3098" s="6">
        <v>43040</v>
      </c>
      <c r="M3098" s="6">
        <v>94450</v>
      </c>
      <c r="N3098" s="6">
        <v>117461</v>
      </c>
      <c r="O3098" s="6">
        <v>36016</v>
      </c>
      <c r="P3098" s="6">
        <v>33332</v>
      </c>
      <c r="Q3098" s="6">
        <v>64859.8</v>
      </c>
    </row>
    <row r="3099" spans="7:17" x14ac:dyDescent="0.3">
      <c r="G3099" s="3" t="s">
        <v>73</v>
      </c>
      <c r="H3099" s="3" t="s">
        <v>78</v>
      </c>
      <c r="I3099" s="3" t="s">
        <v>80</v>
      </c>
      <c r="J3099" s="3" t="s">
        <v>81</v>
      </c>
      <c r="K3099" s="3" t="s">
        <v>83</v>
      </c>
      <c r="L3099" s="6">
        <v>43040</v>
      </c>
      <c r="M3099" s="6">
        <v>94450</v>
      </c>
      <c r="N3099" s="6">
        <v>117461</v>
      </c>
      <c r="O3099" s="6">
        <v>36016</v>
      </c>
      <c r="P3099" s="6">
        <v>41696</v>
      </c>
      <c r="Q3099" s="6">
        <v>66532.600000000006</v>
      </c>
    </row>
    <row r="3100" spans="7:17" x14ac:dyDescent="0.3">
      <c r="G3100" s="3" t="s">
        <v>73</v>
      </c>
      <c r="H3100" s="3" t="s">
        <v>78</v>
      </c>
      <c r="I3100" s="3" t="s">
        <v>80</v>
      </c>
      <c r="J3100" s="3" t="s">
        <v>81</v>
      </c>
      <c r="K3100" s="3" t="s">
        <v>84</v>
      </c>
      <c r="L3100" s="6">
        <v>43040</v>
      </c>
      <c r="M3100" s="6">
        <v>94450</v>
      </c>
      <c r="N3100" s="6">
        <v>117461</v>
      </c>
      <c r="O3100" s="6">
        <v>36016</v>
      </c>
      <c r="P3100" s="6">
        <v>84732</v>
      </c>
      <c r="Q3100" s="6">
        <v>75139.8</v>
      </c>
    </row>
    <row r="3101" spans="7:17" x14ac:dyDescent="0.3">
      <c r="G3101" s="3" t="s">
        <v>73</v>
      </c>
      <c r="H3101" s="3" t="s">
        <v>78</v>
      </c>
      <c r="I3101" s="3" t="s">
        <v>80</v>
      </c>
      <c r="J3101" s="3" t="s">
        <v>81</v>
      </c>
      <c r="K3101" s="3" t="s">
        <v>24</v>
      </c>
      <c r="L3101" s="6">
        <v>43040</v>
      </c>
      <c r="M3101" s="6">
        <v>94450</v>
      </c>
      <c r="N3101" s="6">
        <v>117461</v>
      </c>
      <c r="O3101" s="6">
        <v>36016</v>
      </c>
      <c r="P3101" s="6">
        <v>100893</v>
      </c>
      <c r="Q3101" s="6">
        <v>78372</v>
      </c>
    </row>
    <row r="3102" spans="7:17" x14ac:dyDescent="0.3">
      <c r="G3102" s="3" t="s">
        <v>73</v>
      </c>
      <c r="H3102" s="3" t="s">
        <v>78</v>
      </c>
      <c r="I3102" s="3" t="s">
        <v>80</v>
      </c>
      <c r="J3102" s="3" t="s">
        <v>82</v>
      </c>
      <c r="K3102" s="3" t="s">
        <v>83</v>
      </c>
      <c r="L3102" s="6">
        <v>43040</v>
      </c>
      <c r="M3102" s="6">
        <v>94450</v>
      </c>
      <c r="N3102" s="6">
        <v>117461</v>
      </c>
      <c r="O3102" s="6">
        <v>33332</v>
      </c>
      <c r="P3102" s="6">
        <v>41696</v>
      </c>
      <c r="Q3102" s="6">
        <v>65995.8</v>
      </c>
    </row>
    <row r="3103" spans="7:17" x14ac:dyDescent="0.3">
      <c r="G3103" s="3" t="s">
        <v>73</v>
      </c>
      <c r="H3103" s="3" t="s">
        <v>78</v>
      </c>
      <c r="I3103" s="3" t="s">
        <v>80</v>
      </c>
      <c r="J3103" s="3" t="s">
        <v>82</v>
      </c>
      <c r="K3103" s="3" t="s">
        <v>84</v>
      </c>
      <c r="L3103" s="6">
        <v>43040</v>
      </c>
      <c r="M3103" s="6">
        <v>94450</v>
      </c>
      <c r="N3103" s="6">
        <v>117461</v>
      </c>
      <c r="O3103" s="6">
        <v>33332</v>
      </c>
      <c r="P3103" s="6">
        <v>84732</v>
      </c>
      <c r="Q3103" s="6">
        <v>74603</v>
      </c>
    </row>
    <row r="3104" spans="7:17" x14ac:dyDescent="0.3">
      <c r="G3104" s="3" t="s">
        <v>73</v>
      </c>
      <c r="H3104" s="3" t="s">
        <v>78</v>
      </c>
      <c r="I3104" s="3" t="s">
        <v>80</v>
      </c>
      <c r="J3104" s="3" t="s">
        <v>82</v>
      </c>
      <c r="K3104" s="3" t="s">
        <v>24</v>
      </c>
      <c r="L3104" s="6">
        <v>43040</v>
      </c>
      <c r="M3104" s="6">
        <v>94450</v>
      </c>
      <c r="N3104" s="6">
        <v>117461</v>
      </c>
      <c r="O3104" s="6">
        <v>33332</v>
      </c>
      <c r="P3104" s="6">
        <v>100893</v>
      </c>
      <c r="Q3104" s="6">
        <v>77835.199999999997</v>
      </c>
    </row>
    <row r="3105" spans="7:17" x14ac:dyDescent="0.3">
      <c r="G3105" s="3" t="s">
        <v>73</v>
      </c>
      <c r="H3105" s="3" t="s">
        <v>78</v>
      </c>
      <c r="I3105" s="3" t="s">
        <v>80</v>
      </c>
      <c r="J3105" s="3" t="s">
        <v>83</v>
      </c>
      <c r="K3105" s="3" t="s">
        <v>84</v>
      </c>
      <c r="L3105" s="6">
        <v>43040</v>
      </c>
      <c r="M3105" s="6">
        <v>94450</v>
      </c>
      <c r="N3105" s="6">
        <v>117461</v>
      </c>
      <c r="O3105" s="6">
        <v>41696</v>
      </c>
      <c r="P3105" s="6">
        <v>84732</v>
      </c>
      <c r="Q3105" s="6">
        <v>76275.8</v>
      </c>
    </row>
    <row r="3106" spans="7:17" x14ac:dyDescent="0.3">
      <c r="G3106" s="3" t="s">
        <v>73</v>
      </c>
      <c r="H3106" s="3" t="s">
        <v>78</v>
      </c>
      <c r="I3106" s="3" t="s">
        <v>80</v>
      </c>
      <c r="J3106" s="3" t="s">
        <v>83</v>
      </c>
      <c r="K3106" s="3" t="s">
        <v>24</v>
      </c>
      <c r="L3106" s="6">
        <v>43040</v>
      </c>
      <c r="M3106" s="6">
        <v>94450</v>
      </c>
      <c r="N3106" s="6">
        <v>117461</v>
      </c>
      <c r="O3106" s="6">
        <v>41696</v>
      </c>
      <c r="P3106" s="6">
        <v>100893</v>
      </c>
      <c r="Q3106" s="6">
        <v>79508</v>
      </c>
    </row>
    <row r="3107" spans="7:17" x14ac:dyDescent="0.3">
      <c r="G3107" s="3" t="s">
        <v>73</v>
      </c>
      <c r="H3107" s="3" t="s">
        <v>78</v>
      </c>
      <c r="I3107" s="3" t="s">
        <v>80</v>
      </c>
      <c r="J3107" s="3" t="s">
        <v>84</v>
      </c>
      <c r="K3107" s="3" t="s">
        <v>24</v>
      </c>
      <c r="L3107" s="6">
        <v>43040</v>
      </c>
      <c r="M3107" s="6">
        <v>94450</v>
      </c>
      <c r="N3107" s="6">
        <v>117461</v>
      </c>
      <c r="O3107" s="6">
        <v>84732</v>
      </c>
      <c r="P3107" s="6">
        <v>100893</v>
      </c>
      <c r="Q3107" s="6">
        <v>88115.199999999997</v>
      </c>
    </row>
    <row r="3108" spans="7:17" x14ac:dyDescent="0.3">
      <c r="G3108" s="3" t="s">
        <v>73</v>
      </c>
      <c r="H3108" s="3" t="s">
        <v>78</v>
      </c>
      <c r="I3108" s="3" t="s">
        <v>81</v>
      </c>
      <c r="J3108" s="3" t="s">
        <v>82</v>
      </c>
      <c r="K3108" s="3" t="s">
        <v>83</v>
      </c>
      <c r="L3108" s="6">
        <v>43040</v>
      </c>
      <c r="M3108" s="6">
        <v>94450</v>
      </c>
      <c r="N3108" s="6">
        <v>36016</v>
      </c>
      <c r="O3108" s="6">
        <v>33332</v>
      </c>
      <c r="P3108" s="6">
        <v>41696</v>
      </c>
      <c r="Q3108" s="6">
        <v>49706.8</v>
      </c>
    </row>
    <row r="3109" spans="7:17" x14ac:dyDescent="0.3">
      <c r="G3109" s="3" t="s">
        <v>73</v>
      </c>
      <c r="H3109" s="3" t="s">
        <v>78</v>
      </c>
      <c r="I3109" s="3" t="s">
        <v>81</v>
      </c>
      <c r="J3109" s="3" t="s">
        <v>82</v>
      </c>
      <c r="K3109" s="3" t="s">
        <v>84</v>
      </c>
      <c r="L3109" s="6">
        <v>43040</v>
      </c>
      <c r="M3109" s="6">
        <v>94450</v>
      </c>
      <c r="N3109" s="6">
        <v>36016</v>
      </c>
      <c r="O3109" s="6">
        <v>33332</v>
      </c>
      <c r="P3109" s="6">
        <v>84732</v>
      </c>
      <c r="Q3109" s="6">
        <v>58314</v>
      </c>
    </row>
    <row r="3110" spans="7:17" x14ac:dyDescent="0.3">
      <c r="G3110" s="3" t="s">
        <v>73</v>
      </c>
      <c r="H3110" s="3" t="s">
        <v>78</v>
      </c>
      <c r="I3110" s="3" t="s">
        <v>81</v>
      </c>
      <c r="J3110" s="3" t="s">
        <v>82</v>
      </c>
      <c r="K3110" s="3" t="s">
        <v>24</v>
      </c>
      <c r="L3110" s="6">
        <v>43040</v>
      </c>
      <c r="M3110" s="6">
        <v>94450</v>
      </c>
      <c r="N3110" s="6">
        <v>36016</v>
      </c>
      <c r="O3110" s="6">
        <v>33332</v>
      </c>
      <c r="P3110" s="6">
        <v>100893</v>
      </c>
      <c r="Q3110" s="6">
        <v>61546.2</v>
      </c>
    </row>
    <row r="3111" spans="7:17" x14ac:dyDescent="0.3">
      <c r="G3111" s="3" t="s">
        <v>73</v>
      </c>
      <c r="H3111" s="3" t="s">
        <v>78</v>
      </c>
      <c r="I3111" s="3" t="s">
        <v>81</v>
      </c>
      <c r="J3111" s="3" t="s">
        <v>83</v>
      </c>
      <c r="K3111" s="3" t="s">
        <v>84</v>
      </c>
      <c r="L3111" s="6">
        <v>43040</v>
      </c>
      <c r="M3111" s="6">
        <v>94450</v>
      </c>
      <c r="N3111" s="6">
        <v>36016</v>
      </c>
      <c r="O3111" s="6">
        <v>41696</v>
      </c>
      <c r="P3111" s="6">
        <v>84732</v>
      </c>
      <c r="Q3111" s="6">
        <v>59986.8</v>
      </c>
    </row>
    <row r="3112" spans="7:17" x14ac:dyDescent="0.3">
      <c r="G3112" s="3" t="s">
        <v>73</v>
      </c>
      <c r="H3112" s="3" t="s">
        <v>78</v>
      </c>
      <c r="I3112" s="3" t="s">
        <v>81</v>
      </c>
      <c r="J3112" s="3" t="s">
        <v>83</v>
      </c>
      <c r="K3112" s="3" t="s">
        <v>24</v>
      </c>
      <c r="L3112" s="6">
        <v>43040</v>
      </c>
      <c r="M3112" s="6">
        <v>94450</v>
      </c>
      <c r="N3112" s="6">
        <v>36016</v>
      </c>
      <c r="O3112" s="6">
        <v>41696</v>
      </c>
      <c r="P3112" s="6">
        <v>100893</v>
      </c>
      <c r="Q3112" s="6">
        <v>63219</v>
      </c>
    </row>
    <row r="3113" spans="7:17" x14ac:dyDescent="0.3">
      <c r="G3113" s="3" t="s">
        <v>73</v>
      </c>
      <c r="H3113" s="3" t="s">
        <v>78</v>
      </c>
      <c r="I3113" s="3" t="s">
        <v>81</v>
      </c>
      <c r="J3113" s="3" t="s">
        <v>84</v>
      </c>
      <c r="K3113" s="3" t="s">
        <v>24</v>
      </c>
      <c r="L3113" s="6">
        <v>43040</v>
      </c>
      <c r="M3113" s="6">
        <v>94450</v>
      </c>
      <c r="N3113" s="6">
        <v>36016</v>
      </c>
      <c r="O3113" s="6">
        <v>84732</v>
      </c>
      <c r="P3113" s="6">
        <v>100893</v>
      </c>
      <c r="Q3113" s="6">
        <v>71826.2</v>
      </c>
    </row>
    <row r="3114" spans="7:17" x14ac:dyDescent="0.3">
      <c r="G3114" s="3" t="s">
        <v>73</v>
      </c>
      <c r="H3114" s="3" t="s">
        <v>78</v>
      </c>
      <c r="I3114" s="3" t="s">
        <v>82</v>
      </c>
      <c r="J3114" s="3" t="s">
        <v>83</v>
      </c>
      <c r="K3114" s="3" t="s">
        <v>84</v>
      </c>
      <c r="L3114" s="6">
        <v>43040</v>
      </c>
      <c r="M3114" s="6">
        <v>94450</v>
      </c>
      <c r="N3114" s="6">
        <v>33332</v>
      </c>
      <c r="O3114" s="6">
        <v>41696</v>
      </c>
      <c r="P3114" s="6">
        <v>84732</v>
      </c>
      <c r="Q3114" s="6">
        <v>59450</v>
      </c>
    </row>
    <row r="3115" spans="7:17" x14ac:dyDescent="0.3">
      <c r="G3115" s="3" t="s">
        <v>73</v>
      </c>
      <c r="H3115" s="3" t="s">
        <v>78</v>
      </c>
      <c r="I3115" s="3" t="s">
        <v>82</v>
      </c>
      <c r="J3115" s="3" t="s">
        <v>83</v>
      </c>
      <c r="K3115" s="3" t="s">
        <v>24</v>
      </c>
      <c r="L3115" s="6">
        <v>43040</v>
      </c>
      <c r="M3115" s="6">
        <v>94450</v>
      </c>
      <c r="N3115" s="6">
        <v>33332</v>
      </c>
      <c r="O3115" s="6">
        <v>41696</v>
      </c>
      <c r="P3115" s="6">
        <v>100893</v>
      </c>
      <c r="Q3115" s="6">
        <v>62682.2</v>
      </c>
    </row>
    <row r="3116" spans="7:17" x14ac:dyDescent="0.3">
      <c r="G3116" s="3" t="s">
        <v>73</v>
      </c>
      <c r="H3116" s="3" t="s">
        <v>78</v>
      </c>
      <c r="I3116" s="3" t="s">
        <v>82</v>
      </c>
      <c r="J3116" s="3" t="s">
        <v>84</v>
      </c>
      <c r="K3116" s="3" t="s">
        <v>24</v>
      </c>
      <c r="L3116" s="6">
        <v>43040</v>
      </c>
      <c r="M3116" s="6">
        <v>94450</v>
      </c>
      <c r="N3116" s="6">
        <v>33332</v>
      </c>
      <c r="O3116" s="6">
        <v>84732</v>
      </c>
      <c r="P3116" s="6">
        <v>100893</v>
      </c>
      <c r="Q3116" s="6">
        <v>71289.399999999994</v>
      </c>
    </row>
    <row r="3117" spans="7:17" x14ac:dyDescent="0.3">
      <c r="G3117" s="3" t="s">
        <v>73</v>
      </c>
      <c r="H3117" s="3" t="s">
        <v>78</v>
      </c>
      <c r="I3117" s="3" t="s">
        <v>83</v>
      </c>
      <c r="J3117" s="3" t="s">
        <v>84</v>
      </c>
      <c r="K3117" s="3" t="s">
        <v>24</v>
      </c>
      <c r="L3117" s="6">
        <v>43040</v>
      </c>
      <c r="M3117" s="6">
        <v>94450</v>
      </c>
      <c r="N3117" s="6">
        <v>41696</v>
      </c>
      <c r="O3117" s="6">
        <v>84732</v>
      </c>
      <c r="P3117" s="6">
        <v>100893</v>
      </c>
      <c r="Q3117" s="6">
        <v>72962.2</v>
      </c>
    </row>
    <row r="3118" spans="7:17" x14ac:dyDescent="0.3">
      <c r="G3118" s="3" t="s">
        <v>73</v>
      </c>
      <c r="H3118" s="3" t="s">
        <v>79</v>
      </c>
      <c r="I3118" s="3" t="s">
        <v>25</v>
      </c>
      <c r="J3118" s="3" t="s">
        <v>80</v>
      </c>
      <c r="K3118" s="3" t="s">
        <v>81</v>
      </c>
      <c r="L3118" s="6">
        <v>43040</v>
      </c>
      <c r="M3118" s="6">
        <v>97051</v>
      </c>
      <c r="N3118" s="6">
        <v>50249</v>
      </c>
      <c r="O3118" s="6">
        <v>117461</v>
      </c>
      <c r="P3118" s="6">
        <v>36016</v>
      </c>
      <c r="Q3118" s="6">
        <v>68763.399999999994</v>
      </c>
    </row>
    <row r="3119" spans="7:17" x14ac:dyDescent="0.3">
      <c r="G3119" s="3" t="s">
        <v>73</v>
      </c>
      <c r="H3119" s="3" t="s">
        <v>79</v>
      </c>
      <c r="I3119" s="3" t="s">
        <v>25</v>
      </c>
      <c r="J3119" s="3" t="s">
        <v>80</v>
      </c>
      <c r="K3119" s="3" t="s">
        <v>82</v>
      </c>
      <c r="L3119" s="6">
        <v>43040</v>
      </c>
      <c r="M3119" s="6">
        <v>97051</v>
      </c>
      <c r="N3119" s="6">
        <v>50249</v>
      </c>
      <c r="O3119" s="6">
        <v>117461</v>
      </c>
      <c r="P3119" s="6">
        <v>33332</v>
      </c>
      <c r="Q3119" s="6">
        <v>68226.600000000006</v>
      </c>
    </row>
    <row r="3120" spans="7:17" x14ac:dyDescent="0.3">
      <c r="G3120" s="3" t="s">
        <v>73</v>
      </c>
      <c r="H3120" s="3" t="s">
        <v>79</v>
      </c>
      <c r="I3120" s="3" t="s">
        <v>25</v>
      </c>
      <c r="J3120" s="3" t="s">
        <v>80</v>
      </c>
      <c r="K3120" s="3" t="s">
        <v>83</v>
      </c>
      <c r="L3120" s="6">
        <v>43040</v>
      </c>
      <c r="M3120" s="6">
        <v>97051</v>
      </c>
      <c r="N3120" s="6">
        <v>50249</v>
      </c>
      <c r="O3120" s="6">
        <v>117461</v>
      </c>
      <c r="P3120" s="6">
        <v>41696</v>
      </c>
      <c r="Q3120" s="6">
        <v>69899.399999999994</v>
      </c>
    </row>
    <row r="3121" spans="7:17" x14ac:dyDescent="0.3">
      <c r="G3121" s="3" t="s">
        <v>73</v>
      </c>
      <c r="H3121" s="3" t="s">
        <v>79</v>
      </c>
      <c r="I3121" s="3" t="s">
        <v>25</v>
      </c>
      <c r="J3121" s="3" t="s">
        <v>80</v>
      </c>
      <c r="K3121" s="3" t="s">
        <v>84</v>
      </c>
      <c r="L3121" s="6">
        <v>43040</v>
      </c>
      <c r="M3121" s="6">
        <v>97051</v>
      </c>
      <c r="N3121" s="6">
        <v>50249</v>
      </c>
      <c r="O3121" s="6">
        <v>117461</v>
      </c>
      <c r="P3121" s="6">
        <v>84732</v>
      </c>
      <c r="Q3121" s="6">
        <v>78506.600000000006</v>
      </c>
    </row>
    <row r="3122" spans="7:17" x14ac:dyDescent="0.3">
      <c r="G3122" s="3" t="s">
        <v>73</v>
      </c>
      <c r="H3122" s="3" t="s">
        <v>79</v>
      </c>
      <c r="I3122" s="3" t="s">
        <v>25</v>
      </c>
      <c r="J3122" s="3" t="s">
        <v>80</v>
      </c>
      <c r="K3122" s="3" t="s">
        <v>24</v>
      </c>
      <c r="L3122" s="6">
        <v>43040</v>
      </c>
      <c r="M3122" s="6">
        <v>97051</v>
      </c>
      <c r="N3122" s="6">
        <v>50249</v>
      </c>
      <c r="O3122" s="6">
        <v>117461</v>
      </c>
      <c r="P3122" s="6">
        <v>100893</v>
      </c>
      <c r="Q3122" s="6">
        <v>81738.8</v>
      </c>
    </row>
    <row r="3123" spans="7:17" x14ac:dyDescent="0.3">
      <c r="G3123" s="3" t="s">
        <v>73</v>
      </c>
      <c r="H3123" s="3" t="s">
        <v>79</v>
      </c>
      <c r="I3123" s="3" t="s">
        <v>25</v>
      </c>
      <c r="J3123" s="3" t="s">
        <v>81</v>
      </c>
      <c r="K3123" s="3" t="s">
        <v>82</v>
      </c>
      <c r="L3123" s="6">
        <v>43040</v>
      </c>
      <c r="M3123" s="6">
        <v>97051</v>
      </c>
      <c r="N3123" s="6">
        <v>50249</v>
      </c>
      <c r="O3123" s="6">
        <v>36016</v>
      </c>
      <c r="P3123" s="6">
        <v>33332</v>
      </c>
      <c r="Q3123" s="6">
        <v>51937.599999999999</v>
      </c>
    </row>
    <row r="3124" spans="7:17" x14ac:dyDescent="0.3">
      <c r="G3124" s="3" t="s">
        <v>73</v>
      </c>
      <c r="H3124" s="3" t="s">
        <v>79</v>
      </c>
      <c r="I3124" s="3" t="s">
        <v>25</v>
      </c>
      <c r="J3124" s="3" t="s">
        <v>81</v>
      </c>
      <c r="K3124" s="3" t="s">
        <v>83</v>
      </c>
      <c r="L3124" s="6">
        <v>43040</v>
      </c>
      <c r="M3124" s="6">
        <v>97051</v>
      </c>
      <c r="N3124" s="6">
        <v>50249</v>
      </c>
      <c r="O3124" s="6">
        <v>36016</v>
      </c>
      <c r="P3124" s="6">
        <v>41696</v>
      </c>
      <c r="Q3124" s="6">
        <v>53610.400000000001</v>
      </c>
    </row>
    <row r="3125" spans="7:17" x14ac:dyDescent="0.3">
      <c r="G3125" s="3" t="s">
        <v>73</v>
      </c>
      <c r="H3125" s="3" t="s">
        <v>79</v>
      </c>
      <c r="I3125" s="3" t="s">
        <v>25</v>
      </c>
      <c r="J3125" s="3" t="s">
        <v>81</v>
      </c>
      <c r="K3125" s="3" t="s">
        <v>84</v>
      </c>
      <c r="L3125" s="6">
        <v>43040</v>
      </c>
      <c r="M3125" s="6">
        <v>97051</v>
      </c>
      <c r="N3125" s="6">
        <v>50249</v>
      </c>
      <c r="O3125" s="6">
        <v>36016</v>
      </c>
      <c r="P3125" s="6">
        <v>84732</v>
      </c>
      <c r="Q3125" s="6">
        <v>62217.599999999999</v>
      </c>
    </row>
    <row r="3126" spans="7:17" x14ac:dyDescent="0.3">
      <c r="G3126" s="3" t="s">
        <v>73</v>
      </c>
      <c r="H3126" s="3" t="s">
        <v>79</v>
      </c>
      <c r="I3126" s="3" t="s">
        <v>25</v>
      </c>
      <c r="J3126" s="3" t="s">
        <v>81</v>
      </c>
      <c r="K3126" s="3" t="s">
        <v>24</v>
      </c>
      <c r="L3126" s="6">
        <v>43040</v>
      </c>
      <c r="M3126" s="6">
        <v>97051</v>
      </c>
      <c r="N3126" s="6">
        <v>50249</v>
      </c>
      <c r="O3126" s="6">
        <v>36016</v>
      </c>
      <c r="P3126" s="6">
        <v>100893</v>
      </c>
      <c r="Q3126" s="6">
        <v>65449.8</v>
      </c>
    </row>
    <row r="3127" spans="7:17" x14ac:dyDescent="0.3">
      <c r="G3127" s="3" t="s">
        <v>73</v>
      </c>
      <c r="H3127" s="3" t="s">
        <v>79</v>
      </c>
      <c r="I3127" s="3" t="s">
        <v>25</v>
      </c>
      <c r="J3127" s="3" t="s">
        <v>82</v>
      </c>
      <c r="K3127" s="3" t="s">
        <v>83</v>
      </c>
      <c r="L3127" s="6">
        <v>43040</v>
      </c>
      <c r="M3127" s="6">
        <v>97051</v>
      </c>
      <c r="N3127" s="6">
        <v>50249</v>
      </c>
      <c r="O3127" s="6">
        <v>33332</v>
      </c>
      <c r="P3127" s="6">
        <v>41696</v>
      </c>
      <c r="Q3127" s="6">
        <v>53073.599999999999</v>
      </c>
    </row>
    <row r="3128" spans="7:17" x14ac:dyDescent="0.3">
      <c r="G3128" s="3" t="s">
        <v>73</v>
      </c>
      <c r="H3128" s="3" t="s">
        <v>79</v>
      </c>
      <c r="I3128" s="3" t="s">
        <v>25</v>
      </c>
      <c r="J3128" s="3" t="s">
        <v>82</v>
      </c>
      <c r="K3128" s="3" t="s">
        <v>84</v>
      </c>
      <c r="L3128" s="6">
        <v>43040</v>
      </c>
      <c r="M3128" s="6">
        <v>97051</v>
      </c>
      <c r="N3128" s="6">
        <v>50249</v>
      </c>
      <c r="O3128" s="6">
        <v>33332</v>
      </c>
      <c r="P3128" s="6">
        <v>84732</v>
      </c>
      <c r="Q3128" s="6">
        <v>61680.800000000003</v>
      </c>
    </row>
    <row r="3129" spans="7:17" x14ac:dyDescent="0.3">
      <c r="G3129" s="3" t="s">
        <v>73</v>
      </c>
      <c r="H3129" s="3" t="s">
        <v>79</v>
      </c>
      <c r="I3129" s="3" t="s">
        <v>25</v>
      </c>
      <c r="J3129" s="3" t="s">
        <v>82</v>
      </c>
      <c r="K3129" s="3" t="s">
        <v>24</v>
      </c>
      <c r="L3129" s="6">
        <v>43040</v>
      </c>
      <c r="M3129" s="6">
        <v>97051</v>
      </c>
      <c r="N3129" s="6">
        <v>50249</v>
      </c>
      <c r="O3129" s="6">
        <v>33332</v>
      </c>
      <c r="P3129" s="6">
        <v>100893</v>
      </c>
      <c r="Q3129" s="6">
        <v>64913</v>
      </c>
    </row>
    <row r="3130" spans="7:17" x14ac:dyDescent="0.3">
      <c r="G3130" s="3" t="s">
        <v>73</v>
      </c>
      <c r="H3130" s="3" t="s">
        <v>79</v>
      </c>
      <c r="I3130" s="3" t="s">
        <v>25</v>
      </c>
      <c r="J3130" s="3" t="s">
        <v>83</v>
      </c>
      <c r="K3130" s="3" t="s">
        <v>84</v>
      </c>
      <c r="L3130" s="6">
        <v>43040</v>
      </c>
      <c r="M3130" s="6">
        <v>97051</v>
      </c>
      <c r="N3130" s="6">
        <v>50249</v>
      </c>
      <c r="O3130" s="6">
        <v>41696</v>
      </c>
      <c r="P3130" s="6">
        <v>84732</v>
      </c>
      <c r="Q3130" s="6">
        <v>63353.599999999999</v>
      </c>
    </row>
    <row r="3131" spans="7:17" x14ac:dyDescent="0.3">
      <c r="G3131" s="3" t="s">
        <v>73</v>
      </c>
      <c r="H3131" s="3" t="s">
        <v>79</v>
      </c>
      <c r="I3131" s="3" t="s">
        <v>25</v>
      </c>
      <c r="J3131" s="3" t="s">
        <v>83</v>
      </c>
      <c r="K3131" s="3" t="s">
        <v>24</v>
      </c>
      <c r="L3131" s="6">
        <v>43040</v>
      </c>
      <c r="M3131" s="6">
        <v>97051</v>
      </c>
      <c r="N3131" s="6">
        <v>50249</v>
      </c>
      <c r="O3131" s="6">
        <v>41696</v>
      </c>
      <c r="P3131" s="6">
        <v>100893</v>
      </c>
      <c r="Q3131" s="6">
        <v>66585.8</v>
      </c>
    </row>
    <row r="3132" spans="7:17" x14ac:dyDescent="0.3">
      <c r="G3132" s="3" t="s">
        <v>73</v>
      </c>
      <c r="H3132" s="3" t="s">
        <v>79</v>
      </c>
      <c r="I3132" s="3" t="s">
        <v>25</v>
      </c>
      <c r="J3132" s="3" t="s">
        <v>84</v>
      </c>
      <c r="K3132" s="3" t="s">
        <v>24</v>
      </c>
      <c r="L3132" s="6">
        <v>43040</v>
      </c>
      <c r="M3132" s="6">
        <v>97051</v>
      </c>
      <c r="N3132" s="6">
        <v>50249</v>
      </c>
      <c r="O3132" s="6">
        <v>84732</v>
      </c>
      <c r="P3132" s="6">
        <v>100893</v>
      </c>
      <c r="Q3132" s="6">
        <v>75193</v>
      </c>
    </row>
    <row r="3133" spans="7:17" x14ac:dyDescent="0.3">
      <c r="G3133" s="3" t="s">
        <v>73</v>
      </c>
      <c r="H3133" s="3" t="s">
        <v>79</v>
      </c>
      <c r="I3133" s="3" t="s">
        <v>80</v>
      </c>
      <c r="J3133" s="3" t="s">
        <v>81</v>
      </c>
      <c r="K3133" s="3" t="s">
        <v>82</v>
      </c>
      <c r="L3133" s="6">
        <v>43040</v>
      </c>
      <c r="M3133" s="6">
        <v>97051</v>
      </c>
      <c r="N3133" s="6">
        <v>117461</v>
      </c>
      <c r="O3133" s="6">
        <v>36016</v>
      </c>
      <c r="P3133" s="6">
        <v>33332</v>
      </c>
      <c r="Q3133" s="6">
        <v>65380</v>
      </c>
    </row>
    <row r="3134" spans="7:17" x14ac:dyDescent="0.3">
      <c r="G3134" s="3" t="s">
        <v>73</v>
      </c>
      <c r="H3134" s="3" t="s">
        <v>79</v>
      </c>
      <c r="I3134" s="3" t="s">
        <v>80</v>
      </c>
      <c r="J3134" s="3" t="s">
        <v>81</v>
      </c>
      <c r="K3134" s="3" t="s">
        <v>83</v>
      </c>
      <c r="L3134" s="6">
        <v>43040</v>
      </c>
      <c r="M3134" s="6">
        <v>97051</v>
      </c>
      <c r="N3134" s="6">
        <v>117461</v>
      </c>
      <c r="O3134" s="6">
        <v>36016</v>
      </c>
      <c r="P3134" s="6">
        <v>41696</v>
      </c>
      <c r="Q3134" s="6">
        <v>67052.800000000003</v>
      </c>
    </row>
    <row r="3135" spans="7:17" x14ac:dyDescent="0.3">
      <c r="G3135" s="3" t="s">
        <v>73</v>
      </c>
      <c r="H3135" s="3" t="s">
        <v>79</v>
      </c>
      <c r="I3135" s="3" t="s">
        <v>80</v>
      </c>
      <c r="J3135" s="3" t="s">
        <v>81</v>
      </c>
      <c r="K3135" s="3" t="s">
        <v>84</v>
      </c>
      <c r="L3135" s="6">
        <v>43040</v>
      </c>
      <c r="M3135" s="6">
        <v>97051</v>
      </c>
      <c r="N3135" s="6">
        <v>117461</v>
      </c>
      <c r="O3135" s="6">
        <v>36016</v>
      </c>
      <c r="P3135" s="6">
        <v>84732</v>
      </c>
      <c r="Q3135" s="6">
        <v>75660</v>
      </c>
    </row>
    <row r="3136" spans="7:17" x14ac:dyDescent="0.3">
      <c r="G3136" s="3" t="s">
        <v>73</v>
      </c>
      <c r="H3136" s="3" t="s">
        <v>79</v>
      </c>
      <c r="I3136" s="3" t="s">
        <v>80</v>
      </c>
      <c r="J3136" s="3" t="s">
        <v>81</v>
      </c>
      <c r="K3136" s="3" t="s">
        <v>24</v>
      </c>
      <c r="L3136" s="6">
        <v>43040</v>
      </c>
      <c r="M3136" s="6">
        <v>97051</v>
      </c>
      <c r="N3136" s="6">
        <v>117461</v>
      </c>
      <c r="O3136" s="6">
        <v>36016</v>
      </c>
      <c r="P3136" s="6">
        <v>100893</v>
      </c>
      <c r="Q3136" s="6">
        <v>78892.2</v>
      </c>
    </row>
    <row r="3137" spans="7:17" x14ac:dyDescent="0.3">
      <c r="G3137" s="3" t="s">
        <v>73</v>
      </c>
      <c r="H3137" s="3" t="s">
        <v>79</v>
      </c>
      <c r="I3137" s="3" t="s">
        <v>80</v>
      </c>
      <c r="J3137" s="3" t="s">
        <v>82</v>
      </c>
      <c r="K3137" s="3" t="s">
        <v>83</v>
      </c>
      <c r="L3137" s="6">
        <v>43040</v>
      </c>
      <c r="M3137" s="6">
        <v>97051</v>
      </c>
      <c r="N3137" s="6">
        <v>117461</v>
      </c>
      <c r="O3137" s="6">
        <v>33332</v>
      </c>
      <c r="P3137" s="6">
        <v>41696</v>
      </c>
      <c r="Q3137" s="6">
        <v>66516</v>
      </c>
    </row>
    <row r="3138" spans="7:17" x14ac:dyDescent="0.3">
      <c r="G3138" s="3" t="s">
        <v>73</v>
      </c>
      <c r="H3138" s="3" t="s">
        <v>79</v>
      </c>
      <c r="I3138" s="3" t="s">
        <v>80</v>
      </c>
      <c r="J3138" s="3" t="s">
        <v>82</v>
      </c>
      <c r="K3138" s="3" t="s">
        <v>84</v>
      </c>
      <c r="L3138" s="6">
        <v>43040</v>
      </c>
      <c r="M3138" s="6">
        <v>97051</v>
      </c>
      <c r="N3138" s="6">
        <v>117461</v>
      </c>
      <c r="O3138" s="6">
        <v>33332</v>
      </c>
      <c r="P3138" s="6">
        <v>84732</v>
      </c>
      <c r="Q3138" s="6">
        <v>75123.199999999997</v>
      </c>
    </row>
    <row r="3139" spans="7:17" x14ac:dyDescent="0.3">
      <c r="G3139" s="3" t="s">
        <v>73</v>
      </c>
      <c r="H3139" s="3" t="s">
        <v>79</v>
      </c>
      <c r="I3139" s="3" t="s">
        <v>80</v>
      </c>
      <c r="J3139" s="3" t="s">
        <v>82</v>
      </c>
      <c r="K3139" s="3" t="s">
        <v>24</v>
      </c>
      <c r="L3139" s="6">
        <v>43040</v>
      </c>
      <c r="M3139" s="6">
        <v>97051</v>
      </c>
      <c r="N3139" s="6">
        <v>117461</v>
      </c>
      <c r="O3139" s="6">
        <v>33332</v>
      </c>
      <c r="P3139" s="6">
        <v>100893</v>
      </c>
      <c r="Q3139" s="6">
        <v>78355.399999999994</v>
      </c>
    </row>
    <row r="3140" spans="7:17" x14ac:dyDescent="0.3">
      <c r="G3140" s="3" t="s">
        <v>73</v>
      </c>
      <c r="H3140" s="3" t="s">
        <v>79</v>
      </c>
      <c r="I3140" s="3" t="s">
        <v>80</v>
      </c>
      <c r="J3140" s="3" t="s">
        <v>83</v>
      </c>
      <c r="K3140" s="3" t="s">
        <v>84</v>
      </c>
      <c r="L3140" s="6">
        <v>43040</v>
      </c>
      <c r="M3140" s="6">
        <v>97051</v>
      </c>
      <c r="N3140" s="6">
        <v>117461</v>
      </c>
      <c r="O3140" s="6">
        <v>41696</v>
      </c>
      <c r="P3140" s="6">
        <v>84732</v>
      </c>
      <c r="Q3140" s="6">
        <v>76796</v>
      </c>
    </row>
    <row r="3141" spans="7:17" x14ac:dyDescent="0.3">
      <c r="G3141" s="3" t="s">
        <v>73</v>
      </c>
      <c r="H3141" s="3" t="s">
        <v>79</v>
      </c>
      <c r="I3141" s="3" t="s">
        <v>80</v>
      </c>
      <c r="J3141" s="3" t="s">
        <v>83</v>
      </c>
      <c r="K3141" s="3" t="s">
        <v>24</v>
      </c>
      <c r="L3141" s="6">
        <v>43040</v>
      </c>
      <c r="M3141" s="6">
        <v>97051</v>
      </c>
      <c r="N3141" s="6">
        <v>117461</v>
      </c>
      <c r="O3141" s="6">
        <v>41696</v>
      </c>
      <c r="P3141" s="6">
        <v>100893</v>
      </c>
      <c r="Q3141" s="6">
        <v>80028.2</v>
      </c>
    </row>
    <row r="3142" spans="7:17" x14ac:dyDescent="0.3">
      <c r="G3142" s="3" t="s">
        <v>73</v>
      </c>
      <c r="H3142" s="3" t="s">
        <v>79</v>
      </c>
      <c r="I3142" s="3" t="s">
        <v>80</v>
      </c>
      <c r="J3142" s="3" t="s">
        <v>84</v>
      </c>
      <c r="K3142" s="3" t="s">
        <v>24</v>
      </c>
      <c r="L3142" s="6">
        <v>43040</v>
      </c>
      <c r="M3142" s="6">
        <v>97051</v>
      </c>
      <c r="N3142" s="6">
        <v>117461</v>
      </c>
      <c r="O3142" s="6">
        <v>84732</v>
      </c>
      <c r="P3142" s="6">
        <v>100893</v>
      </c>
      <c r="Q3142" s="6">
        <v>88635.4</v>
      </c>
    </row>
    <row r="3143" spans="7:17" x14ac:dyDescent="0.3">
      <c r="G3143" s="3" t="s">
        <v>73</v>
      </c>
      <c r="H3143" s="3" t="s">
        <v>79</v>
      </c>
      <c r="I3143" s="3" t="s">
        <v>81</v>
      </c>
      <c r="J3143" s="3" t="s">
        <v>82</v>
      </c>
      <c r="K3143" s="3" t="s">
        <v>83</v>
      </c>
      <c r="L3143" s="6">
        <v>43040</v>
      </c>
      <c r="M3143" s="6">
        <v>97051</v>
      </c>
      <c r="N3143" s="6">
        <v>36016</v>
      </c>
      <c r="O3143" s="6">
        <v>33332</v>
      </c>
      <c r="P3143" s="6">
        <v>41696</v>
      </c>
      <c r="Q3143" s="6">
        <v>50227</v>
      </c>
    </row>
    <row r="3144" spans="7:17" x14ac:dyDescent="0.3">
      <c r="G3144" s="3" t="s">
        <v>73</v>
      </c>
      <c r="H3144" s="3" t="s">
        <v>79</v>
      </c>
      <c r="I3144" s="3" t="s">
        <v>81</v>
      </c>
      <c r="J3144" s="3" t="s">
        <v>82</v>
      </c>
      <c r="K3144" s="3" t="s">
        <v>84</v>
      </c>
      <c r="L3144" s="6">
        <v>43040</v>
      </c>
      <c r="M3144" s="6">
        <v>97051</v>
      </c>
      <c r="N3144" s="6">
        <v>36016</v>
      </c>
      <c r="O3144" s="6">
        <v>33332</v>
      </c>
      <c r="P3144" s="6">
        <v>84732</v>
      </c>
      <c r="Q3144" s="6">
        <v>58834.2</v>
      </c>
    </row>
    <row r="3145" spans="7:17" x14ac:dyDescent="0.3">
      <c r="G3145" s="3" t="s">
        <v>73</v>
      </c>
      <c r="H3145" s="3" t="s">
        <v>79</v>
      </c>
      <c r="I3145" s="3" t="s">
        <v>81</v>
      </c>
      <c r="J3145" s="3" t="s">
        <v>82</v>
      </c>
      <c r="K3145" s="3" t="s">
        <v>24</v>
      </c>
      <c r="L3145" s="6">
        <v>43040</v>
      </c>
      <c r="M3145" s="6">
        <v>97051</v>
      </c>
      <c r="N3145" s="6">
        <v>36016</v>
      </c>
      <c r="O3145" s="6">
        <v>33332</v>
      </c>
      <c r="P3145" s="6">
        <v>100893</v>
      </c>
      <c r="Q3145" s="6">
        <v>62066.400000000001</v>
      </c>
    </row>
    <row r="3146" spans="7:17" x14ac:dyDescent="0.3">
      <c r="G3146" s="3" t="s">
        <v>73</v>
      </c>
      <c r="H3146" s="3" t="s">
        <v>79</v>
      </c>
      <c r="I3146" s="3" t="s">
        <v>81</v>
      </c>
      <c r="J3146" s="3" t="s">
        <v>83</v>
      </c>
      <c r="K3146" s="3" t="s">
        <v>84</v>
      </c>
      <c r="L3146" s="6">
        <v>43040</v>
      </c>
      <c r="M3146" s="6">
        <v>97051</v>
      </c>
      <c r="N3146" s="6">
        <v>36016</v>
      </c>
      <c r="O3146" s="6">
        <v>41696</v>
      </c>
      <c r="P3146" s="6">
        <v>84732</v>
      </c>
      <c r="Q3146" s="6">
        <v>60507</v>
      </c>
    </row>
    <row r="3147" spans="7:17" x14ac:dyDescent="0.3">
      <c r="G3147" s="3" t="s">
        <v>73</v>
      </c>
      <c r="H3147" s="3" t="s">
        <v>79</v>
      </c>
      <c r="I3147" s="3" t="s">
        <v>81</v>
      </c>
      <c r="J3147" s="3" t="s">
        <v>83</v>
      </c>
      <c r="K3147" s="3" t="s">
        <v>24</v>
      </c>
      <c r="L3147" s="6">
        <v>43040</v>
      </c>
      <c r="M3147" s="6">
        <v>97051</v>
      </c>
      <c r="N3147" s="6">
        <v>36016</v>
      </c>
      <c r="O3147" s="6">
        <v>41696</v>
      </c>
      <c r="P3147" s="6">
        <v>100893</v>
      </c>
      <c r="Q3147" s="6">
        <v>63739.199999999997</v>
      </c>
    </row>
    <row r="3148" spans="7:17" x14ac:dyDescent="0.3">
      <c r="G3148" s="3" t="s">
        <v>73</v>
      </c>
      <c r="H3148" s="3" t="s">
        <v>79</v>
      </c>
      <c r="I3148" s="3" t="s">
        <v>81</v>
      </c>
      <c r="J3148" s="3" t="s">
        <v>84</v>
      </c>
      <c r="K3148" s="3" t="s">
        <v>24</v>
      </c>
      <c r="L3148" s="6">
        <v>43040</v>
      </c>
      <c r="M3148" s="6">
        <v>97051</v>
      </c>
      <c r="N3148" s="6">
        <v>36016</v>
      </c>
      <c r="O3148" s="6">
        <v>84732</v>
      </c>
      <c r="P3148" s="6">
        <v>100893</v>
      </c>
      <c r="Q3148" s="6">
        <v>72346.399999999994</v>
      </c>
    </row>
    <row r="3149" spans="7:17" x14ac:dyDescent="0.3">
      <c r="G3149" s="3" t="s">
        <v>73</v>
      </c>
      <c r="H3149" s="3" t="s">
        <v>79</v>
      </c>
      <c r="I3149" s="3" t="s">
        <v>82</v>
      </c>
      <c r="J3149" s="3" t="s">
        <v>83</v>
      </c>
      <c r="K3149" s="3" t="s">
        <v>84</v>
      </c>
      <c r="L3149" s="6">
        <v>43040</v>
      </c>
      <c r="M3149" s="6">
        <v>97051</v>
      </c>
      <c r="N3149" s="6">
        <v>33332</v>
      </c>
      <c r="O3149" s="6">
        <v>41696</v>
      </c>
      <c r="P3149" s="6">
        <v>84732</v>
      </c>
      <c r="Q3149" s="6">
        <v>59970.2</v>
      </c>
    </row>
    <row r="3150" spans="7:17" x14ac:dyDescent="0.3">
      <c r="G3150" s="3" t="s">
        <v>73</v>
      </c>
      <c r="H3150" s="3" t="s">
        <v>79</v>
      </c>
      <c r="I3150" s="3" t="s">
        <v>82</v>
      </c>
      <c r="J3150" s="3" t="s">
        <v>83</v>
      </c>
      <c r="K3150" s="3" t="s">
        <v>24</v>
      </c>
      <c r="L3150" s="6">
        <v>43040</v>
      </c>
      <c r="M3150" s="6">
        <v>97051</v>
      </c>
      <c r="N3150" s="6">
        <v>33332</v>
      </c>
      <c r="O3150" s="6">
        <v>41696</v>
      </c>
      <c r="P3150" s="6">
        <v>100893</v>
      </c>
      <c r="Q3150" s="6">
        <v>63202.400000000001</v>
      </c>
    </row>
    <row r="3151" spans="7:17" x14ac:dyDescent="0.3">
      <c r="G3151" s="3" t="s">
        <v>73</v>
      </c>
      <c r="H3151" s="3" t="s">
        <v>79</v>
      </c>
      <c r="I3151" s="3" t="s">
        <v>82</v>
      </c>
      <c r="J3151" s="3" t="s">
        <v>84</v>
      </c>
      <c r="K3151" s="3" t="s">
        <v>24</v>
      </c>
      <c r="L3151" s="6">
        <v>43040</v>
      </c>
      <c r="M3151" s="6">
        <v>97051</v>
      </c>
      <c r="N3151" s="6">
        <v>33332</v>
      </c>
      <c r="O3151" s="6">
        <v>84732</v>
      </c>
      <c r="P3151" s="6">
        <v>100893</v>
      </c>
      <c r="Q3151" s="6">
        <v>71809.600000000006</v>
      </c>
    </row>
    <row r="3152" spans="7:17" x14ac:dyDescent="0.3">
      <c r="G3152" s="3" t="s">
        <v>73</v>
      </c>
      <c r="H3152" s="3" t="s">
        <v>79</v>
      </c>
      <c r="I3152" s="3" t="s">
        <v>83</v>
      </c>
      <c r="J3152" s="3" t="s">
        <v>84</v>
      </c>
      <c r="K3152" s="3" t="s">
        <v>24</v>
      </c>
      <c r="L3152" s="6">
        <v>43040</v>
      </c>
      <c r="M3152" s="6">
        <v>97051</v>
      </c>
      <c r="N3152" s="6">
        <v>41696</v>
      </c>
      <c r="O3152" s="6">
        <v>84732</v>
      </c>
      <c r="P3152" s="6">
        <v>100893</v>
      </c>
      <c r="Q3152" s="6">
        <v>73482.399999999994</v>
      </c>
    </row>
    <row r="3153" spans="7:17" x14ac:dyDescent="0.3">
      <c r="G3153" s="3" t="s">
        <v>73</v>
      </c>
      <c r="H3153" s="3" t="s">
        <v>25</v>
      </c>
      <c r="I3153" s="3" t="s">
        <v>80</v>
      </c>
      <c r="J3153" s="3" t="s">
        <v>81</v>
      </c>
      <c r="K3153" s="3" t="s">
        <v>82</v>
      </c>
      <c r="L3153" s="6">
        <v>43040</v>
      </c>
      <c r="M3153" s="6">
        <v>50249</v>
      </c>
      <c r="N3153" s="6">
        <v>117461</v>
      </c>
      <c r="O3153" s="6">
        <v>36016</v>
      </c>
      <c r="P3153" s="6">
        <v>33332</v>
      </c>
      <c r="Q3153" s="6">
        <v>56019.6</v>
      </c>
    </row>
    <row r="3154" spans="7:17" x14ac:dyDescent="0.3">
      <c r="G3154" s="3" t="s">
        <v>73</v>
      </c>
      <c r="H3154" s="3" t="s">
        <v>25</v>
      </c>
      <c r="I3154" s="3" t="s">
        <v>80</v>
      </c>
      <c r="J3154" s="3" t="s">
        <v>81</v>
      </c>
      <c r="K3154" s="3" t="s">
        <v>83</v>
      </c>
      <c r="L3154" s="6">
        <v>43040</v>
      </c>
      <c r="M3154" s="6">
        <v>50249</v>
      </c>
      <c r="N3154" s="6">
        <v>117461</v>
      </c>
      <c r="O3154" s="6">
        <v>36016</v>
      </c>
      <c r="P3154" s="6">
        <v>41696</v>
      </c>
      <c r="Q3154" s="6">
        <v>57692.4</v>
      </c>
    </row>
    <row r="3155" spans="7:17" x14ac:dyDescent="0.3">
      <c r="G3155" s="3" t="s">
        <v>73</v>
      </c>
      <c r="H3155" s="3" t="s">
        <v>25</v>
      </c>
      <c r="I3155" s="3" t="s">
        <v>80</v>
      </c>
      <c r="J3155" s="3" t="s">
        <v>81</v>
      </c>
      <c r="K3155" s="3" t="s">
        <v>84</v>
      </c>
      <c r="L3155" s="6">
        <v>43040</v>
      </c>
      <c r="M3155" s="6">
        <v>50249</v>
      </c>
      <c r="N3155" s="6">
        <v>117461</v>
      </c>
      <c r="O3155" s="6">
        <v>36016</v>
      </c>
      <c r="P3155" s="6">
        <v>84732</v>
      </c>
      <c r="Q3155" s="6">
        <v>66299.600000000006</v>
      </c>
    </row>
    <row r="3156" spans="7:17" x14ac:dyDescent="0.3">
      <c r="G3156" s="3" t="s">
        <v>73</v>
      </c>
      <c r="H3156" s="3" t="s">
        <v>25</v>
      </c>
      <c r="I3156" s="3" t="s">
        <v>80</v>
      </c>
      <c r="J3156" s="3" t="s">
        <v>81</v>
      </c>
      <c r="K3156" s="3" t="s">
        <v>24</v>
      </c>
      <c r="L3156" s="6">
        <v>43040</v>
      </c>
      <c r="M3156" s="6">
        <v>50249</v>
      </c>
      <c r="N3156" s="6">
        <v>117461</v>
      </c>
      <c r="O3156" s="6">
        <v>36016</v>
      </c>
      <c r="P3156" s="6">
        <v>100893</v>
      </c>
      <c r="Q3156" s="6">
        <v>69531.8</v>
      </c>
    </row>
    <row r="3157" spans="7:17" x14ac:dyDescent="0.3">
      <c r="G3157" s="3" t="s">
        <v>73</v>
      </c>
      <c r="H3157" s="3" t="s">
        <v>25</v>
      </c>
      <c r="I3157" s="3" t="s">
        <v>80</v>
      </c>
      <c r="J3157" s="3" t="s">
        <v>82</v>
      </c>
      <c r="K3157" s="3" t="s">
        <v>83</v>
      </c>
      <c r="L3157" s="6">
        <v>43040</v>
      </c>
      <c r="M3157" s="6">
        <v>50249</v>
      </c>
      <c r="N3157" s="6">
        <v>117461</v>
      </c>
      <c r="O3157" s="6">
        <v>33332</v>
      </c>
      <c r="P3157" s="6">
        <v>41696</v>
      </c>
      <c r="Q3157" s="6">
        <v>57155.6</v>
      </c>
    </row>
    <row r="3158" spans="7:17" x14ac:dyDescent="0.3">
      <c r="G3158" s="3" t="s">
        <v>73</v>
      </c>
      <c r="H3158" s="3" t="s">
        <v>25</v>
      </c>
      <c r="I3158" s="3" t="s">
        <v>80</v>
      </c>
      <c r="J3158" s="3" t="s">
        <v>82</v>
      </c>
      <c r="K3158" s="3" t="s">
        <v>84</v>
      </c>
      <c r="L3158" s="6">
        <v>43040</v>
      </c>
      <c r="M3158" s="6">
        <v>50249</v>
      </c>
      <c r="N3158" s="6">
        <v>117461</v>
      </c>
      <c r="O3158" s="6">
        <v>33332</v>
      </c>
      <c r="P3158" s="6">
        <v>84732</v>
      </c>
      <c r="Q3158" s="6">
        <v>65762.8</v>
      </c>
    </row>
    <row r="3159" spans="7:17" x14ac:dyDescent="0.3">
      <c r="G3159" s="3" t="s">
        <v>73</v>
      </c>
      <c r="H3159" s="3" t="s">
        <v>25</v>
      </c>
      <c r="I3159" s="3" t="s">
        <v>80</v>
      </c>
      <c r="J3159" s="3" t="s">
        <v>82</v>
      </c>
      <c r="K3159" s="3" t="s">
        <v>24</v>
      </c>
      <c r="L3159" s="6">
        <v>43040</v>
      </c>
      <c r="M3159" s="6">
        <v>50249</v>
      </c>
      <c r="N3159" s="6">
        <v>117461</v>
      </c>
      <c r="O3159" s="6">
        <v>33332</v>
      </c>
      <c r="P3159" s="6">
        <v>100893</v>
      </c>
      <c r="Q3159" s="6">
        <v>68995</v>
      </c>
    </row>
    <row r="3160" spans="7:17" x14ac:dyDescent="0.3">
      <c r="G3160" s="3" t="s">
        <v>73</v>
      </c>
      <c r="H3160" s="3" t="s">
        <v>25</v>
      </c>
      <c r="I3160" s="3" t="s">
        <v>80</v>
      </c>
      <c r="J3160" s="3" t="s">
        <v>83</v>
      </c>
      <c r="K3160" s="3" t="s">
        <v>84</v>
      </c>
      <c r="L3160" s="6">
        <v>43040</v>
      </c>
      <c r="M3160" s="6">
        <v>50249</v>
      </c>
      <c r="N3160" s="6">
        <v>117461</v>
      </c>
      <c r="O3160" s="6">
        <v>41696</v>
      </c>
      <c r="P3160" s="6">
        <v>84732</v>
      </c>
      <c r="Q3160" s="6">
        <v>67435.600000000006</v>
      </c>
    </row>
    <row r="3161" spans="7:17" x14ac:dyDescent="0.3">
      <c r="G3161" s="3" t="s">
        <v>73</v>
      </c>
      <c r="H3161" s="3" t="s">
        <v>25</v>
      </c>
      <c r="I3161" s="3" t="s">
        <v>80</v>
      </c>
      <c r="J3161" s="3" t="s">
        <v>83</v>
      </c>
      <c r="K3161" s="3" t="s">
        <v>24</v>
      </c>
      <c r="L3161" s="6">
        <v>43040</v>
      </c>
      <c r="M3161" s="6">
        <v>50249</v>
      </c>
      <c r="N3161" s="6">
        <v>117461</v>
      </c>
      <c r="O3161" s="6">
        <v>41696</v>
      </c>
      <c r="P3161" s="6">
        <v>100893</v>
      </c>
      <c r="Q3161" s="6">
        <v>70667.8</v>
      </c>
    </row>
    <row r="3162" spans="7:17" x14ac:dyDescent="0.3">
      <c r="G3162" s="3" t="s">
        <v>73</v>
      </c>
      <c r="H3162" s="3" t="s">
        <v>25</v>
      </c>
      <c r="I3162" s="3" t="s">
        <v>80</v>
      </c>
      <c r="J3162" s="3" t="s">
        <v>84</v>
      </c>
      <c r="K3162" s="3" t="s">
        <v>24</v>
      </c>
      <c r="L3162" s="6">
        <v>43040</v>
      </c>
      <c r="M3162" s="6">
        <v>50249</v>
      </c>
      <c r="N3162" s="6">
        <v>117461</v>
      </c>
      <c r="O3162" s="6">
        <v>84732</v>
      </c>
      <c r="P3162" s="6">
        <v>100893</v>
      </c>
      <c r="Q3162" s="6">
        <v>79275</v>
      </c>
    </row>
    <row r="3163" spans="7:17" x14ac:dyDescent="0.3">
      <c r="G3163" s="3" t="s">
        <v>73</v>
      </c>
      <c r="H3163" s="3" t="s">
        <v>25</v>
      </c>
      <c r="I3163" s="3" t="s">
        <v>81</v>
      </c>
      <c r="J3163" s="3" t="s">
        <v>82</v>
      </c>
      <c r="K3163" s="3" t="s">
        <v>83</v>
      </c>
      <c r="L3163" s="6">
        <v>43040</v>
      </c>
      <c r="M3163" s="6">
        <v>50249</v>
      </c>
      <c r="N3163" s="6">
        <v>36016</v>
      </c>
      <c r="O3163" s="6">
        <v>33332</v>
      </c>
      <c r="P3163" s="6">
        <v>41696</v>
      </c>
      <c r="Q3163" s="6">
        <v>40866.6</v>
      </c>
    </row>
    <row r="3164" spans="7:17" x14ac:dyDescent="0.3">
      <c r="G3164" s="3" t="s">
        <v>73</v>
      </c>
      <c r="H3164" s="3" t="s">
        <v>25</v>
      </c>
      <c r="I3164" s="3" t="s">
        <v>81</v>
      </c>
      <c r="J3164" s="3" t="s">
        <v>82</v>
      </c>
      <c r="K3164" s="3" t="s">
        <v>84</v>
      </c>
      <c r="L3164" s="6">
        <v>43040</v>
      </c>
      <c r="M3164" s="6">
        <v>50249</v>
      </c>
      <c r="N3164" s="6">
        <v>36016</v>
      </c>
      <c r="O3164" s="6">
        <v>33332</v>
      </c>
      <c r="P3164" s="6">
        <v>84732</v>
      </c>
      <c r="Q3164" s="6">
        <v>49473.8</v>
      </c>
    </row>
    <row r="3165" spans="7:17" x14ac:dyDescent="0.3">
      <c r="G3165" s="3" t="s">
        <v>73</v>
      </c>
      <c r="H3165" s="3" t="s">
        <v>25</v>
      </c>
      <c r="I3165" s="3" t="s">
        <v>81</v>
      </c>
      <c r="J3165" s="3" t="s">
        <v>82</v>
      </c>
      <c r="K3165" s="3" t="s">
        <v>24</v>
      </c>
      <c r="L3165" s="6">
        <v>43040</v>
      </c>
      <c r="M3165" s="6">
        <v>50249</v>
      </c>
      <c r="N3165" s="6">
        <v>36016</v>
      </c>
      <c r="O3165" s="6">
        <v>33332</v>
      </c>
      <c r="P3165" s="6">
        <v>100893</v>
      </c>
      <c r="Q3165" s="6">
        <v>52706</v>
      </c>
    </row>
    <row r="3166" spans="7:17" x14ac:dyDescent="0.3">
      <c r="G3166" s="3" t="s">
        <v>73</v>
      </c>
      <c r="H3166" s="3" t="s">
        <v>25</v>
      </c>
      <c r="I3166" s="3" t="s">
        <v>81</v>
      </c>
      <c r="J3166" s="3" t="s">
        <v>83</v>
      </c>
      <c r="K3166" s="3" t="s">
        <v>84</v>
      </c>
      <c r="L3166" s="6">
        <v>43040</v>
      </c>
      <c r="M3166" s="6">
        <v>50249</v>
      </c>
      <c r="N3166" s="6">
        <v>36016</v>
      </c>
      <c r="O3166" s="6">
        <v>41696</v>
      </c>
      <c r="P3166" s="6">
        <v>84732</v>
      </c>
      <c r="Q3166" s="6">
        <v>51146.6</v>
      </c>
    </row>
    <row r="3167" spans="7:17" x14ac:dyDescent="0.3">
      <c r="G3167" s="3" t="s">
        <v>73</v>
      </c>
      <c r="H3167" s="3" t="s">
        <v>25</v>
      </c>
      <c r="I3167" s="3" t="s">
        <v>81</v>
      </c>
      <c r="J3167" s="3" t="s">
        <v>83</v>
      </c>
      <c r="K3167" s="3" t="s">
        <v>24</v>
      </c>
      <c r="L3167" s="6">
        <v>43040</v>
      </c>
      <c r="M3167" s="6">
        <v>50249</v>
      </c>
      <c r="N3167" s="6">
        <v>36016</v>
      </c>
      <c r="O3167" s="6">
        <v>41696</v>
      </c>
      <c r="P3167" s="6">
        <v>100893</v>
      </c>
      <c r="Q3167" s="6">
        <v>54378.8</v>
      </c>
    </row>
    <row r="3168" spans="7:17" x14ac:dyDescent="0.3">
      <c r="G3168" s="3" t="s">
        <v>73</v>
      </c>
      <c r="H3168" s="3" t="s">
        <v>25</v>
      </c>
      <c r="I3168" s="3" t="s">
        <v>81</v>
      </c>
      <c r="J3168" s="3" t="s">
        <v>84</v>
      </c>
      <c r="K3168" s="3" t="s">
        <v>24</v>
      </c>
      <c r="L3168" s="6">
        <v>43040</v>
      </c>
      <c r="M3168" s="6">
        <v>50249</v>
      </c>
      <c r="N3168" s="6">
        <v>36016</v>
      </c>
      <c r="O3168" s="6">
        <v>84732</v>
      </c>
      <c r="P3168" s="6">
        <v>100893</v>
      </c>
      <c r="Q3168" s="6">
        <v>62986</v>
      </c>
    </row>
    <row r="3169" spans="7:17" x14ac:dyDescent="0.3">
      <c r="G3169" s="3" t="s">
        <v>73</v>
      </c>
      <c r="H3169" s="3" t="s">
        <v>25</v>
      </c>
      <c r="I3169" s="3" t="s">
        <v>82</v>
      </c>
      <c r="J3169" s="3" t="s">
        <v>83</v>
      </c>
      <c r="K3169" s="3" t="s">
        <v>84</v>
      </c>
      <c r="L3169" s="6">
        <v>43040</v>
      </c>
      <c r="M3169" s="6">
        <v>50249</v>
      </c>
      <c r="N3169" s="6">
        <v>33332</v>
      </c>
      <c r="O3169" s="6">
        <v>41696</v>
      </c>
      <c r="P3169" s="6">
        <v>84732</v>
      </c>
      <c r="Q3169" s="6">
        <v>50609.8</v>
      </c>
    </row>
    <row r="3170" spans="7:17" x14ac:dyDescent="0.3">
      <c r="G3170" s="3" t="s">
        <v>73</v>
      </c>
      <c r="H3170" s="3" t="s">
        <v>25</v>
      </c>
      <c r="I3170" s="3" t="s">
        <v>82</v>
      </c>
      <c r="J3170" s="3" t="s">
        <v>83</v>
      </c>
      <c r="K3170" s="3" t="s">
        <v>24</v>
      </c>
      <c r="L3170" s="6">
        <v>43040</v>
      </c>
      <c r="M3170" s="6">
        <v>50249</v>
      </c>
      <c r="N3170" s="6">
        <v>33332</v>
      </c>
      <c r="O3170" s="6">
        <v>41696</v>
      </c>
      <c r="P3170" s="6">
        <v>100893</v>
      </c>
      <c r="Q3170" s="6">
        <v>53842</v>
      </c>
    </row>
    <row r="3171" spans="7:17" x14ac:dyDescent="0.3">
      <c r="G3171" s="3" t="s">
        <v>73</v>
      </c>
      <c r="H3171" s="3" t="s">
        <v>25</v>
      </c>
      <c r="I3171" s="3" t="s">
        <v>82</v>
      </c>
      <c r="J3171" s="3" t="s">
        <v>84</v>
      </c>
      <c r="K3171" s="3" t="s">
        <v>24</v>
      </c>
      <c r="L3171" s="6">
        <v>43040</v>
      </c>
      <c r="M3171" s="6">
        <v>50249</v>
      </c>
      <c r="N3171" s="6">
        <v>33332</v>
      </c>
      <c r="O3171" s="6">
        <v>84732</v>
      </c>
      <c r="P3171" s="6">
        <v>100893</v>
      </c>
      <c r="Q3171" s="6">
        <v>62449.2</v>
      </c>
    </row>
    <row r="3172" spans="7:17" x14ac:dyDescent="0.3">
      <c r="G3172" s="3" t="s">
        <v>73</v>
      </c>
      <c r="H3172" s="3" t="s">
        <v>25</v>
      </c>
      <c r="I3172" s="3" t="s">
        <v>83</v>
      </c>
      <c r="J3172" s="3" t="s">
        <v>84</v>
      </c>
      <c r="K3172" s="3" t="s">
        <v>24</v>
      </c>
      <c r="L3172" s="6">
        <v>43040</v>
      </c>
      <c r="M3172" s="6">
        <v>50249</v>
      </c>
      <c r="N3172" s="6">
        <v>41696</v>
      </c>
      <c r="O3172" s="6">
        <v>84732</v>
      </c>
      <c r="P3172" s="6">
        <v>100893</v>
      </c>
      <c r="Q3172" s="6">
        <v>64122</v>
      </c>
    </row>
    <row r="3173" spans="7:17" x14ac:dyDescent="0.3">
      <c r="G3173" s="3" t="s">
        <v>73</v>
      </c>
      <c r="H3173" s="3" t="s">
        <v>80</v>
      </c>
      <c r="I3173" s="3" t="s">
        <v>81</v>
      </c>
      <c r="J3173" s="3" t="s">
        <v>82</v>
      </c>
      <c r="K3173" s="3" t="s">
        <v>83</v>
      </c>
      <c r="L3173" s="6">
        <v>43040</v>
      </c>
      <c r="M3173" s="6">
        <v>117461</v>
      </c>
      <c r="N3173" s="6">
        <v>36016</v>
      </c>
      <c r="O3173" s="6">
        <v>33332</v>
      </c>
      <c r="P3173" s="6">
        <v>41696</v>
      </c>
      <c r="Q3173" s="6">
        <v>54309</v>
      </c>
    </row>
    <row r="3174" spans="7:17" x14ac:dyDescent="0.3">
      <c r="G3174" s="3" t="s">
        <v>73</v>
      </c>
      <c r="H3174" s="3" t="s">
        <v>80</v>
      </c>
      <c r="I3174" s="3" t="s">
        <v>81</v>
      </c>
      <c r="J3174" s="3" t="s">
        <v>82</v>
      </c>
      <c r="K3174" s="3" t="s">
        <v>84</v>
      </c>
      <c r="L3174" s="6">
        <v>43040</v>
      </c>
      <c r="M3174" s="6">
        <v>117461</v>
      </c>
      <c r="N3174" s="6">
        <v>36016</v>
      </c>
      <c r="O3174" s="6">
        <v>33332</v>
      </c>
      <c r="P3174" s="6">
        <v>84732</v>
      </c>
      <c r="Q3174" s="6">
        <v>62916.2</v>
      </c>
    </row>
    <row r="3175" spans="7:17" x14ac:dyDescent="0.3">
      <c r="G3175" s="3" t="s">
        <v>73</v>
      </c>
      <c r="H3175" s="3" t="s">
        <v>80</v>
      </c>
      <c r="I3175" s="3" t="s">
        <v>81</v>
      </c>
      <c r="J3175" s="3" t="s">
        <v>82</v>
      </c>
      <c r="K3175" s="3" t="s">
        <v>24</v>
      </c>
      <c r="L3175" s="6">
        <v>43040</v>
      </c>
      <c r="M3175" s="6">
        <v>117461</v>
      </c>
      <c r="N3175" s="6">
        <v>36016</v>
      </c>
      <c r="O3175" s="6">
        <v>33332</v>
      </c>
      <c r="P3175" s="6">
        <v>100893</v>
      </c>
      <c r="Q3175" s="6">
        <v>66148.399999999994</v>
      </c>
    </row>
    <row r="3176" spans="7:17" x14ac:dyDescent="0.3">
      <c r="G3176" s="3" t="s">
        <v>73</v>
      </c>
      <c r="H3176" s="3" t="s">
        <v>80</v>
      </c>
      <c r="I3176" s="3" t="s">
        <v>81</v>
      </c>
      <c r="J3176" s="3" t="s">
        <v>83</v>
      </c>
      <c r="K3176" s="3" t="s">
        <v>84</v>
      </c>
      <c r="L3176" s="6">
        <v>43040</v>
      </c>
      <c r="M3176" s="6">
        <v>117461</v>
      </c>
      <c r="N3176" s="6">
        <v>36016</v>
      </c>
      <c r="O3176" s="6">
        <v>41696</v>
      </c>
      <c r="P3176" s="6">
        <v>84732</v>
      </c>
      <c r="Q3176" s="6">
        <v>64589</v>
      </c>
    </row>
    <row r="3177" spans="7:17" x14ac:dyDescent="0.3">
      <c r="G3177" s="3" t="s">
        <v>73</v>
      </c>
      <c r="H3177" s="3" t="s">
        <v>80</v>
      </c>
      <c r="I3177" s="3" t="s">
        <v>81</v>
      </c>
      <c r="J3177" s="3" t="s">
        <v>83</v>
      </c>
      <c r="K3177" s="3" t="s">
        <v>24</v>
      </c>
      <c r="L3177" s="6">
        <v>43040</v>
      </c>
      <c r="M3177" s="6">
        <v>117461</v>
      </c>
      <c r="N3177" s="6">
        <v>36016</v>
      </c>
      <c r="O3177" s="6">
        <v>41696</v>
      </c>
      <c r="P3177" s="6">
        <v>100893</v>
      </c>
      <c r="Q3177" s="6">
        <v>67821.2</v>
      </c>
    </row>
    <row r="3178" spans="7:17" x14ac:dyDescent="0.3">
      <c r="G3178" s="3" t="s">
        <v>73</v>
      </c>
      <c r="H3178" s="3" t="s">
        <v>80</v>
      </c>
      <c r="I3178" s="3" t="s">
        <v>81</v>
      </c>
      <c r="J3178" s="3" t="s">
        <v>84</v>
      </c>
      <c r="K3178" s="3" t="s">
        <v>24</v>
      </c>
      <c r="L3178" s="6">
        <v>43040</v>
      </c>
      <c r="M3178" s="6">
        <v>117461</v>
      </c>
      <c r="N3178" s="6">
        <v>36016</v>
      </c>
      <c r="O3178" s="6">
        <v>84732</v>
      </c>
      <c r="P3178" s="6">
        <v>100893</v>
      </c>
      <c r="Q3178" s="6">
        <v>76428.399999999994</v>
      </c>
    </row>
    <row r="3179" spans="7:17" x14ac:dyDescent="0.3">
      <c r="G3179" s="3" t="s">
        <v>73</v>
      </c>
      <c r="H3179" s="3" t="s">
        <v>80</v>
      </c>
      <c r="I3179" s="3" t="s">
        <v>82</v>
      </c>
      <c r="J3179" s="3" t="s">
        <v>83</v>
      </c>
      <c r="K3179" s="3" t="s">
        <v>84</v>
      </c>
      <c r="L3179" s="6">
        <v>43040</v>
      </c>
      <c r="M3179" s="6">
        <v>117461</v>
      </c>
      <c r="N3179" s="6">
        <v>33332</v>
      </c>
      <c r="O3179" s="6">
        <v>41696</v>
      </c>
      <c r="P3179" s="6">
        <v>84732</v>
      </c>
      <c r="Q3179" s="6">
        <v>64052.2</v>
      </c>
    </row>
    <row r="3180" spans="7:17" x14ac:dyDescent="0.3">
      <c r="G3180" s="3" t="s">
        <v>73</v>
      </c>
      <c r="H3180" s="3" t="s">
        <v>80</v>
      </c>
      <c r="I3180" s="3" t="s">
        <v>82</v>
      </c>
      <c r="J3180" s="3" t="s">
        <v>83</v>
      </c>
      <c r="K3180" s="3" t="s">
        <v>24</v>
      </c>
      <c r="L3180" s="6">
        <v>43040</v>
      </c>
      <c r="M3180" s="6">
        <v>117461</v>
      </c>
      <c r="N3180" s="6">
        <v>33332</v>
      </c>
      <c r="O3180" s="6">
        <v>41696</v>
      </c>
      <c r="P3180" s="6">
        <v>100893</v>
      </c>
      <c r="Q3180" s="6">
        <v>67284.399999999994</v>
      </c>
    </row>
    <row r="3181" spans="7:17" x14ac:dyDescent="0.3">
      <c r="G3181" s="3" t="s">
        <v>73</v>
      </c>
      <c r="H3181" s="3" t="s">
        <v>80</v>
      </c>
      <c r="I3181" s="3" t="s">
        <v>82</v>
      </c>
      <c r="J3181" s="3" t="s">
        <v>84</v>
      </c>
      <c r="K3181" s="3" t="s">
        <v>24</v>
      </c>
      <c r="L3181" s="6">
        <v>43040</v>
      </c>
      <c r="M3181" s="6">
        <v>117461</v>
      </c>
      <c r="N3181" s="6">
        <v>33332</v>
      </c>
      <c r="O3181" s="6">
        <v>84732</v>
      </c>
      <c r="P3181" s="6">
        <v>100893</v>
      </c>
      <c r="Q3181" s="6">
        <v>75891.600000000006</v>
      </c>
    </row>
    <row r="3182" spans="7:17" x14ac:dyDescent="0.3">
      <c r="G3182" s="3" t="s">
        <v>73</v>
      </c>
      <c r="H3182" s="3" t="s">
        <v>80</v>
      </c>
      <c r="I3182" s="3" t="s">
        <v>83</v>
      </c>
      <c r="J3182" s="3" t="s">
        <v>84</v>
      </c>
      <c r="K3182" s="3" t="s">
        <v>24</v>
      </c>
      <c r="L3182" s="6">
        <v>43040</v>
      </c>
      <c r="M3182" s="6">
        <v>117461</v>
      </c>
      <c r="N3182" s="6">
        <v>41696</v>
      </c>
      <c r="O3182" s="6">
        <v>84732</v>
      </c>
      <c r="P3182" s="6">
        <v>100893</v>
      </c>
      <c r="Q3182" s="6">
        <v>77564.399999999994</v>
      </c>
    </row>
    <row r="3183" spans="7:17" x14ac:dyDescent="0.3">
      <c r="G3183" s="3" t="s">
        <v>73</v>
      </c>
      <c r="H3183" s="3" t="s">
        <v>81</v>
      </c>
      <c r="I3183" s="3" t="s">
        <v>82</v>
      </c>
      <c r="J3183" s="3" t="s">
        <v>83</v>
      </c>
      <c r="K3183" s="3" t="s">
        <v>84</v>
      </c>
      <c r="L3183" s="6">
        <v>43040</v>
      </c>
      <c r="M3183" s="6">
        <v>36016</v>
      </c>
      <c r="N3183" s="6">
        <v>33332</v>
      </c>
      <c r="O3183" s="6">
        <v>41696</v>
      </c>
      <c r="P3183" s="6">
        <v>84732</v>
      </c>
      <c r="Q3183" s="6">
        <v>47763.199999999997</v>
      </c>
    </row>
    <row r="3184" spans="7:17" x14ac:dyDescent="0.3">
      <c r="G3184" s="3" t="s">
        <v>73</v>
      </c>
      <c r="H3184" s="3" t="s">
        <v>81</v>
      </c>
      <c r="I3184" s="3" t="s">
        <v>82</v>
      </c>
      <c r="J3184" s="3" t="s">
        <v>83</v>
      </c>
      <c r="K3184" s="3" t="s">
        <v>24</v>
      </c>
      <c r="L3184" s="6">
        <v>43040</v>
      </c>
      <c r="M3184" s="6">
        <v>36016</v>
      </c>
      <c r="N3184" s="6">
        <v>33332</v>
      </c>
      <c r="O3184" s="6">
        <v>41696</v>
      </c>
      <c r="P3184" s="6">
        <v>100893</v>
      </c>
      <c r="Q3184" s="6">
        <v>50995.4</v>
      </c>
    </row>
    <row r="3185" spans="7:17" x14ac:dyDescent="0.3">
      <c r="G3185" s="3" t="s">
        <v>73</v>
      </c>
      <c r="H3185" s="3" t="s">
        <v>81</v>
      </c>
      <c r="I3185" s="3" t="s">
        <v>82</v>
      </c>
      <c r="J3185" s="3" t="s">
        <v>84</v>
      </c>
      <c r="K3185" s="3" t="s">
        <v>24</v>
      </c>
      <c r="L3185" s="6">
        <v>43040</v>
      </c>
      <c r="M3185" s="6">
        <v>36016</v>
      </c>
      <c r="N3185" s="6">
        <v>33332</v>
      </c>
      <c r="O3185" s="6">
        <v>84732</v>
      </c>
      <c r="P3185" s="6">
        <v>100893</v>
      </c>
      <c r="Q3185" s="6">
        <v>59602.6</v>
      </c>
    </row>
    <row r="3186" spans="7:17" x14ac:dyDescent="0.3">
      <c r="G3186" s="3" t="s">
        <v>73</v>
      </c>
      <c r="H3186" s="3" t="s">
        <v>81</v>
      </c>
      <c r="I3186" s="3" t="s">
        <v>83</v>
      </c>
      <c r="J3186" s="3" t="s">
        <v>84</v>
      </c>
      <c r="K3186" s="3" t="s">
        <v>24</v>
      </c>
      <c r="L3186" s="6">
        <v>43040</v>
      </c>
      <c r="M3186" s="6">
        <v>36016</v>
      </c>
      <c r="N3186" s="6">
        <v>41696</v>
      </c>
      <c r="O3186" s="6">
        <v>84732</v>
      </c>
      <c r="P3186" s="6">
        <v>100893</v>
      </c>
      <c r="Q3186" s="6">
        <v>61275.4</v>
      </c>
    </row>
    <row r="3187" spans="7:17" x14ac:dyDescent="0.3">
      <c r="G3187" s="3" t="s">
        <v>73</v>
      </c>
      <c r="H3187" s="3" t="s">
        <v>82</v>
      </c>
      <c r="I3187" s="3" t="s">
        <v>83</v>
      </c>
      <c r="J3187" s="3" t="s">
        <v>84</v>
      </c>
      <c r="K3187" s="3" t="s">
        <v>24</v>
      </c>
      <c r="L3187" s="6">
        <v>43040</v>
      </c>
      <c r="M3187" s="6">
        <v>33332</v>
      </c>
      <c r="N3187" s="6">
        <v>41696</v>
      </c>
      <c r="O3187" s="6">
        <v>84732</v>
      </c>
      <c r="P3187" s="6">
        <v>100893</v>
      </c>
      <c r="Q3187" s="6">
        <v>60738.6</v>
      </c>
    </row>
    <row r="3188" spans="7:17" x14ac:dyDescent="0.3">
      <c r="G3188" s="3" t="s">
        <v>20</v>
      </c>
      <c r="H3188" s="3" t="s">
        <v>74</v>
      </c>
      <c r="I3188" s="3" t="s">
        <v>75</v>
      </c>
      <c r="J3188" s="3" t="s">
        <v>76</v>
      </c>
      <c r="K3188" s="3" t="s">
        <v>23</v>
      </c>
      <c r="L3188" s="6">
        <v>83768</v>
      </c>
      <c r="M3188" s="6">
        <v>101112</v>
      </c>
      <c r="N3188" s="6">
        <v>19868</v>
      </c>
      <c r="O3188" s="6">
        <v>36021</v>
      </c>
      <c r="P3188" s="6">
        <v>12030</v>
      </c>
      <c r="Q3188" s="6">
        <v>50559.8</v>
      </c>
    </row>
    <row r="3189" spans="7:17" x14ac:dyDescent="0.3">
      <c r="G3189" s="3" t="s">
        <v>20</v>
      </c>
      <c r="H3189" s="3" t="s">
        <v>74</v>
      </c>
      <c r="I3189" s="3" t="s">
        <v>75</v>
      </c>
      <c r="J3189" s="3" t="s">
        <v>76</v>
      </c>
      <c r="K3189" s="3" t="s">
        <v>77</v>
      </c>
      <c r="L3189" s="6">
        <v>83768</v>
      </c>
      <c r="M3189" s="6">
        <v>101112</v>
      </c>
      <c r="N3189" s="6">
        <v>19868</v>
      </c>
      <c r="O3189" s="6">
        <v>36021</v>
      </c>
      <c r="P3189" s="6">
        <v>65219</v>
      </c>
      <c r="Q3189" s="6">
        <v>61197.599999999999</v>
      </c>
    </row>
    <row r="3190" spans="7:17" x14ac:dyDescent="0.3">
      <c r="G3190" s="3" t="s">
        <v>20</v>
      </c>
      <c r="H3190" s="3" t="s">
        <v>74</v>
      </c>
      <c r="I3190" s="3" t="s">
        <v>75</v>
      </c>
      <c r="J3190" s="3" t="s">
        <v>76</v>
      </c>
      <c r="K3190" s="3" t="s">
        <v>78</v>
      </c>
      <c r="L3190" s="6">
        <v>83768</v>
      </c>
      <c r="M3190" s="6">
        <v>101112</v>
      </c>
      <c r="N3190" s="6">
        <v>19868</v>
      </c>
      <c r="O3190" s="6">
        <v>36021</v>
      </c>
      <c r="P3190" s="6">
        <v>94450</v>
      </c>
      <c r="Q3190" s="6">
        <v>67043.8</v>
      </c>
    </row>
    <row r="3191" spans="7:17" x14ac:dyDescent="0.3">
      <c r="G3191" s="3" t="s">
        <v>20</v>
      </c>
      <c r="H3191" s="3" t="s">
        <v>74</v>
      </c>
      <c r="I3191" s="3" t="s">
        <v>75</v>
      </c>
      <c r="J3191" s="3" t="s">
        <v>76</v>
      </c>
      <c r="K3191" s="3" t="s">
        <v>79</v>
      </c>
      <c r="L3191" s="6">
        <v>83768</v>
      </c>
      <c r="M3191" s="6">
        <v>101112</v>
      </c>
      <c r="N3191" s="6">
        <v>19868</v>
      </c>
      <c r="O3191" s="6">
        <v>36021</v>
      </c>
      <c r="P3191" s="6">
        <v>97051</v>
      </c>
      <c r="Q3191" s="6">
        <v>67564</v>
      </c>
    </row>
    <row r="3192" spans="7:17" x14ac:dyDescent="0.3">
      <c r="G3192" s="3" t="s">
        <v>20</v>
      </c>
      <c r="H3192" s="3" t="s">
        <v>74</v>
      </c>
      <c r="I3192" s="3" t="s">
        <v>75</v>
      </c>
      <c r="J3192" s="3" t="s">
        <v>76</v>
      </c>
      <c r="K3192" s="3" t="s">
        <v>25</v>
      </c>
      <c r="L3192" s="6">
        <v>83768</v>
      </c>
      <c r="M3192" s="6">
        <v>101112</v>
      </c>
      <c r="N3192" s="6">
        <v>19868</v>
      </c>
      <c r="O3192" s="6">
        <v>36021</v>
      </c>
      <c r="P3192" s="6">
        <v>50249</v>
      </c>
      <c r="Q3192" s="6">
        <v>58203.6</v>
      </c>
    </row>
    <row r="3193" spans="7:17" x14ac:dyDescent="0.3">
      <c r="G3193" s="3" t="s">
        <v>20</v>
      </c>
      <c r="H3193" s="3" t="s">
        <v>74</v>
      </c>
      <c r="I3193" s="3" t="s">
        <v>75</v>
      </c>
      <c r="J3193" s="3" t="s">
        <v>76</v>
      </c>
      <c r="K3193" s="3" t="s">
        <v>80</v>
      </c>
      <c r="L3193" s="6">
        <v>83768</v>
      </c>
      <c r="M3193" s="6">
        <v>101112</v>
      </c>
      <c r="N3193" s="6">
        <v>19868</v>
      </c>
      <c r="O3193" s="6">
        <v>36021</v>
      </c>
      <c r="P3193" s="6">
        <v>117461</v>
      </c>
      <c r="Q3193" s="6">
        <v>71646</v>
      </c>
    </row>
    <row r="3194" spans="7:17" x14ac:dyDescent="0.3">
      <c r="G3194" s="3" t="s">
        <v>20</v>
      </c>
      <c r="H3194" s="3" t="s">
        <v>74</v>
      </c>
      <c r="I3194" s="3" t="s">
        <v>75</v>
      </c>
      <c r="J3194" s="3" t="s">
        <v>76</v>
      </c>
      <c r="K3194" s="3" t="s">
        <v>81</v>
      </c>
      <c r="L3194" s="6">
        <v>83768</v>
      </c>
      <c r="M3194" s="6">
        <v>101112</v>
      </c>
      <c r="N3194" s="6">
        <v>19868</v>
      </c>
      <c r="O3194" s="6">
        <v>36021</v>
      </c>
      <c r="P3194" s="6">
        <v>36016</v>
      </c>
      <c r="Q3194" s="6">
        <v>55357</v>
      </c>
    </row>
    <row r="3195" spans="7:17" x14ac:dyDescent="0.3">
      <c r="G3195" s="3" t="s">
        <v>20</v>
      </c>
      <c r="H3195" s="3" t="s">
        <v>74</v>
      </c>
      <c r="I3195" s="3" t="s">
        <v>75</v>
      </c>
      <c r="J3195" s="3" t="s">
        <v>76</v>
      </c>
      <c r="K3195" s="3" t="s">
        <v>82</v>
      </c>
      <c r="L3195" s="6">
        <v>83768</v>
      </c>
      <c r="M3195" s="6">
        <v>101112</v>
      </c>
      <c r="N3195" s="6">
        <v>19868</v>
      </c>
      <c r="O3195" s="6">
        <v>36021</v>
      </c>
      <c r="P3195" s="6">
        <v>33332</v>
      </c>
      <c r="Q3195" s="6">
        <v>54820.2</v>
      </c>
    </row>
    <row r="3196" spans="7:17" x14ac:dyDescent="0.3">
      <c r="G3196" s="3" t="s">
        <v>20</v>
      </c>
      <c r="H3196" s="3" t="s">
        <v>74</v>
      </c>
      <c r="I3196" s="3" t="s">
        <v>75</v>
      </c>
      <c r="J3196" s="3" t="s">
        <v>76</v>
      </c>
      <c r="K3196" s="3" t="s">
        <v>83</v>
      </c>
      <c r="L3196" s="6">
        <v>83768</v>
      </c>
      <c r="M3196" s="6">
        <v>101112</v>
      </c>
      <c r="N3196" s="6">
        <v>19868</v>
      </c>
      <c r="O3196" s="6">
        <v>36021</v>
      </c>
      <c r="P3196" s="6">
        <v>41696</v>
      </c>
      <c r="Q3196" s="6">
        <v>56493</v>
      </c>
    </row>
    <row r="3197" spans="7:17" x14ac:dyDescent="0.3">
      <c r="G3197" s="3" t="s">
        <v>20</v>
      </c>
      <c r="H3197" s="3" t="s">
        <v>74</v>
      </c>
      <c r="I3197" s="3" t="s">
        <v>75</v>
      </c>
      <c r="J3197" s="3" t="s">
        <v>76</v>
      </c>
      <c r="K3197" s="3" t="s">
        <v>84</v>
      </c>
      <c r="L3197" s="6">
        <v>83768</v>
      </c>
      <c r="M3197" s="6">
        <v>101112</v>
      </c>
      <c r="N3197" s="6">
        <v>19868</v>
      </c>
      <c r="O3197" s="6">
        <v>36021</v>
      </c>
      <c r="P3197" s="6">
        <v>84732</v>
      </c>
      <c r="Q3197" s="6">
        <v>65100.2</v>
      </c>
    </row>
    <row r="3198" spans="7:17" x14ac:dyDescent="0.3">
      <c r="G3198" s="3" t="s">
        <v>20</v>
      </c>
      <c r="H3198" s="3" t="s">
        <v>74</v>
      </c>
      <c r="I3198" s="3" t="s">
        <v>75</v>
      </c>
      <c r="J3198" s="3" t="s">
        <v>76</v>
      </c>
      <c r="K3198" s="3" t="s">
        <v>24</v>
      </c>
      <c r="L3198" s="6">
        <v>83768</v>
      </c>
      <c r="M3198" s="6">
        <v>101112</v>
      </c>
      <c r="N3198" s="6">
        <v>19868</v>
      </c>
      <c r="O3198" s="6">
        <v>36021</v>
      </c>
      <c r="P3198" s="6">
        <v>100893</v>
      </c>
      <c r="Q3198" s="6">
        <v>68332.399999999994</v>
      </c>
    </row>
    <row r="3199" spans="7:17" x14ac:dyDescent="0.3">
      <c r="G3199" s="3" t="s">
        <v>20</v>
      </c>
      <c r="H3199" s="3" t="s">
        <v>74</v>
      </c>
      <c r="I3199" s="3" t="s">
        <v>75</v>
      </c>
      <c r="J3199" s="3" t="s">
        <v>23</v>
      </c>
      <c r="K3199" s="3" t="s">
        <v>77</v>
      </c>
      <c r="L3199" s="6">
        <v>83768</v>
      </c>
      <c r="M3199" s="6">
        <v>101112</v>
      </c>
      <c r="N3199" s="6">
        <v>19868</v>
      </c>
      <c r="O3199" s="6">
        <v>12030</v>
      </c>
      <c r="P3199" s="6">
        <v>65219</v>
      </c>
      <c r="Q3199" s="6">
        <v>56399.4</v>
      </c>
    </row>
    <row r="3200" spans="7:17" x14ac:dyDescent="0.3">
      <c r="G3200" s="3" t="s">
        <v>20</v>
      </c>
      <c r="H3200" s="3" t="s">
        <v>74</v>
      </c>
      <c r="I3200" s="3" t="s">
        <v>75</v>
      </c>
      <c r="J3200" s="3" t="s">
        <v>23</v>
      </c>
      <c r="K3200" s="3" t="s">
        <v>78</v>
      </c>
      <c r="L3200" s="6">
        <v>83768</v>
      </c>
      <c r="M3200" s="6">
        <v>101112</v>
      </c>
      <c r="N3200" s="6">
        <v>19868</v>
      </c>
      <c r="O3200" s="6">
        <v>12030</v>
      </c>
      <c r="P3200" s="6">
        <v>94450</v>
      </c>
      <c r="Q3200" s="6">
        <v>62245.599999999999</v>
      </c>
    </row>
    <row r="3201" spans="7:17" x14ac:dyDescent="0.3">
      <c r="G3201" s="3" t="s">
        <v>20</v>
      </c>
      <c r="H3201" s="3" t="s">
        <v>74</v>
      </c>
      <c r="I3201" s="3" t="s">
        <v>75</v>
      </c>
      <c r="J3201" s="3" t="s">
        <v>23</v>
      </c>
      <c r="K3201" s="3" t="s">
        <v>79</v>
      </c>
      <c r="L3201" s="6">
        <v>83768</v>
      </c>
      <c r="M3201" s="6">
        <v>101112</v>
      </c>
      <c r="N3201" s="6">
        <v>19868</v>
      </c>
      <c r="O3201" s="6">
        <v>12030</v>
      </c>
      <c r="P3201" s="6">
        <v>97051</v>
      </c>
      <c r="Q3201" s="6">
        <v>62765.8</v>
      </c>
    </row>
    <row r="3202" spans="7:17" x14ac:dyDescent="0.3">
      <c r="G3202" s="3" t="s">
        <v>20</v>
      </c>
      <c r="H3202" s="3" t="s">
        <v>74</v>
      </c>
      <c r="I3202" s="3" t="s">
        <v>75</v>
      </c>
      <c r="J3202" s="3" t="s">
        <v>23</v>
      </c>
      <c r="K3202" s="3" t="s">
        <v>25</v>
      </c>
      <c r="L3202" s="6">
        <v>83768</v>
      </c>
      <c r="M3202" s="6">
        <v>101112</v>
      </c>
      <c r="N3202" s="6">
        <v>19868</v>
      </c>
      <c r="O3202" s="6">
        <v>12030</v>
      </c>
      <c r="P3202" s="6">
        <v>50249</v>
      </c>
      <c r="Q3202" s="6">
        <v>53405.4</v>
      </c>
    </row>
    <row r="3203" spans="7:17" x14ac:dyDescent="0.3">
      <c r="G3203" s="3" t="s">
        <v>20</v>
      </c>
      <c r="H3203" s="3" t="s">
        <v>74</v>
      </c>
      <c r="I3203" s="3" t="s">
        <v>75</v>
      </c>
      <c r="J3203" s="3" t="s">
        <v>23</v>
      </c>
      <c r="K3203" s="3" t="s">
        <v>80</v>
      </c>
      <c r="L3203" s="6">
        <v>83768</v>
      </c>
      <c r="M3203" s="6">
        <v>101112</v>
      </c>
      <c r="N3203" s="6">
        <v>19868</v>
      </c>
      <c r="O3203" s="6">
        <v>12030</v>
      </c>
      <c r="P3203" s="6">
        <v>117461</v>
      </c>
      <c r="Q3203" s="6">
        <v>66847.8</v>
      </c>
    </row>
    <row r="3204" spans="7:17" x14ac:dyDescent="0.3">
      <c r="G3204" s="3" t="s">
        <v>20</v>
      </c>
      <c r="H3204" s="3" t="s">
        <v>74</v>
      </c>
      <c r="I3204" s="3" t="s">
        <v>75</v>
      </c>
      <c r="J3204" s="3" t="s">
        <v>23</v>
      </c>
      <c r="K3204" s="3" t="s">
        <v>81</v>
      </c>
      <c r="L3204" s="6">
        <v>83768</v>
      </c>
      <c r="M3204" s="6">
        <v>101112</v>
      </c>
      <c r="N3204" s="6">
        <v>19868</v>
      </c>
      <c r="O3204" s="6">
        <v>12030</v>
      </c>
      <c r="P3204" s="6">
        <v>36016</v>
      </c>
      <c r="Q3204" s="6">
        <v>50558.8</v>
      </c>
    </row>
    <row r="3205" spans="7:17" x14ac:dyDescent="0.3">
      <c r="G3205" s="3" t="s">
        <v>20</v>
      </c>
      <c r="H3205" s="3" t="s">
        <v>74</v>
      </c>
      <c r="I3205" s="3" t="s">
        <v>75</v>
      </c>
      <c r="J3205" s="3" t="s">
        <v>23</v>
      </c>
      <c r="K3205" s="3" t="s">
        <v>82</v>
      </c>
      <c r="L3205" s="6">
        <v>83768</v>
      </c>
      <c r="M3205" s="6">
        <v>101112</v>
      </c>
      <c r="N3205" s="6">
        <v>19868</v>
      </c>
      <c r="O3205" s="6">
        <v>12030</v>
      </c>
      <c r="P3205" s="6">
        <v>33332</v>
      </c>
      <c r="Q3205" s="6">
        <v>50022</v>
      </c>
    </row>
    <row r="3206" spans="7:17" x14ac:dyDescent="0.3">
      <c r="G3206" s="3" t="s">
        <v>20</v>
      </c>
      <c r="H3206" s="3" t="s">
        <v>74</v>
      </c>
      <c r="I3206" s="3" t="s">
        <v>75</v>
      </c>
      <c r="J3206" s="3" t="s">
        <v>23</v>
      </c>
      <c r="K3206" s="3" t="s">
        <v>83</v>
      </c>
      <c r="L3206" s="6">
        <v>83768</v>
      </c>
      <c r="M3206" s="6">
        <v>101112</v>
      </c>
      <c r="N3206" s="6">
        <v>19868</v>
      </c>
      <c r="O3206" s="6">
        <v>12030</v>
      </c>
      <c r="P3206" s="6">
        <v>41696</v>
      </c>
      <c r="Q3206" s="6">
        <v>51694.8</v>
      </c>
    </row>
    <row r="3207" spans="7:17" x14ac:dyDescent="0.3">
      <c r="G3207" s="3" t="s">
        <v>20</v>
      </c>
      <c r="H3207" s="3" t="s">
        <v>74</v>
      </c>
      <c r="I3207" s="3" t="s">
        <v>75</v>
      </c>
      <c r="J3207" s="3" t="s">
        <v>23</v>
      </c>
      <c r="K3207" s="3" t="s">
        <v>84</v>
      </c>
      <c r="L3207" s="6">
        <v>83768</v>
      </c>
      <c r="M3207" s="6">
        <v>101112</v>
      </c>
      <c r="N3207" s="6">
        <v>19868</v>
      </c>
      <c r="O3207" s="6">
        <v>12030</v>
      </c>
      <c r="P3207" s="6">
        <v>84732</v>
      </c>
      <c r="Q3207" s="6">
        <v>60302</v>
      </c>
    </row>
    <row r="3208" spans="7:17" x14ac:dyDescent="0.3">
      <c r="G3208" s="3" t="s">
        <v>20</v>
      </c>
      <c r="H3208" s="3" t="s">
        <v>74</v>
      </c>
      <c r="I3208" s="3" t="s">
        <v>75</v>
      </c>
      <c r="J3208" s="3" t="s">
        <v>23</v>
      </c>
      <c r="K3208" s="3" t="s">
        <v>24</v>
      </c>
      <c r="L3208" s="6">
        <v>83768</v>
      </c>
      <c r="M3208" s="6">
        <v>101112</v>
      </c>
      <c r="N3208" s="6">
        <v>19868</v>
      </c>
      <c r="O3208" s="6">
        <v>12030</v>
      </c>
      <c r="P3208" s="6">
        <v>100893</v>
      </c>
      <c r="Q3208" s="6">
        <v>63534.2</v>
      </c>
    </row>
    <row r="3209" spans="7:17" x14ac:dyDescent="0.3">
      <c r="G3209" s="3" t="s">
        <v>20</v>
      </c>
      <c r="H3209" s="3" t="s">
        <v>74</v>
      </c>
      <c r="I3209" s="3" t="s">
        <v>75</v>
      </c>
      <c r="J3209" s="3" t="s">
        <v>77</v>
      </c>
      <c r="K3209" s="3" t="s">
        <v>78</v>
      </c>
      <c r="L3209" s="6">
        <v>83768</v>
      </c>
      <c r="M3209" s="6">
        <v>101112</v>
      </c>
      <c r="N3209" s="6">
        <v>19868</v>
      </c>
      <c r="O3209" s="6">
        <v>65219</v>
      </c>
      <c r="P3209" s="6">
        <v>94450</v>
      </c>
      <c r="Q3209" s="6">
        <v>72883.399999999994</v>
      </c>
    </row>
    <row r="3210" spans="7:17" x14ac:dyDescent="0.3">
      <c r="G3210" s="3" t="s">
        <v>20</v>
      </c>
      <c r="H3210" s="3" t="s">
        <v>74</v>
      </c>
      <c r="I3210" s="3" t="s">
        <v>75</v>
      </c>
      <c r="J3210" s="3" t="s">
        <v>77</v>
      </c>
      <c r="K3210" s="3" t="s">
        <v>79</v>
      </c>
      <c r="L3210" s="6">
        <v>83768</v>
      </c>
      <c r="M3210" s="6">
        <v>101112</v>
      </c>
      <c r="N3210" s="6">
        <v>19868</v>
      </c>
      <c r="O3210" s="6">
        <v>65219</v>
      </c>
      <c r="P3210" s="6">
        <v>97051</v>
      </c>
      <c r="Q3210" s="6">
        <v>73403.600000000006</v>
      </c>
    </row>
    <row r="3211" spans="7:17" x14ac:dyDescent="0.3">
      <c r="G3211" s="3" t="s">
        <v>20</v>
      </c>
      <c r="H3211" s="3" t="s">
        <v>74</v>
      </c>
      <c r="I3211" s="3" t="s">
        <v>75</v>
      </c>
      <c r="J3211" s="3" t="s">
        <v>77</v>
      </c>
      <c r="K3211" s="3" t="s">
        <v>25</v>
      </c>
      <c r="L3211" s="6">
        <v>83768</v>
      </c>
      <c r="M3211" s="6">
        <v>101112</v>
      </c>
      <c r="N3211" s="6">
        <v>19868</v>
      </c>
      <c r="O3211" s="6">
        <v>65219</v>
      </c>
      <c r="P3211" s="6">
        <v>50249</v>
      </c>
      <c r="Q3211" s="6">
        <v>64043.199999999997</v>
      </c>
    </row>
    <row r="3212" spans="7:17" x14ac:dyDescent="0.3">
      <c r="G3212" s="3" t="s">
        <v>20</v>
      </c>
      <c r="H3212" s="3" t="s">
        <v>74</v>
      </c>
      <c r="I3212" s="3" t="s">
        <v>75</v>
      </c>
      <c r="J3212" s="3" t="s">
        <v>77</v>
      </c>
      <c r="K3212" s="3" t="s">
        <v>80</v>
      </c>
      <c r="L3212" s="6">
        <v>83768</v>
      </c>
      <c r="M3212" s="6">
        <v>101112</v>
      </c>
      <c r="N3212" s="6">
        <v>19868</v>
      </c>
      <c r="O3212" s="6">
        <v>65219</v>
      </c>
      <c r="P3212" s="6">
        <v>117461</v>
      </c>
      <c r="Q3212" s="6">
        <v>77485.600000000006</v>
      </c>
    </row>
    <row r="3213" spans="7:17" x14ac:dyDescent="0.3">
      <c r="G3213" s="3" t="s">
        <v>20</v>
      </c>
      <c r="H3213" s="3" t="s">
        <v>74</v>
      </c>
      <c r="I3213" s="3" t="s">
        <v>75</v>
      </c>
      <c r="J3213" s="3" t="s">
        <v>77</v>
      </c>
      <c r="K3213" s="3" t="s">
        <v>81</v>
      </c>
      <c r="L3213" s="6">
        <v>83768</v>
      </c>
      <c r="M3213" s="6">
        <v>101112</v>
      </c>
      <c r="N3213" s="6">
        <v>19868</v>
      </c>
      <c r="O3213" s="6">
        <v>65219</v>
      </c>
      <c r="P3213" s="6">
        <v>36016</v>
      </c>
      <c r="Q3213" s="6">
        <v>61196.6</v>
      </c>
    </row>
    <row r="3214" spans="7:17" x14ac:dyDescent="0.3">
      <c r="G3214" s="3" t="s">
        <v>20</v>
      </c>
      <c r="H3214" s="3" t="s">
        <v>74</v>
      </c>
      <c r="I3214" s="3" t="s">
        <v>75</v>
      </c>
      <c r="J3214" s="3" t="s">
        <v>77</v>
      </c>
      <c r="K3214" s="3" t="s">
        <v>82</v>
      </c>
      <c r="L3214" s="6">
        <v>83768</v>
      </c>
      <c r="M3214" s="6">
        <v>101112</v>
      </c>
      <c r="N3214" s="6">
        <v>19868</v>
      </c>
      <c r="O3214" s="6">
        <v>65219</v>
      </c>
      <c r="P3214" s="6">
        <v>33332</v>
      </c>
      <c r="Q3214" s="6">
        <v>60659.8</v>
      </c>
    </row>
    <row r="3215" spans="7:17" x14ac:dyDescent="0.3">
      <c r="G3215" s="3" t="s">
        <v>20</v>
      </c>
      <c r="H3215" s="3" t="s">
        <v>74</v>
      </c>
      <c r="I3215" s="3" t="s">
        <v>75</v>
      </c>
      <c r="J3215" s="3" t="s">
        <v>77</v>
      </c>
      <c r="K3215" s="3" t="s">
        <v>83</v>
      </c>
      <c r="L3215" s="6">
        <v>83768</v>
      </c>
      <c r="M3215" s="6">
        <v>101112</v>
      </c>
      <c r="N3215" s="6">
        <v>19868</v>
      </c>
      <c r="O3215" s="6">
        <v>65219</v>
      </c>
      <c r="P3215" s="6">
        <v>41696</v>
      </c>
      <c r="Q3215" s="6">
        <v>62332.6</v>
      </c>
    </row>
    <row r="3216" spans="7:17" x14ac:dyDescent="0.3">
      <c r="G3216" s="3" t="s">
        <v>20</v>
      </c>
      <c r="H3216" s="3" t="s">
        <v>74</v>
      </c>
      <c r="I3216" s="3" t="s">
        <v>75</v>
      </c>
      <c r="J3216" s="3" t="s">
        <v>77</v>
      </c>
      <c r="K3216" s="3" t="s">
        <v>84</v>
      </c>
      <c r="L3216" s="6">
        <v>83768</v>
      </c>
      <c r="M3216" s="6">
        <v>101112</v>
      </c>
      <c r="N3216" s="6">
        <v>19868</v>
      </c>
      <c r="O3216" s="6">
        <v>65219</v>
      </c>
      <c r="P3216" s="6">
        <v>84732</v>
      </c>
      <c r="Q3216" s="6">
        <v>70939.8</v>
      </c>
    </row>
    <row r="3217" spans="7:17" x14ac:dyDescent="0.3">
      <c r="G3217" s="3" t="s">
        <v>20</v>
      </c>
      <c r="H3217" s="3" t="s">
        <v>74</v>
      </c>
      <c r="I3217" s="3" t="s">
        <v>75</v>
      </c>
      <c r="J3217" s="3" t="s">
        <v>77</v>
      </c>
      <c r="K3217" s="3" t="s">
        <v>24</v>
      </c>
      <c r="L3217" s="6">
        <v>83768</v>
      </c>
      <c r="M3217" s="6">
        <v>101112</v>
      </c>
      <c r="N3217" s="6">
        <v>19868</v>
      </c>
      <c r="O3217" s="6">
        <v>65219</v>
      </c>
      <c r="P3217" s="6">
        <v>100893</v>
      </c>
      <c r="Q3217" s="6">
        <v>74172</v>
      </c>
    </row>
    <row r="3218" spans="7:17" x14ac:dyDescent="0.3">
      <c r="G3218" s="3" t="s">
        <v>20</v>
      </c>
      <c r="H3218" s="3" t="s">
        <v>74</v>
      </c>
      <c r="I3218" s="3" t="s">
        <v>75</v>
      </c>
      <c r="J3218" s="3" t="s">
        <v>78</v>
      </c>
      <c r="K3218" s="3" t="s">
        <v>79</v>
      </c>
      <c r="L3218" s="6">
        <v>83768</v>
      </c>
      <c r="M3218" s="6">
        <v>101112</v>
      </c>
      <c r="N3218" s="6">
        <v>19868</v>
      </c>
      <c r="O3218" s="6">
        <v>94450</v>
      </c>
      <c r="P3218" s="6">
        <v>97051</v>
      </c>
      <c r="Q3218" s="6">
        <v>79249.8</v>
      </c>
    </row>
    <row r="3219" spans="7:17" x14ac:dyDescent="0.3">
      <c r="G3219" s="3" t="s">
        <v>20</v>
      </c>
      <c r="H3219" s="3" t="s">
        <v>74</v>
      </c>
      <c r="I3219" s="3" t="s">
        <v>75</v>
      </c>
      <c r="J3219" s="3" t="s">
        <v>78</v>
      </c>
      <c r="K3219" s="3" t="s">
        <v>25</v>
      </c>
      <c r="L3219" s="6">
        <v>83768</v>
      </c>
      <c r="M3219" s="6">
        <v>101112</v>
      </c>
      <c r="N3219" s="6">
        <v>19868</v>
      </c>
      <c r="O3219" s="6">
        <v>94450</v>
      </c>
      <c r="P3219" s="6">
        <v>50249</v>
      </c>
      <c r="Q3219" s="6">
        <v>69889.399999999994</v>
      </c>
    </row>
    <row r="3220" spans="7:17" x14ac:dyDescent="0.3">
      <c r="G3220" s="3" t="s">
        <v>20</v>
      </c>
      <c r="H3220" s="3" t="s">
        <v>74</v>
      </c>
      <c r="I3220" s="3" t="s">
        <v>75</v>
      </c>
      <c r="J3220" s="3" t="s">
        <v>78</v>
      </c>
      <c r="K3220" s="3" t="s">
        <v>80</v>
      </c>
      <c r="L3220" s="6">
        <v>83768</v>
      </c>
      <c r="M3220" s="6">
        <v>101112</v>
      </c>
      <c r="N3220" s="6">
        <v>19868</v>
      </c>
      <c r="O3220" s="6">
        <v>94450</v>
      </c>
      <c r="P3220" s="6">
        <v>117461</v>
      </c>
      <c r="Q3220" s="6">
        <v>83331.8</v>
      </c>
    </row>
    <row r="3221" spans="7:17" x14ac:dyDescent="0.3">
      <c r="G3221" s="3" t="s">
        <v>20</v>
      </c>
      <c r="H3221" s="3" t="s">
        <v>74</v>
      </c>
      <c r="I3221" s="3" t="s">
        <v>75</v>
      </c>
      <c r="J3221" s="3" t="s">
        <v>78</v>
      </c>
      <c r="K3221" s="3" t="s">
        <v>81</v>
      </c>
      <c r="L3221" s="6">
        <v>83768</v>
      </c>
      <c r="M3221" s="6">
        <v>101112</v>
      </c>
      <c r="N3221" s="6">
        <v>19868</v>
      </c>
      <c r="O3221" s="6">
        <v>94450</v>
      </c>
      <c r="P3221" s="6">
        <v>36016</v>
      </c>
      <c r="Q3221" s="6">
        <v>67042.8</v>
      </c>
    </row>
    <row r="3222" spans="7:17" x14ac:dyDescent="0.3">
      <c r="G3222" s="3" t="s">
        <v>20</v>
      </c>
      <c r="H3222" s="3" t="s">
        <v>74</v>
      </c>
      <c r="I3222" s="3" t="s">
        <v>75</v>
      </c>
      <c r="J3222" s="3" t="s">
        <v>78</v>
      </c>
      <c r="K3222" s="3" t="s">
        <v>82</v>
      </c>
      <c r="L3222" s="6">
        <v>83768</v>
      </c>
      <c r="M3222" s="6">
        <v>101112</v>
      </c>
      <c r="N3222" s="6">
        <v>19868</v>
      </c>
      <c r="O3222" s="6">
        <v>94450</v>
      </c>
      <c r="P3222" s="6">
        <v>33332</v>
      </c>
      <c r="Q3222" s="6">
        <v>66506</v>
      </c>
    </row>
    <row r="3223" spans="7:17" x14ac:dyDescent="0.3">
      <c r="G3223" s="3" t="s">
        <v>20</v>
      </c>
      <c r="H3223" s="3" t="s">
        <v>74</v>
      </c>
      <c r="I3223" s="3" t="s">
        <v>75</v>
      </c>
      <c r="J3223" s="3" t="s">
        <v>78</v>
      </c>
      <c r="K3223" s="3" t="s">
        <v>83</v>
      </c>
      <c r="L3223" s="6">
        <v>83768</v>
      </c>
      <c r="M3223" s="6">
        <v>101112</v>
      </c>
      <c r="N3223" s="6">
        <v>19868</v>
      </c>
      <c r="O3223" s="6">
        <v>94450</v>
      </c>
      <c r="P3223" s="6">
        <v>41696</v>
      </c>
      <c r="Q3223" s="6">
        <v>68178.8</v>
      </c>
    </row>
    <row r="3224" spans="7:17" x14ac:dyDescent="0.3">
      <c r="G3224" s="3" t="s">
        <v>20</v>
      </c>
      <c r="H3224" s="3" t="s">
        <v>74</v>
      </c>
      <c r="I3224" s="3" t="s">
        <v>75</v>
      </c>
      <c r="J3224" s="3" t="s">
        <v>78</v>
      </c>
      <c r="K3224" s="3" t="s">
        <v>84</v>
      </c>
      <c r="L3224" s="6">
        <v>83768</v>
      </c>
      <c r="M3224" s="6">
        <v>101112</v>
      </c>
      <c r="N3224" s="6">
        <v>19868</v>
      </c>
      <c r="O3224" s="6">
        <v>94450</v>
      </c>
      <c r="P3224" s="6">
        <v>84732</v>
      </c>
      <c r="Q3224" s="6">
        <v>76786</v>
      </c>
    </row>
    <row r="3225" spans="7:17" x14ac:dyDescent="0.3">
      <c r="G3225" s="3" t="s">
        <v>20</v>
      </c>
      <c r="H3225" s="3" t="s">
        <v>74</v>
      </c>
      <c r="I3225" s="3" t="s">
        <v>75</v>
      </c>
      <c r="J3225" s="3" t="s">
        <v>78</v>
      </c>
      <c r="K3225" s="3" t="s">
        <v>24</v>
      </c>
      <c r="L3225" s="6">
        <v>83768</v>
      </c>
      <c r="M3225" s="6">
        <v>101112</v>
      </c>
      <c r="N3225" s="6">
        <v>19868</v>
      </c>
      <c r="O3225" s="6">
        <v>94450</v>
      </c>
      <c r="P3225" s="6">
        <v>100893</v>
      </c>
      <c r="Q3225" s="6">
        <v>80018.2</v>
      </c>
    </row>
    <row r="3226" spans="7:17" x14ac:dyDescent="0.3">
      <c r="G3226" s="3" t="s">
        <v>20</v>
      </c>
      <c r="H3226" s="3" t="s">
        <v>74</v>
      </c>
      <c r="I3226" s="3" t="s">
        <v>75</v>
      </c>
      <c r="J3226" s="3" t="s">
        <v>79</v>
      </c>
      <c r="K3226" s="3" t="s">
        <v>25</v>
      </c>
      <c r="L3226" s="6">
        <v>83768</v>
      </c>
      <c r="M3226" s="6">
        <v>101112</v>
      </c>
      <c r="N3226" s="6">
        <v>19868</v>
      </c>
      <c r="O3226" s="6">
        <v>97051</v>
      </c>
      <c r="P3226" s="6">
        <v>50249</v>
      </c>
      <c r="Q3226" s="6">
        <v>70409.600000000006</v>
      </c>
    </row>
    <row r="3227" spans="7:17" x14ac:dyDescent="0.3">
      <c r="G3227" s="3" t="s">
        <v>20</v>
      </c>
      <c r="H3227" s="3" t="s">
        <v>74</v>
      </c>
      <c r="I3227" s="3" t="s">
        <v>75</v>
      </c>
      <c r="J3227" s="3" t="s">
        <v>79</v>
      </c>
      <c r="K3227" s="3" t="s">
        <v>80</v>
      </c>
      <c r="L3227" s="6">
        <v>83768</v>
      </c>
      <c r="M3227" s="6">
        <v>101112</v>
      </c>
      <c r="N3227" s="6">
        <v>19868</v>
      </c>
      <c r="O3227" s="6">
        <v>97051</v>
      </c>
      <c r="P3227" s="6">
        <v>117461</v>
      </c>
      <c r="Q3227" s="6">
        <v>83852</v>
      </c>
    </row>
    <row r="3228" spans="7:17" x14ac:dyDescent="0.3">
      <c r="G3228" s="3" t="s">
        <v>20</v>
      </c>
      <c r="H3228" s="3" t="s">
        <v>74</v>
      </c>
      <c r="I3228" s="3" t="s">
        <v>75</v>
      </c>
      <c r="J3228" s="3" t="s">
        <v>79</v>
      </c>
      <c r="K3228" s="3" t="s">
        <v>81</v>
      </c>
      <c r="L3228" s="6">
        <v>83768</v>
      </c>
      <c r="M3228" s="6">
        <v>101112</v>
      </c>
      <c r="N3228" s="6">
        <v>19868</v>
      </c>
      <c r="O3228" s="6">
        <v>97051</v>
      </c>
      <c r="P3228" s="6">
        <v>36016</v>
      </c>
      <c r="Q3228" s="6">
        <v>67563</v>
      </c>
    </row>
    <row r="3229" spans="7:17" x14ac:dyDescent="0.3">
      <c r="G3229" s="3" t="s">
        <v>20</v>
      </c>
      <c r="H3229" s="3" t="s">
        <v>74</v>
      </c>
      <c r="I3229" s="3" t="s">
        <v>75</v>
      </c>
      <c r="J3229" s="3" t="s">
        <v>79</v>
      </c>
      <c r="K3229" s="3" t="s">
        <v>82</v>
      </c>
      <c r="L3229" s="6">
        <v>83768</v>
      </c>
      <c r="M3229" s="6">
        <v>101112</v>
      </c>
      <c r="N3229" s="6">
        <v>19868</v>
      </c>
      <c r="O3229" s="6">
        <v>97051</v>
      </c>
      <c r="P3229" s="6">
        <v>33332</v>
      </c>
      <c r="Q3229" s="6">
        <v>67026.2</v>
      </c>
    </row>
    <row r="3230" spans="7:17" x14ac:dyDescent="0.3">
      <c r="G3230" s="3" t="s">
        <v>20</v>
      </c>
      <c r="H3230" s="3" t="s">
        <v>74</v>
      </c>
      <c r="I3230" s="3" t="s">
        <v>75</v>
      </c>
      <c r="J3230" s="3" t="s">
        <v>79</v>
      </c>
      <c r="K3230" s="3" t="s">
        <v>83</v>
      </c>
      <c r="L3230" s="6">
        <v>83768</v>
      </c>
      <c r="M3230" s="6">
        <v>101112</v>
      </c>
      <c r="N3230" s="6">
        <v>19868</v>
      </c>
      <c r="O3230" s="6">
        <v>97051</v>
      </c>
      <c r="P3230" s="6">
        <v>41696</v>
      </c>
      <c r="Q3230" s="6">
        <v>68699</v>
      </c>
    </row>
    <row r="3231" spans="7:17" x14ac:dyDescent="0.3">
      <c r="G3231" s="3" t="s">
        <v>20</v>
      </c>
      <c r="H3231" s="3" t="s">
        <v>74</v>
      </c>
      <c r="I3231" s="3" t="s">
        <v>75</v>
      </c>
      <c r="J3231" s="3" t="s">
        <v>79</v>
      </c>
      <c r="K3231" s="3" t="s">
        <v>84</v>
      </c>
      <c r="L3231" s="6">
        <v>83768</v>
      </c>
      <c r="M3231" s="6">
        <v>101112</v>
      </c>
      <c r="N3231" s="6">
        <v>19868</v>
      </c>
      <c r="O3231" s="6">
        <v>97051</v>
      </c>
      <c r="P3231" s="6">
        <v>84732</v>
      </c>
      <c r="Q3231" s="6">
        <v>77306.2</v>
      </c>
    </row>
    <row r="3232" spans="7:17" x14ac:dyDescent="0.3">
      <c r="G3232" s="3" t="s">
        <v>20</v>
      </c>
      <c r="H3232" s="3" t="s">
        <v>74</v>
      </c>
      <c r="I3232" s="3" t="s">
        <v>75</v>
      </c>
      <c r="J3232" s="3" t="s">
        <v>79</v>
      </c>
      <c r="K3232" s="3" t="s">
        <v>24</v>
      </c>
      <c r="L3232" s="6">
        <v>83768</v>
      </c>
      <c r="M3232" s="6">
        <v>101112</v>
      </c>
      <c r="N3232" s="6">
        <v>19868</v>
      </c>
      <c r="O3232" s="6">
        <v>97051</v>
      </c>
      <c r="P3232" s="6">
        <v>100893</v>
      </c>
      <c r="Q3232" s="6">
        <v>80538.399999999994</v>
      </c>
    </row>
    <row r="3233" spans="7:17" x14ac:dyDescent="0.3">
      <c r="G3233" s="3" t="s">
        <v>20</v>
      </c>
      <c r="H3233" s="3" t="s">
        <v>74</v>
      </c>
      <c r="I3233" s="3" t="s">
        <v>75</v>
      </c>
      <c r="J3233" s="3" t="s">
        <v>25</v>
      </c>
      <c r="K3233" s="3" t="s">
        <v>80</v>
      </c>
      <c r="L3233" s="6">
        <v>83768</v>
      </c>
      <c r="M3233" s="6">
        <v>101112</v>
      </c>
      <c r="N3233" s="6">
        <v>19868</v>
      </c>
      <c r="O3233" s="6">
        <v>50249</v>
      </c>
      <c r="P3233" s="6">
        <v>117461</v>
      </c>
      <c r="Q3233" s="6">
        <v>74491.600000000006</v>
      </c>
    </row>
    <row r="3234" spans="7:17" x14ac:dyDescent="0.3">
      <c r="G3234" s="3" t="s">
        <v>20</v>
      </c>
      <c r="H3234" s="3" t="s">
        <v>74</v>
      </c>
      <c r="I3234" s="3" t="s">
        <v>75</v>
      </c>
      <c r="J3234" s="3" t="s">
        <v>25</v>
      </c>
      <c r="K3234" s="3" t="s">
        <v>81</v>
      </c>
      <c r="L3234" s="6">
        <v>83768</v>
      </c>
      <c r="M3234" s="6">
        <v>101112</v>
      </c>
      <c r="N3234" s="6">
        <v>19868</v>
      </c>
      <c r="O3234" s="6">
        <v>50249</v>
      </c>
      <c r="P3234" s="6">
        <v>36016</v>
      </c>
      <c r="Q3234" s="6">
        <v>58202.6</v>
      </c>
    </row>
    <row r="3235" spans="7:17" x14ac:dyDescent="0.3">
      <c r="G3235" s="3" t="s">
        <v>20</v>
      </c>
      <c r="H3235" s="3" t="s">
        <v>74</v>
      </c>
      <c r="I3235" s="3" t="s">
        <v>75</v>
      </c>
      <c r="J3235" s="3" t="s">
        <v>25</v>
      </c>
      <c r="K3235" s="3" t="s">
        <v>82</v>
      </c>
      <c r="L3235" s="6">
        <v>83768</v>
      </c>
      <c r="M3235" s="6">
        <v>101112</v>
      </c>
      <c r="N3235" s="6">
        <v>19868</v>
      </c>
      <c r="O3235" s="6">
        <v>50249</v>
      </c>
      <c r="P3235" s="6">
        <v>33332</v>
      </c>
      <c r="Q3235" s="6">
        <v>57665.8</v>
      </c>
    </row>
    <row r="3236" spans="7:17" x14ac:dyDescent="0.3">
      <c r="G3236" s="3" t="s">
        <v>20</v>
      </c>
      <c r="H3236" s="3" t="s">
        <v>74</v>
      </c>
      <c r="I3236" s="3" t="s">
        <v>75</v>
      </c>
      <c r="J3236" s="3" t="s">
        <v>25</v>
      </c>
      <c r="K3236" s="3" t="s">
        <v>83</v>
      </c>
      <c r="L3236" s="6">
        <v>83768</v>
      </c>
      <c r="M3236" s="6">
        <v>101112</v>
      </c>
      <c r="N3236" s="6">
        <v>19868</v>
      </c>
      <c r="O3236" s="6">
        <v>50249</v>
      </c>
      <c r="P3236" s="6">
        <v>41696</v>
      </c>
      <c r="Q3236" s="6">
        <v>59338.6</v>
      </c>
    </row>
    <row r="3237" spans="7:17" x14ac:dyDescent="0.3">
      <c r="G3237" s="3" t="s">
        <v>20</v>
      </c>
      <c r="H3237" s="3" t="s">
        <v>74</v>
      </c>
      <c r="I3237" s="3" t="s">
        <v>75</v>
      </c>
      <c r="J3237" s="3" t="s">
        <v>25</v>
      </c>
      <c r="K3237" s="3" t="s">
        <v>84</v>
      </c>
      <c r="L3237" s="6">
        <v>83768</v>
      </c>
      <c r="M3237" s="6">
        <v>101112</v>
      </c>
      <c r="N3237" s="6">
        <v>19868</v>
      </c>
      <c r="O3237" s="6">
        <v>50249</v>
      </c>
      <c r="P3237" s="6">
        <v>84732</v>
      </c>
      <c r="Q3237" s="6">
        <v>67945.8</v>
      </c>
    </row>
    <row r="3238" spans="7:17" x14ac:dyDescent="0.3">
      <c r="G3238" s="3" t="s">
        <v>20</v>
      </c>
      <c r="H3238" s="3" t="s">
        <v>74</v>
      </c>
      <c r="I3238" s="3" t="s">
        <v>75</v>
      </c>
      <c r="J3238" s="3" t="s">
        <v>25</v>
      </c>
      <c r="K3238" s="3" t="s">
        <v>24</v>
      </c>
      <c r="L3238" s="6">
        <v>83768</v>
      </c>
      <c r="M3238" s="6">
        <v>101112</v>
      </c>
      <c r="N3238" s="6">
        <v>19868</v>
      </c>
      <c r="O3238" s="6">
        <v>50249</v>
      </c>
      <c r="P3238" s="6">
        <v>100893</v>
      </c>
      <c r="Q3238" s="6">
        <v>71178</v>
      </c>
    </row>
    <row r="3239" spans="7:17" x14ac:dyDescent="0.3">
      <c r="G3239" s="3" t="s">
        <v>20</v>
      </c>
      <c r="H3239" s="3" t="s">
        <v>74</v>
      </c>
      <c r="I3239" s="3" t="s">
        <v>75</v>
      </c>
      <c r="J3239" s="3" t="s">
        <v>80</v>
      </c>
      <c r="K3239" s="3" t="s">
        <v>81</v>
      </c>
      <c r="L3239" s="6">
        <v>83768</v>
      </c>
      <c r="M3239" s="6">
        <v>101112</v>
      </c>
      <c r="N3239" s="6">
        <v>19868</v>
      </c>
      <c r="O3239" s="6">
        <v>117461</v>
      </c>
      <c r="P3239" s="6">
        <v>36016</v>
      </c>
      <c r="Q3239" s="6">
        <v>71645</v>
      </c>
    </row>
    <row r="3240" spans="7:17" x14ac:dyDescent="0.3">
      <c r="G3240" s="3" t="s">
        <v>20</v>
      </c>
      <c r="H3240" s="3" t="s">
        <v>74</v>
      </c>
      <c r="I3240" s="3" t="s">
        <v>75</v>
      </c>
      <c r="J3240" s="3" t="s">
        <v>80</v>
      </c>
      <c r="K3240" s="3" t="s">
        <v>82</v>
      </c>
      <c r="L3240" s="6">
        <v>83768</v>
      </c>
      <c r="M3240" s="6">
        <v>101112</v>
      </c>
      <c r="N3240" s="6">
        <v>19868</v>
      </c>
      <c r="O3240" s="6">
        <v>117461</v>
      </c>
      <c r="P3240" s="6">
        <v>33332</v>
      </c>
      <c r="Q3240" s="6">
        <v>71108.2</v>
      </c>
    </row>
    <row r="3241" spans="7:17" x14ac:dyDescent="0.3">
      <c r="G3241" s="3" t="s">
        <v>20</v>
      </c>
      <c r="H3241" s="3" t="s">
        <v>74</v>
      </c>
      <c r="I3241" s="3" t="s">
        <v>75</v>
      </c>
      <c r="J3241" s="3" t="s">
        <v>80</v>
      </c>
      <c r="K3241" s="3" t="s">
        <v>83</v>
      </c>
      <c r="L3241" s="6">
        <v>83768</v>
      </c>
      <c r="M3241" s="6">
        <v>101112</v>
      </c>
      <c r="N3241" s="6">
        <v>19868</v>
      </c>
      <c r="O3241" s="6">
        <v>117461</v>
      </c>
      <c r="P3241" s="6">
        <v>41696</v>
      </c>
      <c r="Q3241" s="6">
        <v>72781</v>
      </c>
    </row>
    <row r="3242" spans="7:17" x14ac:dyDescent="0.3">
      <c r="G3242" s="3" t="s">
        <v>20</v>
      </c>
      <c r="H3242" s="3" t="s">
        <v>74</v>
      </c>
      <c r="I3242" s="3" t="s">
        <v>75</v>
      </c>
      <c r="J3242" s="3" t="s">
        <v>80</v>
      </c>
      <c r="K3242" s="3" t="s">
        <v>84</v>
      </c>
      <c r="L3242" s="6">
        <v>83768</v>
      </c>
      <c r="M3242" s="6">
        <v>101112</v>
      </c>
      <c r="N3242" s="6">
        <v>19868</v>
      </c>
      <c r="O3242" s="6">
        <v>117461</v>
      </c>
      <c r="P3242" s="6">
        <v>84732</v>
      </c>
      <c r="Q3242" s="6">
        <v>81388.2</v>
      </c>
    </row>
    <row r="3243" spans="7:17" x14ac:dyDescent="0.3">
      <c r="G3243" s="3" t="s">
        <v>20</v>
      </c>
      <c r="H3243" s="3" t="s">
        <v>74</v>
      </c>
      <c r="I3243" s="3" t="s">
        <v>75</v>
      </c>
      <c r="J3243" s="3" t="s">
        <v>80</v>
      </c>
      <c r="K3243" s="3" t="s">
        <v>24</v>
      </c>
      <c r="L3243" s="6">
        <v>83768</v>
      </c>
      <c r="M3243" s="6">
        <v>101112</v>
      </c>
      <c r="N3243" s="6">
        <v>19868</v>
      </c>
      <c r="O3243" s="6">
        <v>117461</v>
      </c>
      <c r="P3243" s="6">
        <v>100893</v>
      </c>
      <c r="Q3243" s="6">
        <v>84620.4</v>
      </c>
    </row>
    <row r="3244" spans="7:17" x14ac:dyDescent="0.3">
      <c r="G3244" s="3" t="s">
        <v>20</v>
      </c>
      <c r="H3244" s="3" t="s">
        <v>74</v>
      </c>
      <c r="I3244" s="3" t="s">
        <v>75</v>
      </c>
      <c r="J3244" s="3" t="s">
        <v>81</v>
      </c>
      <c r="K3244" s="3" t="s">
        <v>82</v>
      </c>
      <c r="L3244" s="6">
        <v>83768</v>
      </c>
      <c r="M3244" s="6">
        <v>101112</v>
      </c>
      <c r="N3244" s="6">
        <v>19868</v>
      </c>
      <c r="O3244" s="6">
        <v>36016</v>
      </c>
      <c r="P3244" s="6">
        <v>33332</v>
      </c>
      <c r="Q3244" s="6">
        <v>54819.199999999997</v>
      </c>
    </row>
    <row r="3245" spans="7:17" x14ac:dyDescent="0.3">
      <c r="G3245" s="3" t="s">
        <v>20</v>
      </c>
      <c r="H3245" s="3" t="s">
        <v>74</v>
      </c>
      <c r="I3245" s="3" t="s">
        <v>75</v>
      </c>
      <c r="J3245" s="3" t="s">
        <v>81</v>
      </c>
      <c r="K3245" s="3" t="s">
        <v>83</v>
      </c>
      <c r="L3245" s="6">
        <v>83768</v>
      </c>
      <c r="M3245" s="6">
        <v>101112</v>
      </c>
      <c r="N3245" s="6">
        <v>19868</v>
      </c>
      <c r="O3245" s="6">
        <v>36016</v>
      </c>
      <c r="P3245" s="6">
        <v>41696</v>
      </c>
      <c r="Q3245" s="6">
        <v>56492</v>
      </c>
    </row>
    <row r="3246" spans="7:17" x14ac:dyDescent="0.3">
      <c r="G3246" s="3" t="s">
        <v>20</v>
      </c>
      <c r="H3246" s="3" t="s">
        <v>74</v>
      </c>
      <c r="I3246" s="3" t="s">
        <v>75</v>
      </c>
      <c r="J3246" s="3" t="s">
        <v>81</v>
      </c>
      <c r="K3246" s="3" t="s">
        <v>84</v>
      </c>
      <c r="L3246" s="6">
        <v>83768</v>
      </c>
      <c r="M3246" s="6">
        <v>101112</v>
      </c>
      <c r="N3246" s="6">
        <v>19868</v>
      </c>
      <c r="O3246" s="6">
        <v>36016</v>
      </c>
      <c r="P3246" s="6">
        <v>84732</v>
      </c>
      <c r="Q3246" s="6">
        <v>65099.199999999997</v>
      </c>
    </row>
    <row r="3247" spans="7:17" x14ac:dyDescent="0.3">
      <c r="G3247" s="3" t="s">
        <v>20</v>
      </c>
      <c r="H3247" s="3" t="s">
        <v>74</v>
      </c>
      <c r="I3247" s="3" t="s">
        <v>75</v>
      </c>
      <c r="J3247" s="3" t="s">
        <v>81</v>
      </c>
      <c r="K3247" s="3" t="s">
        <v>24</v>
      </c>
      <c r="L3247" s="6">
        <v>83768</v>
      </c>
      <c r="M3247" s="6">
        <v>101112</v>
      </c>
      <c r="N3247" s="6">
        <v>19868</v>
      </c>
      <c r="O3247" s="6">
        <v>36016</v>
      </c>
      <c r="P3247" s="6">
        <v>100893</v>
      </c>
      <c r="Q3247" s="6">
        <v>68331.399999999994</v>
      </c>
    </row>
    <row r="3248" spans="7:17" x14ac:dyDescent="0.3">
      <c r="G3248" s="3" t="s">
        <v>20</v>
      </c>
      <c r="H3248" s="3" t="s">
        <v>74</v>
      </c>
      <c r="I3248" s="3" t="s">
        <v>75</v>
      </c>
      <c r="J3248" s="3" t="s">
        <v>82</v>
      </c>
      <c r="K3248" s="3" t="s">
        <v>83</v>
      </c>
      <c r="L3248" s="6">
        <v>83768</v>
      </c>
      <c r="M3248" s="6">
        <v>101112</v>
      </c>
      <c r="N3248" s="6">
        <v>19868</v>
      </c>
      <c r="O3248" s="6">
        <v>33332</v>
      </c>
      <c r="P3248" s="6">
        <v>41696</v>
      </c>
      <c r="Q3248" s="6">
        <v>55955.199999999997</v>
      </c>
    </row>
    <row r="3249" spans="7:17" x14ac:dyDescent="0.3">
      <c r="G3249" s="3" t="s">
        <v>20</v>
      </c>
      <c r="H3249" s="3" t="s">
        <v>74</v>
      </c>
      <c r="I3249" s="3" t="s">
        <v>75</v>
      </c>
      <c r="J3249" s="3" t="s">
        <v>82</v>
      </c>
      <c r="K3249" s="3" t="s">
        <v>84</v>
      </c>
      <c r="L3249" s="6">
        <v>83768</v>
      </c>
      <c r="M3249" s="6">
        <v>101112</v>
      </c>
      <c r="N3249" s="6">
        <v>19868</v>
      </c>
      <c r="O3249" s="6">
        <v>33332</v>
      </c>
      <c r="P3249" s="6">
        <v>84732</v>
      </c>
      <c r="Q3249" s="6">
        <v>64562.400000000001</v>
      </c>
    </row>
    <row r="3250" spans="7:17" x14ac:dyDescent="0.3">
      <c r="G3250" s="3" t="s">
        <v>20</v>
      </c>
      <c r="H3250" s="3" t="s">
        <v>74</v>
      </c>
      <c r="I3250" s="3" t="s">
        <v>75</v>
      </c>
      <c r="J3250" s="3" t="s">
        <v>82</v>
      </c>
      <c r="K3250" s="3" t="s">
        <v>24</v>
      </c>
      <c r="L3250" s="6">
        <v>83768</v>
      </c>
      <c r="M3250" s="6">
        <v>101112</v>
      </c>
      <c r="N3250" s="6">
        <v>19868</v>
      </c>
      <c r="O3250" s="6">
        <v>33332</v>
      </c>
      <c r="P3250" s="6">
        <v>100893</v>
      </c>
      <c r="Q3250" s="6">
        <v>67794.600000000006</v>
      </c>
    </row>
    <row r="3251" spans="7:17" x14ac:dyDescent="0.3">
      <c r="G3251" s="3" t="s">
        <v>20</v>
      </c>
      <c r="H3251" s="3" t="s">
        <v>74</v>
      </c>
      <c r="I3251" s="3" t="s">
        <v>75</v>
      </c>
      <c r="J3251" s="3" t="s">
        <v>83</v>
      </c>
      <c r="K3251" s="3" t="s">
        <v>84</v>
      </c>
      <c r="L3251" s="6">
        <v>83768</v>
      </c>
      <c r="M3251" s="6">
        <v>101112</v>
      </c>
      <c r="N3251" s="6">
        <v>19868</v>
      </c>
      <c r="O3251" s="6">
        <v>41696</v>
      </c>
      <c r="P3251" s="6">
        <v>84732</v>
      </c>
      <c r="Q3251" s="6">
        <v>66235.199999999997</v>
      </c>
    </row>
    <row r="3252" spans="7:17" x14ac:dyDescent="0.3">
      <c r="G3252" s="3" t="s">
        <v>20</v>
      </c>
      <c r="H3252" s="3" t="s">
        <v>74</v>
      </c>
      <c r="I3252" s="3" t="s">
        <v>75</v>
      </c>
      <c r="J3252" s="3" t="s">
        <v>83</v>
      </c>
      <c r="K3252" s="3" t="s">
        <v>24</v>
      </c>
      <c r="L3252" s="6">
        <v>83768</v>
      </c>
      <c r="M3252" s="6">
        <v>101112</v>
      </c>
      <c r="N3252" s="6">
        <v>19868</v>
      </c>
      <c r="O3252" s="6">
        <v>41696</v>
      </c>
      <c r="P3252" s="6">
        <v>100893</v>
      </c>
      <c r="Q3252" s="6">
        <v>69467.399999999994</v>
      </c>
    </row>
    <row r="3253" spans="7:17" x14ac:dyDescent="0.3">
      <c r="G3253" s="3" t="s">
        <v>20</v>
      </c>
      <c r="H3253" s="3" t="s">
        <v>74</v>
      </c>
      <c r="I3253" s="3" t="s">
        <v>75</v>
      </c>
      <c r="J3253" s="3" t="s">
        <v>84</v>
      </c>
      <c r="K3253" s="3" t="s">
        <v>24</v>
      </c>
      <c r="L3253" s="6">
        <v>83768</v>
      </c>
      <c r="M3253" s="6">
        <v>101112</v>
      </c>
      <c r="N3253" s="6">
        <v>19868</v>
      </c>
      <c r="O3253" s="6">
        <v>84732</v>
      </c>
      <c r="P3253" s="6">
        <v>100893</v>
      </c>
      <c r="Q3253" s="6">
        <v>78074.600000000006</v>
      </c>
    </row>
    <row r="3254" spans="7:17" x14ac:dyDescent="0.3">
      <c r="G3254" s="3" t="s">
        <v>20</v>
      </c>
      <c r="H3254" s="3" t="s">
        <v>74</v>
      </c>
      <c r="I3254" s="3" t="s">
        <v>76</v>
      </c>
      <c r="J3254" s="3" t="s">
        <v>23</v>
      </c>
      <c r="K3254" s="3" t="s">
        <v>77</v>
      </c>
      <c r="L3254" s="6">
        <v>83768</v>
      </c>
      <c r="M3254" s="6">
        <v>101112</v>
      </c>
      <c r="N3254" s="6">
        <v>36021</v>
      </c>
      <c r="O3254" s="6">
        <v>12030</v>
      </c>
      <c r="P3254" s="6">
        <v>65219</v>
      </c>
      <c r="Q3254" s="6">
        <v>59630</v>
      </c>
    </row>
    <row r="3255" spans="7:17" x14ac:dyDescent="0.3">
      <c r="G3255" s="3" t="s">
        <v>20</v>
      </c>
      <c r="H3255" s="3" t="s">
        <v>74</v>
      </c>
      <c r="I3255" s="3" t="s">
        <v>76</v>
      </c>
      <c r="J3255" s="3" t="s">
        <v>23</v>
      </c>
      <c r="K3255" s="3" t="s">
        <v>78</v>
      </c>
      <c r="L3255" s="6">
        <v>83768</v>
      </c>
      <c r="M3255" s="6">
        <v>101112</v>
      </c>
      <c r="N3255" s="6">
        <v>36021</v>
      </c>
      <c r="O3255" s="6">
        <v>12030</v>
      </c>
      <c r="P3255" s="6">
        <v>94450</v>
      </c>
      <c r="Q3255" s="6">
        <v>65476.2</v>
      </c>
    </row>
    <row r="3256" spans="7:17" x14ac:dyDescent="0.3">
      <c r="G3256" s="3" t="s">
        <v>20</v>
      </c>
      <c r="H3256" s="3" t="s">
        <v>74</v>
      </c>
      <c r="I3256" s="3" t="s">
        <v>76</v>
      </c>
      <c r="J3256" s="3" t="s">
        <v>23</v>
      </c>
      <c r="K3256" s="3" t="s">
        <v>79</v>
      </c>
      <c r="L3256" s="6">
        <v>83768</v>
      </c>
      <c r="M3256" s="6">
        <v>101112</v>
      </c>
      <c r="N3256" s="6">
        <v>36021</v>
      </c>
      <c r="O3256" s="6">
        <v>12030</v>
      </c>
      <c r="P3256" s="6">
        <v>97051</v>
      </c>
      <c r="Q3256" s="6">
        <v>65996.399999999994</v>
      </c>
    </row>
    <row r="3257" spans="7:17" x14ac:dyDescent="0.3">
      <c r="G3257" s="3" t="s">
        <v>20</v>
      </c>
      <c r="H3257" s="3" t="s">
        <v>74</v>
      </c>
      <c r="I3257" s="3" t="s">
        <v>76</v>
      </c>
      <c r="J3257" s="3" t="s">
        <v>23</v>
      </c>
      <c r="K3257" s="3" t="s">
        <v>25</v>
      </c>
      <c r="L3257" s="6">
        <v>83768</v>
      </c>
      <c r="M3257" s="6">
        <v>101112</v>
      </c>
      <c r="N3257" s="6">
        <v>36021</v>
      </c>
      <c r="O3257" s="6">
        <v>12030</v>
      </c>
      <c r="P3257" s="6">
        <v>50249</v>
      </c>
      <c r="Q3257" s="6">
        <v>56636</v>
      </c>
    </row>
    <row r="3258" spans="7:17" x14ac:dyDescent="0.3">
      <c r="G3258" s="3" t="s">
        <v>20</v>
      </c>
      <c r="H3258" s="3" t="s">
        <v>74</v>
      </c>
      <c r="I3258" s="3" t="s">
        <v>76</v>
      </c>
      <c r="J3258" s="3" t="s">
        <v>23</v>
      </c>
      <c r="K3258" s="3" t="s">
        <v>80</v>
      </c>
      <c r="L3258" s="6">
        <v>83768</v>
      </c>
      <c r="M3258" s="6">
        <v>101112</v>
      </c>
      <c r="N3258" s="6">
        <v>36021</v>
      </c>
      <c r="O3258" s="6">
        <v>12030</v>
      </c>
      <c r="P3258" s="6">
        <v>117461</v>
      </c>
      <c r="Q3258" s="6">
        <v>70078.399999999994</v>
      </c>
    </row>
    <row r="3259" spans="7:17" x14ac:dyDescent="0.3">
      <c r="G3259" s="3" t="s">
        <v>20</v>
      </c>
      <c r="H3259" s="3" t="s">
        <v>74</v>
      </c>
      <c r="I3259" s="3" t="s">
        <v>76</v>
      </c>
      <c r="J3259" s="3" t="s">
        <v>23</v>
      </c>
      <c r="K3259" s="3" t="s">
        <v>81</v>
      </c>
      <c r="L3259" s="6">
        <v>83768</v>
      </c>
      <c r="M3259" s="6">
        <v>101112</v>
      </c>
      <c r="N3259" s="6">
        <v>36021</v>
      </c>
      <c r="O3259" s="6">
        <v>12030</v>
      </c>
      <c r="P3259" s="6">
        <v>36016</v>
      </c>
      <c r="Q3259" s="6">
        <v>53789.4</v>
      </c>
    </row>
    <row r="3260" spans="7:17" x14ac:dyDescent="0.3">
      <c r="G3260" s="3" t="s">
        <v>20</v>
      </c>
      <c r="H3260" s="3" t="s">
        <v>74</v>
      </c>
      <c r="I3260" s="3" t="s">
        <v>76</v>
      </c>
      <c r="J3260" s="3" t="s">
        <v>23</v>
      </c>
      <c r="K3260" s="3" t="s">
        <v>82</v>
      </c>
      <c r="L3260" s="6">
        <v>83768</v>
      </c>
      <c r="M3260" s="6">
        <v>101112</v>
      </c>
      <c r="N3260" s="6">
        <v>36021</v>
      </c>
      <c r="O3260" s="6">
        <v>12030</v>
      </c>
      <c r="P3260" s="6">
        <v>33332</v>
      </c>
      <c r="Q3260" s="6">
        <v>53252.6</v>
      </c>
    </row>
    <row r="3261" spans="7:17" x14ac:dyDescent="0.3">
      <c r="G3261" s="3" t="s">
        <v>20</v>
      </c>
      <c r="H3261" s="3" t="s">
        <v>74</v>
      </c>
      <c r="I3261" s="3" t="s">
        <v>76</v>
      </c>
      <c r="J3261" s="3" t="s">
        <v>23</v>
      </c>
      <c r="K3261" s="3" t="s">
        <v>83</v>
      </c>
      <c r="L3261" s="6">
        <v>83768</v>
      </c>
      <c r="M3261" s="6">
        <v>101112</v>
      </c>
      <c r="N3261" s="6">
        <v>36021</v>
      </c>
      <c r="O3261" s="6">
        <v>12030</v>
      </c>
      <c r="P3261" s="6">
        <v>41696</v>
      </c>
      <c r="Q3261" s="6">
        <v>54925.4</v>
      </c>
    </row>
    <row r="3262" spans="7:17" x14ac:dyDescent="0.3">
      <c r="G3262" s="3" t="s">
        <v>20</v>
      </c>
      <c r="H3262" s="3" t="s">
        <v>74</v>
      </c>
      <c r="I3262" s="3" t="s">
        <v>76</v>
      </c>
      <c r="J3262" s="3" t="s">
        <v>23</v>
      </c>
      <c r="K3262" s="3" t="s">
        <v>84</v>
      </c>
      <c r="L3262" s="6">
        <v>83768</v>
      </c>
      <c r="M3262" s="6">
        <v>101112</v>
      </c>
      <c r="N3262" s="6">
        <v>36021</v>
      </c>
      <c r="O3262" s="6">
        <v>12030</v>
      </c>
      <c r="P3262" s="6">
        <v>84732</v>
      </c>
      <c r="Q3262" s="6">
        <v>63532.6</v>
      </c>
    </row>
    <row r="3263" spans="7:17" x14ac:dyDescent="0.3">
      <c r="G3263" s="3" t="s">
        <v>20</v>
      </c>
      <c r="H3263" s="3" t="s">
        <v>74</v>
      </c>
      <c r="I3263" s="3" t="s">
        <v>76</v>
      </c>
      <c r="J3263" s="3" t="s">
        <v>23</v>
      </c>
      <c r="K3263" s="3" t="s">
        <v>24</v>
      </c>
      <c r="L3263" s="6">
        <v>83768</v>
      </c>
      <c r="M3263" s="6">
        <v>101112</v>
      </c>
      <c r="N3263" s="6">
        <v>36021</v>
      </c>
      <c r="O3263" s="6">
        <v>12030</v>
      </c>
      <c r="P3263" s="6">
        <v>100893</v>
      </c>
      <c r="Q3263" s="6">
        <v>66764.800000000003</v>
      </c>
    </row>
    <row r="3264" spans="7:17" x14ac:dyDescent="0.3">
      <c r="G3264" s="3" t="s">
        <v>20</v>
      </c>
      <c r="H3264" s="3" t="s">
        <v>74</v>
      </c>
      <c r="I3264" s="3" t="s">
        <v>76</v>
      </c>
      <c r="J3264" s="3" t="s">
        <v>77</v>
      </c>
      <c r="K3264" s="3" t="s">
        <v>78</v>
      </c>
      <c r="L3264" s="6">
        <v>83768</v>
      </c>
      <c r="M3264" s="6">
        <v>101112</v>
      </c>
      <c r="N3264" s="6">
        <v>36021</v>
      </c>
      <c r="O3264" s="6">
        <v>65219</v>
      </c>
      <c r="P3264" s="6">
        <v>94450</v>
      </c>
      <c r="Q3264" s="6">
        <v>76114</v>
      </c>
    </row>
    <row r="3265" spans="7:17" x14ac:dyDescent="0.3">
      <c r="G3265" s="3" t="s">
        <v>20</v>
      </c>
      <c r="H3265" s="3" t="s">
        <v>74</v>
      </c>
      <c r="I3265" s="3" t="s">
        <v>76</v>
      </c>
      <c r="J3265" s="3" t="s">
        <v>77</v>
      </c>
      <c r="K3265" s="3" t="s">
        <v>79</v>
      </c>
      <c r="L3265" s="6">
        <v>83768</v>
      </c>
      <c r="M3265" s="6">
        <v>101112</v>
      </c>
      <c r="N3265" s="6">
        <v>36021</v>
      </c>
      <c r="O3265" s="6">
        <v>65219</v>
      </c>
      <c r="P3265" s="6">
        <v>97051</v>
      </c>
      <c r="Q3265" s="6">
        <v>76634.2</v>
      </c>
    </row>
    <row r="3266" spans="7:17" x14ac:dyDescent="0.3">
      <c r="G3266" s="3" t="s">
        <v>20</v>
      </c>
      <c r="H3266" s="3" t="s">
        <v>74</v>
      </c>
      <c r="I3266" s="3" t="s">
        <v>76</v>
      </c>
      <c r="J3266" s="3" t="s">
        <v>77</v>
      </c>
      <c r="K3266" s="3" t="s">
        <v>25</v>
      </c>
      <c r="L3266" s="6">
        <v>83768</v>
      </c>
      <c r="M3266" s="6">
        <v>101112</v>
      </c>
      <c r="N3266" s="6">
        <v>36021</v>
      </c>
      <c r="O3266" s="6">
        <v>65219</v>
      </c>
      <c r="P3266" s="6">
        <v>50249</v>
      </c>
      <c r="Q3266" s="6">
        <v>67273.8</v>
      </c>
    </row>
    <row r="3267" spans="7:17" x14ac:dyDescent="0.3">
      <c r="G3267" s="3" t="s">
        <v>20</v>
      </c>
      <c r="H3267" s="3" t="s">
        <v>74</v>
      </c>
      <c r="I3267" s="3" t="s">
        <v>76</v>
      </c>
      <c r="J3267" s="3" t="s">
        <v>77</v>
      </c>
      <c r="K3267" s="3" t="s">
        <v>80</v>
      </c>
      <c r="L3267" s="6">
        <v>83768</v>
      </c>
      <c r="M3267" s="6">
        <v>101112</v>
      </c>
      <c r="N3267" s="6">
        <v>36021</v>
      </c>
      <c r="O3267" s="6">
        <v>65219</v>
      </c>
      <c r="P3267" s="6">
        <v>117461</v>
      </c>
      <c r="Q3267" s="6">
        <v>80716.2</v>
      </c>
    </row>
    <row r="3268" spans="7:17" x14ac:dyDescent="0.3">
      <c r="G3268" s="3" t="s">
        <v>20</v>
      </c>
      <c r="H3268" s="3" t="s">
        <v>74</v>
      </c>
      <c r="I3268" s="3" t="s">
        <v>76</v>
      </c>
      <c r="J3268" s="3" t="s">
        <v>77</v>
      </c>
      <c r="K3268" s="3" t="s">
        <v>81</v>
      </c>
      <c r="L3268" s="6">
        <v>83768</v>
      </c>
      <c r="M3268" s="6">
        <v>101112</v>
      </c>
      <c r="N3268" s="6">
        <v>36021</v>
      </c>
      <c r="O3268" s="6">
        <v>65219</v>
      </c>
      <c r="P3268" s="6">
        <v>36016</v>
      </c>
      <c r="Q3268" s="6">
        <v>64427.199999999997</v>
      </c>
    </row>
    <row r="3269" spans="7:17" x14ac:dyDescent="0.3">
      <c r="G3269" s="3" t="s">
        <v>20</v>
      </c>
      <c r="H3269" s="3" t="s">
        <v>74</v>
      </c>
      <c r="I3269" s="3" t="s">
        <v>76</v>
      </c>
      <c r="J3269" s="3" t="s">
        <v>77</v>
      </c>
      <c r="K3269" s="3" t="s">
        <v>82</v>
      </c>
      <c r="L3269" s="6">
        <v>83768</v>
      </c>
      <c r="M3269" s="6">
        <v>101112</v>
      </c>
      <c r="N3269" s="6">
        <v>36021</v>
      </c>
      <c r="O3269" s="6">
        <v>65219</v>
      </c>
      <c r="P3269" s="6">
        <v>33332</v>
      </c>
      <c r="Q3269" s="6">
        <v>63890.400000000001</v>
      </c>
    </row>
    <row r="3270" spans="7:17" x14ac:dyDescent="0.3">
      <c r="G3270" s="3" t="s">
        <v>20</v>
      </c>
      <c r="H3270" s="3" t="s">
        <v>74</v>
      </c>
      <c r="I3270" s="3" t="s">
        <v>76</v>
      </c>
      <c r="J3270" s="3" t="s">
        <v>77</v>
      </c>
      <c r="K3270" s="3" t="s">
        <v>83</v>
      </c>
      <c r="L3270" s="6">
        <v>83768</v>
      </c>
      <c r="M3270" s="6">
        <v>101112</v>
      </c>
      <c r="N3270" s="6">
        <v>36021</v>
      </c>
      <c r="O3270" s="6">
        <v>65219</v>
      </c>
      <c r="P3270" s="6">
        <v>41696</v>
      </c>
      <c r="Q3270" s="6">
        <v>65563.199999999997</v>
      </c>
    </row>
    <row r="3271" spans="7:17" x14ac:dyDescent="0.3">
      <c r="G3271" s="3" t="s">
        <v>20</v>
      </c>
      <c r="H3271" s="3" t="s">
        <v>74</v>
      </c>
      <c r="I3271" s="3" t="s">
        <v>76</v>
      </c>
      <c r="J3271" s="3" t="s">
        <v>77</v>
      </c>
      <c r="K3271" s="3" t="s">
        <v>84</v>
      </c>
      <c r="L3271" s="6">
        <v>83768</v>
      </c>
      <c r="M3271" s="6">
        <v>101112</v>
      </c>
      <c r="N3271" s="6">
        <v>36021</v>
      </c>
      <c r="O3271" s="6">
        <v>65219</v>
      </c>
      <c r="P3271" s="6">
        <v>84732</v>
      </c>
      <c r="Q3271" s="6">
        <v>74170.399999999994</v>
      </c>
    </row>
    <row r="3272" spans="7:17" x14ac:dyDescent="0.3">
      <c r="G3272" s="3" t="s">
        <v>20</v>
      </c>
      <c r="H3272" s="3" t="s">
        <v>74</v>
      </c>
      <c r="I3272" s="3" t="s">
        <v>76</v>
      </c>
      <c r="J3272" s="3" t="s">
        <v>77</v>
      </c>
      <c r="K3272" s="3" t="s">
        <v>24</v>
      </c>
      <c r="L3272" s="6">
        <v>83768</v>
      </c>
      <c r="M3272" s="6">
        <v>101112</v>
      </c>
      <c r="N3272" s="6">
        <v>36021</v>
      </c>
      <c r="O3272" s="6">
        <v>65219</v>
      </c>
      <c r="P3272" s="6">
        <v>100893</v>
      </c>
      <c r="Q3272" s="6">
        <v>77402.600000000006</v>
      </c>
    </row>
    <row r="3273" spans="7:17" x14ac:dyDescent="0.3">
      <c r="G3273" s="3" t="s">
        <v>20</v>
      </c>
      <c r="H3273" s="3" t="s">
        <v>74</v>
      </c>
      <c r="I3273" s="3" t="s">
        <v>76</v>
      </c>
      <c r="J3273" s="3" t="s">
        <v>78</v>
      </c>
      <c r="K3273" s="3" t="s">
        <v>79</v>
      </c>
      <c r="L3273" s="6">
        <v>83768</v>
      </c>
      <c r="M3273" s="6">
        <v>101112</v>
      </c>
      <c r="N3273" s="6">
        <v>36021</v>
      </c>
      <c r="O3273" s="6">
        <v>94450</v>
      </c>
      <c r="P3273" s="6">
        <v>97051</v>
      </c>
      <c r="Q3273" s="6">
        <v>82480.399999999994</v>
      </c>
    </row>
    <row r="3274" spans="7:17" x14ac:dyDescent="0.3">
      <c r="G3274" s="3" t="s">
        <v>20</v>
      </c>
      <c r="H3274" s="3" t="s">
        <v>74</v>
      </c>
      <c r="I3274" s="3" t="s">
        <v>76</v>
      </c>
      <c r="J3274" s="3" t="s">
        <v>78</v>
      </c>
      <c r="K3274" s="3" t="s">
        <v>25</v>
      </c>
      <c r="L3274" s="6">
        <v>83768</v>
      </c>
      <c r="M3274" s="6">
        <v>101112</v>
      </c>
      <c r="N3274" s="6">
        <v>36021</v>
      </c>
      <c r="O3274" s="6">
        <v>94450</v>
      </c>
      <c r="P3274" s="6">
        <v>50249</v>
      </c>
      <c r="Q3274" s="6">
        <v>73120</v>
      </c>
    </row>
    <row r="3275" spans="7:17" x14ac:dyDescent="0.3">
      <c r="G3275" s="3" t="s">
        <v>20</v>
      </c>
      <c r="H3275" s="3" t="s">
        <v>74</v>
      </c>
      <c r="I3275" s="3" t="s">
        <v>76</v>
      </c>
      <c r="J3275" s="3" t="s">
        <v>78</v>
      </c>
      <c r="K3275" s="3" t="s">
        <v>80</v>
      </c>
      <c r="L3275" s="6">
        <v>83768</v>
      </c>
      <c r="M3275" s="6">
        <v>101112</v>
      </c>
      <c r="N3275" s="6">
        <v>36021</v>
      </c>
      <c r="O3275" s="6">
        <v>94450</v>
      </c>
      <c r="P3275" s="6">
        <v>117461</v>
      </c>
      <c r="Q3275" s="6">
        <v>86562.4</v>
      </c>
    </row>
    <row r="3276" spans="7:17" x14ac:dyDescent="0.3">
      <c r="G3276" s="3" t="s">
        <v>20</v>
      </c>
      <c r="H3276" s="3" t="s">
        <v>74</v>
      </c>
      <c r="I3276" s="3" t="s">
        <v>76</v>
      </c>
      <c r="J3276" s="3" t="s">
        <v>78</v>
      </c>
      <c r="K3276" s="3" t="s">
        <v>81</v>
      </c>
      <c r="L3276" s="6">
        <v>83768</v>
      </c>
      <c r="M3276" s="6">
        <v>101112</v>
      </c>
      <c r="N3276" s="6">
        <v>36021</v>
      </c>
      <c r="O3276" s="6">
        <v>94450</v>
      </c>
      <c r="P3276" s="6">
        <v>36016</v>
      </c>
      <c r="Q3276" s="6">
        <v>70273.399999999994</v>
      </c>
    </row>
    <row r="3277" spans="7:17" x14ac:dyDescent="0.3">
      <c r="G3277" s="3" t="s">
        <v>20</v>
      </c>
      <c r="H3277" s="3" t="s">
        <v>74</v>
      </c>
      <c r="I3277" s="3" t="s">
        <v>76</v>
      </c>
      <c r="J3277" s="3" t="s">
        <v>78</v>
      </c>
      <c r="K3277" s="3" t="s">
        <v>82</v>
      </c>
      <c r="L3277" s="6">
        <v>83768</v>
      </c>
      <c r="M3277" s="6">
        <v>101112</v>
      </c>
      <c r="N3277" s="6">
        <v>36021</v>
      </c>
      <c r="O3277" s="6">
        <v>94450</v>
      </c>
      <c r="P3277" s="6">
        <v>33332</v>
      </c>
      <c r="Q3277" s="6">
        <v>69736.600000000006</v>
      </c>
    </row>
    <row r="3278" spans="7:17" x14ac:dyDescent="0.3">
      <c r="G3278" s="3" t="s">
        <v>20</v>
      </c>
      <c r="H3278" s="3" t="s">
        <v>74</v>
      </c>
      <c r="I3278" s="3" t="s">
        <v>76</v>
      </c>
      <c r="J3278" s="3" t="s">
        <v>78</v>
      </c>
      <c r="K3278" s="3" t="s">
        <v>83</v>
      </c>
      <c r="L3278" s="6">
        <v>83768</v>
      </c>
      <c r="M3278" s="6">
        <v>101112</v>
      </c>
      <c r="N3278" s="6">
        <v>36021</v>
      </c>
      <c r="O3278" s="6">
        <v>94450</v>
      </c>
      <c r="P3278" s="6">
        <v>41696</v>
      </c>
      <c r="Q3278" s="6">
        <v>71409.399999999994</v>
      </c>
    </row>
    <row r="3279" spans="7:17" x14ac:dyDescent="0.3">
      <c r="G3279" s="3" t="s">
        <v>20</v>
      </c>
      <c r="H3279" s="3" t="s">
        <v>74</v>
      </c>
      <c r="I3279" s="3" t="s">
        <v>76</v>
      </c>
      <c r="J3279" s="3" t="s">
        <v>78</v>
      </c>
      <c r="K3279" s="3" t="s">
        <v>84</v>
      </c>
      <c r="L3279" s="6">
        <v>83768</v>
      </c>
      <c r="M3279" s="6">
        <v>101112</v>
      </c>
      <c r="N3279" s="6">
        <v>36021</v>
      </c>
      <c r="O3279" s="6">
        <v>94450</v>
      </c>
      <c r="P3279" s="6">
        <v>84732</v>
      </c>
      <c r="Q3279" s="6">
        <v>80016.600000000006</v>
      </c>
    </row>
    <row r="3280" spans="7:17" x14ac:dyDescent="0.3">
      <c r="G3280" s="3" t="s">
        <v>20</v>
      </c>
      <c r="H3280" s="3" t="s">
        <v>74</v>
      </c>
      <c r="I3280" s="3" t="s">
        <v>76</v>
      </c>
      <c r="J3280" s="3" t="s">
        <v>78</v>
      </c>
      <c r="K3280" s="3" t="s">
        <v>24</v>
      </c>
      <c r="L3280" s="6">
        <v>83768</v>
      </c>
      <c r="M3280" s="6">
        <v>101112</v>
      </c>
      <c r="N3280" s="6">
        <v>36021</v>
      </c>
      <c r="O3280" s="6">
        <v>94450</v>
      </c>
      <c r="P3280" s="6">
        <v>100893</v>
      </c>
      <c r="Q3280" s="6">
        <v>83248.800000000003</v>
      </c>
    </row>
    <row r="3281" spans="7:17" x14ac:dyDescent="0.3">
      <c r="G3281" s="3" t="s">
        <v>20</v>
      </c>
      <c r="H3281" s="3" t="s">
        <v>74</v>
      </c>
      <c r="I3281" s="3" t="s">
        <v>76</v>
      </c>
      <c r="J3281" s="3" t="s">
        <v>79</v>
      </c>
      <c r="K3281" s="3" t="s">
        <v>25</v>
      </c>
      <c r="L3281" s="6">
        <v>83768</v>
      </c>
      <c r="M3281" s="6">
        <v>101112</v>
      </c>
      <c r="N3281" s="6">
        <v>36021</v>
      </c>
      <c r="O3281" s="6">
        <v>97051</v>
      </c>
      <c r="P3281" s="6">
        <v>50249</v>
      </c>
      <c r="Q3281" s="6">
        <v>73640.2</v>
      </c>
    </row>
    <row r="3282" spans="7:17" x14ac:dyDescent="0.3">
      <c r="G3282" s="3" t="s">
        <v>20</v>
      </c>
      <c r="H3282" s="3" t="s">
        <v>74</v>
      </c>
      <c r="I3282" s="3" t="s">
        <v>76</v>
      </c>
      <c r="J3282" s="3" t="s">
        <v>79</v>
      </c>
      <c r="K3282" s="3" t="s">
        <v>80</v>
      </c>
      <c r="L3282" s="6">
        <v>83768</v>
      </c>
      <c r="M3282" s="6">
        <v>101112</v>
      </c>
      <c r="N3282" s="6">
        <v>36021</v>
      </c>
      <c r="O3282" s="6">
        <v>97051</v>
      </c>
      <c r="P3282" s="6">
        <v>117461</v>
      </c>
      <c r="Q3282" s="6">
        <v>87082.6</v>
      </c>
    </row>
    <row r="3283" spans="7:17" x14ac:dyDescent="0.3">
      <c r="G3283" s="3" t="s">
        <v>20</v>
      </c>
      <c r="H3283" s="3" t="s">
        <v>74</v>
      </c>
      <c r="I3283" s="3" t="s">
        <v>76</v>
      </c>
      <c r="J3283" s="3" t="s">
        <v>79</v>
      </c>
      <c r="K3283" s="3" t="s">
        <v>81</v>
      </c>
      <c r="L3283" s="6">
        <v>83768</v>
      </c>
      <c r="M3283" s="6">
        <v>101112</v>
      </c>
      <c r="N3283" s="6">
        <v>36021</v>
      </c>
      <c r="O3283" s="6">
        <v>97051</v>
      </c>
      <c r="P3283" s="6">
        <v>36016</v>
      </c>
      <c r="Q3283" s="6">
        <v>70793.600000000006</v>
      </c>
    </row>
    <row r="3284" spans="7:17" x14ac:dyDescent="0.3">
      <c r="G3284" s="3" t="s">
        <v>20</v>
      </c>
      <c r="H3284" s="3" t="s">
        <v>74</v>
      </c>
      <c r="I3284" s="3" t="s">
        <v>76</v>
      </c>
      <c r="J3284" s="3" t="s">
        <v>79</v>
      </c>
      <c r="K3284" s="3" t="s">
        <v>82</v>
      </c>
      <c r="L3284" s="6">
        <v>83768</v>
      </c>
      <c r="M3284" s="6">
        <v>101112</v>
      </c>
      <c r="N3284" s="6">
        <v>36021</v>
      </c>
      <c r="O3284" s="6">
        <v>97051</v>
      </c>
      <c r="P3284" s="6">
        <v>33332</v>
      </c>
      <c r="Q3284" s="6">
        <v>70256.800000000003</v>
      </c>
    </row>
    <row r="3285" spans="7:17" x14ac:dyDescent="0.3">
      <c r="G3285" s="3" t="s">
        <v>20</v>
      </c>
      <c r="H3285" s="3" t="s">
        <v>74</v>
      </c>
      <c r="I3285" s="3" t="s">
        <v>76</v>
      </c>
      <c r="J3285" s="3" t="s">
        <v>79</v>
      </c>
      <c r="K3285" s="3" t="s">
        <v>83</v>
      </c>
      <c r="L3285" s="6">
        <v>83768</v>
      </c>
      <c r="M3285" s="6">
        <v>101112</v>
      </c>
      <c r="N3285" s="6">
        <v>36021</v>
      </c>
      <c r="O3285" s="6">
        <v>97051</v>
      </c>
      <c r="P3285" s="6">
        <v>41696</v>
      </c>
      <c r="Q3285" s="6">
        <v>71929.600000000006</v>
      </c>
    </row>
    <row r="3286" spans="7:17" x14ac:dyDescent="0.3">
      <c r="G3286" s="3" t="s">
        <v>20</v>
      </c>
      <c r="H3286" s="3" t="s">
        <v>74</v>
      </c>
      <c r="I3286" s="3" t="s">
        <v>76</v>
      </c>
      <c r="J3286" s="3" t="s">
        <v>79</v>
      </c>
      <c r="K3286" s="3" t="s">
        <v>84</v>
      </c>
      <c r="L3286" s="6">
        <v>83768</v>
      </c>
      <c r="M3286" s="6">
        <v>101112</v>
      </c>
      <c r="N3286" s="6">
        <v>36021</v>
      </c>
      <c r="O3286" s="6">
        <v>97051</v>
      </c>
      <c r="P3286" s="6">
        <v>84732</v>
      </c>
      <c r="Q3286" s="6">
        <v>80536.800000000003</v>
      </c>
    </row>
    <row r="3287" spans="7:17" x14ac:dyDescent="0.3">
      <c r="G3287" s="3" t="s">
        <v>20</v>
      </c>
      <c r="H3287" s="3" t="s">
        <v>74</v>
      </c>
      <c r="I3287" s="3" t="s">
        <v>76</v>
      </c>
      <c r="J3287" s="3" t="s">
        <v>79</v>
      </c>
      <c r="K3287" s="3" t="s">
        <v>24</v>
      </c>
      <c r="L3287" s="6">
        <v>83768</v>
      </c>
      <c r="M3287" s="6">
        <v>101112</v>
      </c>
      <c r="N3287" s="6">
        <v>36021</v>
      </c>
      <c r="O3287" s="6">
        <v>97051</v>
      </c>
      <c r="P3287" s="6">
        <v>100893</v>
      </c>
      <c r="Q3287" s="6">
        <v>83769</v>
      </c>
    </row>
    <row r="3288" spans="7:17" x14ac:dyDescent="0.3">
      <c r="G3288" s="3" t="s">
        <v>20</v>
      </c>
      <c r="H3288" s="3" t="s">
        <v>74</v>
      </c>
      <c r="I3288" s="3" t="s">
        <v>76</v>
      </c>
      <c r="J3288" s="3" t="s">
        <v>25</v>
      </c>
      <c r="K3288" s="3" t="s">
        <v>80</v>
      </c>
      <c r="L3288" s="6">
        <v>83768</v>
      </c>
      <c r="M3288" s="6">
        <v>101112</v>
      </c>
      <c r="N3288" s="6">
        <v>36021</v>
      </c>
      <c r="O3288" s="6">
        <v>50249</v>
      </c>
      <c r="P3288" s="6">
        <v>117461</v>
      </c>
      <c r="Q3288" s="6">
        <v>77722.2</v>
      </c>
    </row>
    <row r="3289" spans="7:17" x14ac:dyDescent="0.3">
      <c r="G3289" s="3" t="s">
        <v>20</v>
      </c>
      <c r="H3289" s="3" t="s">
        <v>74</v>
      </c>
      <c r="I3289" s="3" t="s">
        <v>76</v>
      </c>
      <c r="J3289" s="3" t="s">
        <v>25</v>
      </c>
      <c r="K3289" s="3" t="s">
        <v>81</v>
      </c>
      <c r="L3289" s="6">
        <v>83768</v>
      </c>
      <c r="M3289" s="6">
        <v>101112</v>
      </c>
      <c r="N3289" s="6">
        <v>36021</v>
      </c>
      <c r="O3289" s="6">
        <v>50249</v>
      </c>
      <c r="P3289" s="6">
        <v>36016</v>
      </c>
      <c r="Q3289" s="6">
        <v>61433.2</v>
      </c>
    </row>
    <row r="3290" spans="7:17" x14ac:dyDescent="0.3">
      <c r="G3290" s="3" t="s">
        <v>20</v>
      </c>
      <c r="H3290" s="3" t="s">
        <v>74</v>
      </c>
      <c r="I3290" s="3" t="s">
        <v>76</v>
      </c>
      <c r="J3290" s="3" t="s">
        <v>25</v>
      </c>
      <c r="K3290" s="3" t="s">
        <v>82</v>
      </c>
      <c r="L3290" s="6">
        <v>83768</v>
      </c>
      <c r="M3290" s="6">
        <v>101112</v>
      </c>
      <c r="N3290" s="6">
        <v>36021</v>
      </c>
      <c r="O3290" s="6">
        <v>50249</v>
      </c>
      <c r="P3290" s="6">
        <v>33332</v>
      </c>
      <c r="Q3290" s="6">
        <v>60896.4</v>
      </c>
    </row>
    <row r="3291" spans="7:17" x14ac:dyDescent="0.3">
      <c r="G3291" s="3" t="s">
        <v>20</v>
      </c>
      <c r="H3291" s="3" t="s">
        <v>74</v>
      </c>
      <c r="I3291" s="3" t="s">
        <v>76</v>
      </c>
      <c r="J3291" s="3" t="s">
        <v>25</v>
      </c>
      <c r="K3291" s="3" t="s">
        <v>83</v>
      </c>
      <c r="L3291" s="6">
        <v>83768</v>
      </c>
      <c r="M3291" s="6">
        <v>101112</v>
      </c>
      <c r="N3291" s="6">
        <v>36021</v>
      </c>
      <c r="O3291" s="6">
        <v>50249</v>
      </c>
      <c r="P3291" s="6">
        <v>41696</v>
      </c>
      <c r="Q3291" s="6">
        <v>62569.2</v>
      </c>
    </row>
    <row r="3292" spans="7:17" x14ac:dyDescent="0.3">
      <c r="G3292" s="3" t="s">
        <v>20</v>
      </c>
      <c r="H3292" s="3" t="s">
        <v>74</v>
      </c>
      <c r="I3292" s="3" t="s">
        <v>76</v>
      </c>
      <c r="J3292" s="3" t="s">
        <v>25</v>
      </c>
      <c r="K3292" s="3" t="s">
        <v>84</v>
      </c>
      <c r="L3292" s="6">
        <v>83768</v>
      </c>
      <c r="M3292" s="6">
        <v>101112</v>
      </c>
      <c r="N3292" s="6">
        <v>36021</v>
      </c>
      <c r="O3292" s="6">
        <v>50249</v>
      </c>
      <c r="P3292" s="6">
        <v>84732</v>
      </c>
      <c r="Q3292" s="6">
        <v>71176.399999999994</v>
      </c>
    </row>
    <row r="3293" spans="7:17" x14ac:dyDescent="0.3">
      <c r="G3293" s="3" t="s">
        <v>20</v>
      </c>
      <c r="H3293" s="3" t="s">
        <v>74</v>
      </c>
      <c r="I3293" s="3" t="s">
        <v>76</v>
      </c>
      <c r="J3293" s="3" t="s">
        <v>25</v>
      </c>
      <c r="K3293" s="3" t="s">
        <v>24</v>
      </c>
      <c r="L3293" s="6">
        <v>83768</v>
      </c>
      <c r="M3293" s="6">
        <v>101112</v>
      </c>
      <c r="N3293" s="6">
        <v>36021</v>
      </c>
      <c r="O3293" s="6">
        <v>50249</v>
      </c>
      <c r="P3293" s="6">
        <v>100893</v>
      </c>
      <c r="Q3293" s="6">
        <v>74408.600000000006</v>
      </c>
    </row>
    <row r="3294" spans="7:17" x14ac:dyDescent="0.3">
      <c r="G3294" s="3" t="s">
        <v>20</v>
      </c>
      <c r="H3294" s="3" t="s">
        <v>74</v>
      </c>
      <c r="I3294" s="3" t="s">
        <v>76</v>
      </c>
      <c r="J3294" s="3" t="s">
        <v>80</v>
      </c>
      <c r="K3294" s="3" t="s">
        <v>81</v>
      </c>
      <c r="L3294" s="6">
        <v>83768</v>
      </c>
      <c r="M3294" s="6">
        <v>101112</v>
      </c>
      <c r="N3294" s="6">
        <v>36021</v>
      </c>
      <c r="O3294" s="6">
        <v>117461</v>
      </c>
      <c r="P3294" s="6">
        <v>36016</v>
      </c>
      <c r="Q3294" s="6">
        <v>74875.600000000006</v>
      </c>
    </row>
    <row r="3295" spans="7:17" x14ac:dyDescent="0.3">
      <c r="G3295" s="3" t="s">
        <v>20</v>
      </c>
      <c r="H3295" s="3" t="s">
        <v>74</v>
      </c>
      <c r="I3295" s="3" t="s">
        <v>76</v>
      </c>
      <c r="J3295" s="3" t="s">
        <v>80</v>
      </c>
      <c r="K3295" s="3" t="s">
        <v>82</v>
      </c>
      <c r="L3295" s="6">
        <v>83768</v>
      </c>
      <c r="M3295" s="6">
        <v>101112</v>
      </c>
      <c r="N3295" s="6">
        <v>36021</v>
      </c>
      <c r="O3295" s="6">
        <v>117461</v>
      </c>
      <c r="P3295" s="6">
        <v>33332</v>
      </c>
      <c r="Q3295" s="6">
        <v>74338.8</v>
      </c>
    </row>
    <row r="3296" spans="7:17" x14ac:dyDescent="0.3">
      <c r="G3296" s="3" t="s">
        <v>20</v>
      </c>
      <c r="H3296" s="3" t="s">
        <v>74</v>
      </c>
      <c r="I3296" s="3" t="s">
        <v>76</v>
      </c>
      <c r="J3296" s="3" t="s">
        <v>80</v>
      </c>
      <c r="K3296" s="3" t="s">
        <v>83</v>
      </c>
      <c r="L3296" s="6">
        <v>83768</v>
      </c>
      <c r="M3296" s="6">
        <v>101112</v>
      </c>
      <c r="N3296" s="6">
        <v>36021</v>
      </c>
      <c r="O3296" s="6">
        <v>117461</v>
      </c>
      <c r="P3296" s="6">
        <v>41696</v>
      </c>
      <c r="Q3296" s="6">
        <v>76011.600000000006</v>
      </c>
    </row>
    <row r="3297" spans="7:17" x14ac:dyDescent="0.3">
      <c r="G3297" s="3" t="s">
        <v>20</v>
      </c>
      <c r="H3297" s="3" t="s">
        <v>74</v>
      </c>
      <c r="I3297" s="3" t="s">
        <v>76</v>
      </c>
      <c r="J3297" s="3" t="s">
        <v>80</v>
      </c>
      <c r="K3297" s="3" t="s">
        <v>84</v>
      </c>
      <c r="L3297" s="6">
        <v>83768</v>
      </c>
      <c r="M3297" s="6">
        <v>101112</v>
      </c>
      <c r="N3297" s="6">
        <v>36021</v>
      </c>
      <c r="O3297" s="6">
        <v>117461</v>
      </c>
      <c r="P3297" s="6">
        <v>84732</v>
      </c>
      <c r="Q3297" s="6">
        <v>84618.8</v>
      </c>
    </row>
    <row r="3298" spans="7:17" x14ac:dyDescent="0.3">
      <c r="G3298" s="3" t="s">
        <v>20</v>
      </c>
      <c r="H3298" s="3" t="s">
        <v>74</v>
      </c>
      <c r="I3298" s="3" t="s">
        <v>76</v>
      </c>
      <c r="J3298" s="3" t="s">
        <v>80</v>
      </c>
      <c r="K3298" s="3" t="s">
        <v>24</v>
      </c>
      <c r="L3298" s="6">
        <v>83768</v>
      </c>
      <c r="M3298" s="6">
        <v>101112</v>
      </c>
      <c r="N3298" s="6">
        <v>36021</v>
      </c>
      <c r="O3298" s="6">
        <v>117461</v>
      </c>
      <c r="P3298" s="6">
        <v>100893</v>
      </c>
      <c r="Q3298" s="6">
        <v>87851</v>
      </c>
    </row>
    <row r="3299" spans="7:17" x14ac:dyDescent="0.3">
      <c r="G3299" s="3" t="s">
        <v>20</v>
      </c>
      <c r="H3299" s="3" t="s">
        <v>74</v>
      </c>
      <c r="I3299" s="3" t="s">
        <v>76</v>
      </c>
      <c r="J3299" s="3" t="s">
        <v>81</v>
      </c>
      <c r="K3299" s="3" t="s">
        <v>82</v>
      </c>
      <c r="L3299" s="6">
        <v>83768</v>
      </c>
      <c r="M3299" s="6">
        <v>101112</v>
      </c>
      <c r="N3299" s="6">
        <v>36021</v>
      </c>
      <c r="O3299" s="6">
        <v>36016</v>
      </c>
      <c r="P3299" s="6">
        <v>33332</v>
      </c>
      <c r="Q3299" s="6">
        <v>58049.8</v>
      </c>
    </row>
    <row r="3300" spans="7:17" x14ac:dyDescent="0.3">
      <c r="G3300" s="3" t="s">
        <v>20</v>
      </c>
      <c r="H3300" s="3" t="s">
        <v>74</v>
      </c>
      <c r="I3300" s="3" t="s">
        <v>76</v>
      </c>
      <c r="J3300" s="3" t="s">
        <v>81</v>
      </c>
      <c r="K3300" s="3" t="s">
        <v>83</v>
      </c>
      <c r="L3300" s="6">
        <v>83768</v>
      </c>
      <c r="M3300" s="6">
        <v>101112</v>
      </c>
      <c r="N3300" s="6">
        <v>36021</v>
      </c>
      <c r="O3300" s="6">
        <v>36016</v>
      </c>
      <c r="P3300" s="6">
        <v>41696</v>
      </c>
      <c r="Q3300" s="6">
        <v>59722.6</v>
      </c>
    </row>
    <row r="3301" spans="7:17" x14ac:dyDescent="0.3">
      <c r="G3301" s="3" t="s">
        <v>20</v>
      </c>
      <c r="H3301" s="3" t="s">
        <v>74</v>
      </c>
      <c r="I3301" s="3" t="s">
        <v>76</v>
      </c>
      <c r="J3301" s="3" t="s">
        <v>81</v>
      </c>
      <c r="K3301" s="3" t="s">
        <v>84</v>
      </c>
      <c r="L3301" s="6">
        <v>83768</v>
      </c>
      <c r="M3301" s="6">
        <v>101112</v>
      </c>
      <c r="N3301" s="6">
        <v>36021</v>
      </c>
      <c r="O3301" s="6">
        <v>36016</v>
      </c>
      <c r="P3301" s="6">
        <v>84732</v>
      </c>
      <c r="Q3301" s="6">
        <v>68329.8</v>
      </c>
    </row>
    <row r="3302" spans="7:17" x14ac:dyDescent="0.3">
      <c r="G3302" s="3" t="s">
        <v>20</v>
      </c>
      <c r="H3302" s="3" t="s">
        <v>74</v>
      </c>
      <c r="I3302" s="3" t="s">
        <v>76</v>
      </c>
      <c r="J3302" s="3" t="s">
        <v>81</v>
      </c>
      <c r="K3302" s="3" t="s">
        <v>24</v>
      </c>
      <c r="L3302" s="6">
        <v>83768</v>
      </c>
      <c r="M3302" s="6">
        <v>101112</v>
      </c>
      <c r="N3302" s="6">
        <v>36021</v>
      </c>
      <c r="O3302" s="6">
        <v>36016</v>
      </c>
      <c r="P3302" s="6">
        <v>100893</v>
      </c>
      <c r="Q3302" s="6">
        <v>71562</v>
      </c>
    </row>
    <row r="3303" spans="7:17" x14ac:dyDescent="0.3">
      <c r="G3303" s="3" t="s">
        <v>20</v>
      </c>
      <c r="H3303" s="3" t="s">
        <v>74</v>
      </c>
      <c r="I3303" s="3" t="s">
        <v>76</v>
      </c>
      <c r="J3303" s="3" t="s">
        <v>82</v>
      </c>
      <c r="K3303" s="3" t="s">
        <v>83</v>
      </c>
      <c r="L3303" s="6">
        <v>83768</v>
      </c>
      <c r="M3303" s="6">
        <v>101112</v>
      </c>
      <c r="N3303" s="6">
        <v>36021</v>
      </c>
      <c r="O3303" s="6">
        <v>33332</v>
      </c>
      <c r="P3303" s="6">
        <v>41696</v>
      </c>
      <c r="Q3303" s="6">
        <v>59185.8</v>
      </c>
    </row>
    <row r="3304" spans="7:17" x14ac:dyDescent="0.3">
      <c r="G3304" s="3" t="s">
        <v>20</v>
      </c>
      <c r="H3304" s="3" t="s">
        <v>74</v>
      </c>
      <c r="I3304" s="3" t="s">
        <v>76</v>
      </c>
      <c r="J3304" s="3" t="s">
        <v>82</v>
      </c>
      <c r="K3304" s="3" t="s">
        <v>84</v>
      </c>
      <c r="L3304" s="6">
        <v>83768</v>
      </c>
      <c r="M3304" s="6">
        <v>101112</v>
      </c>
      <c r="N3304" s="6">
        <v>36021</v>
      </c>
      <c r="O3304" s="6">
        <v>33332</v>
      </c>
      <c r="P3304" s="6">
        <v>84732</v>
      </c>
      <c r="Q3304" s="6">
        <v>67793</v>
      </c>
    </row>
    <row r="3305" spans="7:17" x14ac:dyDescent="0.3">
      <c r="G3305" s="3" t="s">
        <v>20</v>
      </c>
      <c r="H3305" s="3" t="s">
        <v>74</v>
      </c>
      <c r="I3305" s="3" t="s">
        <v>76</v>
      </c>
      <c r="J3305" s="3" t="s">
        <v>82</v>
      </c>
      <c r="K3305" s="3" t="s">
        <v>24</v>
      </c>
      <c r="L3305" s="6">
        <v>83768</v>
      </c>
      <c r="M3305" s="6">
        <v>101112</v>
      </c>
      <c r="N3305" s="6">
        <v>36021</v>
      </c>
      <c r="O3305" s="6">
        <v>33332</v>
      </c>
      <c r="P3305" s="6">
        <v>100893</v>
      </c>
      <c r="Q3305" s="6">
        <v>71025.2</v>
      </c>
    </row>
    <row r="3306" spans="7:17" x14ac:dyDescent="0.3">
      <c r="G3306" s="3" t="s">
        <v>20</v>
      </c>
      <c r="H3306" s="3" t="s">
        <v>74</v>
      </c>
      <c r="I3306" s="3" t="s">
        <v>76</v>
      </c>
      <c r="J3306" s="3" t="s">
        <v>83</v>
      </c>
      <c r="K3306" s="3" t="s">
        <v>84</v>
      </c>
      <c r="L3306" s="6">
        <v>83768</v>
      </c>
      <c r="M3306" s="6">
        <v>101112</v>
      </c>
      <c r="N3306" s="6">
        <v>36021</v>
      </c>
      <c r="O3306" s="6">
        <v>41696</v>
      </c>
      <c r="P3306" s="6">
        <v>84732</v>
      </c>
      <c r="Q3306" s="6">
        <v>69465.8</v>
      </c>
    </row>
    <row r="3307" spans="7:17" x14ac:dyDescent="0.3">
      <c r="G3307" s="3" t="s">
        <v>20</v>
      </c>
      <c r="H3307" s="3" t="s">
        <v>74</v>
      </c>
      <c r="I3307" s="3" t="s">
        <v>76</v>
      </c>
      <c r="J3307" s="3" t="s">
        <v>83</v>
      </c>
      <c r="K3307" s="3" t="s">
        <v>24</v>
      </c>
      <c r="L3307" s="6">
        <v>83768</v>
      </c>
      <c r="M3307" s="6">
        <v>101112</v>
      </c>
      <c r="N3307" s="6">
        <v>36021</v>
      </c>
      <c r="O3307" s="6">
        <v>41696</v>
      </c>
      <c r="P3307" s="6">
        <v>100893</v>
      </c>
      <c r="Q3307" s="6">
        <v>72698</v>
      </c>
    </row>
    <row r="3308" spans="7:17" x14ac:dyDescent="0.3">
      <c r="G3308" s="3" t="s">
        <v>20</v>
      </c>
      <c r="H3308" s="3" t="s">
        <v>74</v>
      </c>
      <c r="I3308" s="3" t="s">
        <v>76</v>
      </c>
      <c r="J3308" s="3" t="s">
        <v>84</v>
      </c>
      <c r="K3308" s="3" t="s">
        <v>24</v>
      </c>
      <c r="L3308" s="6">
        <v>83768</v>
      </c>
      <c r="M3308" s="6">
        <v>101112</v>
      </c>
      <c r="N3308" s="6">
        <v>36021</v>
      </c>
      <c r="O3308" s="6">
        <v>84732</v>
      </c>
      <c r="P3308" s="6">
        <v>100893</v>
      </c>
      <c r="Q3308" s="6">
        <v>81305.2</v>
      </c>
    </row>
    <row r="3309" spans="7:17" x14ac:dyDescent="0.3">
      <c r="G3309" s="3" t="s">
        <v>20</v>
      </c>
      <c r="H3309" s="3" t="s">
        <v>74</v>
      </c>
      <c r="I3309" s="3" t="s">
        <v>23</v>
      </c>
      <c r="J3309" s="3" t="s">
        <v>77</v>
      </c>
      <c r="K3309" s="3" t="s">
        <v>78</v>
      </c>
      <c r="L3309" s="6">
        <v>83768</v>
      </c>
      <c r="M3309" s="6">
        <v>101112</v>
      </c>
      <c r="N3309" s="6">
        <v>12030</v>
      </c>
      <c r="O3309" s="6">
        <v>65219</v>
      </c>
      <c r="P3309" s="6">
        <v>94450</v>
      </c>
      <c r="Q3309" s="6">
        <v>71315.8</v>
      </c>
    </row>
    <row r="3310" spans="7:17" x14ac:dyDescent="0.3">
      <c r="G3310" s="3" t="s">
        <v>20</v>
      </c>
      <c r="H3310" s="3" t="s">
        <v>74</v>
      </c>
      <c r="I3310" s="3" t="s">
        <v>23</v>
      </c>
      <c r="J3310" s="3" t="s">
        <v>77</v>
      </c>
      <c r="K3310" s="3" t="s">
        <v>79</v>
      </c>
      <c r="L3310" s="6">
        <v>83768</v>
      </c>
      <c r="M3310" s="6">
        <v>101112</v>
      </c>
      <c r="N3310" s="6">
        <v>12030</v>
      </c>
      <c r="O3310" s="6">
        <v>65219</v>
      </c>
      <c r="P3310" s="6">
        <v>97051</v>
      </c>
      <c r="Q3310" s="6">
        <v>71836</v>
      </c>
    </row>
    <row r="3311" spans="7:17" x14ac:dyDescent="0.3">
      <c r="G3311" s="3" t="s">
        <v>20</v>
      </c>
      <c r="H3311" s="3" t="s">
        <v>74</v>
      </c>
      <c r="I3311" s="3" t="s">
        <v>23</v>
      </c>
      <c r="J3311" s="3" t="s">
        <v>77</v>
      </c>
      <c r="K3311" s="3" t="s">
        <v>25</v>
      </c>
      <c r="L3311" s="6">
        <v>83768</v>
      </c>
      <c r="M3311" s="6">
        <v>101112</v>
      </c>
      <c r="N3311" s="6">
        <v>12030</v>
      </c>
      <c r="O3311" s="6">
        <v>65219</v>
      </c>
      <c r="P3311" s="6">
        <v>50249</v>
      </c>
      <c r="Q3311" s="6">
        <v>62475.6</v>
      </c>
    </row>
    <row r="3312" spans="7:17" x14ac:dyDescent="0.3">
      <c r="G3312" s="3" t="s">
        <v>20</v>
      </c>
      <c r="H3312" s="3" t="s">
        <v>74</v>
      </c>
      <c r="I3312" s="3" t="s">
        <v>23</v>
      </c>
      <c r="J3312" s="3" t="s">
        <v>77</v>
      </c>
      <c r="K3312" s="3" t="s">
        <v>80</v>
      </c>
      <c r="L3312" s="6">
        <v>83768</v>
      </c>
      <c r="M3312" s="6">
        <v>101112</v>
      </c>
      <c r="N3312" s="6">
        <v>12030</v>
      </c>
      <c r="O3312" s="6">
        <v>65219</v>
      </c>
      <c r="P3312" s="6">
        <v>117461</v>
      </c>
      <c r="Q3312" s="6">
        <v>75918</v>
      </c>
    </row>
    <row r="3313" spans="7:17" x14ac:dyDescent="0.3">
      <c r="G3313" s="3" t="s">
        <v>20</v>
      </c>
      <c r="H3313" s="3" t="s">
        <v>74</v>
      </c>
      <c r="I3313" s="3" t="s">
        <v>23</v>
      </c>
      <c r="J3313" s="3" t="s">
        <v>77</v>
      </c>
      <c r="K3313" s="3" t="s">
        <v>81</v>
      </c>
      <c r="L3313" s="6">
        <v>83768</v>
      </c>
      <c r="M3313" s="6">
        <v>101112</v>
      </c>
      <c r="N3313" s="6">
        <v>12030</v>
      </c>
      <c r="O3313" s="6">
        <v>65219</v>
      </c>
      <c r="P3313" s="6">
        <v>36016</v>
      </c>
      <c r="Q3313" s="6">
        <v>59629</v>
      </c>
    </row>
    <row r="3314" spans="7:17" x14ac:dyDescent="0.3">
      <c r="G3314" s="3" t="s">
        <v>20</v>
      </c>
      <c r="H3314" s="3" t="s">
        <v>74</v>
      </c>
      <c r="I3314" s="3" t="s">
        <v>23</v>
      </c>
      <c r="J3314" s="3" t="s">
        <v>77</v>
      </c>
      <c r="K3314" s="3" t="s">
        <v>82</v>
      </c>
      <c r="L3314" s="6">
        <v>83768</v>
      </c>
      <c r="M3314" s="6">
        <v>101112</v>
      </c>
      <c r="N3314" s="6">
        <v>12030</v>
      </c>
      <c r="O3314" s="6">
        <v>65219</v>
      </c>
      <c r="P3314" s="6">
        <v>33332</v>
      </c>
      <c r="Q3314" s="6">
        <v>59092.2</v>
      </c>
    </row>
    <row r="3315" spans="7:17" x14ac:dyDescent="0.3">
      <c r="G3315" s="3" t="s">
        <v>20</v>
      </c>
      <c r="H3315" s="3" t="s">
        <v>74</v>
      </c>
      <c r="I3315" s="3" t="s">
        <v>23</v>
      </c>
      <c r="J3315" s="3" t="s">
        <v>77</v>
      </c>
      <c r="K3315" s="3" t="s">
        <v>83</v>
      </c>
      <c r="L3315" s="6">
        <v>83768</v>
      </c>
      <c r="M3315" s="6">
        <v>101112</v>
      </c>
      <c r="N3315" s="6">
        <v>12030</v>
      </c>
      <c r="O3315" s="6">
        <v>65219</v>
      </c>
      <c r="P3315" s="6">
        <v>41696</v>
      </c>
      <c r="Q3315" s="6">
        <v>60765</v>
      </c>
    </row>
    <row r="3316" spans="7:17" x14ac:dyDescent="0.3">
      <c r="G3316" s="3" t="s">
        <v>20</v>
      </c>
      <c r="H3316" s="3" t="s">
        <v>74</v>
      </c>
      <c r="I3316" s="3" t="s">
        <v>23</v>
      </c>
      <c r="J3316" s="3" t="s">
        <v>77</v>
      </c>
      <c r="K3316" s="3" t="s">
        <v>84</v>
      </c>
      <c r="L3316" s="6">
        <v>83768</v>
      </c>
      <c r="M3316" s="6">
        <v>101112</v>
      </c>
      <c r="N3316" s="6">
        <v>12030</v>
      </c>
      <c r="O3316" s="6">
        <v>65219</v>
      </c>
      <c r="P3316" s="6">
        <v>84732</v>
      </c>
      <c r="Q3316" s="6">
        <v>69372.2</v>
      </c>
    </row>
    <row r="3317" spans="7:17" x14ac:dyDescent="0.3">
      <c r="G3317" s="3" t="s">
        <v>20</v>
      </c>
      <c r="H3317" s="3" t="s">
        <v>74</v>
      </c>
      <c r="I3317" s="3" t="s">
        <v>23</v>
      </c>
      <c r="J3317" s="3" t="s">
        <v>77</v>
      </c>
      <c r="K3317" s="3" t="s">
        <v>24</v>
      </c>
      <c r="L3317" s="6">
        <v>83768</v>
      </c>
      <c r="M3317" s="6">
        <v>101112</v>
      </c>
      <c r="N3317" s="6">
        <v>12030</v>
      </c>
      <c r="O3317" s="6">
        <v>65219</v>
      </c>
      <c r="P3317" s="6">
        <v>100893</v>
      </c>
      <c r="Q3317" s="6">
        <v>72604.399999999994</v>
      </c>
    </row>
    <row r="3318" spans="7:17" x14ac:dyDescent="0.3">
      <c r="G3318" s="3" t="s">
        <v>20</v>
      </c>
      <c r="H3318" s="3" t="s">
        <v>74</v>
      </c>
      <c r="I3318" s="3" t="s">
        <v>23</v>
      </c>
      <c r="J3318" s="3" t="s">
        <v>78</v>
      </c>
      <c r="K3318" s="3" t="s">
        <v>79</v>
      </c>
      <c r="L3318" s="6">
        <v>83768</v>
      </c>
      <c r="M3318" s="6">
        <v>101112</v>
      </c>
      <c r="N3318" s="6">
        <v>12030</v>
      </c>
      <c r="O3318" s="6">
        <v>94450</v>
      </c>
      <c r="P3318" s="6">
        <v>97051</v>
      </c>
      <c r="Q3318" s="6">
        <v>77682.2</v>
      </c>
    </row>
    <row r="3319" spans="7:17" x14ac:dyDescent="0.3">
      <c r="G3319" s="3" t="s">
        <v>20</v>
      </c>
      <c r="H3319" s="3" t="s">
        <v>74</v>
      </c>
      <c r="I3319" s="3" t="s">
        <v>23</v>
      </c>
      <c r="J3319" s="3" t="s">
        <v>78</v>
      </c>
      <c r="K3319" s="3" t="s">
        <v>25</v>
      </c>
      <c r="L3319" s="6">
        <v>83768</v>
      </c>
      <c r="M3319" s="6">
        <v>101112</v>
      </c>
      <c r="N3319" s="6">
        <v>12030</v>
      </c>
      <c r="O3319" s="6">
        <v>94450</v>
      </c>
      <c r="P3319" s="6">
        <v>50249</v>
      </c>
      <c r="Q3319" s="6">
        <v>68321.8</v>
      </c>
    </row>
    <row r="3320" spans="7:17" x14ac:dyDescent="0.3">
      <c r="G3320" s="3" t="s">
        <v>20</v>
      </c>
      <c r="H3320" s="3" t="s">
        <v>74</v>
      </c>
      <c r="I3320" s="3" t="s">
        <v>23</v>
      </c>
      <c r="J3320" s="3" t="s">
        <v>78</v>
      </c>
      <c r="K3320" s="3" t="s">
        <v>80</v>
      </c>
      <c r="L3320" s="6">
        <v>83768</v>
      </c>
      <c r="M3320" s="6">
        <v>101112</v>
      </c>
      <c r="N3320" s="6">
        <v>12030</v>
      </c>
      <c r="O3320" s="6">
        <v>94450</v>
      </c>
      <c r="P3320" s="6">
        <v>117461</v>
      </c>
      <c r="Q3320" s="6">
        <v>81764.2</v>
      </c>
    </row>
    <row r="3321" spans="7:17" x14ac:dyDescent="0.3">
      <c r="G3321" s="3" t="s">
        <v>20</v>
      </c>
      <c r="H3321" s="3" t="s">
        <v>74</v>
      </c>
      <c r="I3321" s="3" t="s">
        <v>23</v>
      </c>
      <c r="J3321" s="3" t="s">
        <v>78</v>
      </c>
      <c r="K3321" s="3" t="s">
        <v>81</v>
      </c>
      <c r="L3321" s="6">
        <v>83768</v>
      </c>
      <c r="M3321" s="6">
        <v>101112</v>
      </c>
      <c r="N3321" s="6">
        <v>12030</v>
      </c>
      <c r="O3321" s="6">
        <v>94450</v>
      </c>
      <c r="P3321" s="6">
        <v>36016</v>
      </c>
      <c r="Q3321" s="6">
        <v>65475.199999999997</v>
      </c>
    </row>
    <row r="3322" spans="7:17" x14ac:dyDescent="0.3">
      <c r="G3322" s="3" t="s">
        <v>20</v>
      </c>
      <c r="H3322" s="3" t="s">
        <v>74</v>
      </c>
      <c r="I3322" s="3" t="s">
        <v>23</v>
      </c>
      <c r="J3322" s="3" t="s">
        <v>78</v>
      </c>
      <c r="K3322" s="3" t="s">
        <v>82</v>
      </c>
      <c r="L3322" s="6">
        <v>83768</v>
      </c>
      <c r="M3322" s="6">
        <v>101112</v>
      </c>
      <c r="N3322" s="6">
        <v>12030</v>
      </c>
      <c r="O3322" s="6">
        <v>94450</v>
      </c>
      <c r="P3322" s="6">
        <v>33332</v>
      </c>
      <c r="Q3322" s="6">
        <v>64938.400000000001</v>
      </c>
    </row>
    <row r="3323" spans="7:17" x14ac:dyDescent="0.3">
      <c r="G3323" s="3" t="s">
        <v>20</v>
      </c>
      <c r="H3323" s="3" t="s">
        <v>74</v>
      </c>
      <c r="I3323" s="3" t="s">
        <v>23</v>
      </c>
      <c r="J3323" s="3" t="s">
        <v>78</v>
      </c>
      <c r="K3323" s="3" t="s">
        <v>83</v>
      </c>
      <c r="L3323" s="6">
        <v>83768</v>
      </c>
      <c r="M3323" s="6">
        <v>101112</v>
      </c>
      <c r="N3323" s="6">
        <v>12030</v>
      </c>
      <c r="O3323" s="6">
        <v>94450</v>
      </c>
      <c r="P3323" s="6">
        <v>41696</v>
      </c>
      <c r="Q3323" s="6">
        <v>66611.199999999997</v>
      </c>
    </row>
    <row r="3324" spans="7:17" x14ac:dyDescent="0.3">
      <c r="G3324" s="3" t="s">
        <v>20</v>
      </c>
      <c r="H3324" s="3" t="s">
        <v>74</v>
      </c>
      <c r="I3324" s="3" t="s">
        <v>23</v>
      </c>
      <c r="J3324" s="3" t="s">
        <v>78</v>
      </c>
      <c r="K3324" s="3" t="s">
        <v>84</v>
      </c>
      <c r="L3324" s="6">
        <v>83768</v>
      </c>
      <c r="M3324" s="6">
        <v>101112</v>
      </c>
      <c r="N3324" s="6">
        <v>12030</v>
      </c>
      <c r="O3324" s="6">
        <v>94450</v>
      </c>
      <c r="P3324" s="6">
        <v>84732</v>
      </c>
      <c r="Q3324" s="6">
        <v>75218.399999999994</v>
      </c>
    </row>
    <row r="3325" spans="7:17" x14ac:dyDescent="0.3">
      <c r="G3325" s="3" t="s">
        <v>20</v>
      </c>
      <c r="H3325" s="3" t="s">
        <v>74</v>
      </c>
      <c r="I3325" s="3" t="s">
        <v>23</v>
      </c>
      <c r="J3325" s="3" t="s">
        <v>78</v>
      </c>
      <c r="K3325" s="3" t="s">
        <v>24</v>
      </c>
      <c r="L3325" s="6">
        <v>83768</v>
      </c>
      <c r="M3325" s="6">
        <v>101112</v>
      </c>
      <c r="N3325" s="6">
        <v>12030</v>
      </c>
      <c r="O3325" s="6">
        <v>94450</v>
      </c>
      <c r="P3325" s="6">
        <v>100893</v>
      </c>
      <c r="Q3325" s="6">
        <v>78450.600000000006</v>
      </c>
    </row>
    <row r="3326" spans="7:17" x14ac:dyDescent="0.3">
      <c r="G3326" s="3" t="s">
        <v>20</v>
      </c>
      <c r="H3326" s="3" t="s">
        <v>74</v>
      </c>
      <c r="I3326" s="3" t="s">
        <v>23</v>
      </c>
      <c r="J3326" s="3" t="s">
        <v>79</v>
      </c>
      <c r="K3326" s="3" t="s">
        <v>25</v>
      </c>
      <c r="L3326" s="6">
        <v>83768</v>
      </c>
      <c r="M3326" s="6">
        <v>101112</v>
      </c>
      <c r="N3326" s="6">
        <v>12030</v>
      </c>
      <c r="O3326" s="6">
        <v>97051</v>
      </c>
      <c r="P3326" s="6">
        <v>50249</v>
      </c>
      <c r="Q3326" s="6">
        <v>68842</v>
      </c>
    </row>
    <row r="3327" spans="7:17" x14ac:dyDescent="0.3">
      <c r="G3327" s="3" t="s">
        <v>20</v>
      </c>
      <c r="H3327" s="3" t="s">
        <v>74</v>
      </c>
      <c r="I3327" s="3" t="s">
        <v>23</v>
      </c>
      <c r="J3327" s="3" t="s">
        <v>79</v>
      </c>
      <c r="K3327" s="3" t="s">
        <v>80</v>
      </c>
      <c r="L3327" s="6">
        <v>83768</v>
      </c>
      <c r="M3327" s="6">
        <v>101112</v>
      </c>
      <c r="N3327" s="6">
        <v>12030</v>
      </c>
      <c r="O3327" s="6">
        <v>97051</v>
      </c>
      <c r="P3327" s="6">
        <v>117461</v>
      </c>
      <c r="Q3327" s="6">
        <v>82284.399999999994</v>
      </c>
    </row>
    <row r="3328" spans="7:17" x14ac:dyDescent="0.3">
      <c r="G3328" s="3" t="s">
        <v>20</v>
      </c>
      <c r="H3328" s="3" t="s">
        <v>74</v>
      </c>
      <c r="I3328" s="3" t="s">
        <v>23</v>
      </c>
      <c r="J3328" s="3" t="s">
        <v>79</v>
      </c>
      <c r="K3328" s="3" t="s">
        <v>81</v>
      </c>
      <c r="L3328" s="6">
        <v>83768</v>
      </c>
      <c r="M3328" s="6">
        <v>101112</v>
      </c>
      <c r="N3328" s="6">
        <v>12030</v>
      </c>
      <c r="O3328" s="6">
        <v>97051</v>
      </c>
      <c r="P3328" s="6">
        <v>36016</v>
      </c>
      <c r="Q3328" s="6">
        <v>65995.399999999994</v>
      </c>
    </row>
    <row r="3329" spans="7:17" x14ac:dyDescent="0.3">
      <c r="G3329" s="3" t="s">
        <v>20</v>
      </c>
      <c r="H3329" s="3" t="s">
        <v>74</v>
      </c>
      <c r="I3329" s="3" t="s">
        <v>23</v>
      </c>
      <c r="J3329" s="3" t="s">
        <v>79</v>
      </c>
      <c r="K3329" s="3" t="s">
        <v>82</v>
      </c>
      <c r="L3329" s="6">
        <v>83768</v>
      </c>
      <c r="M3329" s="6">
        <v>101112</v>
      </c>
      <c r="N3329" s="6">
        <v>12030</v>
      </c>
      <c r="O3329" s="6">
        <v>97051</v>
      </c>
      <c r="P3329" s="6">
        <v>33332</v>
      </c>
      <c r="Q3329" s="6">
        <v>65458.6</v>
      </c>
    </row>
    <row r="3330" spans="7:17" x14ac:dyDescent="0.3">
      <c r="G3330" s="3" t="s">
        <v>20</v>
      </c>
      <c r="H3330" s="3" t="s">
        <v>74</v>
      </c>
      <c r="I3330" s="3" t="s">
        <v>23</v>
      </c>
      <c r="J3330" s="3" t="s">
        <v>79</v>
      </c>
      <c r="K3330" s="3" t="s">
        <v>83</v>
      </c>
      <c r="L3330" s="6">
        <v>83768</v>
      </c>
      <c r="M3330" s="6">
        <v>101112</v>
      </c>
      <c r="N3330" s="6">
        <v>12030</v>
      </c>
      <c r="O3330" s="6">
        <v>97051</v>
      </c>
      <c r="P3330" s="6">
        <v>41696</v>
      </c>
      <c r="Q3330" s="6">
        <v>67131.399999999994</v>
      </c>
    </row>
    <row r="3331" spans="7:17" x14ac:dyDescent="0.3">
      <c r="G3331" s="3" t="s">
        <v>20</v>
      </c>
      <c r="H3331" s="3" t="s">
        <v>74</v>
      </c>
      <c r="I3331" s="3" t="s">
        <v>23</v>
      </c>
      <c r="J3331" s="3" t="s">
        <v>79</v>
      </c>
      <c r="K3331" s="3" t="s">
        <v>84</v>
      </c>
      <c r="L3331" s="6">
        <v>83768</v>
      </c>
      <c r="M3331" s="6">
        <v>101112</v>
      </c>
      <c r="N3331" s="6">
        <v>12030</v>
      </c>
      <c r="O3331" s="6">
        <v>97051</v>
      </c>
      <c r="P3331" s="6">
        <v>84732</v>
      </c>
      <c r="Q3331" s="6">
        <v>75738.600000000006</v>
      </c>
    </row>
    <row r="3332" spans="7:17" x14ac:dyDescent="0.3">
      <c r="G3332" s="3" t="s">
        <v>20</v>
      </c>
      <c r="H3332" s="3" t="s">
        <v>74</v>
      </c>
      <c r="I3332" s="3" t="s">
        <v>23</v>
      </c>
      <c r="J3332" s="3" t="s">
        <v>79</v>
      </c>
      <c r="K3332" s="3" t="s">
        <v>24</v>
      </c>
      <c r="L3332" s="6">
        <v>83768</v>
      </c>
      <c r="M3332" s="6">
        <v>101112</v>
      </c>
      <c r="N3332" s="6">
        <v>12030</v>
      </c>
      <c r="O3332" s="6">
        <v>97051</v>
      </c>
      <c r="P3332" s="6">
        <v>100893</v>
      </c>
      <c r="Q3332" s="6">
        <v>78970.8</v>
      </c>
    </row>
    <row r="3333" spans="7:17" x14ac:dyDescent="0.3">
      <c r="G3333" s="3" t="s">
        <v>20</v>
      </c>
      <c r="H3333" s="3" t="s">
        <v>74</v>
      </c>
      <c r="I3333" s="3" t="s">
        <v>23</v>
      </c>
      <c r="J3333" s="3" t="s">
        <v>25</v>
      </c>
      <c r="K3333" s="3" t="s">
        <v>80</v>
      </c>
      <c r="L3333" s="6">
        <v>83768</v>
      </c>
      <c r="M3333" s="6">
        <v>101112</v>
      </c>
      <c r="N3333" s="6">
        <v>12030</v>
      </c>
      <c r="O3333" s="6">
        <v>50249</v>
      </c>
      <c r="P3333" s="6">
        <v>117461</v>
      </c>
      <c r="Q3333" s="6">
        <v>72924</v>
      </c>
    </row>
    <row r="3334" spans="7:17" x14ac:dyDescent="0.3">
      <c r="G3334" s="3" t="s">
        <v>20</v>
      </c>
      <c r="H3334" s="3" t="s">
        <v>74</v>
      </c>
      <c r="I3334" s="3" t="s">
        <v>23</v>
      </c>
      <c r="J3334" s="3" t="s">
        <v>25</v>
      </c>
      <c r="K3334" s="3" t="s">
        <v>81</v>
      </c>
      <c r="L3334" s="6">
        <v>83768</v>
      </c>
      <c r="M3334" s="6">
        <v>101112</v>
      </c>
      <c r="N3334" s="6">
        <v>12030</v>
      </c>
      <c r="O3334" s="6">
        <v>50249</v>
      </c>
      <c r="P3334" s="6">
        <v>36016</v>
      </c>
      <c r="Q3334" s="6">
        <v>56635</v>
      </c>
    </row>
    <row r="3335" spans="7:17" x14ac:dyDescent="0.3">
      <c r="G3335" s="3" t="s">
        <v>20</v>
      </c>
      <c r="H3335" s="3" t="s">
        <v>74</v>
      </c>
      <c r="I3335" s="3" t="s">
        <v>23</v>
      </c>
      <c r="J3335" s="3" t="s">
        <v>25</v>
      </c>
      <c r="K3335" s="3" t="s">
        <v>82</v>
      </c>
      <c r="L3335" s="6">
        <v>83768</v>
      </c>
      <c r="M3335" s="6">
        <v>101112</v>
      </c>
      <c r="N3335" s="6">
        <v>12030</v>
      </c>
      <c r="O3335" s="6">
        <v>50249</v>
      </c>
      <c r="P3335" s="6">
        <v>33332</v>
      </c>
      <c r="Q3335" s="6">
        <v>56098.2</v>
      </c>
    </row>
    <row r="3336" spans="7:17" x14ac:dyDescent="0.3">
      <c r="G3336" s="3" t="s">
        <v>20</v>
      </c>
      <c r="H3336" s="3" t="s">
        <v>74</v>
      </c>
      <c r="I3336" s="3" t="s">
        <v>23</v>
      </c>
      <c r="J3336" s="3" t="s">
        <v>25</v>
      </c>
      <c r="K3336" s="3" t="s">
        <v>83</v>
      </c>
      <c r="L3336" s="6">
        <v>83768</v>
      </c>
      <c r="M3336" s="6">
        <v>101112</v>
      </c>
      <c r="N3336" s="6">
        <v>12030</v>
      </c>
      <c r="O3336" s="6">
        <v>50249</v>
      </c>
      <c r="P3336" s="6">
        <v>41696</v>
      </c>
      <c r="Q3336" s="6">
        <v>57771</v>
      </c>
    </row>
    <row r="3337" spans="7:17" x14ac:dyDescent="0.3">
      <c r="G3337" s="3" t="s">
        <v>20</v>
      </c>
      <c r="H3337" s="3" t="s">
        <v>74</v>
      </c>
      <c r="I3337" s="3" t="s">
        <v>23</v>
      </c>
      <c r="J3337" s="3" t="s">
        <v>25</v>
      </c>
      <c r="K3337" s="3" t="s">
        <v>84</v>
      </c>
      <c r="L3337" s="6">
        <v>83768</v>
      </c>
      <c r="M3337" s="6">
        <v>101112</v>
      </c>
      <c r="N3337" s="6">
        <v>12030</v>
      </c>
      <c r="O3337" s="6">
        <v>50249</v>
      </c>
      <c r="P3337" s="6">
        <v>84732</v>
      </c>
      <c r="Q3337" s="6">
        <v>66378.2</v>
      </c>
    </row>
    <row r="3338" spans="7:17" x14ac:dyDescent="0.3">
      <c r="G3338" s="3" t="s">
        <v>20</v>
      </c>
      <c r="H3338" s="3" t="s">
        <v>74</v>
      </c>
      <c r="I3338" s="3" t="s">
        <v>23</v>
      </c>
      <c r="J3338" s="3" t="s">
        <v>25</v>
      </c>
      <c r="K3338" s="3" t="s">
        <v>24</v>
      </c>
      <c r="L3338" s="6">
        <v>83768</v>
      </c>
      <c r="M3338" s="6">
        <v>101112</v>
      </c>
      <c r="N3338" s="6">
        <v>12030</v>
      </c>
      <c r="O3338" s="6">
        <v>50249</v>
      </c>
      <c r="P3338" s="6">
        <v>100893</v>
      </c>
      <c r="Q3338" s="6">
        <v>69610.399999999994</v>
      </c>
    </row>
    <row r="3339" spans="7:17" x14ac:dyDescent="0.3">
      <c r="G3339" s="3" t="s">
        <v>20</v>
      </c>
      <c r="H3339" s="3" t="s">
        <v>74</v>
      </c>
      <c r="I3339" s="3" t="s">
        <v>23</v>
      </c>
      <c r="J3339" s="3" t="s">
        <v>80</v>
      </c>
      <c r="K3339" s="3" t="s">
        <v>81</v>
      </c>
      <c r="L3339" s="6">
        <v>83768</v>
      </c>
      <c r="M3339" s="6">
        <v>101112</v>
      </c>
      <c r="N3339" s="6">
        <v>12030</v>
      </c>
      <c r="O3339" s="6">
        <v>117461</v>
      </c>
      <c r="P3339" s="6">
        <v>36016</v>
      </c>
      <c r="Q3339" s="6">
        <v>70077.399999999994</v>
      </c>
    </row>
    <row r="3340" spans="7:17" x14ac:dyDescent="0.3">
      <c r="G3340" s="3" t="s">
        <v>20</v>
      </c>
      <c r="H3340" s="3" t="s">
        <v>74</v>
      </c>
      <c r="I3340" s="3" t="s">
        <v>23</v>
      </c>
      <c r="J3340" s="3" t="s">
        <v>80</v>
      </c>
      <c r="K3340" s="3" t="s">
        <v>82</v>
      </c>
      <c r="L3340" s="6">
        <v>83768</v>
      </c>
      <c r="M3340" s="6">
        <v>101112</v>
      </c>
      <c r="N3340" s="6">
        <v>12030</v>
      </c>
      <c r="O3340" s="6">
        <v>117461</v>
      </c>
      <c r="P3340" s="6">
        <v>33332</v>
      </c>
      <c r="Q3340" s="6">
        <v>69540.600000000006</v>
      </c>
    </row>
    <row r="3341" spans="7:17" x14ac:dyDescent="0.3">
      <c r="G3341" s="3" t="s">
        <v>20</v>
      </c>
      <c r="H3341" s="3" t="s">
        <v>74</v>
      </c>
      <c r="I3341" s="3" t="s">
        <v>23</v>
      </c>
      <c r="J3341" s="3" t="s">
        <v>80</v>
      </c>
      <c r="K3341" s="3" t="s">
        <v>83</v>
      </c>
      <c r="L3341" s="6">
        <v>83768</v>
      </c>
      <c r="M3341" s="6">
        <v>101112</v>
      </c>
      <c r="N3341" s="6">
        <v>12030</v>
      </c>
      <c r="O3341" s="6">
        <v>117461</v>
      </c>
      <c r="P3341" s="6">
        <v>41696</v>
      </c>
      <c r="Q3341" s="6">
        <v>71213.399999999994</v>
      </c>
    </row>
    <row r="3342" spans="7:17" x14ac:dyDescent="0.3">
      <c r="G3342" s="3" t="s">
        <v>20</v>
      </c>
      <c r="H3342" s="3" t="s">
        <v>74</v>
      </c>
      <c r="I3342" s="3" t="s">
        <v>23</v>
      </c>
      <c r="J3342" s="3" t="s">
        <v>80</v>
      </c>
      <c r="K3342" s="3" t="s">
        <v>84</v>
      </c>
      <c r="L3342" s="6">
        <v>83768</v>
      </c>
      <c r="M3342" s="6">
        <v>101112</v>
      </c>
      <c r="N3342" s="6">
        <v>12030</v>
      </c>
      <c r="O3342" s="6">
        <v>117461</v>
      </c>
      <c r="P3342" s="6">
        <v>84732</v>
      </c>
      <c r="Q3342" s="6">
        <v>79820.600000000006</v>
      </c>
    </row>
    <row r="3343" spans="7:17" x14ac:dyDescent="0.3">
      <c r="G3343" s="3" t="s">
        <v>20</v>
      </c>
      <c r="H3343" s="3" t="s">
        <v>74</v>
      </c>
      <c r="I3343" s="3" t="s">
        <v>23</v>
      </c>
      <c r="J3343" s="3" t="s">
        <v>80</v>
      </c>
      <c r="K3343" s="3" t="s">
        <v>24</v>
      </c>
      <c r="L3343" s="6">
        <v>83768</v>
      </c>
      <c r="M3343" s="6">
        <v>101112</v>
      </c>
      <c r="N3343" s="6">
        <v>12030</v>
      </c>
      <c r="O3343" s="6">
        <v>117461</v>
      </c>
      <c r="P3343" s="6">
        <v>100893</v>
      </c>
      <c r="Q3343" s="6">
        <v>83052.800000000003</v>
      </c>
    </row>
    <row r="3344" spans="7:17" x14ac:dyDescent="0.3">
      <c r="G3344" s="3" t="s">
        <v>20</v>
      </c>
      <c r="H3344" s="3" t="s">
        <v>74</v>
      </c>
      <c r="I3344" s="3" t="s">
        <v>23</v>
      </c>
      <c r="J3344" s="3" t="s">
        <v>81</v>
      </c>
      <c r="K3344" s="3" t="s">
        <v>82</v>
      </c>
      <c r="L3344" s="6">
        <v>83768</v>
      </c>
      <c r="M3344" s="6">
        <v>101112</v>
      </c>
      <c r="N3344" s="6">
        <v>12030</v>
      </c>
      <c r="O3344" s="6">
        <v>36016</v>
      </c>
      <c r="P3344" s="6">
        <v>33332</v>
      </c>
      <c r="Q3344" s="6">
        <v>53251.6</v>
      </c>
    </row>
    <row r="3345" spans="7:17" x14ac:dyDescent="0.3">
      <c r="G3345" s="3" t="s">
        <v>20</v>
      </c>
      <c r="H3345" s="3" t="s">
        <v>74</v>
      </c>
      <c r="I3345" s="3" t="s">
        <v>23</v>
      </c>
      <c r="J3345" s="3" t="s">
        <v>81</v>
      </c>
      <c r="K3345" s="3" t="s">
        <v>83</v>
      </c>
      <c r="L3345" s="6">
        <v>83768</v>
      </c>
      <c r="M3345" s="6">
        <v>101112</v>
      </c>
      <c r="N3345" s="6">
        <v>12030</v>
      </c>
      <c r="O3345" s="6">
        <v>36016</v>
      </c>
      <c r="P3345" s="6">
        <v>41696</v>
      </c>
      <c r="Q3345" s="6">
        <v>54924.4</v>
      </c>
    </row>
    <row r="3346" spans="7:17" x14ac:dyDescent="0.3">
      <c r="G3346" s="3" t="s">
        <v>20</v>
      </c>
      <c r="H3346" s="3" t="s">
        <v>74</v>
      </c>
      <c r="I3346" s="3" t="s">
        <v>23</v>
      </c>
      <c r="J3346" s="3" t="s">
        <v>81</v>
      </c>
      <c r="K3346" s="3" t="s">
        <v>84</v>
      </c>
      <c r="L3346" s="6">
        <v>83768</v>
      </c>
      <c r="M3346" s="6">
        <v>101112</v>
      </c>
      <c r="N3346" s="6">
        <v>12030</v>
      </c>
      <c r="O3346" s="6">
        <v>36016</v>
      </c>
      <c r="P3346" s="6">
        <v>84732</v>
      </c>
      <c r="Q3346" s="6">
        <v>63531.6</v>
      </c>
    </row>
    <row r="3347" spans="7:17" x14ac:dyDescent="0.3">
      <c r="G3347" s="3" t="s">
        <v>20</v>
      </c>
      <c r="H3347" s="3" t="s">
        <v>74</v>
      </c>
      <c r="I3347" s="3" t="s">
        <v>23</v>
      </c>
      <c r="J3347" s="3" t="s">
        <v>81</v>
      </c>
      <c r="K3347" s="3" t="s">
        <v>24</v>
      </c>
      <c r="L3347" s="6">
        <v>83768</v>
      </c>
      <c r="M3347" s="6">
        <v>101112</v>
      </c>
      <c r="N3347" s="6">
        <v>12030</v>
      </c>
      <c r="O3347" s="6">
        <v>36016</v>
      </c>
      <c r="P3347" s="6">
        <v>100893</v>
      </c>
      <c r="Q3347" s="6">
        <v>66763.8</v>
      </c>
    </row>
    <row r="3348" spans="7:17" x14ac:dyDescent="0.3">
      <c r="G3348" s="3" t="s">
        <v>20</v>
      </c>
      <c r="H3348" s="3" t="s">
        <v>74</v>
      </c>
      <c r="I3348" s="3" t="s">
        <v>23</v>
      </c>
      <c r="J3348" s="3" t="s">
        <v>82</v>
      </c>
      <c r="K3348" s="3" t="s">
        <v>83</v>
      </c>
      <c r="L3348" s="6">
        <v>83768</v>
      </c>
      <c r="M3348" s="6">
        <v>101112</v>
      </c>
      <c r="N3348" s="6">
        <v>12030</v>
      </c>
      <c r="O3348" s="6">
        <v>33332</v>
      </c>
      <c r="P3348" s="6">
        <v>41696</v>
      </c>
      <c r="Q3348" s="6">
        <v>54387.6</v>
      </c>
    </row>
    <row r="3349" spans="7:17" x14ac:dyDescent="0.3">
      <c r="G3349" s="3" t="s">
        <v>20</v>
      </c>
      <c r="H3349" s="3" t="s">
        <v>74</v>
      </c>
      <c r="I3349" s="3" t="s">
        <v>23</v>
      </c>
      <c r="J3349" s="3" t="s">
        <v>82</v>
      </c>
      <c r="K3349" s="3" t="s">
        <v>84</v>
      </c>
      <c r="L3349" s="6">
        <v>83768</v>
      </c>
      <c r="M3349" s="6">
        <v>101112</v>
      </c>
      <c r="N3349" s="6">
        <v>12030</v>
      </c>
      <c r="O3349" s="6">
        <v>33332</v>
      </c>
      <c r="P3349" s="6">
        <v>84732</v>
      </c>
      <c r="Q3349" s="6">
        <v>62994.8</v>
      </c>
    </row>
    <row r="3350" spans="7:17" x14ac:dyDescent="0.3">
      <c r="G3350" s="3" t="s">
        <v>20</v>
      </c>
      <c r="H3350" s="3" t="s">
        <v>74</v>
      </c>
      <c r="I3350" s="3" t="s">
        <v>23</v>
      </c>
      <c r="J3350" s="3" t="s">
        <v>82</v>
      </c>
      <c r="K3350" s="3" t="s">
        <v>24</v>
      </c>
      <c r="L3350" s="6">
        <v>83768</v>
      </c>
      <c r="M3350" s="6">
        <v>101112</v>
      </c>
      <c r="N3350" s="6">
        <v>12030</v>
      </c>
      <c r="O3350" s="6">
        <v>33332</v>
      </c>
      <c r="P3350" s="6">
        <v>100893</v>
      </c>
      <c r="Q3350" s="6">
        <v>66227</v>
      </c>
    </row>
    <row r="3351" spans="7:17" x14ac:dyDescent="0.3">
      <c r="G3351" s="3" t="s">
        <v>20</v>
      </c>
      <c r="H3351" s="3" t="s">
        <v>74</v>
      </c>
      <c r="I3351" s="3" t="s">
        <v>23</v>
      </c>
      <c r="J3351" s="3" t="s">
        <v>83</v>
      </c>
      <c r="K3351" s="3" t="s">
        <v>84</v>
      </c>
      <c r="L3351" s="6">
        <v>83768</v>
      </c>
      <c r="M3351" s="6">
        <v>101112</v>
      </c>
      <c r="N3351" s="6">
        <v>12030</v>
      </c>
      <c r="O3351" s="6">
        <v>41696</v>
      </c>
      <c r="P3351" s="6">
        <v>84732</v>
      </c>
      <c r="Q3351" s="6">
        <v>64667.6</v>
      </c>
    </row>
    <row r="3352" spans="7:17" x14ac:dyDescent="0.3">
      <c r="G3352" s="3" t="s">
        <v>20</v>
      </c>
      <c r="H3352" s="3" t="s">
        <v>74</v>
      </c>
      <c r="I3352" s="3" t="s">
        <v>23</v>
      </c>
      <c r="J3352" s="3" t="s">
        <v>83</v>
      </c>
      <c r="K3352" s="3" t="s">
        <v>24</v>
      </c>
      <c r="L3352" s="6">
        <v>83768</v>
      </c>
      <c r="M3352" s="6">
        <v>101112</v>
      </c>
      <c r="N3352" s="6">
        <v>12030</v>
      </c>
      <c r="O3352" s="6">
        <v>41696</v>
      </c>
      <c r="P3352" s="6">
        <v>100893</v>
      </c>
      <c r="Q3352" s="6">
        <v>67899.8</v>
      </c>
    </row>
    <row r="3353" spans="7:17" x14ac:dyDescent="0.3">
      <c r="G3353" s="3" t="s">
        <v>20</v>
      </c>
      <c r="H3353" s="3" t="s">
        <v>74</v>
      </c>
      <c r="I3353" s="3" t="s">
        <v>23</v>
      </c>
      <c r="J3353" s="3" t="s">
        <v>84</v>
      </c>
      <c r="K3353" s="3" t="s">
        <v>24</v>
      </c>
      <c r="L3353" s="6">
        <v>83768</v>
      </c>
      <c r="M3353" s="6">
        <v>101112</v>
      </c>
      <c r="N3353" s="6">
        <v>12030</v>
      </c>
      <c r="O3353" s="6">
        <v>84732</v>
      </c>
      <c r="P3353" s="6">
        <v>100893</v>
      </c>
      <c r="Q3353" s="6">
        <v>76507</v>
      </c>
    </row>
    <row r="3354" spans="7:17" x14ac:dyDescent="0.3">
      <c r="G3354" s="3" t="s">
        <v>20</v>
      </c>
      <c r="H3354" s="3" t="s">
        <v>74</v>
      </c>
      <c r="I3354" s="3" t="s">
        <v>77</v>
      </c>
      <c r="J3354" s="3" t="s">
        <v>78</v>
      </c>
      <c r="K3354" s="3" t="s">
        <v>79</v>
      </c>
      <c r="L3354" s="6">
        <v>83768</v>
      </c>
      <c r="M3354" s="6">
        <v>101112</v>
      </c>
      <c r="N3354" s="6">
        <v>65219</v>
      </c>
      <c r="O3354" s="6">
        <v>94450</v>
      </c>
      <c r="P3354" s="6">
        <v>97051</v>
      </c>
      <c r="Q3354" s="6">
        <v>88320</v>
      </c>
    </row>
    <row r="3355" spans="7:17" x14ac:dyDescent="0.3">
      <c r="G3355" s="3" t="s">
        <v>20</v>
      </c>
      <c r="H3355" s="3" t="s">
        <v>74</v>
      </c>
      <c r="I3355" s="3" t="s">
        <v>77</v>
      </c>
      <c r="J3355" s="3" t="s">
        <v>78</v>
      </c>
      <c r="K3355" s="3" t="s">
        <v>25</v>
      </c>
      <c r="L3355" s="6">
        <v>83768</v>
      </c>
      <c r="M3355" s="6">
        <v>101112</v>
      </c>
      <c r="N3355" s="6">
        <v>65219</v>
      </c>
      <c r="O3355" s="6">
        <v>94450</v>
      </c>
      <c r="P3355" s="6">
        <v>50249</v>
      </c>
      <c r="Q3355" s="6">
        <v>78959.600000000006</v>
      </c>
    </row>
    <row r="3356" spans="7:17" x14ac:dyDescent="0.3">
      <c r="G3356" s="3" t="s">
        <v>20</v>
      </c>
      <c r="H3356" s="3" t="s">
        <v>74</v>
      </c>
      <c r="I3356" s="3" t="s">
        <v>77</v>
      </c>
      <c r="J3356" s="3" t="s">
        <v>78</v>
      </c>
      <c r="K3356" s="3" t="s">
        <v>80</v>
      </c>
      <c r="L3356" s="6">
        <v>83768</v>
      </c>
      <c r="M3356" s="6">
        <v>101112</v>
      </c>
      <c r="N3356" s="6">
        <v>65219</v>
      </c>
      <c r="O3356" s="6">
        <v>94450</v>
      </c>
      <c r="P3356" s="6">
        <v>117461</v>
      </c>
      <c r="Q3356" s="6">
        <v>92402</v>
      </c>
    </row>
    <row r="3357" spans="7:17" x14ac:dyDescent="0.3">
      <c r="G3357" s="3" t="s">
        <v>20</v>
      </c>
      <c r="H3357" s="3" t="s">
        <v>74</v>
      </c>
      <c r="I3357" s="3" t="s">
        <v>77</v>
      </c>
      <c r="J3357" s="3" t="s">
        <v>78</v>
      </c>
      <c r="K3357" s="3" t="s">
        <v>81</v>
      </c>
      <c r="L3357" s="6">
        <v>83768</v>
      </c>
      <c r="M3357" s="6">
        <v>101112</v>
      </c>
      <c r="N3357" s="6">
        <v>65219</v>
      </c>
      <c r="O3357" s="6">
        <v>94450</v>
      </c>
      <c r="P3357" s="6">
        <v>36016</v>
      </c>
      <c r="Q3357" s="6">
        <v>76113</v>
      </c>
    </row>
    <row r="3358" spans="7:17" x14ac:dyDescent="0.3">
      <c r="G3358" s="3" t="s">
        <v>20</v>
      </c>
      <c r="H3358" s="3" t="s">
        <v>74</v>
      </c>
      <c r="I3358" s="3" t="s">
        <v>77</v>
      </c>
      <c r="J3358" s="3" t="s">
        <v>78</v>
      </c>
      <c r="K3358" s="3" t="s">
        <v>82</v>
      </c>
      <c r="L3358" s="6">
        <v>83768</v>
      </c>
      <c r="M3358" s="6">
        <v>101112</v>
      </c>
      <c r="N3358" s="6">
        <v>65219</v>
      </c>
      <c r="O3358" s="6">
        <v>94450</v>
      </c>
      <c r="P3358" s="6">
        <v>33332</v>
      </c>
      <c r="Q3358" s="6">
        <v>75576.2</v>
      </c>
    </row>
    <row r="3359" spans="7:17" x14ac:dyDescent="0.3">
      <c r="G3359" s="3" t="s">
        <v>20</v>
      </c>
      <c r="H3359" s="3" t="s">
        <v>74</v>
      </c>
      <c r="I3359" s="3" t="s">
        <v>77</v>
      </c>
      <c r="J3359" s="3" t="s">
        <v>78</v>
      </c>
      <c r="K3359" s="3" t="s">
        <v>83</v>
      </c>
      <c r="L3359" s="6">
        <v>83768</v>
      </c>
      <c r="M3359" s="6">
        <v>101112</v>
      </c>
      <c r="N3359" s="6">
        <v>65219</v>
      </c>
      <c r="O3359" s="6">
        <v>94450</v>
      </c>
      <c r="P3359" s="6">
        <v>41696</v>
      </c>
      <c r="Q3359" s="6">
        <v>77249</v>
      </c>
    </row>
    <row r="3360" spans="7:17" x14ac:dyDescent="0.3">
      <c r="G3360" s="3" t="s">
        <v>20</v>
      </c>
      <c r="H3360" s="3" t="s">
        <v>74</v>
      </c>
      <c r="I3360" s="3" t="s">
        <v>77</v>
      </c>
      <c r="J3360" s="3" t="s">
        <v>78</v>
      </c>
      <c r="K3360" s="3" t="s">
        <v>84</v>
      </c>
      <c r="L3360" s="6">
        <v>83768</v>
      </c>
      <c r="M3360" s="6">
        <v>101112</v>
      </c>
      <c r="N3360" s="6">
        <v>65219</v>
      </c>
      <c r="O3360" s="6">
        <v>94450</v>
      </c>
      <c r="P3360" s="6">
        <v>84732</v>
      </c>
      <c r="Q3360" s="6">
        <v>85856.2</v>
      </c>
    </row>
    <row r="3361" spans="7:17" x14ac:dyDescent="0.3">
      <c r="G3361" s="3" t="s">
        <v>20</v>
      </c>
      <c r="H3361" s="3" t="s">
        <v>74</v>
      </c>
      <c r="I3361" s="3" t="s">
        <v>77</v>
      </c>
      <c r="J3361" s="3" t="s">
        <v>78</v>
      </c>
      <c r="K3361" s="3" t="s">
        <v>24</v>
      </c>
      <c r="L3361" s="6">
        <v>83768</v>
      </c>
      <c r="M3361" s="6">
        <v>101112</v>
      </c>
      <c r="N3361" s="6">
        <v>65219</v>
      </c>
      <c r="O3361" s="6">
        <v>94450</v>
      </c>
      <c r="P3361" s="6">
        <v>100893</v>
      </c>
      <c r="Q3361" s="6">
        <v>89088.4</v>
      </c>
    </row>
    <row r="3362" spans="7:17" x14ac:dyDescent="0.3">
      <c r="G3362" s="3" t="s">
        <v>20</v>
      </c>
      <c r="H3362" s="3" t="s">
        <v>74</v>
      </c>
      <c r="I3362" s="3" t="s">
        <v>77</v>
      </c>
      <c r="J3362" s="3" t="s">
        <v>79</v>
      </c>
      <c r="K3362" s="3" t="s">
        <v>25</v>
      </c>
      <c r="L3362" s="6">
        <v>83768</v>
      </c>
      <c r="M3362" s="6">
        <v>101112</v>
      </c>
      <c r="N3362" s="6">
        <v>65219</v>
      </c>
      <c r="O3362" s="6">
        <v>97051</v>
      </c>
      <c r="P3362" s="6">
        <v>50249</v>
      </c>
      <c r="Q3362" s="6">
        <v>79479.8</v>
      </c>
    </row>
    <row r="3363" spans="7:17" x14ac:dyDescent="0.3">
      <c r="G3363" s="3" t="s">
        <v>20</v>
      </c>
      <c r="H3363" s="3" t="s">
        <v>74</v>
      </c>
      <c r="I3363" s="3" t="s">
        <v>77</v>
      </c>
      <c r="J3363" s="3" t="s">
        <v>79</v>
      </c>
      <c r="K3363" s="3" t="s">
        <v>80</v>
      </c>
      <c r="L3363" s="6">
        <v>83768</v>
      </c>
      <c r="M3363" s="6">
        <v>101112</v>
      </c>
      <c r="N3363" s="6">
        <v>65219</v>
      </c>
      <c r="O3363" s="6">
        <v>97051</v>
      </c>
      <c r="P3363" s="6">
        <v>117461</v>
      </c>
      <c r="Q3363" s="6">
        <v>92922.2</v>
      </c>
    </row>
    <row r="3364" spans="7:17" x14ac:dyDescent="0.3">
      <c r="G3364" s="3" t="s">
        <v>20</v>
      </c>
      <c r="H3364" s="3" t="s">
        <v>74</v>
      </c>
      <c r="I3364" s="3" t="s">
        <v>77</v>
      </c>
      <c r="J3364" s="3" t="s">
        <v>79</v>
      </c>
      <c r="K3364" s="3" t="s">
        <v>81</v>
      </c>
      <c r="L3364" s="6">
        <v>83768</v>
      </c>
      <c r="M3364" s="6">
        <v>101112</v>
      </c>
      <c r="N3364" s="6">
        <v>65219</v>
      </c>
      <c r="O3364" s="6">
        <v>97051</v>
      </c>
      <c r="P3364" s="6">
        <v>36016</v>
      </c>
      <c r="Q3364" s="6">
        <v>76633.2</v>
      </c>
    </row>
    <row r="3365" spans="7:17" x14ac:dyDescent="0.3">
      <c r="G3365" s="3" t="s">
        <v>20</v>
      </c>
      <c r="H3365" s="3" t="s">
        <v>74</v>
      </c>
      <c r="I3365" s="3" t="s">
        <v>77</v>
      </c>
      <c r="J3365" s="3" t="s">
        <v>79</v>
      </c>
      <c r="K3365" s="3" t="s">
        <v>82</v>
      </c>
      <c r="L3365" s="6">
        <v>83768</v>
      </c>
      <c r="M3365" s="6">
        <v>101112</v>
      </c>
      <c r="N3365" s="6">
        <v>65219</v>
      </c>
      <c r="O3365" s="6">
        <v>97051</v>
      </c>
      <c r="P3365" s="6">
        <v>33332</v>
      </c>
      <c r="Q3365" s="6">
        <v>76096.399999999994</v>
      </c>
    </row>
    <row r="3366" spans="7:17" x14ac:dyDescent="0.3">
      <c r="G3366" s="3" t="s">
        <v>20</v>
      </c>
      <c r="H3366" s="3" t="s">
        <v>74</v>
      </c>
      <c r="I3366" s="3" t="s">
        <v>77</v>
      </c>
      <c r="J3366" s="3" t="s">
        <v>79</v>
      </c>
      <c r="K3366" s="3" t="s">
        <v>83</v>
      </c>
      <c r="L3366" s="6">
        <v>83768</v>
      </c>
      <c r="M3366" s="6">
        <v>101112</v>
      </c>
      <c r="N3366" s="6">
        <v>65219</v>
      </c>
      <c r="O3366" s="6">
        <v>97051</v>
      </c>
      <c r="P3366" s="6">
        <v>41696</v>
      </c>
      <c r="Q3366" s="6">
        <v>77769.2</v>
      </c>
    </row>
    <row r="3367" spans="7:17" x14ac:dyDescent="0.3">
      <c r="G3367" s="3" t="s">
        <v>20</v>
      </c>
      <c r="H3367" s="3" t="s">
        <v>74</v>
      </c>
      <c r="I3367" s="3" t="s">
        <v>77</v>
      </c>
      <c r="J3367" s="3" t="s">
        <v>79</v>
      </c>
      <c r="K3367" s="3" t="s">
        <v>84</v>
      </c>
      <c r="L3367" s="6">
        <v>83768</v>
      </c>
      <c r="M3367" s="6">
        <v>101112</v>
      </c>
      <c r="N3367" s="6">
        <v>65219</v>
      </c>
      <c r="O3367" s="6">
        <v>97051</v>
      </c>
      <c r="P3367" s="6">
        <v>84732</v>
      </c>
      <c r="Q3367" s="6">
        <v>86376.4</v>
      </c>
    </row>
    <row r="3368" spans="7:17" x14ac:dyDescent="0.3">
      <c r="G3368" s="3" t="s">
        <v>20</v>
      </c>
      <c r="H3368" s="3" t="s">
        <v>74</v>
      </c>
      <c r="I3368" s="3" t="s">
        <v>77</v>
      </c>
      <c r="J3368" s="3" t="s">
        <v>79</v>
      </c>
      <c r="K3368" s="3" t="s">
        <v>24</v>
      </c>
      <c r="L3368" s="6">
        <v>83768</v>
      </c>
      <c r="M3368" s="6">
        <v>101112</v>
      </c>
      <c r="N3368" s="6">
        <v>65219</v>
      </c>
      <c r="O3368" s="6">
        <v>97051</v>
      </c>
      <c r="P3368" s="6">
        <v>100893</v>
      </c>
      <c r="Q3368" s="6">
        <v>89608.6</v>
      </c>
    </row>
    <row r="3369" spans="7:17" x14ac:dyDescent="0.3">
      <c r="G3369" s="3" t="s">
        <v>20</v>
      </c>
      <c r="H3369" s="3" t="s">
        <v>74</v>
      </c>
      <c r="I3369" s="3" t="s">
        <v>77</v>
      </c>
      <c r="J3369" s="3" t="s">
        <v>25</v>
      </c>
      <c r="K3369" s="3" t="s">
        <v>80</v>
      </c>
      <c r="L3369" s="6">
        <v>83768</v>
      </c>
      <c r="M3369" s="6">
        <v>101112</v>
      </c>
      <c r="N3369" s="6">
        <v>65219</v>
      </c>
      <c r="O3369" s="6">
        <v>50249</v>
      </c>
      <c r="P3369" s="6">
        <v>117461</v>
      </c>
      <c r="Q3369" s="6">
        <v>83561.8</v>
      </c>
    </row>
    <row r="3370" spans="7:17" x14ac:dyDescent="0.3">
      <c r="G3370" s="3" t="s">
        <v>20</v>
      </c>
      <c r="H3370" s="3" t="s">
        <v>74</v>
      </c>
      <c r="I3370" s="3" t="s">
        <v>77</v>
      </c>
      <c r="J3370" s="3" t="s">
        <v>25</v>
      </c>
      <c r="K3370" s="3" t="s">
        <v>81</v>
      </c>
      <c r="L3370" s="6">
        <v>83768</v>
      </c>
      <c r="M3370" s="6">
        <v>101112</v>
      </c>
      <c r="N3370" s="6">
        <v>65219</v>
      </c>
      <c r="O3370" s="6">
        <v>50249</v>
      </c>
      <c r="P3370" s="6">
        <v>36016</v>
      </c>
      <c r="Q3370" s="6">
        <v>67272.800000000003</v>
      </c>
    </row>
    <row r="3371" spans="7:17" x14ac:dyDescent="0.3">
      <c r="G3371" s="3" t="s">
        <v>20</v>
      </c>
      <c r="H3371" s="3" t="s">
        <v>74</v>
      </c>
      <c r="I3371" s="3" t="s">
        <v>77</v>
      </c>
      <c r="J3371" s="3" t="s">
        <v>25</v>
      </c>
      <c r="K3371" s="3" t="s">
        <v>82</v>
      </c>
      <c r="L3371" s="6">
        <v>83768</v>
      </c>
      <c r="M3371" s="6">
        <v>101112</v>
      </c>
      <c r="N3371" s="6">
        <v>65219</v>
      </c>
      <c r="O3371" s="6">
        <v>50249</v>
      </c>
      <c r="P3371" s="6">
        <v>33332</v>
      </c>
      <c r="Q3371" s="6">
        <v>66736</v>
      </c>
    </row>
    <row r="3372" spans="7:17" x14ac:dyDescent="0.3">
      <c r="G3372" s="3" t="s">
        <v>20</v>
      </c>
      <c r="H3372" s="3" t="s">
        <v>74</v>
      </c>
      <c r="I3372" s="3" t="s">
        <v>77</v>
      </c>
      <c r="J3372" s="3" t="s">
        <v>25</v>
      </c>
      <c r="K3372" s="3" t="s">
        <v>83</v>
      </c>
      <c r="L3372" s="6">
        <v>83768</v>
      </c>
      <c r="M3372" s="6">
        <v>101112</v>
      </c>
      <c r="N3372" s="6">
        <v>65219</v>
      </c>
      <c r="O3372" s="6">
        <v>50249</v>
      </c>
      <c r="P3372" s="6">
        <v>41696</v>
      </c>
      <c r="Q3372" s="6">
        <v>68408.800000000003</v>
      </c>
    </row>
    <row r="3373" spans="7:17" x14ac:dyDescent="0.3">
      <c r="G3373" s="3" t="s">
        <v>20</v>
      </c>
      <c r="H3373" s="3" t="s">
        <v>74</v>
      </c>
      <c r="I3373" s="3" t="s">
        <v>77</v>
      </c>
      <c r="J3373" s="3" t="s">
        <v>25</v>
      </c>
      <c r="K3373" s="3" t="s">
        <v>84</v>
      </c>
      <c r="L3373" s="6">
        <v>83768</v>
      </c>
      <c r="M3373" s="6">
        <v>101112</v>
      </c>
      <c r="N3373" s="6">
        <v>65219</v>
      </c>
      <c r="O3373" s="6">
        <v>50249</v>
      </c>
      <c r="P3373" s="6">
        <v>84732</v>
      </c>
      <c r="Q3373" s="6">
        <v>77016</v>
      </c>
    </row>
    <row r="3374" spans="7:17" x14ac:dyDescent="0.3">
      <c r="G3374" s="3" t="s">
        <v>20</v>
      </c>
      <c r="H3374" s="3" t="s">
        <v>74</v>
      </c>
      <c r="I3374" s="3" t="s">
        <v>77</v>
      </c>
      <c r="J3374" s="3" t="s">
        <v>25</v>
      </c>
      <c r="K3374" s="3" t="s">
        <v>24</v>
      </c>
      <c r="L3374" s="6">
        <v>83768</v>
      </c>
      <c r="M3374" s="6">
        <v>101112</v>
      </c>
      <c r="N3374" s="6">
        <v>65219</v>
      </c>
      <c r="O3374" s="6">
        <v>50249</v>
      </c>
      <c r="P3374" s="6">
        <v>100893</v>
      </c>
      <c r="Q3374" s="6">
        <v>80248.2</v>
      </c>
    </row>
    <row r="3375" spans="7:17" x14ac:dyDescent="0.3">
      <c r="G3375" s="3" t="s">
        <v>20</v>
      </c>
      <c r="H3375" s="3" t="s">
        <v>74</v>
      </c>
      <c r="I3375" s="3" t="s">
        <v>77</v>
      </c>
      <c r="J3375" s="3" t="s">
        <v>80</v>
      </c>
      <c r="K3375" s="3" t="s">
        <v>81</v>
      </c>
      <c r="L3375" s="6">
        <v>83768</v>
      </c>
      <c r="M3375" s="6">
        <v>101112</v>
      </c>
      <c r="N3375" s="6">
        <v>65219</v>
      </c>
      <c r="O3375" s="6">
        <v>117461</v>
      </c>
      <c r="P3375" s="6">
        <v>36016</v>
      </c>
      <c r="Q3375" s="6">
        <v>80715.199999999997</v>
      </c>
    </row>
    <row r="3376" spans="7:17" x14ac:dyDescent="0.3">
      <c r="G3376" s="3" t="s">
        <v>20</v>
      </c>
      <c r="H3376" s="3" t="s">
        <v>74</v>
      </c>
      <c r="I3376" s="3" t="s">
        <v>77</v>
      </c>
      <c r="J3376" s="3" t="s">
        <v>80</v>
      </c>
      <c r="K3376" s="3" t="s">
        <v>82</v>
      </c>
      <c r="L3376" s="6">
        <v>83768</v>
      </c>
      <c r="M3376" s="6">
        <v>101112</v>
      </c>
      <c r="N3376" s="6">
        <v>65219</v>
      </c>
      <c r="O3376" s="6">
        <v>117461</v>
      </c>
      <c r="P3376" s="6">
        <v>33332</v>
      </c>
      <c r="Q3376" s="6">
        <v>80178.399999999994</v>
      </c>
    </row>
    <row r="3377" spans="7:17" x14ac:dyDescent="0.3">
      <c r="G3377" s="3" t="s">
        <v>20</v>
      </c>
      <c r="H3377" s="3" t="s">
        <v>74</v>
      </c>
      <c r="I3377" s="3" t="s">
        <v>77</v>
      </c>
      <c r="J3377" s="3" t="s">
        <v>80</v>
      </c>
      <c r="K3377" s="3" t="s">
        <v>83</v>
      </c>
      <c r="L3377" s="6">
        <v>83768</v>
      </c>
      <c r="M3377" s="6">
        <v>101112</v>
      </c>
      <c r="N3377" s="6">
        <v>65219</v>
      </c>
      <c r="O3377" s="6">
        <v>117461</v>
      </c>
      <c r="P3377" s="6">
        <v>41696</v>
      </c>
      <c r="Q3377" s="6">
        <v>81851.199999999997</v>
      </c>
    </row>
    <row r="3378" spans="7:17" x14ac:dyDescent="0.3">
      <c r="G3378" s="3" t="s">
        <v>20</v>
      </c>
      <c r="H3378" s="3" t="s">
        <v>74</v>
      </c>
      <c r="I3378" s="3" t="s">
        <v>77</v>
      </c>
      <c r="J3378" s="3" t="s">
        <v>80</v>
      </c>
      <c r="K3378" s="3" t="s">
        <v>84</v>
      </c>
      <c r="L3378" s="6">
        <v>83768</v>
      </c>
      <c r="M3378" s="6">
        <v>101112</v>
      </c>
      <c r="N3378" s="6">
        <v>65219</v>
      </c>
      <c r="O3378" s="6">
        <v>117461</v>
      </c>
      <c r="P3378" s="6">
        <v>84732</v>
      </c>
      <c r="Q3378" s="6">
        <v>90458.4</v>
      </c>
    </row>
    <row r="3379" spans="7:17" x14ac:dyDescent="0.3">
      <c r="G3379" s="3" t="s">
        <v>20</v>
      </c>
      <c r="H3379" s="3" t="s">
        <v>74</v>
      </c>
      <c r="I3379" s="3" t="s">
        <v>77</v>
      </c>
      <c r="J3379" s="3" t="s">
        <v>80</v>
      </c>
      <c r="K3379" s="3" t="s">
        <v>24</v>
      </c>
      <c r="L3379" s="6">
        <v>83768</v>
      </c>
      <c r="M3379" s="6">
        <v>101112</v>
      </c>
      <c r="N3379" s="6">
        <v>65219</v>
      </c>
      <c r="O3379" s="6">
        <v>117461</v>
      </c>
      <c r="P3379" s="6">
        <v>100893</v>
      </c>
      <c r="Q3379" s="6">
        <v>93690.6</v>
      </c>
    </row>
    <row r="3380" spans="7:17" x14ac:dyDescent="0.3">
      <c r="G3380" s="3" t="s">
        <v>20</v>
      </c>
      <c r="H3380" s="3" t="s">
        <v>74</v>
      </c>
      <c r="I3380" s="3" t="s">
        <v>77</v>
      </c>
      <c r="J3380" s="3" t="s">
        <v>81</v>
      </c>
      <c r="K3380" s="3" t="s">
        <v>82</v>
      </c>
      <c r="L3380" s="6">
        <v>83768</v>
      </c>
      <c r="M3380" s="6">
        <v>101112</v>
      </c>
      <c r="N3380" s="6">
        <v>65219</v>
      </c>
      <c r="O3380" s="6">
        <v>36016</v>
      </c>
      <c r="P3380" s="6">
        <v>33332</v>
      </c>
      <c r="Q3380" s="6">
        <v>63889.4</v>
      </c>
    </row>
    <row r="3381" spans="7:17" x14ac:dyDescent="0.3">
      <c r="G3381" s="3" t="s">
        <v>20</v>
      </c>
      <c r="H3381" s="3" t="s">
        <v>74</v>
      </c>
      <c r="I3381" s="3" t="s">
        <v>77</v>
      </c>
      <c r="J3381" s="3" t="s">
        <v>81</v>
      </c>
      <c r="K3381" s="3" t="s">
        <v>83</v>
      </c>
      <c r="L3381" s="6">
        <v>83768</v>
      </c>
      <c r="M3381" s="6">
        <v>101112</v>
      </c>
      <c r="N3381" s="6">
        <v>65219</v>
      </c>
      <c r="O3381" s="6">
        <v>36016</v>
      </c>
      <c r="P3381" s="6">
        <v>41696</v>
      </c>
      <c r="Q3381" s="6">
        <v>65562.2</v>
      </c>
    </row>
    <row r="3382" spans="7:17" x14ac:dyDescent="0.3">
      <c r="G3382" s="3" t="s">
        <v>20</v>
      </c>
      <c r="H3382" s="3" t="s">
        <v>74</v>
      </c>
      <c r="I3382" s="3" t="s">
        <v>77</v>
      </c>
      <c r="J3382" s="3" t="s">
        <v>81</v>
      </c>
      <c r="K3382" s="3" t="s">
        <v>84</v>
      </c>
      <c r="L3382" s="6">
        <v>83768</v>
      </c>
      <c r="M3382" s="6">
        <v>101112</v>
      </c>
      <c r="N3382" s="6">
        <v>65219</v>
      </c>
      <c r="O3382" s="6">
        <v>36016</v>
      </c>
      <c r="P3382" s="6">
        <v>84732</v>
      </c>
      <c r="Q3382" s="6">
        <v>74169.399999999994</v>
      </c>
    </row>
    <row r="3383" spans="7:17" x14ac:dyDescent="0.3">
      <c r="G3383" s="3" t="s">
        <v>20</v>
      </c>
      <c r="H3383" s="3" t="s">
        <v>74</v>
      </c>
      <c r="I3383" s="3" t="s">
        <v>77</v>
      </c>
      <c r="J3383" s="3" t="s">
        <v>81</v>
      </c>
      <c r="K3383" s="3" t="s">
        <v>24</v>
      </c>
      <c r="L3383" s="6">
        <v>83768</v>
      </c>
      <c r="M3383" s="6">
        <v>101112</v>
      </c>
      <c r="N3383" s="6">
        <v>65219</v>
      </c>
      <c r="O3383" s="6">
        <v>36016</v>
      </c>
      <c r="P3383" s="6">
        <v>100893</v>
      </c>
      <c r="Q3383" s="6">
        <v>77401.600000000006</v>
      </c>
    </row>
    <row r="3384" spans="7:17" x14ac:dyDescent="0.3">
      <c r="G3384" s="3" t="s">
        <v>20</v>
      </c>
      <c r="H3384" s="3" t="s">
        <v>74</v>
      </c>
      <c r="I3384" s="3" t="s">
        <v>77</v>
      </c>
      <c r="J3384" s="3" t="s">
        <v>82</v>
      </c>
      <c r="K3384" s="3" t="s">
        <v>83</v>
      </c>
      <c r="L3384" s="6">
        <v>83768</v>
      </c>
      <c r="M3384" s="6">
        <v>101112</v>
      </c>
      <c r="N3384" s="6">
        <v>65219</v>
      </c>
      <c r="O3384" s="6">
        <v>33332</v>
      </c>
      <c r="P3384" s="6">
        <v>41696</v>
      </c>
      <c r="Q3384" s="6">
        <v>65025.4</v>
      </c>
    </row>
    <row r="3385" spans="7:17" x14ac:dyDescent="0.3">
      <c r="G3385" s="3" t="s">
        <v>20</v>
      </c>
      <c r="H3385" s="3" t="s">
        <v>74</v>
      </c>
      <c r="I3385" s="3" t="s">
        <v>77</v>
      </c>
      <c r="J3385" s="3" t="s">
        <v>82</v>
      </c>
      <c r="K3385" s="3" t="s">
        <v>84</v>
      </c>
      <c r="L3385" s="6">
        <v>83768</v>
      </c>
      <c r="M3385" s="6">
        <v>101112</v>
      </c>
      <c r="N3385" s="6">
        <v>65219</v>
      </c>
      <c r="O3385" s="6">
        <v>33332</v>
      </c>
      <c r="P3385" s="6">
        <v>84732</v>
      </c>
      <c r="Q3385" s="6">
        <v>73632.600000000006</v>
      </c>
    </row>
    <row r="3386" spans="7:17" x14ac:dyDescent="0.3">
      <c r="G3386" s="3" t="s">
        <v>20</v>
      </c>
      <c r="H3386" s="3" t="s">
        <v>74</v>
      </c>
      <c r="I3386" s="3" t="s">
        <v>77</v>
      </c>
      <c r="J3386" s="3" t="s">
        <v>82</v>
      </c>
      <c r="K3386" s="3" t="s">
        <v>24</v>
      </c>
      <c r="L3386" s="6">
        <v>83768</v>
      </c>
      <c r="M3386" s="6">
        <v>101112</v>
      </c>
      <c r="N3386" s="6">
        <v>65219</v>
      </c>
      <c r="O3386" s="6">
        <v>33332</v>
      </c>
      <c r="P3386" s="6">
        <v>100893</v>
      </c>
      <c r="Q3386" s="6">
        <v>76864.800000000003</v>
      </c>
    </row>
    <row r="3387" spans="7:17" x14ac:dyDescent="0.3">
      <c r="G3387" s="3" t="s">
        <v>20</v>
      </c>
      <c r="H3387" s="3" t="s">
        <v>74</v>
      </c>
      <c r="I3387" s="3" t="s">
        <v>77</v>
      </c>
      <c r="J3387" s="3" t="s">
        <v>83</v>
      </c>
      <c r="K3387" s="3" t="s">
        <v>84</v>
      </c>
      <c r="L3387" s="6">
        <v>83768</v>
      </c>
      <c r="M3387" s="6">
        <v>101112</v>
      </c>
      <c r="N3387" s="6">
        <v>65219</v>
      </c>
      <c r="O3387" s="6">
        <v>41696</v>
      </c>
      <c r="P3387" s="6">
        <v>84732</v>
      </c>
      <c r="Q3387" s="6">
        <v>75305.399999999994</v>
      </c>
    </row>
    <row r="3388" spans="7:17" x14ac:dyDescent="0.3">
      <c r="G3388" s="3" t="s">
        <v>20</v>
      </c>
      <c r="H3388" s="3" t="s">
        <v>74</v>
      </c>
      <c r="I3388" s="3" t="s">
        <v>77</v>
      </c>
      <c r="J3388" s="3" t="s">
        <v>83</v>
      </c>
      <c r="K3388" s="3" t="s">
        <v>24</v>
      </c>
      <c r="L3388" s="6">
        <v>83768</v>
      </c>
      <c r="M3388" s="6">
        <v>101112</v>
      </c>
      <c r="N3388" s="6">
        <v>65219</v>
      </c>
      <c r="O3388" s="6">
        <v>41696</v>
      </c>
      <c r="P3388" s="6">
        <v>100893</v>
      </c>
      <c r="Q3388" s="6">
        <v>78537.600000000006</v>
      </c>
    </row>
    <row r="3389" spans="7:17" x14ac:dyDescent="0.3">
      <c r="G3389" s="3" t="s">
        <v>20</v>
      </c>
      <c r="H3389" s="3" t="s">
        <v>74</v>
      </c>
      <c r="I3389" s="3" t="s">
        <v>77</v>
      </c>
      <c r="J3389" s="3" t="s">
        <v>84</v>
      </c>
      <c r="K3389" s="3" t="s">
        <v>24</v>
      </c>
      <c r="L3389" s="6">
        <v>83768</v>
      </c>
      <c r="M3389" s="6">
        <v>101112</v>
      </c>
      <c r="N3389" s="6">
        <v>65219</v>
      </c>
      <c r="O3389" s="6">
        <v>84732</v>
      </c>
      <c r="P3389" s="6">
        <v>100893</v>
      </c>
      <c r="Q3389" s="6">
        <v>87144.8</v>
      </c>
    </row>
    <row r="3390" spans="7:17" x14ac:dyDescent="0.3">
      <c r="G3390" s="3" t="s">
        <v>20</v>
      </c>
      <c r="H3390" s="3" t="s">
        <v>74</v>
      </c>
      <c r="I3390" s="3" t="s">
        <v>78</v>
      </c>
      <c r="J3390" s="3" t="s">
        <v>79</v>
      </c>
      <c r="K3390" s="3" t="s">
        <v>25</v>
      </c>
      <c r="L3390" s="6">
        <v>83768</v>
      </c>
      <c r="M3390" s="6">
        <v>101112</v>
      </c>
      <c r="N3390" s="6">
        <v>94450</v>
      </c>
      <c r="O3390" s="6">
        <v>97051</v>
      </c>
      <c r="P3390" s="6">
        <v>50249</v>
      </c>
      <c r="Q3390" s="6">
        <v>85326</v>
      </c>
    </row>
    <row r="3391" spans="7:17" x14ac:dyDescent="0.3">
      <c r="G3391" s="3" t="s">
        <v>20</v>
      </c>
      <c r="H3391" s="3" t="s">
        <v>74</v>
      </c>
      <c r="I3391" s="3" t="s">
        <v>78</v>
      </c>
      <c r="J3391" s="3" t="s">
        <v>79</v>
      </c>
      <c r="K3391" s="3" t="s">
        <v>80</v>
      </c>
      <c r="L3391" s="6">
        <v>83768</v>
      </c>
      <c r="M3391" s="6">
        <v>101112</v>
      </c>
      <c r="N3391" s="6">
        <v>94450</v>
      </c>
      <c r="O3391" s="6">
        <v>97051</v>
      </c>
      <c r="P3391" s="6">
        <v>117461</v>
      </c>
      <c r="Q3391" s="6">
        <v>98768.4</v>
      </c>
    </row>
    <row r="3392" spans="7:17" x14ac:dyDescent="0.3">
      <c r="G3392" s="3" t="s">
        <v>20</v>
      </c>
      <c r="H3392" s="3" t="s">
        <v>74</v>
      </c>
      <c r="I3392" s="3" t="s">
        <v>78</v>
      </c>
      <c r="J3392" s="3" t="s">
        <v>79</v>
      </c>
      <c r="K3392" s="3" t="s">
        <v>81</v>
      </c>
      <c r="L3392" s="6">
        <v>83768</v>
      </c>
      <c r="M3392" s="6">
        <v>101112</v>
      </c>
      <c r="N3392" s="6">
        <v>94450</v>
      </c>
      <c r="O3392" s="6">
        <v>97051</v>
      </c>
      <c r="P3392" s="6">
        <v>36016</v>
      </c>
      <c r="Q3392" s="6">
        <v>82479.399999999994</v>
      </c>
    </row>
    <row r="3393" spans="7:17" x14ac:dyDescent="0.3">
      <c r="G3393" s="3" t="s">
        <v>20</v>
      </c>
      <c r="H3393" s="3" t="s">
        <v>74</v>
      </c>
      <c r="I3393" s="3" t="s">
        <v>78</v>
      </c>
      <c r="J3393" s="3" t="s">
        <v>79</v>
      </c>
      <c r="K3393" s="3" t="s">
        <v>82</v>
      </c>
      <c r="L3393" s="6">
        <v>83768</v>
      </c>
      <c r="M3393" s="6">
        <v>101112</v>
      </c>
      <c r="N3393" s="6">
        <v>94450</v>
      </c>
      <c r="O3393" s="6">
        <v>97051</v>
      </c>
      <c r="P3393" s="6">
        <v>33332</v>
      </c>
      <c r="Q3393" s="6">
        <v>81942.600000000006</v>
      </c>
    </row>
    <row r="3394" spans="7:17" x14ac:dyDescent="0.3">
      <c r="G3394" s="3" t="s">
        <v>20</v>
      </c>
      <c r="H3394" s="3" t="s">
        <v>74</v>
      </c>
      <c r="I3394" s="3" t="s">
        <v>78</v>
      </c>
      <c r="J3394" s="3" t="s">
        <v>79</v>
      </c>
      <c r="K3394" s="3" t="s">
        <v>83</v>
      </c>
      <c r="L3394" s="6">
        <v>83768</v>
      </c>
      <c r="M3394" s="6">
        <v>101112</v>
      </c>
      <c r="N3394" s="6">
        <v>94450</v>
      </c>
      <c r="O3394" s="6">
        <v>97051</v>
      </c>
      <c r="P3394" s="6">
        <v>41696</v>
      </c>
      <c r="Q3394" s="6">
        <v>83615.399999999994</v>
      </c>
    </row>
    <row r="3395" spans="7:17" x14ac:dyDescent="0.3">
      <c r="G3395" s="3" t="s">
        <v>20</v>
      </c>
      <c r="H3395" s="3" t="s">
        <v>74</v>
      </c>
      <c r="I3395" s="3" t="s">
        <v>78</v>
      </c>
      <c r="J3395" s="3" t="s">
        <v>79</v>
      </c>
      <c r="K3395" s="3" t="s">
        <v>84</v>
      </c>
      <c r="L3395" s="6">
        <v>83768</v>
      </c>
      <c r="M3395" s="6">
        <v>101112</v>
      </c>
      <c r="N3395" s="6">
        <v>94450</v>
      </c>
      <c r="O3395" s="6">
        <v>97051</v>
      </c>
      <c r="P3395" s="6">
        <v>84732</v>
      </c>
      <c r="Q3395" s="6">
        <v>92222.6</v>
      </c>
    </row>
    <row r="3396" spans="7:17" x14ac:dyDescent="0.3">
      <c r="G3396" s="3" t="s">
        <v>20</v>
      </c>
      <c r="H3396" s="3" t="s">
        <v>74</v>
      </c>
      <c r="I3396" s="3" t="s">
        <v>78</v>
      </c>
      <c r="J3396" s="3" t="s">
        <v>79</v>
      </c>
      <c r="K3396" s="3" t="s">
        <v>24</v>
      </c>
      <c r="L3396" s="6">
        <v>83768</v>
      </c>
      <c r="M3396" s="6">
        <v>101112</v>
      </c>
      <c r="N3396" s="6">
        <v>94450</v>
      </c>
      <c r="O3396" s="6">
        <v>97051</v>
      </c>
      <c r="P3396" s="6">
        <v>100893</v>
      </c>
      <c r="Q3396" s="6">
        <v>95454.8</v>
      </c>
    </row>
    <row r="3397" spans="7:17" x14ac:dyDescent="0.3">
      <c r="G3397" s="3" t="s">
        <v>20</v>
      </c>
      <c r="H3397" s="3" t="s">
        <v>74</v>
      </c>
      <c r="I3397" s="3" t="s">
        <v>78</v>
      </c>
      <c r="J3397" s="3" t="s">
        <v>25</v>
      </c>
      <c r="K3397" s="3" t="s">
        <v>80</v>
      </c>
      <c r="L3397" s="6">
        <v>83768</v>
      </c>
      <c r="M3397" s="6">
        <v>101112</v>
      </c>
      <c r="N3397" s="6">
        <v>94450</v>
      </c>
      <c r="O3397" s="6">
        <v>50249</v>
      </c>
      <c r="P3397" s="6">
        <v>117461</v>
      </c>
      <c r="Q3397" s="6">
        <v>89408</v>
      </c>
    </row>
    <row r="3398" spans="7:17" x14ac:dyDescent="0.3">
      <c r="G3398" s="3" t="s">
        <v>20</v>
      </c>
      <c r="H3398" s="3" t="s">
        <v>74</v>
      </c>
      <c r="I3398" s="3" t="s">
        <v>78</v>
      </c>
      <c r="J3398" s="3" t="s">
        <v>25</v>
      </c>
      <c r="K3398" s="3" t="s">
        <v>81</v>
      </c>
      <c r="L3398" s="6">
        <v>83768</v>
      </c>
      <c r="M3398" s="6">
        <v>101112</v>
      </c>
      <c r="N3398" s="6">
        <v>94450</v>
      </c>
      <c r="O3398" s="6">
        <v>50249</v>
      </c>
      <c r="P3398" s="6">
        <v>36016</v>
      </c>
      <c r="Q3398" s="6">
        <v>73119</v>
      </c>
    </row>
    <row r="3399" spans="7:17" x14ac:dyDescent="0.3">
      <c r="G3399" s="3" t="s">
        <v>20</v>
      </c>
      <c r="H3399" s="3" t="s">
        <v>74</v>
      </c>
      <c r="I3399" s="3" t="s">
        <v>78</v>
      </c>
      <c r="J3399" s="3" t="s">
        <v>25</v>
      </c>
      <c r="K3399" s="3" t="s">
        <v>82</v>
      </c>
      <c r="L3399" s="6">
        <v>83768</v>
      </c>
      <c r="M3399" s="6">
        <v>101112</v>
      </c>
      <c r="N3399" s="6">
        <v>94450</v>
      </c>
      <c r="O3399" s="6">
        <v>50249</v>
      </c>
      <c r="P3399" s="6">
        <v>33332</v>
      </c>
      <c r="Q3399" s="6">
        <v>72582.2</v>
      </c>
    </row>
    <row r="3400" spans="7:17" x14ac:dyDescent="0.3">
      <c r="G3400" s="3" t="s">
        <v>20</v>
      </c>
      <c r="H3400" s="3" t="s">
        <v>74</v>
      </c>
      <c r="I3400" s="3" t="s">
        <v>78</v>
      </c>
      <c r="J3400" s="3" t="s">
        <v>25</v>
      </c>
      <c r="K3400" s="3" t="s">
        <v>83</v>
      </c>
      <c r="L3400" s="6">
        <v>83768</v>
      </c>
      <c r="M3400" s="6">
        <v>101112</v>
      </c>
      <c r="N3400" s="6">
        <v>94450</v>
      </c>
      <c r="O3400" s="6">
        <v>50249</v>
      </c>
      <c r="P3400" s="6">
        <v>41696</v>
      </c>
      <c r="Q3400" s="6">
        <v>74255</v>
      </c>
    </row>
    <row r="3401" spans="7:17" x14ac:dyDescent="0.3">
      <c r="G3401" s="3" t="s">
        <v>20</v>
      </c>
      <c r="H3401" s="3" t="s">
        <v>74</v>
      </c>
      <c r="I3401" s="3" t="s">
        <v>78</v>
      </c>
      <c r="J3401" s="3" t="s">
        <v>25</v>
      </c>
      <c r="K3401" s="3" t="s">
        <v>84</v>
      </c>
      <c r="L3401" s="6">
        <v>83768</v>
      </c>
      <c r="M3401" s="6">
        <v>101112</v>
      </c>
      <c r="N3401" s="6">
        <v>94450</v>
      </c>
      <c r="O3401" s="6">
        <v>50249</v>
      </c>
      <c r="P3401" s="6">
        <v>84732</v>
      </c>
      <c r="Q3401" s="6">
        <v>82862.2</v>
      </c>
    </row>
    <row r="3402" spans="7:17" x14ac:dyDescent="0.3">
      <c r="G3402" s="3" t="s">
        <v>20</v>
      </c>
      <c r="H3402" s="3" t="s">
        <v>74</v>
      </c>
      <c r="I3402" s="3" t="s">
        <v>78</v>
      </c>
      <c r="J3402" s="3" t="s">
        <v>25</v>
      </c>
      <c r="K3402" s="3" t="s">
        <v>24</v>
      </c>
      <c r="L3402" s="6">
        <v>83768</v>
      </c>
      <c r="M3402" s="6">
        <v>101112</v>
      </c>
      <c r="N3402" s="6">
        <v>94450</v>
      </c>
      <c r="O3402" s="6">
        <v>50249</v>
      </c>
      <c r="P3402" s="6">
        <v>100893</v>
      </c>
      <c r="Q3402" s="6">
        <v>86094.399999999994</v>
      </c>
    </row>
    <row r="3403" spans="7:17" x14ac:dyDescent="0.3">
      <c r="G3403" s="3" t="s">
        <v>20</v>
      </c>
      <c r="H3403" s="3" t="s">
        <v>74</v>
      </c>
      <c r="I3403" s="3" t="s">
        <v>78</v>
      </c>
      <c r="J3403" s="3" t="s">
        <v>80</v>
      </c>
      <c r="K3403" s="3" t="s">
        <v>81</v>
      </c>
      <c r="L3403" s="6">
        <v>83768</v>
      </c>
      <c r="M3403" s="6">
        <v>101112</v>
      </c>
      <c r="N3403" s="6">
        <v>94450</v>
      </c>
      <c r="O3403" s="6">
        <v>117461</v>
      </c>
      <c r="P3403" s="6">
        <v>36016</v>
      </c>
      <c r="Q3403" s="6">
        <v>86561.4</v>
      </c>
    </row>
    <row r="3404" spans="7:17" x14ac:dyDescent="0.3">
      <c r="G3404" s="3" t="s">
        <v>20</v>
      </c>
      <c r="H3404" s="3" t="s">
        <v>74</v>
      </c>
      <c r="I3404" s="3" t="s">
        <v>78</v>
      </c>
      <c r="J3404" s="3" t="s">
        <v>80</v>
      </c>
      <c r="K3404" s="3" t="s">
        <v>82</v>
      </c>
      <c r="L3404" s="6">
        <v>83768</v>
      </c>
      <c r="M3404" s="6">
        <v>101112</v>
      </c>
      <c r="N3404" s="6">
        <v>94450</v>
      </c>
      <c r="O3404" s="6">
        <v>117461</v>
      </c>
      <c r="P3404" s="6">
        <v>33332</v>
      </c>
      <c r="Q3404" s="6">
        <v>86024.6</v>
      </c>
    </row>
    <row r="3405" spans="7:17" x14ac:dyDescent="0.3">
      <c r="G3405" s="3" t="s">
        <v>20</v>
      </c>
      <c r="H3405" s="3" t="s">
        <v>74</v>
      </c>
      <c r="I3405" s="3" t="s">
        <v>78</v>
      </c>
      <c r="J3405" s="3" t="s">
        <v>80</v>
      </c>
      <c r="K3405" s="3" t="s">
        <v>83</v>
      </c>
      <c r="L3405" s="6">
        <v>83768</v>
      </c>
      <c r="M3405" s="6">
        <v>101112</v>
      </c>
      <c r="N3405" s="6">
        <v>94450</v>
      </c>
      <c r="O3405" s="6">
        <v>117461</v>
      </c>
      <c r="P3405" s="6">
        <v>41696</v>
      </c>
      <c r="Q3405" s="6">
        <v>87697.4</v>
      </c>
    </row>
    <row r="3406" spans="7:17" x14ac:dyDescent="0.3">
      <c r="G3406" s="3" t="s">
        <v>20</v>
      </c>
      <c r="H3406" s="3" t="s">
        <v>74</v>
      </c>
      <c r="I3406" s="3" t="s">
        <v>78</v>
      </c>
      <c r="J3406" s="3" t="s">
        <v>80</v>
      </c>
      <c r="K3406" s="3" t="s">
        <v>84</v>
      </c>
      <c r="L3406" s="6">
        <v>83768</v>
      </c>
      <c r="M3406" s="6">
        <v>101112</v>
      </c>
      <c r="N3406" s="6">
        <v>94450</v>
      </c>
      <c r="O3406" s="6">
        <v>117461</v>
      </c>
      <c r="P3406" s="6">
        <v>84732</v>
      </c>
      <c r="Q3406" s="6">
        <v>96304.6</v>
      </c>
    </row>
    <row r="3407" spans="7:17" x14ac:dyDescent="0.3">
      <c r="G3407" s="3" t="s">
        <v>20</v>
      </c>
      <c r="H3407" s="3" t="s">
        <v>74</v>
      </c>
      <c r="I3407" s="3" t="s">
        <v>78</v>
      </c>
      <c r="J3407" s="3" t="s">
        <v>80</v>
      </c>
      <c r="K3407" s="3" t="s">
        <v>24</v>
      </c>
      <c r="L3407" s="6">
        <v>83768</v>
      </c>
      <c r="M3407" s="6">
        <v>101112</v>
      </c>
      <c r="N3407" s="6">
        <v>94450</v>
      </c>
      <c r="O3407" s="6">
        <v>117461</v>
      </c>
      <c r="P3407" s="6">
        <v>100893</v>
      </c>
      <c r="Q3407" s="6">
        <v>99536.8</v>
      </c>
    </row>
    <row r="3408" spans="7:17" x14ac:dyDescent="0.3">
      <c r="G3408" s="3" t="s">
        <v>20</v>
      </c>
      <c r="H3408" s="3" t="s">
        <v>74</v>
      </c>
      <c r="I3408" s="3" t="s">
        <v>78</v>
      </c>
      <c r="J3408" s="3" t="s">
        <v>81</v>
      </c>
      <c r="K3408" s="3" t="s">
        <v>82</v>
      </c>
      <c r="L3408" s="6">
        <v>83768</v>
      </c>
      <c r="M3408" s="6">
        <v>101112</v>
      </c>
      <c r="N3408" s="6">
        <v>94450</v>
      </c>
      <c r="O3408" s="6">
        <v>36016</v>
      </c>
      <c r="P3408" s="6">
        <v>33332</v>
      </c>
      <c r="Q3408" s="6">
        <v>69735.600000000006</v>
      </c>
    </row>
    <row r="3409" spans="7:17" x14ac:dyDescent="0.3">
      <c r="G3409" s="3" t="s">
        <v>20</v>
      </c>
      <c r="H3409" s="3" t="s">
        <v>74</v>
      </c>
      <c r="I3409" s="3" t="s">
        <v>78</v>
      </c>
      <c r="J3409" s="3" t="s">
        <v>81</v>
      </c>
      <c r="K3409" s="3" t="s">
        <v>83</v>
      </c>
      <c r="L3409" s="6">
        <v>83768</v>
      </c>
      <c r="M3409" s="6">
        <v>101112</v>
      </c>
      <c r="N3409" s="6">
        <v>94450</v>
      </c>
      <c r="O3409" s="6">
        <v>36016</v>
      </c>
      <c r="P3409" s="6">
        <v>41696</v>
      </c>
      <c r="Q3409" s="6">
        <v>71408.399999999994</v>
      </c>
    </row>
    <row r="3410" spans="7:17" x14ac:dyDescent="0.3">
      <c r="G3410" s="3" t="s">
        <v>20</v>
      </c>
      <c r="H3410" s="3" t="s">
        <v>74</v>
      </c>
      <c r="I3410" s="3" t="s">
        <v>78</v>
      </c>
      <c r="J3410" s="3" t="s">
        <v>81</v>
      </c>
      <c r="K3410" s="3" t="s">
        <v>84</v>
      </c>
      <c r="L3410" s="6">
        <v>83768</v>
      </c>
      <c r="M3410" s="6">
        <v>101112</v>
      </c>
      <c r="N3410" s="6">
        <v>94450</v>
      </c>
      <c r="O3410" s="6">
        <v>36016</v>
      </c>
      <c r="P3410" s="6">
        <v>84732</v>
      </c>
      <c r="Q3410" s="6">
        <v>80015.600000000006</v>
      </c>
    </row>
    <row r="3411" spans="7:17" x14ac:dyDescent="0.3">
      <c r="G3411" s="3" t="s">
        <v>20</v>
      </c>
      <c r="H3411" s="3" t="s">
        <v>74</v>
      </c>
      <c r="I3411" s="3" t="s">
        <v>78</v>
      </c>
      <c r="J3411" s="3" t="s">
        <v>81</v>
      </c>
      <c r="K3411" s="3" t="s">
        <v>24</v>
      </c>
      <c r="L3411" s="6">
        <v>83768</v>
      </c>
      <c r="M3411" s="6">
        <v>101112</v>
      </c>
      <c r="N3411" s="6">
        <v>94450</v>
      </c>
      <c r="O3411" s="6">
        <v>36016</v>
      </c>
      <c r="P3411" s="6">
        <v>100893</v>
      </c>
      <c r="Q3411" s="6">
        <v>83247.8</v>
      </c>
    </row>
    <row r="3412" spans="7:17" x14ac:dyDescent="0.3">
      <c r="G3412" s="3" t="s">
        <v>20</v>
      </c>
      <c r="H3412" s="3" t="s">
        <v>74</v>
      </c>
      <c r="I3412" s="3" t="s">
        <v>78</v>
      </c>
      <c r="J3412" s="3" t="s">
        <v>82</v>
      </c>
      <c r="K3412" s="3" t="s">
        <v>83</v>
      </c>
      <c r="L3412" s="6">
        <v>83768</v>
      </c>
      <c r="M3412" s="6">
        <v>101112</v>
      </c>
      <c r="N3412" s="6">
        <v>94450</v>
      </c>
      <c r="O3412" s="6">
        <v>33332</v>
      </c>
      <c r="P3412" s="6">
        <v>41696</v>
      </c>
      <c r="Q3412" s="6">
        <v>70871.600000000006</v>
      </c>
    </row>
    <row r="3413" spans="7:17" x14ac:dyDescent="0.3">
      <c r="G3413" s="3" t="s">
        <v>20</v>
      </c>
      <c r="H3413" s="3" t="s">
        <v>74</v>
      </c>
      <c r="I3413" s="3" t="s">
        <v>78</v>
      </c>
      <c r="J3413" s="3" t="s">
        <v>82</v>
      </c>
      <c r="K3413" s="3" t="s">
        <v>84</v>
      </c>
      <c r="L3413" s="6">
        <v>83768</v>
      </c>
      <c r="M3413" s="6">
        <v>101112</v>
      </c>
      <c r="N3413" s="6">
        <v>94450</v>
      </c>
      <c r="O3413" s="6">
        <v>33332</v>
      </c>
      <c r="P3413" s="6">
        <v>84732</v>
      </c>
      <c r="Q3413" s="6">
        <v>79478.8</v>
      </c>
    </row>
    <row r="3414" spans="7:17" x14ac:dyDescent="0.3">
      <c r="G3414" s="3" t="s">
        <v>20</v>
      </c>
      <c r="H3414" s="3" t="s">
        <v>74</v>
      </c>
      <c r="I3414" s="3" t="s">
        <v>78</v>
      </c>
      <c r="J3414" s="3" t="s">
        <v>82</v>
      </c>
      <c r="K3414" s="3" t="s">
        <v>24</v>
      </c>
      <c r="L3414" s="6">
        <v>83768</v>
      </c>
      <c r="M3414" s="6">
        <v>101112</v>
      </c>
      <c r="N3414" s="6">
        <v>94450</v>
      </c>
      <c r="O3414" s="6">
        <v>33332</v>
      </c>
      <c r="P3414" s="6">
        <v>100893</v>
      </c>
      <c r="Q3414" s="6">
        <v>82711</v>
      </c>
    </row>
    <row r="3415" spans="7:17" x14ac:dyDescent="0.3">
      <c r="G3415" s="3" t="s">
        <v>20</v>
      </c>
      <c r="H3415" s="3" t="s">
        <v>74</v>
      </c>
      <c r="I3415" s="3" t="s">
        <v>78</v>
      </c>
      <c r="J3415" s="3" t="s">
        <v>83</v>
      </c>
      <c r="K3415" s="3" t="s">
        <v>84</v>
      </c>
      <c r="L3415" s="6">
        <v>83768</v>
      </c>
      <c r="M3415" s="6">
        <v>101112</v>
      </c>
      <c r="N3415" s="6">
        <v>94450</v>
      </c>
      <c r="O3415" s="6">
        <v>41696</v>
      </c>
      <c r="P3415" s="6">
        <v>84732</v>
      </c>
      <c r="Q3415" s="6">
        <v>81151.600000000006</v>
      </c>
    </row>
    <row r="3416" spans="7:17" x14ac:dyDescent="0.3">
      <c r="G3416" s="3" t="s">
        <v>20</v>
      </c>
      <c r="H3416" s="3" t="s">
        <v>74</v>
      </c>
      <c r="I3416" s="3" t="s">
        <v>78</v>
      </c>
      <c r="J3416" s="3" t="s">
        <v>83</v>
      </c>
      <c r="K3416" s="3" t="s">
        <v>24</v>
      </c>
      <c r="L3416" s="6">
        <v>83768</v>
      </c>
      <c r="M3416" s="6">
        <v>101112</v>
      </c>
      <c r="N3416" s="6">
        <v>94450</v>
      </c>
      <c r="O3416" s="6">
        <v>41696</v>
      </c>
      <c r="P3416" s="6">
        <v>100893</v>
      </c>
      <c r="Q3416" s="6">
        <v>84383.8</v>
      </c>
    </row>
    <row r="3417" spans="7:17" x14ac:dyDescent="0.3">
      <c r="G3417" s="3" t="s">
        <v>20</v>
      </c>
      <c r="H3417" s="3" t="s">
        <v>74</v>
      </c>
      <c r="I3417" s="3" t="s">
        <v>78</v>
      </c>
      <c r="J3417" s="3" t="s">
        <v>84</v>
      </c>
      <c r="K3417" s="3" t="s">
        <v>24</v>
      </c>
      <c r="L3417" s="6">
        <v>83768</v>
      </c>
      <c r="M3417" s="6">
        <v>101112</v>
      </c>
      <c r="N3417" s="6">
        <v>94450</v>
      </c>
      <c r="O3417" s="6">
        <v>84732</v>
      </c>
      <c r="P3417" s="6">
        <v>100893</v>
      </c>
      <c r="Q3417" s="6">
        <v>92991</v>
      </c>
    </row>
    <row r="3418" spans="7:17" x14ac:dyDescent="0.3">
      <c r="G3418" s="3" t="s">
        <v>20</v>
      </c>
      <c r="H3418" s="3" t="s">
        <v>74</v>
      </c>
      <c r="I3418" s="3" t="s">
        <v>79</v>
      </c>
      <c r="J3418" s="3" t="s">
        <v>25</v>
      </c>
      <c r="K3418" s="3" t="s">
        <v>80</v>
      </c>
      <c r="L3418" s="6">
        <v>83768</v>
      </c>
      <c r="M3418" s="6">
        <v>101112</v>
      </c>
      <c r="N3418" s="6">
        <v>97051</v>
      </c>
      <c r="O3418" s="6">
        <v>50249</v>
      </c>
      <c r="P3418" s="6">
        <v>117461</v>
      </c>
      <c r="Q3418" s="6">
        <v>89928.2</v>
      </c>
    </row>
    <row r="3419" spans="7:17" x14ac:dyDescent="0.3">
      <c r="G3419" s="3" t="s">
        <v>20</v>
      </c>
      <c r="H3419" s="3" t="s">
        <v>74</v>
      </c>
      <c r="I3419" s="3" t="s">
        <v>79</v>
      </c>
      <c r="J3419" s="3" t="s">
        <v>25</v>
      </c>
      <c r="K3419" s="3" t="s">
        <v>81</v>
      </c>
      <c r="L3419" s="6">
        <v>83768</v>
      </c>
      <c r="M3419" s="6">
        <v>101112</v>
      </c>
      <c r="N3419" s="6">
        <v>97051</v>
      </c>
      <c r="O3419" s="6">
        <v>50249</v>
      </c>
      <c r="P3419" s="6">
        <v>36016</v>
      </c>
      <c r="Q3419" s="6">
        <v>73639.199999999997</v>
      </c>
    </row>
    <row r="3420" spans="7:17" x14ac:dyDescent="0.3">
      <c r="G3420" s="3" t="s">
        <v>20</v>
      </c>
      <c r="H3420" s="3" t="s">
        <v>74</v>
      </c>
      <c r="I3420" s="3" t="s">
        <v>79</v>
      </c>
      <c r="J3420" s="3" t="s">
        <v>25</v>
      </c>
      <c r="K3420" s="3" t="s">
        <v>82</v>
      </c>
      <c r="L3420" s="6">
        <v>83768</v>
      </c>
      <c r="M3420" s="6">
        <v>101112</v>
      </c>
      <c r="N3420" s="6">
        <v>97051</v>
      </c>
      <c r="O3420" s="6">
        <v>50249</v>
      </c>
      <c r="P3420" s="6">
        <v>33332</v>
      </c>
      <c r="Q3420" s="6">
        <v>73102.399999999994</v>
      </c>
    </row>
    <row r="3421" spans="7:17" x14ac:dyDescent="0.3">
      <c r="G3421" s="3" t="s">
        <v>20</v>
      </c>
      <c r="H3421" s="3" t="s">
        <v>74</v>
      </c>
      <c r="I3421" s="3" t="s">
        <v>79</v>
      </c>
      <c r="J3421" s="3" t="s">
        <v>25</v>
      </c>
      <c r="K3421" s="3" t="s">
        <v>83</v>
      </c>
      <c r="L3421" s="6">
        <v>83768</v>
      </c>
      <c r="M3421" s="6">
        <v>101112</v>
      </c>
      <c r="N3421" s="6">
        <v>97051</v>
      </c>
      <c r="O3421" s="6">
        <v>50249</v>
      </c>
      <c r="P3421" s="6">
        <v>41696</v>
      </c>
      <c r="Q3421" s="6">
        <v>74775.199999999997</v>
      </c>
    </row>
    <row r="3422" spans="7:17" x14ac:dyDescent="0.3">
      <c r="G3422" s="3" t="s">
        <v>20</v>
      </c>
      <c r="H3422" s="3" t="s">
        <v>74</v>
      </c>
      <c r="I3422" s="3" t="s">
        <v>79</v>
      </c>
      <c r="J3422" s="3" t="s">
        <v>25</v>
      </c>
      <c r="K3422" s="3" t="s">
        <v>84</v>
      </c>
      <c r="L3422" s="6">
        <v>83768</v>
      </c>
      <c r="M3422" s="6">
        <v>101112</v>
      </c>
      <c r="N3422" s="6">
        <v>97051</v>
      </c>
      <c r="O3422" s="6">
        <v>50249</v>
      </c>
      <c r="P3422" s="6">
        <v>84732</v>
      </c>
      <c r="Q3422" s="6">
        <v>83382.399999999994</v>
      </c>
    </row>
    <row r="3423" spans="7:17" x14ac:dyDescent="0.3">
      <c r="G3423" s="3" t="s">
        <v>20</v>
      </c>
      <c r="H3423" s="3" t="s">
        <v>74</v>
      </c>
      <c r="I3423" s="3" t="s">
        <v>79</v>
      </c>
      <c r="J3423" s="3" t="s">
        <v>25</v>
      </c>
      <c r="K3423" s="3" t="s">
        <v>24</v>
      </c>
      <c r="L3423" s="6">
        <v>83768</v>
      </c>
      <c r="M3423" s="6">
        <v>101112</v>
      </c>
      <c r="N3423" s="6">
        <v>97051</v>
      </c>
      <c r="O3423" s="6">
        <v>50249</v>
      </c>
      <c r="P3423" s="6">
        <v>100893</v>
      </c>
      <c r="Q3423" s="6">
        <v>86614.6</v>
      </c>
    </row>
    <row r="3424" spans="7:17" x14ac:dyDescent="0.3">
      <c r="G3424" s="3" t="s">
        <v>20</v>
      </c>
      <c r="H3424" s="3" t="s">
        <v>74</v>
      </c>
      <c r="I3424" s="3" t="s">
        <v>79</v>
      </c>
      <c r="J3424" s="3" t="s">
        <v>80</v>
      </c>
      <c r="K3424" s="3" t="s">
        <v>81</v>
      </c>
      <c r="L3424" s="6">
        <v>83768</v>
      </c>
      <c r="M3424" s="6">
        <v>101112</v>
      </c>
      <c r="N3424" s="6">
        <v>97051</v>
      </c>
      <c r="O3424" s="6">
        <v>117461</v>
      </c>
      <c r="P3424" s="6">
        <v>36016</v>
      </c>
      <c r="Q3424" s="6">
        <v>87081.600000000006</v>
      </c>
    </row>
    <row r="3425" spans="7:17" x14ac:dyDescent="0.3">
      <c r="G3425" s="3" t="s">
        <v>20</v>
      </c>
      <c r="H3425" s="3" t="s">
        <v>74</v>
      </c>
      <c r="I3425" s="3" t="s">
        <v>79</v>
      </c>
      <c r="J3425" s="3" t="s">
        <v>80</v>
      </c>
      <c r="K3425" s="3" t="s">
        <v>82</v>
      </c>
      <c r="L3425" s="6">
        <v>83768</v>
      </c>
      <c r="M3425" s="6">
        <v>101112</v>
      </c>
      <c r="N3425" s="6">
        <v>97051</v>
      </c>
      <c r="O3425" s="6">
        <v>117461</v>
      </c>
      <c r="P3425" s="6">
        <v>33332</v>
      </c>
      <c r="Q3425" s="6">
        <v>86544.8</v>
      </c>
    </row>
    <row r="3426" spans="7:17" x14ac:dyDescent="0.3">
      <c r="G3426" s="3" t="s">
        <v>20</v>
      </c>
      <c r="H3426" s="3" t="s">
        <v>74</v>
      </c>
      <c r="I3426" s="3" t="s">
        <v>79</v>
      </c>
      <c r="J3426" s="3" t="s">
        <v>80</v>
      </c>
      <c r="K3426" s="3" t="s">
        <v>83</v>
      </c>
      <c r="L3426" s="6">
        <v>83768</v>
      </c>
      <c r="M3426" s="6">
        <v>101112</v>
      </c>
      <c r="N3426" s="6">
        <v>97051</v>
      </c>
      <c r="O3426" s="6">
        <v>117461</v>
      </c>
      <c r="P3426" s="6">
        <v>41696</v>
      </c>
      <c r="Q3426" s="6">
        <v>88217.600000000006</v>
      </c>
    </row>
    <row r="3427" spans="7:17" x14ac:dyDescent="0.3">
      <c r="G3427" s="3" t="s">
        <v>20</v>
      </c>
      <c r="H3427" s="3" t="s">
        <v>74</v>
      </c>
      <c r="I3427" s="3" t="s">
        <v>79</v>
      </c>
      <c r="J3427" s="3" t="s">
        <v>80</v>
      </c>
      <c r="K3427" s="3" t="s">
        <v>84</v>
      </c>
      <c r="L3427" s="6">
        <v>83768</v>
      </c>
      <c r="M3427" s="6">
        <v>101112</v>
      </c>
      <c r="N3427" s="6">
        <v>97051</v>
      </c>
      <c r="O3427" s="6">
        <v>117461</v>
      </c>
      <c r="P3427" s="6">
        <v>84732</v>
      </c>
      <c r="Q3427" s="6">
        <v>96824.8</v>
      </c>
    </row>
    <row r="3428" spans="7:17" x14ac:dyDescent="0.3">
      <c r="G3428" s="3" t="s">
        <v>20</v>
      </c>
      <c r="H3428" s="3" t="s">
        <v>74</v>
      </c>
      <c r="I3428" s="3" t="s">
        <v>79</v>
      </c>
      <c r="J3428" s="3" t="s">
        <v>80</v>
      </c>
      <c r="K3428" s="3" t="s">
        <v>24</v>
      </c>
      <c r="L3428" s="6">
        <v>83768</v>
      </c>
      <c r="M3428" s="6">
        <v>101112</v>
      </c>
      <c r="N3428" s="6">
        <v>97051</v>
      </c>
      <c r="O3428" s="6">
        <v>117461</v>
      </c>
      <c r="P3428" s="6">
        <v>100893</v>
      </c>
      <c r="Q3428" s="6">
        <v>100057</v>
      </c>
    </row>
    <row r="3429" spans="7:17" x14ac:dyDescent="0.3">
      <c r="G3429" s="3" t="s">
        <v>20</v>
      </c>
      <c r="H3429" s="3" t="s">
        <v>74</v>
      </c>
      <c r="I3429" s="3" t="s">
        <v>79</v>
      </c>
      <c r="J3429" s="3" t="s">
        <v>81</v>
      </c>
      <c r="K3429" s="3" t="s">
        <v>82</v>
      </c>
      <c r="L3429" s="6">
        <v>83768</v>
      </c>
      <c r="M3429" s="6">
        <v>101112</v>
      </c>
      <c r="N3429" s="6">
        <v>97051</v>
      </c>
      <c r="O3429" s="6">
        <v>36016</v>
      </c>
      <c r="P3429" s="6">
        <v>33332</v>
      </c>
      <c r="Q3429" s="6">
        <v>70255.8</v>
      </c>
    </row>
    <row r="3430" spans="7:17" x14ac:dyDescent="0.3">
      <c r="G3430" s="3" t="s">
        <v>20</v>
      </c>
      <c r="H3430" s="3" t="s">
        <v>74</v>
      </c>
      <c r="I3430" s="3" t="s">
        <v>79</v>
      </c>
      <c r="J3430" s="3" t="s">
        <v>81</v>
      </c>
      <c r="K3430" s="3" t="s">
        <v>83</v>
      </c>
      <c r="L3430" s="6">
        <v>83768</v>
      </c>
      <c r="M3430" s="6">
        <v>101112</v>
      </c>
      <c r="N3430" s="6">
        <v>97051</v>
      </c>
      <c r="O3430" s="6">
        <v>36016</v>
      </c>
      <c r="P3430" s="6">
        <v>41696</v>
      </c>
      <c r="Q3430" s="6">
        <v>71928.600000000006</v>
      </c>
    </row>
    <row r="3431" spans="7:17" x14ac:dyDescent="0.3">
      <c r="G3431" s="3" t="s">
        <v>20</v>
      </c>
      <c r="H3431" s="3" t="s">
        <v>74</v>
      </c>
      <c r="I3431" s="3" t="s">
        <v>79</v>
      </c>
      <c r="J3431" s="3" t="s">
        <v>81</v>
      </c>
      <c r="K3431" s="3" t="s">
        <v>84</v>
      </c>
      <c r="L3431" s="6">
        <v>83768</v>
      </c>
      <c r="M3431" s="6">
        <v>101112</v>
      </c>
      <c r="N3431" s="6">
        <v>97051</v>
      </c>
      <c r="O3431" s="6">
        <v>36016</v>
      </c>
      <c r="P3431" s="6">
        <v>84732</v>
      </c>
      <c r="Q3431" s="6">
        <v>80535.8</v>
      </c>
    </row>
    <row r="3432" spans="7:17" x14ac:dyDescent="0.3">
      <c r="G3432" s="3" t="s">
        <v>20</v>
      </c>
      <c r="H3432" s="3" t="s">
        <v>74</v>
      </c>
      <c r="I3432" s="3" t="s">
        <v>79</v>
      </c>
      <c r="J3432" s="3" t="s">
        <v>81</v>
      </c>
      <c r="K3432" s="3" t="s">
        <v>24</v>
      </c>
      <c r="L3432" s="6">
        <v>83768</v>
      </c>
      <c r="M3432" s="6">
        <v>101112</v>
      </c>
      <c r="N3432" s="6">
        <v>97051</v>
      </c>
      <c r="O3432" s="6">
        <v>36016</v>
      </c>
      <c r="P3432" s="6">
        <v>100893</v>
      </c>
      <c r="Q3432" s="6">
        <v>83768</v>
      </c>
    </row>
    <row r="3433" spans="7:17" x14ac:dyDescent="0.3">
      <c r="G3433" s="3" t="s">
        <v>20</v>
      </c>
      <c r="H3433" s="3" t="s">
        <v>74</v>
      </c>
      <c r="I3433" s="3" t="s">
        <v>79</v>
      </c>
      <c r="J3433" s="3" t="s">
        <v>82</v>
      </c>
      <c r="K3433" s="3" t="s">
        <v>83</v>
      </c>
      <c r="L3433" s="6">
        <v>83768</v>
      </c>
      <c r="M3433" s="6">
        <v>101112</v>
      </c>
      <c r="N3433" s="6">
        <v>97051</v>
      </c>
      <c r="O3433" s="6">
        <v>33332</v>
      </c>
      <c r="P3433" s="6">
        <v>41696</v>
      </c>
      <c r="Q3433" s="6">
        <v>71391.8</v>
      </c>
    </row>
    <row r="3434" spans="7:17" x14ac:dyDescent="0.3">
      <c r="G3434" s="3" t="s">
        <v>20</v>
      </c>
      <c r="H3434" s="3" t="s">
        <v>74</v>
      </c>
      <c r="I3434" s="3" t="s">
        <v>79</v>
      </c>
      <c r="J3434" s="3" t="s">
        <v>82</v>
      </c>
      <c r="K3434" s="3" t="s">
        <v>84</v>
      </c>
      <c r="L3434" s="6">
        <v>83768</v>
      </c>
      <c r="M3434" s="6">
        <v>101112</v>
      </c>
      <c r="N3434" s="6">
        <v>97051</v>
      </c>
      <c r="O3434" s="6">
        <v>33332</v>
      </c>
      <c r="P3434" s="6">
        <v>84732</v>
      </c>
      <c r="Q3434" s="6">
        <v>79999</v>
      </c>
    </row>
    <row r="3435" spans="7:17" x14ac:dyDescent="0.3">
      <c r="G3435" s="3" t="s">
        <v>20</v>
      </c>
      <c r="H3435" s="3" t="s">
        <v>74</v>
      </c>
      <c r="I3435" s="3" t="s">
        <v>79</v>
      </c>
      <c r="J3435" s="3" t="s">
        <v>82</v>
      </c>
      <c r="K3435" s="3" t="s">
        <v>24</v>
      </c>
      <c r="L3435" s="6">
        <v>83768</v>
      </c>
      <c r="M3435" s="6">
        <v>101112</v>
      </c>
      <c r="N3435" s="6">
        <v>97051</v>
      </c>
      <c r="O3435" s="6">
        <v>33332</v>
      </c>
      <c r="P3435" s="6">
        <v>100893</v>
      </c>
      <c r="Q3435" s="6">
        <v>83231.199999999997</v>
      </c>
    </row>
    <row r="3436" spans="7:17" x14ac:dyDescent="0.3">
      <c r="G3436" s="3" t="s">
        <v>20</v>
      </c>
      <c r="H3436" s="3" t="s">
        <v>74</v>
      </c>
      <c r="I3436" s="3" t="s">
        <v>79</v>
      </c>
      <c r="J3436" s="3" t="s">
        <v>83</v>
      </c>
      <c r="K3436" s="3" t="s">
        <v>84</v>
      </c>
      <c r="L3436" s="6">
        <v>83768</v>
      </c>
      <c r="M3436" s="6">
        <v>101112</v>
      </c>
      <c r="N3436" s="6">
        <v>97051</v>
      </c>
      <c r="O3436" s="6">
        <v>41696</v>
      </c>
      <c r="P3436" s="6">
        <v>84732</v>
      </c>
      <c r="Q3436" s="6">
        <v>81671.8</v>
      </c>
    </row>
    <row r="3437" spans="7:17" x14ac:dyDescent="0.3">
      <c r="G3437" s="3" t="s">
        <v>20</v>
      </c>
      <c r="H3437" s="3" t="s">
        <v>74</v>
      </c>
      <c r="I3437" s="3" t="s">
        <v>79</v>
      </c>
      <c r="J3437" s="3" t="s">
        <v>83</v>
      </c>
      <c r="K3437" s="3" t="s">
        <v>24</v>
      </c>
      <c r="L3437" s="6">
        <v>83768</v>
      </c>
      <c r="M3437" s="6">
        <v>101112</v>
      </c>
      <c r="N3437" s="6">
        <v>97051</v>
      </c>
      <c r="O3437" s="6">
        <v>41696</v>
      </c>
      <c r="P3437" s="6">
        <v>100893</v>
      </c>
      <c r="Q3437" s="6">
        <v>84904</v>
      </c>
    </row>
    <row r="3438" spans="7:17" x14ac:dyDescent="0.3">
      <c r="G3438" s="3" t="s">
        <v>20</v>
      </c>
      <c r="H3438" s="3" t="s">
        <v>74</v>
      </c>
      <c r="I3438" s="3" t="s">
        <v>79</v>
      </c>
      <c r="J3438" s="3" t="s">
        <v>84</v>
      </c>
      <c r="K3438" s="3" t="s">
        <v>24</v>
      </c>
      <c r="L3438" s="6">
        <v>83768</v>
      </c>
      <c r="M3438" s="6">
        <v>101112</v>
      </c>
      <c r="N3438" s="6">
        <v>97051</v>
      </c>
      <c r="O3438" s="6">
        <v>84732</v>
      </c>
      <c r="P3438" s="6">
        <v>100893</v>
      </c>
      <c r="Q3438" s="6">
        <v>93511.2</v>
      </c>
    </row>
    <row r="3439" spans="7:17" x14ac:dyDescent="0.3">
      <c r="G3439" s="3" t="s">
        <v>20</v>
      </c>
      <c r="H3439" s="3" t="s">
        <v>74</v>
      </c>
      <c r="I3439" s="3" t="s">
        <v>25</v>
      </c>
      <c r="J3439" s="3" t="s">
        <v>80</v>
      </c>
      <c r="K3439" s="3" t="s">
        <v>81</v>
      </c>
      <c r="L3439" s="6">
        <v>83768</v>
      </c>
      <c r="M3439" s="6">
        <v>101112</v>
      </c>
      <c r="N3439" s="6">
        <v>50249</v>
      </c>
      <c r="O3439" s="6">
        <v>117461</v>
      </c>
      <c r="P3439" s="6">
        <v>36016</v>
      </c>
      <c r="Q3439" s="6">
        <v>77721.2</v>
      </c>
    </row>
    <row r="3440" spans="7:17" x14ac:dyDescent="0.3">
      <c r="G3440" s="3" t="s">
        <v>20</v>
      </c>
      <c r="H3440" s="3" t="s">
        <v>74</v>
      </c>
      <c r="I3440" s="3" t="s">
        <v>25</v>
      </c>
      <c r="J3440" s="3" t="s">
        <v>80</v>
      </c>
      <c r="K3440" s="3" t="s">
        <v>82</v>
      </c>
      <c r="L3440" s="6">
        <v>83768</v>
      </c>
      <c r="M3440" s="6">
        <v>101112</v>
      </c>
      <c r="N3440" s="6">
        <v>50249</v>
      </c>
      <c r="O3440" s="6">
        <v>117461</v>
      </c>
      <c r="P3440" s="6">
        <v>33332</v>
      </c>
      <c r="Q3440" s="6">
        <v>77184.399999999994</v>
      </c>
    </row>
    <row r="3441" spans="7:17" x14ac:dyDescent="0.3">
      <c r="G3441" s="3" t="s">
        <v>20</v>
      </c>
      <c r="H3441" s="3" t="s">
        <v>74</v>
      </c>
      <c r="I3441" s="3" t="s">
        <v>25</v>
      </c>
      <c r="J3441" s="3" t="s">
        <v>80</v>
      </c>
      <c r="K3441" s="3" t="s">
        <v>83</v>
      </c>
      <c r="L3441" s="6">
        <v>83768</v>
      </c>
      <c r="M3441" s="6">
        <v>101112</v>
      </c>
      <c r="N3441" s="6">
        <v>50249</v>
      </c>
      <c r="O3441" s="6">
        <v>117461</v>
      </c>
      <c r="P3441" s="6">
        <v>41696</v>
      </c>
      <c r="Q3441" s="6">
        <v>78857.2</v>
      </c>
    </row>
    <row r="3442" spans="7:17" x14ac:dyDescent="0.3">
      <c r="G3442" s="3" t="s">
        <v>20</v>
      </c>
      <c r="H3442" s="3" t="s">
        <v>74</v>
      </c>
      <c r="I3442" s="3" t="s">
        <v>25</v>
      </c>
      <c r="J3442" s="3" t="s">
        <v>80</v>
      </c>
      <c r="K3442" s="3" t="s">
        <v>84</v>
      </c>
      <c r="L3442" s="6">
        <v>83768</v>
      </c>
      <c r="M3442" s="6">
        <v>101112</v>
      </c>
      <c r="N3442" s="6">
        <v>50249</v>
      </c>
      <c r="O3442" s="6">
        <v>117461</v>
      </c>
      <c r="P3442" s="6">
        <v>84732</v>
      </c>
      <c r="Q3442" s="6">
        <v>87464.4</v>
      </c>
    </row>
    <row r="3443" spans="7:17" x14ac:dyDescent="0.3">
      <c r="G3443" s="3" t="s">
        <v>20</v>
      </c>
      <c r="H3443" s="3" t="s">
        <v>74</v>
      </c>
      <c r="I3443" s="3" t="s">
        <v>25</v>
      </c>
      <c r="J3443" s="3" t="s">
        <v>80</v>
      </c>
      <c r="K3443" s="3" t="s">
        <v>24</v>
      </c>
      <c r="L3443" s="6">
        <v>83768</v>
      </c>
      <c r="M3443" s="6">
        <v>101112</v>
      </c>
      <c r="N3443" s="6">
        <v>50249</v>
      </c>
      <c r="O3443" s="6">
        <v>117461</v>
      </c>
      <c r="P3443" s="6">
        <v>100893</v>
      </c>
      <c r="Q3443" s="6">
        <v>90696.6</v>
      </c>
    </row>
    <row r="3444" spans="7:17" x14ac:dyDescent="0.3">
      <c r="G3444" s="3" t="s">
        <v>20</v>
      </c>
      <c r="H3444" s="3" t="s">
        <v>74</v>
      </c>
      <c r="I3444" s="3" t="s">
        <v>25</v>
      </c>
      <c r="J3444" s="3" t="s">
        <v>81</v>
      </c>
      <c r="K3444" s="3" t="s">
        <v>82</v>
      </c>
      <c r="L3444" s="6">
        <v>83768</v>
      </c>
      <c r="M3444" s="6">
        <v>101112</v>
      </c>
      <c r="N3444" s="6">
        <v>50249</v>
      </c>
      <c r="O3444" s="6">
        <v>36016</v>
      </c>
      <c r="P3444" s="6">
        <v>33332</v>
      </c>
      <c r="Q3444" s="6">
        <v>60895.4</v>
      </c>
    </row>
    <row r="3445" spans="7:17" x14ac:dyDescent="0.3">
      <c r="G3445" s="3" t="s">
        <v>20</v>
      </c>
      <c r="H3445" s="3" t="s">
        <v>74</v>
      </c>
      <c r="I3445" s="3" t="s">
        <v>25</v>
      </c>
      <c r="J3445" s="3" t="s">
        <v>81</v>
      </c>
      <c r="K3445" s="3" t="s">
        <v>83</v>
      </c>
      <c r="L3445" s="6">
        <v>83768</v>
      </c>
      <c r="M3445" s="6">
        <v>101112</v>
      </c>
      <c r="N3445" s="6">
        <v>50249</v>
      </c>
      <c r="O3445" s="6">
        <v>36016</v>
      </c>
      <c r="P3445" s="6">
        <v>41696</v>
      </c>
      <c r="Q3445" s="6">
        <v>62568.2</v>
      </c>
    </row>
    <row r="3446" spans="7:17" x14ac:dyDescent="0.3">
      <c r="G3446" s="3" t="s">
        <v>20</v>
      </c>
      <c r="H3446" s="3" t="s">
        <v>74</v>
      </c>
      <c r="I3446" s="3" t="s">
        <v>25</v>
      </c>
      <c r="J3446" s="3" t="s">
        <v>81</v>
      </c>
      <c r="K3446" s="3" t="s">
        <v>84</v>
      </c>
      <c r="L3446" s="6">
        <v>83768</v>
      </c>
      <c r="M3446" s="6">
        <v>101112</v>
      </c>
      <c r="N3446" s="6">
        <v>50249</v>
      </c>
      <c r="O3446" s="6">
        <v>36016</v>
      </c>
      <c r="P3446" s="6">
        <v>84732</v>
      </c>
      <c r="Q3446" s="6">
        <v>71175.399999999994</v>
      </c>
    </row>
    <row r="3447" spans="7:17" x14ac:dyDescent="0.3">
      <c r="G3447" s="3" t="s">
        <v>20</v>
      </c>
      <c r="H3447" s="3" t="s">
        <v>74</v>
      </c>
      <c r="I3447" s="3" t="s">
        <v>25</v>
      </c>
      <c r="J3447" s="3" t="s">
        <v>81</v>
      </c>
      <c r="K3447" s="3" t="s">
        <v>24</v>
      </c>
      <c r="L3447" s="6">
        <v>83768</v>
      </c>
      <c r="M3447" s="6">
        <v>101112</v>
      </c>
      <c r="N3447" s="6">
        <v>50249</v>
      </c>
      <c r="O3447" s="6">
        <v>36016</v>
      </c>
      <c r="P3447" s="6">
        <v>100893</v>
      </c>
      <c r="Q3447" s="6">
        <v>74407.600000000006</v>
      </c>
    </row>
    <row r="3448" spans="7:17" x14ac:dyDescent="0.3">
      <c r="G3448" s="3" t="s">
        <v>20</v>
      </c>
      <c r="H3448" s="3" t="s">
        <v>74</v>
      </c>
      <c r="I3448" s="3" t="s">
        <v>25</v>
      </c>
      <c r="J3448" s="3" t="s">
        <v>82</v>
      </c>
      <c r="K3448" s="3" t="s">
        <v>83</v>
      </c>
      <c r="L3448" s="6">
        <v>83768</v>
      </c>
      <c r="M3448" s="6">
        <v>101112</v>
      </c>
      <c r="N3448" s="6">
        <v>50249</v>
      </c>
      <c r="O3448" s="6">
        <v>33332</v>
      </c>
      <c r="P3448" s="6">
        <v>41696</v>
      </c>
      <c r="Q3448" s="6">
        <v>62031.4</v>
      </c>
    </row>
    <row r="3449" spans="7:17" x14ac:dyDescent="0.3">
      <c r="G3449" s="3" t="s">
        <v>20</v>
      </c>
      <c r="H3449" s="3" t="s">
        <v>74</v>
      </c>
      <c r="I3449" s="3" t="s">
        <v>25</v>
      </c>
      <c r="J3449" s="3" t="s">
        <v>82</v>
      </c>
      <c r="K3449" s="3" t="s">
        <v>84</v>
      </c>
      <c r="L3449" s="6">
        <v>83768</v>
      </c>
      <c r="M3449" s="6">
        <v>101112</v>
      </c>
      <c r="N3449" s="6">
        <v>50249</v>
      </c>
      <c r="O3449" s="6">
        <v>33332</v>
      </c>
      <c r="P3449" s="6">
        <v>84732</v>
      </c>
      <c r="Q3449" s="6">
        <v>70638.600000000006</v>
      </c>
    </row>
    <row r="3450" spans="7:17" x14ac:dyDescent="0.3">
      <c r="G3450" s="3" t="s">
        <v>20</v>
      </c>
      <c r="H3450" s="3" t="s">
        <v>74</v>
      </c>
      <c r="I3450" s="3" t="s">
        <v>25</v>
      </c>
      <c r="J3450" s="3" t="s">
        <v>82</v>
      </c>
      <c r="K3450" s="3" t="s">
        <v>24</v>
      </c>
      <c r="L3450" s="6">
        <v>83768</v>
      </c>
      <c r="M3450" s="6">
        <v>101112</v>
      </c>
      <c r="N3450" s="6">
        <v>50249</v>
      </c>
      <c r="O3450" s="6">
        <v>33332</v>
      </c>
      <c r="P3450" s="6">
        <v>100893</v>
      </c>
      <c r="Q3450" s="6">
        <v>73870.8</v>
      </c>
    </row>
    <row r="3451" spans="7:17" x14ac:dyDescent="0.3">
      <c r="G3451" s="3" t="s">
        <v>20</v>
      </c>
      <c r="H3451" s="3" t="s">
        <v>74</v>
      </c>
      <c r="I3451" s="3" t="s">
        <v>25</v>
      </c>
      <c r="J3451" s="3" t="s">
        <v>83</v>
      </c>
      <c r="K3451" s="3" t="s">
        <v>84</v>
      </c>
      <c r="L3451" s="6">
        <v>83768</v>
      </c>
      <c r="M3451" s="6">
        <v>101112</v>
      </c>
      <c r="N3451" s="6">
        <v>50249</v>
      </c>
      <c r="O3451" s="6">
        <v>41696</v>
      </c>
      <c r="P3451" s="6">
        <v>84732</v>
      </c>
      <c r="Q3451" s="6">
        <v>72311.399999999994</v>
      </c>
    </row>
    <row r="3452" spans="7:17" x14ac:dyDescent="0.3">
      <c r="G3452" s="3" t="s">
        <v>20</v>
      </c>
      <c r="H3452" s="3" t="s">
        <v>74</v>
      </c>
      <c r="I3452" s="3" t="s">
        <v>25</v>
      </c>
      <c r="J3452" s="3" t="s">
        <v>83</v>
      </c>
      <c r="K3452" s="3" t="s">
        <v>24</v>
      </c>
      <c r="L3452" s="6">
        <v>83768</v>
      </c>
      <c r="M3452" s="6">
        <v>101112</v>
      </c>
      <c r="N3452" s="6">
        <v>50249</v>
      </c>
      <c r="O3452" s="6">
        <v>41696</v>
      </c>
      <c r="P3452" s="6">
        <v>100893</v>
      </c>
      <c r="Q3452" s="6">
        <v>75543.600000000006</v>
      </c>
    </row>
    <row r="3453" spans="7:17" x14ac:dyDescent="0.3">
      <c r="G3453" s="3" t="s">
        <v>20</v>
      </c>
      <c r="H3453" s="3" t="s">
        <v>74</v>
      </c>
      <c r="I3453" s="3" t="s">
        <v>25</v>
      </c>
      <c r="J3453" s="3" t="s">
        <v>84</v>
      </c>
      <c r="K3453" s="3" t="s">
        <v>24</v>
      </c>
      <c r="L3453" s="6">
        <v>83768</v>
      </c>
      <c r="M3453" s="6">
        <v>101112</v>
      </c>
      <c r="N3453" s="6">
        <v>50249</v>
      </c>
      <c r="O3453" s="6">
        <v>84732</v>
      </c>
      <c r="P3453" s="6">
        <v>100893</v>
      </c>
      <c r="Q3453" s="6">
        <v>84150.8</v>
      </c>
    </row>
    <row r="3454" spans="7:17" x14ac:dyDescent="0.3">
      <c r="G3454" s="3" t="s">
        <v>20</v>
      </c>
      <c r="H3454" s="3" t="s">
        <v>74</v>
      </c>
      <c r="I3454" s="3" t="s">
        <v>80</v>
      </c>
      <c r="J3454" s="3" t="s">
        <v>81</v>
      </c>
      <c r="K3454" s="3" t="s">
        <v>82</v>
      </c>
      <c r="L3454" s="6">
        <v>83768</v>
      </c>
      <c r="M3454" s="6">
        <v>101112</v>
      </c>
      <c r="N3454" s="6">
        <v>117461</v>
      </c>
      <c r="O3454" s="6">
        <v>36016</v>
      </c>
      <c r="P3454" s="6">
        <v>33332</v>
      </c>
      <c r="Q3454" s="6">
        <v>74337.8</v>
      </c>
    </row>
    <row r="3455" spans="7:17" x14ac:dyDescent="0.3">
      <c r="G3455" s="3" t="s">
        <v>20</v>
      </c>
      <c r="H3455" s="3" t="s">
        <v>74</v>
      </c>
      <c r="I3455" s="3" t="s">
        <v>80</v>
      </c>
      <c r="J3455" s="3" t="s">
        <v>81</v>
      </c>
      <c r="K3455" s="3" t="s">
        <v>83</v>
      </c>
      <c r="L3455" s="6">
        <v>83768</v>
      </c>
      <c r="M3455" s="6">
        <v>101112</v>
      </c>
      <c r="N3455" s="6">
        <v>117461</v>
      </c>
      <c r="O3455" s="6">
        <v>36016</v>
      </c>
      <c r="P3455" s="6">
        <v>41696</v>
      </c>
      <c r="Q3455" s="6">
        <v>76010.600000000006</v>
      </c>
    </row>
    <row r="3456" spans="7:17" x14ac:dyDescent="0.3">
      <c r="G3456" s="3" t="s">
        <v>20</v>
      </c>
      <c r="H3456" s="3" t="s">
        <v>74</v>
      </c>
      <c r="I3456" s="3" t="s">
        <v>80</v>
      </c>
      <c r="J3456" s="3" t="s">
        <v>81</v>
      </c>
      <c r="K3456" s="3" t="s">
        <v>84</v>
      </c>
      <c r="L3456" s="6">
        <v>83768</v>
      </c>
      <c r="M3456" s="6">
        <v>101112</v>
      </c>
      <c r="N3456" s="6">
        <v>117461</v>
      </c>
      <c r="O3456" s="6">
        <v>36016</v>
      </c>
      <c r="P3456" s="6">
        <v>84732</v>
      </c>
      <c r="Q3456" s="6">
        <v>84617.8</v>
      </c>
    </row>
    <row r="3457" spans="7:17" x14ac:dyDescent="0.3">
      <c r="G3457" s="3" t="s">
        <v>20</v>
      </c>
      <c r="H3457" s="3" t="s">
        <v>74</v>
      </c>
      <c r="I3457" s="3" t="s">
        <v>80</v>
      </c>
      <c r="J3457" s="3" t="s">
        <v>81</v>
      </c>
      <c r="K3457" s="3" t="s">
        <v>24</v>
      </c>
      <c r="L3457" s="6">
        <v>83768</v>
      </c>
      <c r="M3457" s="6">
        <v>101112</v>
      </c>
      <c r="N3457" s="6">
        <v>117461</v>
      </c>
      <c r="O3457" s="6">
        <v>36016</v>
      </c>
      <c r="P3457" s="6">
        <v>100893</v>
      </c>
      <c r="Q3457" s="6">
        <v>87850</v>
      </c>
    </row>
    <row r="3458" spans="7:17" x14ac:dyDescent="0.3">
      <c r="G3458" s="3" t="s">
        <v>20</v>
      </c>
      <c r="H3458" s="3" t="s">
        <v>74</v>
      </c>
      <c r="I3458" s="3" t="s">
        <v>80</v>
      </c>
      <c r="J3458" s="3" t="s">
        <v>82</v>
      </c>
      <c r="K3458" s="3" t="s">
        <v>83</v>
      </c>
      <c r="L3458" s="6">
        <v>83768</v>
      </c>
      <c r="M3458" s="6">
        <v>101112</v>
      </c>
      <c r="N3458" s="6">
        <v>117461</v>
      </c>
      <c r="O3458" s="6">
        <v>33332</v>
      </c>
      <c r="P3458" s="6">
        <v>41696</v>
      </c>
      <c r="Q3458" s="6">
        <v>75473.8</v>
      </c>
    </row>
    <row r="3459" spans="7:17" x14ac:dyDescent="0.3">
      <c r="G3459" s="3" t="s">
        <v>20</v>
      </c>
      <c r="H3459" s="3" t="s">
        <v>74</v>
      </c>
      <c r="I3459" s="3" t="s">
        <v>80</v>
      </c>
      <c r="J3459" s="3" t="s">
        <v>82</v>
      </c>
      <c r="K3459" s="3" t="s">
        <v>84</v>
      </c>
      <c r="L3459" s="6">
        <v>83768</v>
      </c>
      <c r="M3459" s="6">
        <v>101112</v>
      </c>
      <c r="N3459" s="6">
        <v>117461</v>
      </c>
      <c r="O3459" s="6">
        <v>33332</v>
      </c>
      <c r="P3459" s="6">
        <v>84732</v>
      </c>
      <c r="Q3459" s="6">
        <v>84081</v>
      </c>
    </row>
    <row r="3460" spans="7:17" x14ac:dyDescent="0.3">
      <c r="G3460" s="3" t="s">
        <v>20</v>
      </c>
      <c r="H3460" s="3" t="s">
        <v>74</v>
      </c>
      <c r="I3460" s="3" t="s">
        <v>80</v>
      </c>
      <c r="J3460" s="3" t="s">
        <v>82</v>
      </c>
      <c r="K3460" s="3" t="s">
        <v>24</v>
      </c>
      <c r="L3460" s="6">
        <v>83768</v>
      </c>
      <c r="M3460" s="6">
        <v>101112</v>
      </c>
      <c r="N3460" s="6">
        <v>117461</v>
      </c>
      <c r="O3460" s="6">
        <v>33332</v>
      </c>
      <c r="P3460" s="6">
        <v>100893</v>
      </c>
      <c r="Q3460" s="6">
        <v>87313.2</v>
      </c>
    </row>
    <row r="3461" spans="7:17" x14ac:dyDescent="0.3">
      <c r="G3461" s="3" t="s">
        <v>20</v>
      </c>
      <c r="H3461" s="3" t="s">
        <v>74</v>
      </c>
      <c r="I3461" s="3" t="s">
        <v>80</v>
      </c>
      <c r="J3461" s="3" t="s">
        <v>83</v>
      </c>
      <c r="K3461" s="3" t="s">
        <v>84</v>
      </c>
      <c r="L3461" s="6">
        <v>83768</v>
      </c>
      <c r="M3461" s="6">
        <v>101112</v>
      </c>
      <c r="N3461" s="6">
        <v>117461</v>
      </c>
      <c r="O3461" s="6">
        <v>41696</v>
      </c>
      <c r="P3461" s="6">
        <v>84732</v>
      </c>
      <c r="Q3461" s="6">
        <v>85753.8</v>
      </c>
    </row>
    <row r="3462" spans="7:17" x14ac:dyDescent="0.3">
      <c r="G3462" s="3" t="s">
        <v>20</v>
      </c>
      <c r="H3462" s="3" t="s">
        <v>74</v>
      </c>
      <c r="I3462" s="3" t="s">
        <v>80</v>
      </c>
      <c r="J3462" s="3" t="s">
        <v>83</v>
      </c>
      <c r="K3462" s="3" t="s">
        <v>24</v>
      </c>
      <c r="L3462" s="6">
        <v>83768</v>
      </c>
      <c r="M3462" s="6">
        <v>101112</v>
      </c>
      <c r="N3462" s="6">
        <v>117461</v>
      </c>
      <c r="O3462" s="6">
        <v>41696</v>
      </c>
      <c r="P3462" s="6">
        <v>100893</v>
      </c>
      <c r="Q3462" s="6">
        <v>88986</v>
      </c>
    </row>
    <row r="3463" spans="7:17" x14ac:dyDescent="0.3">
      <c r="G3463" s="3" t="s">
        <v>20</v>
      </c>
      <c r="H3463" s="3" t="s">
        <v>74</v>
      </c>
      <c r="I3463" s="3" t="s">
        <v>80</v>
      </c>
      <c r="J3463" s="3" t="s">
        <v>84</v>
      </c>
      <c r="K3463" s="3" t="s">
        <v>24</v>
      </c>
      <c r="L3463" s="6">
        <v>83768</v>
      </c>
      <c r="M3463" s="6">
        <v>101112</v>
      </c>
      <c r="N3463" s="6">
        <v>117461</v>
      </c>
      <c r="O3463" s="6">
        <v>84732</v>
      </c>
      <c r="P3463" s="6">
        <v>100893</v>
      </c>
      <c r="Q3463" s="6">
        <v>97593.2</v>
      </c>
    </row>
    <row r="3464" spans="7:17" x14ac:dyDescent="0.3">
      <c r="G3464" s="3" t="s">
        <v>20</v>
      </c>
      <c r="H3464" s="3" t="s">
        <v>74</v>
      </c>
      <c r="I3464" s="3" t="s">
        <v>81</v>
      </c>
      <c r="J3464" s="3" t="s">
        <v>82</v>
      </c>
      <c r="K3464" s="3" t="s">
        <v>83</v>
      </c>
      <c r="L3464" s="6">
        <v>83768</v>
      </c>
      <c r="M3464" s="6">
        <v>101112</v>
      </c>
      <c r="N3464" s="6">
        <v>36016</v>
      </c>
      <c r="O3464" s="6">
        <v>33332</v>
      </c>
      <c r="P3464" s="6">
        <v>41696</v>
      </c>
      <c r="Q3464" s="6">
        <v>59184.800000000003</v>
      </c>
    </row>
    <row r="3465" spans="7:17" x14ac:dyDescent="0.3">
      <c r="G3465" s="3" t="s">
        <v>20</v>
      </c>
      <c r="H3465" s="3" t="s">
        <v>74</v>
      </c>
      <c r="I3465" s="3" t="s">
        <v>81</v>
      </c>
      <c r="J3465" s="3" t="s">
        <v>82</v>
      </c>
      <c r="K3465" s="3" t="s">
        <v>84</v>
      </c>
      <c r="L3465" s="6">
        <v>83768</v>
      </c>
      <c r="M3465" s="6">
        <v>101112</v>
      </c>
      <c r="N3465" s="6">
        <v>36016</v>
      </c>
      <c r="O3465" s="6">
        <v>33332</v>
      </c>
      <c r="P3465" s="6">
        <v>84732</v>
      </c>
      <c r="Q3465" s="6">
        <v>67792</v>
      </c>
    </row>
    <row r="3466" spans="7:17" x14ac:dyDescent="0.3">
      <c r="G3466" s="3" t="s">
        <v>20</v>
      </c>
      <c r="H3466" s="3" t="s">
        <v>74</v>
      </c>
      <c r="I3466" s="3" t="s">
        <v>81</v>
      </c>
      <c r="J3466" s="3" t="s">
        <v>82</v>
      </c>
      <c r="K3466" s="3" t="s">
        <v>24</v>
      </c>
      <c r="L3466" s="6">
        <v>83768</v>
      </c>
      <c r="M3466" s="6">
        <v>101112</v>
      </c>
      <c r="N3466" s="6">
        <v>36016</v>
      </c>
      <c r="O3466" s="6">
        <v>33332</v>
      </c>
      <c r="P3466" s="6">
        <v>100893</v>
      </c>
      <c r="Q3466" s="6">
        <v>71024.2</v>
      </c>
    </row>
    <row r="3467" spans="7:17" x14ac:dyDescent="0.3">
      <c r="G3467" s="3" t="s">
        <v>20</v>
      </c>
      <c r="H3467" s="3" t="s">
        <v>74</v>
      </c>
      <c r="I3467" s="3" t="s">
        <v>81</v>
      </c>
      <c r="J3467" s="3" t="s">
        <v>83</v>
      </c>
      <c r="K3467" s="3" t="s">
        <v>84</v>
      </c>
      <c r="L3467" s="6">
        <v>83768</v>
      </c>
      <c r="M3467" s="6">
        <v>101112</v>
      </c>
      <c r="N3467" s="6">
        <v>36016</v>
      </c>
      <c r="O3467" s="6">
        <v>41696</v>
      </c>
      <c r="P3467" s="6">
        <v>84732</v>
      </c>
      <c r="Q3467" s="6">
        <v>69464.800000000003</v>
      </c>
    </row>
    <row r="3468" spans="7:17" x14ac:dyDescent="0.3">
      <c r="G3468" s="3" t="s">
        <v>20</v>
      </c>
      <c r="H3468" s="3" t="s">
        <v>74</v>
      </c>
      <c r="I3468" s="3" t="s">
        <v>81</v>
      </c>
      <c r="J3468" s="3" t="s">
        <v>83</v>
      </c>
      <c r="K3468" s="3" t="s">
        <v>24</v>
      </c>
      <c r="L3468" s="6">
        <v>83768</v>
      </c>
      <c r="M3468" s="6">
        <v>101112</v>
      </c>
      <c r="N3468" s="6">
        <v>36016</v>
      </c>
      <c r="O3468" s="6">
        <v>41696</v>
      </c>
      <c r="P3468" s="6">
        <v>100893</v>
      </c>
      <c r="Q3468" s="6">
        <v>72697</v>
      </c>
    </row>
    <row r="3469" spans="7:17" x14ac:dyDescent="0.3">
      <c r="G3469" s="3" t="s">
        <v>20</v>
      </c>
      <c r="H3469" s="3" t="s">
        <v>74</v>
      </c>
      <c r="I3469" s="3" t="s">
        <v>81</v>
      </c>
      <c r="J3469" s="3" t="s">
        <v>84</v>
      </c>
      <c r="K3469" s="3" t="s">
        <v>24</v>
      </c>
      <c r="L3469" s="6">
        <v>83768</v>
      </c>
      <c r="M3469" s="6">
        <v>101112</v>
      </c>
      <c r="N3469" s="6">
        <v>36016</v>
      </c>
      <c r="O3469" s="6">
        <v>84732</v>
      </c>
      <c r="P3469" s="6">
        <v>100893</v>
      </c>
      <c r="Q3469" s="6">
        <v>81304.2</v>
      </c>
    </row>
    <row r="3470" spans="7:17" x14ac:dyDescent="0.3">
      <c r="G3470" s="3" t="s">
        <v>20</v>
      </c>
      <c r="H3470" s="3" t="s">
        <v>74</v>
      </c>
      <c r="I3470" s="3" t="s">
        <v>82</v>
      </c>
      <c r="J3470" s="3" t="s">
        <v>83</v>
      </c>
      <c r="K3470" s="3" t="s">
        <v>84</v>
      </c>
      <c r="L3470" s="6">
        <v>83768</v>
      </c>
      <c r="M3470" s="6">
        <v>101112</v>
      </c>
      <c r="N3470" s="6">
        <v>33332</v>
      </c>
      <c r="O3470" s="6">
        <v>41696</v>
      </c>
      <c r="P3470" s="6">
        <v>84732</v>
      </c>
      <c r="Q3470" s="6">
        <v>68928</v>
      </c>
    </row>
    <row r="3471" spans="7:17" x14ac:dyDescent="0.3">
      <c r="G3471" s="3" t="s">
        <v>20</v>
      </c>
      <c r="H3471" s="3" t="s">
        <v>74</v>
      </c>
      <c r="I3471" s="3" t="s">
        <v>82</v>
      </c>
      <c r="J3471" s="3" t="s">
        <v>83</v>
      </c>
      <c r="K3471" s="3" t="s">
        <v>24</v>
      </c>
      <c r="L3471" s="6">
        <v>83768</v>
      </c>
      <c r="M3471" s="6">
        <v>101112</v>
      </c>
      <c r="N3471" s="6">
        <v>33332</v>
      </c>
      <c r="O3471" s="6">
        <v>41696</v>
      </c>
      <c r="P3471" s="6">
        <v>100893</v>
      </c>
      <c r="Q3471" s="6">
        <v>72160.2</v>
      </c>
    </row>
    <row r="3472" spans="7:17" x14ac:dyDescent="0.3">
      <c r="G3472" s="3" t="s">
        <v>20</v>
      </c>
      <c r="H3472" s="3" t="s">
        <v>74</v>
      </c>
      <c r="I3472" s="3" t="s">
        <v>82</v>
      </c>
      <c r="J3472" s="3" t="s">
        <v>84</v>
      </c>
      <c r="K3472" s="3" t="s">
        <v>24</v>
      </c>
      <c r="L3472" s="6">
        <v>83768</v>
      </c>
      <c r="M3472" s="6">
        <v>101112</v>
      </c>
      <c r="N3472" s="6">
        <v>33332</v>
      </c>
      <c r="O3472" s="6">
        <v>84732</v>
      </c>
      <c r="P3472" s="6">
        <v>100893</v>
      </c>
      <c r="Q3472" s="6">
        <v>80767.399999999994</v>
      </c>
    </row>
    <row r="3473" spans="7:17" x14ac:dyDescent="0.3">
      <c r="G3473" s="3" t="s">
        <v>20</v>
      </c>
      <c r="H3473" s="3" t="s">
        <v>74</v>
      </c>
      <c r="I3473" s="3" t="s">
        <v>83</v>
      </c>
      <c r="J3473" s="3" t="s">
        <v>84</v>
      </c>
      <c r="K3473" s="3" t="s">
        <v>24</v>
      </c>
      <c r="L3473" s="6">
        <v>83768</v>
      </c>
      <c r="M3473" s="6">
        <v>101112</v>
      </c>
      <c r="N3473" s="6">
        <v>41696</v>
      </c>
      <c r="O3473" s="6">
        <v>84732</v>
      </c>
      <c r="P3473" s="6">
        <v>100893</v>
      </c>
      <c r="Q3473" s="6">
        <v>82440.2</v>
      </c>
    </row>
    <row r="3474" spans="7:17" x14ac:dyDescent="0.3">
      <c r="G3474" s="3" t="s">
        <v>20</v>
      </c>
      <c r="H3474" s="3" t="s">
        <v>75</v>
      </c>
      <c r="I3474" s="3" t="s">
        <v>76</v>
      </c>
      <c r="J3474" s="3" t="s">
        <v>23</v>
      </c>
      <c r="K3474" s="3" t="s">
        <v>77</v>
      </c>
      <c r="L3474" s="6">
        <v>83768</v>
      </c>
      <c r="M3474" s="6">
        <v>19868</v>
      </c>
      <c r="N3474" s="6">
        <v>36021</v>
      </c>
      <c r="O3474" s="6">
        <v>12030</v>
      </c>
      <c r="P3474" s="6">
        <v>65219</v>
      </c>
      <c r="Q3474" s="6">
        <v>43381.2</v>
      </c>
    </row>
    <row r="3475" spans="7:17" x14ac:dyDescent="0.3">
      <c r="G3475" s="3" t="s">
        <v>20</v>
      </c>
      <c r="H3475" s="3" t="s">
        <v>75</v>
      </c>
      <c r="I3475" s="3" t="s">
        <v>76</v>
      </c>
      <c r="J3475" s="3" t="s">
        <v>23</v>
      </c>
      <c r="K3475" s="3" t="s">
        <v>78</v>
      </c>
      <c r="L3475" s="6">
        <v>83768</v>
      </c>
      <c r="M3475" s="6">
        <v>19868</v>
      </c>
      <c r="N3475" s="6">
        <v>36021</v>
      </c>
      <c r="O3475" s="6">
        <v>12030</v>
      </c>
      <c r="P3475" s="6">
        <v>94450</v>
      </c>
      <c r="Q3475" s="6">
        <v>49227.4</v>
      </c>
    </row>
    <row r="3476" spans="7:17" x14ac:dyDescent="0.3">
      <c r="G3476" s="3" t="s">
        <v>20</v>
      </c>
      <c r="H3476" s="3" t="s">
        <v>75</v>
      </c>
      <c r="I3476" s="3" t="s">
        <v>76</v>
      </c>
      <c r="J3476" s="3" t="s">
        <v>23</v>
      </c>
      <c r="K3476" s="3" t="s">
        <v>79</v>
      </c>
      <c r="L3476" s="6">
        <v>83768</v>
      </c>
      <c r="M3476" s="6">
        <v>19868</v>
      </c>
      <c r="N3476" s="6">
        <v>36021</v>
      </c>
      <c r="O3476" s="6">
        <v>12030</v>
      </c>
      <c r="P3476" s="6">
        <v>97051</v>
      </c>
      <c r="Q3476" s="6">
        <v>49747.6</v>
      </c>
    </row>
    <row r="3477" spans="7:17" x14ac:dyDescent="0.3">
      <c r="G3477" s="3" t="s">
        <v>20</v>
      </c>
      <c r="H3477" s="3" t="s">
        <v>75</v>
      </c>
      <c r="I3477" s="3" t="s">
        <v>76</v>
      </c>
      <c r="J3477" s="3" t="s">
        <v>23</v>
      </c>
      <c r="K3477" s="3" t="s">
        <v>25</v>
      </c>
      <c r="L3477" s="6">
        <v>83768</v>
      </c>
      <c r="M3477" s="6">
        <v>19868</v>
      </c>
      <c r="N3477" s="6">
        <v>36021</v>
      </c>
      <c r="O3477" s="6">
        <v>12030</v>
      </c>
      <c r="P3477" s="6">
        <v>50249</v>
      </c>
      <c r="Q3477" s="6">
        <v>40387.199999999997</v>
      </c>
    </row>
    <row r="3478" spans="7:17" x14ac:dyDescent="0.3">
      <c r="G3478" s="3" t="s">
        <v>20</v>
      </c>
      <c r="H3478" s="3" t="s">
        <v>75</v>
      </c>
      <c r="I3478" s="3" t="s">
        <v>76</v>
      </c>
      <c r="J3478" s="3" t="s">
        <v>23</v>
      </c>
      <c r="K3478" s="3" t="s">
        <v>80</v>
      </c>
      <c r="L3478" s="6">
        <v>83768</v>
      </c>
      <c r="M3478" s="6">
        <v>19868</v>
      </c>
      <c r="N3478" s="6">
        <v>36021</v>
      </c>
      <c r="O3478" s="6">
        <v>12030</v>
      </c>
      <c r="P3478" s="6">
        <v>117461</v>
      </c>
      <c r="Q3478" s="6">
        <v>53829.599999999999</v>
      </c>
    </row>
    <row r="3479" spans="7:17" x14ac:dyDescent="0.3">
      <c r="G3479" s="3" t="s">
        <v>20</v>
      </c>
      <c r="H3479" s="3" t="s">
        <v>75</v>
      </c>
      <c r="I3479" s="3" t="s">
        <v>76</v>
      </c>
      <c r="J3479" s="3" t="s">
        <v>23</v>
      </c>
      <c r="K3479" s="3" t="s">
        <v>81</v>
      </c>
      <c r="L3479" s="6">
        <v>83768</v>
      </c>
      <c r="M3479" s="6">
        <v>19868</v>
      </c>
      <c r="N3479" s="6">
        <v>36021</v>
      </c>
      <c r="O3479" s="6">
        <v>12030</v>
      </c>
      <c r="P3479" s="6">
        <v>36016</v>
      </c>
      <c r="Q3479" s="6">
        <v>37540.6</v>
      </c>
    </row>
    <row r="3480" spans="7:17" x14ac:dyDescent="0.3">
      <c r="G3480" s="3" t="s">
        <v>20</v>
      </c>
      <c r="H3480" s="3" t="s">
        <v>75</v>
      </c>
      <c r="I3480" s="3" t="s">
        <v>76</v>
      </c>
      <c r="J3480" s="3" t="s">
        <v>23</v>
      </c>
      <c r="K3480" s="3" t="s">
        <v>82</v>
      </c>
      <c r="L3480" s="6">
        <v>83768</v>
      </c>
      <c r="M3480" s="6">
        <v>19868</v>
      </c>
      <c r="N3480" s="6">
        <v>36021</v>
      </c>
      <c r="O3480" s="6">
        <v>12030</v>
      </c>
      <c r="P3480" s="6">
        <v>33332</v>
      </c>
      <c r="Q3480" s="6">
        <v>37003.800000000003</v>
      </c>
    </row>
    <row r="3481" spans="7:17" x14ac:dyDescent="0.3">
      <c r="G3481" s="3" t="s">
        <v>20</v>
      </c>
      <c r="H3481" s="3" t="s">
        <v>75</v>
      </c>
      <c r="I3481" s="3" t="s">
        <v>76</v>
      </c>
      <c r="J3481" s="3" t="s">
        <v>23</v>
      </c>
      <c r="K3481" s="3" t="s">
        <v>83</v>
      </c>
      <c r="L3481" s="6">
        <v>83768</v>
      </c>
      <c r="M3481" s="6">
        <v>19868</v>
      </c>
      <c r="N3481" s="6">
        <v>36021</v>
      </c>
      <c r="O3481" s="6">
        <v>12030</v>
      </c>
      <c r="P3481" s="6">
        <v>41696</v>
      </c>
      <c r="Q3481" s="6">
        <v>38676.6</v>
      </c>
    </row>
    <row r="3482" spans="7:17" x14ac:dyDescent="0.3">
      <c r="G3482" s="3" t="s">
        <v>20</v>
      </c>
      <c r="H3482" s="3" t="s">
        <v>75</v>
      </c>
      <c r="I3482" s="3" t="s">
        <v>76</v>
      </c>
      <c r="J3482" s="3" t="s">
        <v>23</v>
      </c>
      <c r="K3482" s="3" t="s">
        <v>84</v>
      </c>
      <c r="L3482" s="6">
        <v>83768</v>
      </c>
      <c r="M3482" s="6">
        <v>19868</v>
      </c>
      <c r="N3482" s="6">
        <v>36021</v>
      </c>
      <c r="O3482" s="6">
        <v>12030</v>
      </c>
      <c r="P3482" s="6">
        <v>84732</v>
      </c>
      <c r="Q3482" s="6">
        <v>47283.8</v>
      </c>
    </row>
    <row r="3483" spans="7:17" x14ac:dyDescent="0.3">
      <c r="G3483" s="3" t="s">
        <v>20</v>
      </c>
      <c r="H3483" s="3" t="s">
        <v>75</v>
      </c>
      <c r="I3483" s="3" t="s">
        <v>76</v>
      </c>
      <c r="J3483" s="3" t="s">
        <v>23</v>
      </c>
      <c r="K3483" s="3" t="s">
        <v>24</v>
      </c>
      <c r="L3483" s="6">
        <v>83768</v>
      </c>
      <c r="M3483" s="6">
        <v>19868</v>
      </c>
      <c r="N3483" s="6">
        <v>36021</v>
      </c>
      <c r="O3483" s="6">
        <v>12030</v>
      </c>
      <c r="P3483" s="6">
        <v>100893</v>
      </c>
      <c r="Q3483" s="6">
        <v>50516</v>
      </c>
    </row>
    <row r="3484" spans="7:17" x14ac:dyDescent="0.3">
      <c r="G3484" s="3" t="s">
        <v>20</v>
      </c>
      <c r="H3484" s="3" t="s">
        <v>75</v>
      </c>
      <c r="I3484" s="3" t="s">
        <v>76</v>
      </c>
      <c r="J3484" s="3" t="s">
        <v>77</v>
      </c>
      <c r="K3484" s="3" t="s">
        <v>78</v>
      </c>
      <c r="L3484" s="6">
        <v>83768</v>
      </c>
      <c r="M3484" s="6">
        <v>19868</v>
      </c>
      <c r="N3484" s="6">
        <v>36021</v>
      </c>
      <c r="O3484" s="6">
        <v>65219</v>
      </c>
      <c r="P3484" s="6">
        <v>94450</v>
      </c>
      <c r="Q3484" s="6">
        <v>59865.2</v>
      </c>
    </row>
    <row r="3485" spans="7:17" x14ac:dyDescent="0.3">
      <c r="G3485" s="3" t="s">
        <v>20</v>
      </c>
      <c r="H3485" s="3" t="s">
        <v>75</v>
      </c>
      <c r="I3485" s="3" t="s">
        <v>76</v>
      </c>
      <c r="J3485" s="3" t="s">
        <v>77</v>
      </c>
      <c r="K3485" s="3" t="s">
        <v>79</v>
      </c>
      <c r="L3485" s="6">
        <v>83768</v>
      </c>
      <c r="M3485" s="6">
        <v>19868</v>
      </c>
      <c r="N3485" s="6">
        <v>36021</v>
      </c>
      <c r="O3485" s="6">
        <v>65219</v>
      </c>
      <c r="P3485" s="6">
        <v>97051</v>
      </c>
      <c r="Q3485" s="6">
        <v>60385.4</v>
      </c>
    </row>
    <row r="3486" spans="7:17" x14ac:dyDescent="0.3">
      <c r="G3486" s="3" t="s">
        <v>20</v>
      </c>
      <c r="H3486" s="3" t="s">
        <v>75</v>
      </c>
      <c r="I3486" s="3" t="s">
        <v>76</v>
      </c>
      <c r="J3486" s="3" t="s">
        <v>77</v>
      </c>
      <c r="K3486" s="3" t="s">
        <v>25</v>
      </c>
      <c r="L3486" s="6">
        <v>83768</v>
      </c>
      <c r="M3486" s="6">
        <v>19868</v>
      </c>
      <c r="N3486" s="6">
        <v>36021</v>
      </c>
      <c r="O3486" s="6">
        <v>65219</v>
      </c>
      <c r="P3486" s="6">
        <v>50249</v>
      </c>
      <c r="Q3486" s="6">
        <v>51025</v>
      </c>
    </row>
    <row r="3487" spans="7:17" x14ac:dyDescent="0.3">
      <c r="G3487" s="3" t="s">
        <v>20</v>
      </c>
      <c r="H3487" s="3" t="s">
        <v>75</v>
      </c>
      <c r="I3487" s="3" t="s">
        <v>76</v>
      </c>
      <c r="J3487" s="3" t="s">
        <v>77</v>
      </c>
      <c r="K3487" s="3" t="s">
        <v>80</v>
      </c>
      <c r="L3487" s="6">
        <v>83768</v>
      </c>
      <c r="M3487" s="6">
        <v>19868</v>
      </c>
      <c r="N3487" s="6">
        <v>36021</v>
      </c>
      <c r="O3487" s="6">
        <v>65219</v>
      </c>
      <c r="P3487" s="6">
        <v>117461</v>
      </c>
      <c r="Q3487" s="6">
        <v>64467.4</v>
      </c>
    </row>
    <row r="3488" spans="7:17" x14ac:dyDescent="0.3">
      <c r="G3488" s="3" t="s">
        <v>20</v>
      </c>
      <c r="H3488" s="3" t="s">
        <v>75</v>
      </c>
      <c r="I3488" s="3" t="s">
        <v>76</v>
      </c>
      <c r="J3488" s="3" t="s">
        <v>77</v>
      </c>
      <c r="K3488" s="3" t="s">
        <v>81</v>
      </c>
      <c r="L3488" s="6">
        <v>83768</v>
      </c>
      <c r="M3488" s="6">
        <v>19868</v>
      </c>
      <c r="N3488" s="6">
        <v>36021</v>
      </c>
      <c r="O3488" s="6">
        <v>65219</v>
      </c>
      <c r="P3488" s="6">
        <v>36016</v>
      </c>
      <c r="Q3488" s="6">
        <v>48178.400000000001</v>
      </c>
    </row>
    <row r="3489" spans="7:17" x14ac:dyDescent="0.3">
      <c r="G3489" s="3" t="s">
        <v>20</v>
      </c>
      <c r="H3489" s="3" t="s">
        <v>75</v>
      </c>
      <c r="I3489" s="3" t="s">
        <v>76</v>
      </c>
      <c r="J3489" s="3" t="s">
        <v>77</v>
      </c>
      <c r="K3489" s="3" t="s">
        <v>82</v>
      </c>
      <c r="L3489" s="6">
        <v>83768</v>
      </c>
      <c r="M3489" s="6">
        <v>19868</v>
      </c>
      <c r="N3489" s="6">
        <v>36021</v>
      </c>
      <c r="O3489" s="6">
        <v>65219</v>
      </c>
      <c r="P3489" s="6">
        <v>33332</v>
      </c>
      <c r="Q3489" s="6">
        <v>47641.599999999999</v>
      </c>
    </row>
    <row r="3490" spans="7:17" x14ac:dyDescent="0.3">
      <c r="G3490" s="3" t="s">
        <v>20</v>
      </c>
      <c r="H3490" s="3" t="s">
        <v>75</v>
      </c>
      <c r="I3490" s="3" t="s">
        <v>76</v>
      </c>
      <c r="J3490" s="3" t="s">
        <v>77</v>
      </c>
      <c r="K3490" s="3" t="s">
        <v>83</v>
      </c>
      <c r="L3490" s="6">
        <v>83768</v>
      </c>
      <c r="M3490" s="6">
        <v>19868</v>
      </c>
      <c r="N3490" s="6">
        <v>36021</v>
      </c>
      <c r="O3490" s="6">
        <v>65219</v>
      </c>
      <c r="P3490" s="6">
        <v>41696</v>
      </c>
      <c r="Q3490" s="6">
        <v>49314.400000000001</v>
      </c>
    </row>
    <row r="3491" spans="7:17" x14ac:dyDescent="0.3">
      <c r="G3491" s="3" t="s">
        <v>20</v>
      </c>
      <c r="H3491" s="3" t="s">
        <v>75</v>
      </c>
      <c r="I3491" s="3" t="s">
        <v>76</v>
      </c>
      <c r="J3491" s="3" t="s">
        <v>77</v>
      </c>
      <c r="K3491" s="3" t="s">
        <v>84</v>
      </c>
      <c r="L3491" s="6">
        <v>83768</v>
      </c>
      <c r="M3491" s="6">
        <v>19868</v>
      </c>
      <c r="N3491" s="6">
        <v>36021</v>
      </c>
      <c r="O3491" s="6">
        <v>65219</v>
      </c>
      <c r="P3491" s="6">
        <v>84732</v>
      </c>
      <c r="Q3491" s="6">
        <v>57921.599999999999</v>
      </c>
    </row>
    <row r="3492" spans="7:17" x14ac:dyDescent="0.3">
      <c r="G3492" s="3" t="s">
        <v>20</v>
      </c>
      <c r="H3492" s="3" t="s">
        <v>75</v>
      </c>
      <c r="I3492" s="3" t="s">
        <v>76</v>
      </c>
      <c r="J3492" s="3" t="s">
        <v>77</v>
      </c>
      <c r="K3492" s="3" t="s">
        <v>24</v>
      </c>
      <c r="L3492" s="6">
        <v>83768</v>
      </c>
      <c r="M3492" s="6">
        <v>19868</v>
      </c>
      <c r="N3492" s="6">
        <v>36021</v>
      </c>
      <c r="O3492" s="6">
        <v>65219</v>
      </c>
      <c r="P3492" s="6">
        <v>100893</v>
      </c>
      <c r="Q3492" s="6">
        <v>61153.8</v>
      </c>
    </row>
    <row r="3493" spans="7:17" x14ac:dyDescent="0.3">
      <c r="G3493" s="3" t="s">
        <v>20</v>
      </c>
      <c r="H3493" s="3" t="s">
        <v>75</v>
      </c>
      <c r="I3493" s="3" t="s">
        <v>76</v>
      </c>
      <c r="J3493" s="3" t="s">
        <v>78</v>
      </c>
      <c r="K3493" s="3" t="s">
        <v>79</v>
      </c>
      <c r="L3493" s="6">
        <v>83768</v>
      </c>
      <c r="M3493" s="6">
        <v>19868</v>
      </c>
      <c r="N3493" s="6">
        <v>36021</v>
      </c>
      <c r="O3493" s="6">
        <v>94450</v>
      </c>
      <c r="P3493" s="6">
        <v>97051</v>
      </c>
      <c r="Q3493" s="6">
        <v>66231.600000000006</v>
      </c>
    </row>
    <row r="3494" spans="7:17" x14ac:dyDescent="0.3">
      <c r="G3494" s="3" t="s">
        <v>20</v>
      </c>
      <c r="H3494" s="3" t="s">
        <v>75</v>
      </c>
      <c r="I3494" s="3" t="s">
        <v>76</v>
      </c>
      <c r="J3494" s="3" t="s">
        <v>78</v>
      </c>
      <c r="K3494" s="3" t="s">
        <v>25</v>
      </c>
      <c r="L3494" s="6">
        <v>83768</v>
      </c>
      <c r="M3494" s="6">
        <v>19868</v>
      </c>
      <c r="N3494" s="6">
        <v>36021</v>
      </c>
      <c r="O3494" s="6">
        <v>94450</v>
      </c>
      <c r="P3494" s="6">
        <v>50249</v>
      </c>
      <c r="Q3494" s="6">
        <v>56871.199999999997</v>
      </c>
    </row>
    <row r="3495" spans="7:17" x14ac:dyDescent="0.3">
      <c r="G3495" s="3" t="s">
        <v>20</v>
      </c>
      <c r="H3495" s="3" t="s">
        <v>75</v>
      </c>
      <c r="I3495" s="3" t="s">
        <v>76</v>
      </c>
      <c r="J3495" s="3" t="s">
        <v>78</v>
      </c>
      <c r="K3495" s="3" t="s">
        <v>80</v>
      </c>
      <c r="L3495" s="6">
        <v>83768</v>
      </c>
      <c r="M3495" s="6">
        <v>19868</v>
      </c>
      <c r="N3495" s="6">
        <v>36021</v>
      </c>
      <c r="O3495" s="6">
        <v>94450</v>
      </c>
      <c r="P3495" s="6">
        <v>117461</v>
      </c>
      <c r="Q3495" s="6">
        <v>70313.600000000006</v>
      </c>
    </row>
    <row r="3496" spans="7:17" x14ac:dyDescent="0.3">
      <c r="G3496" s="3" t="s">
        <v>20</v>
      </c>
      <c r="H3496" s="3" t="s">
        <v>75</v>
      </c>
      <c r="I3496" s="3" t="s">
        <v>76</v>
      </c>
      <c r="J3496" s="3" t="s">
        <v>78</v>
      </c>
      <c r="K3496" s="3" t="s">
        <v>81</v>
      </c>
      <c r="L3496" s="6">
        <v>83768</v>
      </c>
      <c r="M3496" s="6">
        <v>19868</v>
      </c>
      <c r="N3496" s="6">
        <v>36021</v>
      </c>
      <c r="O3496" s="6">
        <v>94450</v>
      </c>
      <c r="P3496" s="6">
        <v>36016</v>
      </c>
      <c r="Q3496" s="6">
        <v>54024.6</v>
      </c>
    </row>
    <row r="3497" spans="7:17" x14ac:dyDescent="0.3">
      <c r="G3497" s="3" t="s">
        <v>20</v>
      </c>
      <c r="H3497" s="3" t="s">
        <v>75</v>
      </c>
      <c r="I3497" s="3" t="s">
        <v>76</v>
      </c>
      <c r="J3497" s="3" t="s">
        <v>78</v>
      </c>
      <c r="K3497" s="3" t="s">
        <v>82</v>
      </c>
      <c r="L3497" s="6">
        <v>83768</v>
      </c>
      <c r="M3497" s="6">
        <v>19868</v>
      </c>
      <c r="N3497" s="6">
        <v>36021</v>
      </c>
      <c r="O3497" s="6">
        <v>94450</v>
      </c>
      <c r="P3497" s="6">
        <v>33332</v>
      </c>
      <c r="Q3497" s="6">
        <v>53487.8</v>
      </c>
    </row>
    <row r="3498" spans="7:17" x14ac:dyDescent="0.3">
      <c r="G3498" s="3" t="s">
        <v>20</v>
      </c>
      <c r="H3498" s="3" t="s">
        <v>75</v>
      </c>
      <c r="I3498" s="3" t="s">
        <v>76</v>
      </c>
      <c r="J3498" s="3" t="s">
        <v>78</v>
      </c>
      <c r="K3498" s="3" t="s">
        <v>83</v>
      </c>
      <c r="L3498" s="6">
        <v>83768</v>
      </c>
      <c r="M3498" s="6">
        <v>19868</v>
      </c>
      <c r="N3498" s="6">
        <v>36021</v>
      </c>
      <c r="O3498" s="6">
        <v>94450</v>
      </c>
      <c r="P3498" s="6">
        <v>41696</v>
      </c>
      <c r="Q3498" s="6">
        <v>55160.6</v>
      </c>
    </row>
    <row r="3499" spans="7:17" x14ac:dyDescent="0.3">
      <c r="G3499" s="3" t="s">
        <v>20</v>
      </c>
      <c r="H3499" s="3" t="s">
        <v>75</v>
      </c>
      <c r="I3499" s="3" t="s">
        <v>76</v>
      </c>
      <c r="J3499" s="3" t="s">
        <v>78</v>
      </c>
      <c r="K3499" s="3" t="s">
        <v>84</v>
      </c>
      <c r="L3499" s="6">
        <v>83768</v>
      </c>
      <c r="M3499" s="6">
        <v>19868</v>
      </c>
      <c r="N3499" s="6">
        <v>36021</v>
      </c>
      <c r="O3499" s="6">
        <v>94450</v>
      </c>
      <c r="P3499" s="6">
        <v>84732</v>
      </c>
      <c r="Q3499" s="6">
        <v>63767.8</v>
      </c>
    </row>
    <row r="3500" spans="7:17" x14ac:dyDescent="0.3">
      <c r="G3500" s="3" t="s">
        <v>20</v>
      </c>
      <c r="H3500" s="3" t="s">
        <v>75</v>
      </c>
      <c r="I3500" s="3" t="s">
        <v>76</v>
      </c>
      <c r="J3500" s="3" t="s">
        <v>78</v>
      </c>
      <c r="K3500" s="3" t="s">
        <v>24</v>
      </c>
      <c r="L3500" s="6">
        <v>83768</v>
      </c>
      <c r="M3500" s="6">
        <v>19868</v>
      </c>
      <c r="N3500" s="6">
        <v>36021</v>
      </c>
      <c r="O3500" s="6">
        <v>94450</v>
      </c>
      <c r="P3500" s="6">
        <v>100893</v>
      </c>
      <c r="Q3500" s="6">
        <v>67000</v>
      </c>
    </row>
    <row r="3501" spans="7:17" x14ac:dyDescent="0.3">
      <c r="G3501" s="3" t="s">
        <v>20</v>
      </c>
      <c r="H3501" s="3" t="s">
        <v>75</v>
      </c>
      <c r="I3501" s="3" t="s">
        <v>76</v>
      </c>
      <c r="J3501" s="3" t="s">
        <v>79</v>
      </c>
      <c r="K3501" s="3" t="s">
        <v>25</v>
      </c>
      <c r="L3501" s="6">
        <v>83768</v>
      </c>
      <c r="M3501" s="6">
        <v>19868</v>
      </c>
      <c r="N3501" s="6">
        <v>36021</v>
      </c>
      <c r="O3501" s="6">
        <v>97051</v>
      </c>
      <c r="P3501" s="6">
        <v>50249</v>
      </c>
      <c r="Q3501" s="6">
        <v>57391.4</v>
      </c>
    </row>
    <row r="3502" spans="7:17" x14ac:dyDescent="0.3">
      <c r="G3502" s="3" t="s">
        <v>20</v>
      </c>
      <c r="H3502" s="3" t="s">
        <v>75</v>
      </c>
      <c r="I3502" s="3" t="s">
        <v>76</v>
      </c>
      <c r="J3502" s="3" t="s">
        <v>79</v>
      </c>
      <c r="K3502" s="3" t="s">
        <v>80</v>
      </c>
      <c r="L3502" s="6">
        <v>83768</v>
      </c>
      <c r="M3502" s="6">
        <v>19868</v>
      </c>
      <c r="N3502" s="6">
        <v>36021</v>
      </c>
      <c r="O3502" s="6">
        <v>97051</v>
      </c>
      <c r="P3502" s="6">
        <v>117461</v>
      </c>
      <c r="Q3502" s="6">
        <v>70833.8</v>
      </c>
    </row>
    <row r="3503" spans="7:17" x14ac:dyDescent="0.3">
      <c r="G3503" s="3" t="s">
        <v>20</v>
      </c>
      <c r="H3503" s="3" t="s">
        <v>75</v>
      </c>
      <c r="I3503" s="3" t="s">
        <v>76</v>
      </c>
      <c r="J3503" s="3" t="s">
        <v>79</v>
      </c>
      <c r="K3503" s="3" t="s">
        <v>81</v>
      </c>
      <c r="L3503" s="6">
        <v>83768</v>
      </c>
      <c r="M3503" s="6">
        <v>19868</v>
      </c>
      <c r="N3503" s="6">
        <v>36021</v>
      </c>
      <c r="O3503" s="6">
        <v>97051</v>
      </c>
      <c r="P3503" s="6">
        <v>36016</v>
      </c>
      <c r="Q3503" s="6">
        <v>54544.800000000003</v>
      </c>
    </row>
    <row r="3504" spans="7:17" x14ac:dyDescent="0.3">
      <c r="G3504" s="3" t="s">
        <v>20</v>
      </c>
      <c r="H3504" s="3" t="s">
        <v>75</v>
      </c>
      <c r="I3504" s="3" t="s">
        <v>76</v>
      </c>
      <c r="J3504" s="3" t="s">
        <v>79</v>
      </c>
      <c r="K3504" s="3" t="s">
        <v>82</v>
      </c>
      <c r="L3504" s="6">
        <v>83768</v>
      </c>
      <c r="M3504" s="6">
        <v>19868</v>
      </c>
      <c r="N3504" s="6">
        <v>36021</v>
      </c>
      <c r="O3504" s="6">
        <v>97051</v>
      </c>
      <c r="P3504" s="6">
        <v>33332</v>
      </c>
      <c r="Q3504" s="6">
        <v>54008</v>
      </c>
    </row>
    <row r="3505" spans="7:17" x14ac:dyDescent="0.3">
      <c r="G3505" s="3" t="s">
        <v>20</v>
      </c>
      <c r="H3505" s="3" t="s">
        <v>75</v>
      </c>
      <c r="I3505" s="3" t="s">
        <v>76</v>
      </c>
      <c r="J3505" s="3" t="s">
        <v>79</v>
      </c>
      <c r="K3505" s="3" t="s">
        <v>83</v>
      </c>
      <c r="L3505" s="6">
        <v>83768</v>
      </c>
      <c r="M3505" s="6">
        <v>19868</v>
      </c>
      <c r="N3505" s="6">
        <v>36021</v>
      </c>
      <c r="O3505" s="6">
        <v>97051</v>
      </c>
      <c r="P3505" s="6">
        <v>41696</v>
      </c>
      <c r="Q3505" s="6">
        <v>55680.800000000003</v>
      </c>
    </row>
    <row r="3506" spans="7:17" x14ac:dyDescent="0.3">
      <c r="G3506" s="3" t="s">
        <v>20</v>
      </c>
      <c r="H3506" s="3" t="s">
        <v>75</v>
      </c>
      <c r="I3506" s="3" t="s">
        <v>76</v>
      </c>
      <c r="J3506" s="3" t="s">
        <v>79</v>
      </c>
      <c r="K3506" s="3" t="s">
        <v>84</v>
      </c>
      <c r="L3506" s="6">
        <v>83768</v>
      </c>
      <c r="M3506" s="6">
        <v>19868</v>
      </c>
      <c r="N3506" s="6">
        <v>36021</v>
      </c>
      <c r="O3506" s="6">
        <v>97051</v>
      </c>
      <c r="P3506" s="6">
        <v>84732</v>
      </c>
      <c r="Q3506" s="6">
        <v>64288</v>
      </c>
    </row>
    <row r="3507" spans="7:17" x14ac:dyDescent="0.3">
      <c r="G3507" s="3" t="s">
        <v>20</v>
      </c>
      <c r="H3507" s="3" t="s">
        <v>75</v>
      </c>
      <c r="I3507" s="3" t="s">
        <v>76</v>
      </c>
      <c r="J3507" s="3" t="s">
        <v>79</v>
      </c>
      <c r="K3507" s="3" t="s">
        <v>24</v>
      </c>
      <c r="L3507" s="6">
        <v>83768</v>
      </c>
      <c r="M3507" s="6">
        <v>19868</v>
      </c>
      <c r="N3507" s="6">
        <v>36021</v>
      </c>
      <c r="O3507" s="6">
        <v>97051</v>
      </c>
      <c r="P3507" s="6">
        <v>100893</v>
      </c>
      <c r="Q3507" s="6">
        <v>67520.2</v>
      </c>
    </row>
    <row r="3508" spans="7:17" x14ac:dyDescent="0.3">
      <c r="G3508" s="3" t="s">
        <v>20</v>
      </c>
      <c r="H3508" s="3" t="s">
        <v>75</v>
      </c>
      <c r="I3508" s="3" t="s">
        <v>76</v>
      </c>
      <c r="J3508" s="3" t="s">
        <v>25</v>
      </c>
      <c r="K3508" s="3" t="s">
        <v>80</v>
      </c>
      <c r="L3508" s="6">
        <v>83768</v>
      </c>
      <c r="M3508" s="6">
        <v>19868</v>
      </c>
      <c r="N3508" s="6">
        <v>36021</v>
      </c>
      <c r="O3508" s="6">
        <v>50249</v>
      </c>
      <c r="P3508" s="6">
        <v>117461</v>
      </c>
      <c r="Q3508" s="6">
        <v>61473.4</v>
      </c>
    </row>
    <row r="3509" spans="7:17" x14ac:dyDescent="0.3">
      <c r="G3509" s="3" t="s">
        <v>20</v>
      </c>
      <c r="H3509" s="3" t="s">
        <v>75</v>
      </c>
      <c r="I3509" s="3" t="s">
        <v>76</v>
      </c>
      <c r="J3509" s="3" t="s">
        <v>25</v>
      </c>
      <c r="K3509" s="3" t="s">
        <v>81</v>
      </c>
      <c r="L3509" s="6">
        <v>83768</v>
      </c>
      <c r="M3509" s="6">
        <v>19868</v>
      </c>
      <c r="N3509" s="6">
        <v>36021</v>
      </c>
      <c r="O3509" s="6">
        <v>50249</v>
      </c>
      <c r="P3509" s="6">
        <v>36016</v>
      </c>
      <c r="Q3509" s="6">
        <v>45184.4</v>
      </c>
    </row>
    <row r="3510" spans="7:17" x14ac:dyDescent="0.3">
      <c r="G3510" s="3" t="s">
        <v>20</v>
      </c>
      <c r="H3510" s="3" t="s">
        <v>75</v>
      </c>
      <c r="I3510" s="3" t="s">
        <v>76</v>
      </c>
      <c r="J3510" s="3" t="s">
        <v>25</v>
      </c>
      <c r="K3510" s="3" t="s">
        <v>82</v>
      </c>
      <c r="L3510" s="6">
        <v>83768</v>
      </c>
      <c r="M3510" s="6">
        <v>19868</v>
      </c>
      <c r="N3510" s="6">
        <v>36021</v>
      </c>
      <c r="O3510" s="6">
        <v>50249</v>
      </c>
      <c r="P3510" s="6">
        <v>33332</v>
      </c>
      <c r="Q3510" s="6">
        <v>44647.6</v>
      </c>
    </row>
    <row r="3511" spans="7:17" x14ac:dyDescent="0.3">
      <c r="G3511" s="3" t="s">
        <v>20</v>
      </c>
      <c r="H3511" s="3" t="s">
        <v>75</v>
      </c>
      <c r="I3511" s="3" t="s">
        <v>76</v>
      </c>
      <c r="J3511" s="3" t="s">
        <v>25</v>
      </c>
      <c r="K3511" s="3" t="s">
        <v>83</v>
      </c>
      <c r="L3511" s="6">
        <v>83768</v>
      </c>
      <c r="M3511" s="6">
        <v>19868</v>
      </c>
      <c r="N3511" s="6">
        <v>36021</v>
      </c>
      <c r="O3511" s="6">
        <v>50249</v>
      </c>
      <c r="P3511" s="6">
        <v>41696</v>
      </c>
      <c r="Q3511" s="6">
        <v>46320.4</v>
      </c>
    </row>
    <row r="3512" spans="7:17" x14ac:dyDescent="0.3">
      <c r="G3512" s="3" t="s">
        <v>20</v>
      </c>
      <c r="H3512" s="3" t="s">
        <v>75</v>
      </c>
      <c r="I3512" s="3" t="s">
        <v>76</v>
      </c>
      <c r="J3512" s="3" t="s">
        <v>25</v>
      </c>
      <c r="K3512" s="3" t="s">
        <v>84</v>
      </c>
      <c r="L3512" s="6">
        <v>83768</v>
      </c>
      <c r="M3512" s="6">
        <v>19868</v>
      </c>
      <c r="N3512" s="6">
        <v>36021</v>
      </c>
      <c r="O3512" s="6">
        <v>50249</v>
      </c>
      <c r="P3512" s="6">
        <v>84732</v>
      </c>
      <c r="Q3512" s="6">
        <v>54927.6</v>
      </c>
    </row>
    <row r="3513" spans="7:17" x14ac:dyDescent="0.3">
      <c r="G3513" s="3" t="s">
        <v>20</v>
      </c>
      <c r="H3513" s="3" t="s">
        <v>75</v>
      </c>
      <c r="I3513" s="3" t="s">
        <v>76</v>
      </c>
      <c r="J3513" s="3" t="s">
        <v>25</v>
      </c>
      <c r="K3513" s="3" t="s">
        <v>24</v>
      </c>
      <c r="L3513" s="6">
        <v>83768</v>
      </c>
      <c r="M3513" s="6">
        <v>19868</v>
      </c>
      <c r="N3513" s="6">
        <v>36021</v>
      </c>
      <c r="O3513" s="6">
        <v>50249</v>
      </c>
      <c r="P3513" s="6">
        <v>100893</v>
      </c>
      <c r="Q3513" s="6">
        <v>58159.8</v>
      </c>
    </row>
    <row r="3514" spans="7:17" x14ac:dyDescent="0.3">
      <c r="G3514" s="3" t="s">
        <v>20</v>
      </c>
      <c r="H3514" s="3" t="s">
        <v>75</v>
      </c>
      <c r="I3514" s="3" t="s">
        <v>76</v>
      </c>
      <c r="J3514" s="3" t="s">
        <v>80</v>
      </c>
      <c r="K3514" s="3" t="s">
        <v>81</v>
      </c>
      <c r="L3514" s="6">
        <v>83768</v>
      </c>
      <c r="M3514" s="6">
        <v>19868</v>
      </c>
      <c r="N3514" s="6">
        <v>36021</v>
      </c>
      <c r="O3514" s="6">
        <v>117461</v>
      </c>
      <c r="P3514" s="6">
        <v>36016</v>
      </c>
      <c r="Q3514" s="6">
        <v>58626.8</v>
      </c>
    </row>
    <row r="3515" spans="7:17" x14ac:dyDescent="0.3">
      <c r="G3515" s="3" t="s">
        <v>20</v>
      </c>
      <c r="H3515" s="3" t="s">
        <v>75</v>
      </c>
      <c r="I3515" s="3" t="s">
        <v>76</v>
      </c>
      <c r="J3515" s="3" t="s">
        <v>80</v>
      </c>
      <c r="K3515" s="3" t="s">
        <v>82</v>
      </c>
      <c r="L3515" s="6">
        <v>83768</v>
      </c>
      <c r="M3515" s="6">
        <v>19868</v>
      </c>
      <c r="N3515" s="6">
        <v>36021</v>
      </c>
      <c r="O3515" s="6">
        <v>117461</v>
      </c>
      <c r="P3515" s="6">
        <v>33332</v>
      </c>
      <c r="Q3515" s="6">
        <v>58090</v>
      </c>
    </row>
    <row r="3516" spans="7:17" x14ac:dyDescent="0.3">
      <c r="G3516" s="3" t="s">
        <v>20</v>
      </c>
      <c r="H3516" s="3" t="s">
        <v>75</v>
      </c>
      <c r="I3516" s="3" t="s">
        <v>76</v>
      </c>
      <c r="J3516" s="3" t="s">
        <v>80</v>
      </c>
      <c r="K3516" s="3" t="s">
        <v>83</v>
      </c>
      <c r="L3516" s="6">
        <v>83768</v>
      </c>
      <c r="M3516" s="6">
        <v>19868</v>
      </c>
      <c r="N3516" s="6">
        <v>36021</v>
      </c>
      <c r="O3516" s="6">
        <v>117461</v>
      </c>
      <c r="P3516" s="6">
        <v>41696</v>
      </c>
      <c r="Q3516" s="6">
        <v>59762.8</v>
      </c>
    </row>
    <row r="3517" spans="7:17" x14ac:dyDescent="0.3">
      <c r="G3517" s="3" t="s">
        <v>20</v>
      </c>
      <c r="H3517" s="3" t="s">
        <v>75</v>
      </c>
      <c r="I3517" s="3" t="s">
        <v>76</v>
      </c>
      <c r="J3517" s="3" t="s">
        <v>80</v>
      </c>
      <c r="K3517" s="3" t="s">
        <v>84</v>
      </c>
      <c r="L3517" s="6">
        <v>83768</v>
      </c>
      <c r="M3517" s="6">
        <v>19868</v>
      </c>
      <c r="N3517" s="6">
        <v>36021</v>
      </c>
      <c r="O3517" s="6">
        <v>117461</v>
      </c>
      <c r="P3517" s="6">
        <v>84732</v>
      </c>
      <c r="Q3517" s="6">
        <v>68370</v>
      </c>
    </row>
    <row r="3518" spans="7:17" x14ac:dyDescent="0.3">
      <c r="G3518" s="3" t="s">
        <v>20</v>
      </c>
      <c r="H3518" s="3" t="s">
        <v>75</v>
      </c>
      <c r="I3518" s="3" t="s">
        <v>76</v>
      </c>
      <c r="J3518" s="3" t="s">
        <v>80</v>
      </c>
      <c r="K3518" s="3" t="s">
        <v>24</v>
      </c>
      <c r="L3518" s="6">
        <v>83768</v>
      </c>
      <c r="M3518" s="6">
        <v>19868</v>
      </c>
      <c r="N3518" s="6">
        <v>36021</v>
      </c>
      <c r="O3518" s="6">
        <v>117461</v>
      </c>
      <c r="P3518" s="6">
        <v>100893</v>
      </c>
      <c r="Q3518" s="6">
        <v>71602.2</v>
      </c>
    </row>
    <row r="3519" spans="7:17" x14ac:dyDescent="0.3">
      <c r="G3519" s="3" t="s">
        <v>20</v>
      </c>
      <c r="H3519" s="3" t="s">
        <v>75</v>
      </c>
      <c r="I3519" s="3" t="s">
        <v>76</v>
      </c>
      <c r="J3519" s="3" t="s">
        <v>81</v>
      </c>
      <c r="K3519" s="3" t="s">
        <v>82</v>
      </c>
      <c r="L3519" s="6">
        <v>83768</v>
      </c>
      <c r="M3519" s="6">
        <v>19868</v>
      </c>
      <c r="N3519" s="6">
        <v>36021</v>
      </c>
      <c r="O3519" s="6">
        <v>36016</v>
      </c>
      <c r="P3519" s="6">
        <v>33332</v>
      </c>
      <c r="Q3519" s="6">
        <v>41801</v>
      </c>
    </row>
    <row r="3520" spans="7:17" x14ac:dyDescent="0.3">
      <c r="G3520" s="3" t="s">
        <v>20</v>
      </c>
      <c r="H3520" s="3" t="s">
        <v>75</v>
      </c>
      <c r="I3520" s="3" t="s">
        <v>76</v>
      </c>
      <c r="J3520" s="3" t="s">
        <v>81</v>
      </c>
      <c r="K3520" s="3" t="s">
        <v>83</v>
      </c>
      <c r="L3520" s="6">
        <v>83768</v>
      </c>
      <c r="M3520" s="6">
        <v>19868</v>
      </c>
      <c r="N3520" s="6">
        <v>36021</v>
      </c>
      <c r="O3520" s="6">
        <v>36016</v>
      </c>
      <c r="P3520" s="6">
        <v>41696</v>
      </c>
      <c r="Q3520" s="6">
        <v>43473.8</v>
      </c>
    </row>
    <row r="3521" spans="7:17" x14ac:dyDescent="0.3">
      <c r="G3521" s="3" t="s">
        <v>20</v>
      </c>
      <c r="H3521" s="3" t="s">
        <v>75</v>
      </c>
      <c r="I3521" s="3" t="s">
        <v>76</v>
      </c>
      <c r="J3521" s="3" t="s">
        <v>81</v>
      </c>
      <c r="K3521" s="3" t="s">
        <v>84</v>
      </c>
      <c r="L3521" s="6">
        <v>83768</v>
      </c>
      <c r="M3521" s="6">
        <v>19868</v>
      </c>
      <c r="N3521" s="6">
        <v>36021</v>
      </c>
      <c r="O3521" s="6">
        <v>36016</v>
      </c>
      <c r="P3521" s="6">
        <v>84732</v>
      </c>
      <c r="Q3521" s="6">
        <v>52081</v>
      </c>
    </row>
    <row r="3522" spans="7:17" x14ac:dyDescent="0.3">
      <c r="G3522" s="3" t="s">
        <v>20</v>
      </c>
      <c r="H3522" s="3" t="s">
        <v>75</v>
      </c>
      <c r="I3522" s="3" t="s">
        <v>76</v>
      </c>
      <c r="J3522" s="3" t="s">
        <v>81</v>
      </c>
      <c r="K3522" s="3" t="s">
        <v>24</v>
      </c>
      <c r="L3522" s="6">
        <v>83768</v>
      </c>
      <c r="M3522" s="6">
        <v>19868</v>
      </c>
      <c r="N3522" s="6">
        <v>36021</v>
      </c>
      <c r="O3522" s="6">
        <v>36016</v>
      </c>
      <c r="P3522" s="6">
        <v>100893</v>
      </c>
      <c r="Q3522" s="6">
        <v>55313.2</v>
      </c>
    </row>
    <row r="3523" spans="7:17" x14ac:dyDescent="0.3">
      <c r="G3523" s="3" t="s">
        <v>20</v>
      </c>
      <c r="H3523" s="3" t="s">
        <v>75</v>
      </c>
      <c r="I3523" s="3" t="s">
        <v>76</v>
      </c>
      <c r="J3523" s="3" t="s">
        <v>82</v>
      </c>
      <c r="K3523" s="3" t="s">
        <v>83</v>
      </c>
      <c r="L3523" s="6">
        <v>83768</v>
      </c>
      <c r="M3523" s="6">
        <v>19868</v>
      </c>
      <c r="N3523" s="6">
        <v>36021</v>
      </c>
      <c r="O3523" s="6">
        <v>33332</v>
      </c>
      <c r="P3523" s="6">
        <v>41696</v>
      </c>
      <c r="Q3523" s="6">
        <v>42937</v>
      </c>
    </row>
    <row r="3524" spans="7:17" x14ac:dyDescent="0.3">
      <c r="G3524" s="3" t="s">
        <v>20</v>
      </c>
      <c r="H3524" s="3" t="s">
        <v>75</v>
      </c>
      <c r="I3524" s="3" t="s">
        <v>76</v>
      </c>
      <c r="J3524" s="3" t="s">
        <v>82</v>
      </c>
      <c r="K3524" s="3" t="s">
        <v>84</v>
      </c>
      <c r="L3524" s="6">
        <v>83768</v>
      </c>
      <c r="M3524" s="6">
        <v>19868</v>
      </c>
      <c r="N3524" s="6">
        <v>36021</v>
      </c>
      <c r="O3524" s="6">
        <v>33332</v>
      </c>
      <c r="P3524" s="6">
        <v>84732</v>
      </c>
      <c r="Q3524" s="6">
        <v>51544.2</v>
      </c>
    </row>
    <row r="3525" spans="7:17" x14ac:dyDescent="0.3">
      <c r="G3525" s="3" t="s">
        <v>20</v>
      </c>
      <c r="H3525" s="3" t="s">
        <v>75</v>
      </c>
      <c r="I3525" s="3" t="s">
        <v>76</v>
      </c>
      <c r="J3525" s="3" t="s">
        <v>82</v>
      </c>
      <c r="K3525" s="3" t="s">
        <v>24</v>
      </c>
      <c r="L3525" s="6">
        <v>83768</v>
      </c>
      <c r="M3525" s="6">
        <v>19868</v>
      </c>
      <c r="N3525" s="6">
        <v>36021</v>
      </c>
      <c r="O3525" s="6">
        <v>33332</v>
      </c>
      <c r="P3525" s="6">
        <v>100893</v>
      </c>
      <c r="Q3525" s="6">
        <v>54776.4</v>
      </c>
    </row>
    <row r="3526" spans="7:17" x14ac:dyDescent="0.3">
      <c r="G3526" s="3" t="s">
        <v>20</v>
      </c>
      <c r="H3526" s="3" t="s">
        <v>75</v>
      </c>
      <c r="I3526" s="3" t="s">
        <v>76</v>
      </c>
      <c r="J3526" s="3" t="s">
        <v>83</v>
      </c>
      <c r="K3526" s="3" t="s">
        <v>84</v>
      </c>
      <c r="L3526" s="6">
        <v>83768</v>
      </c>
      <c r="M3526" s="6">
        <v>19868</v>
      </c>
      <c r="N3526" s="6">
        <v>36021</v>
      </c>
      <c r="O3526" s="6">
        <v>41696</v>
      </c>
      <c r="P3526" s="6">
        <v>84732</v>
      </c>
      <c r="Q3526" s="6">
        <v>53217</v>
      </c>
    </row>
    <row r="3527" spans="7:17" x14ac:dyDescent="0.3">
      <c r="G3527" s="3" t="s">
        <v>20</v>
      </c>
      <c r="H3527" s="3" t="s">
        <v>75</v>
      </c>
      <c r="I3527" s="3" t="s">
        <v>76</v>
      </c>
      <c r="J3527" s="3" t="s">
        <v>83</v>
      </c>
      <c r="K3527" s="3" t="s">
        <v>24</v>
      </c>
      <c r="L3527" s="6">
        <v>83768</v>
      </c>
      <c r="M3527" s="6">
        <v>19868</v>
      </c>
      <c r="N3527" s="6">
        <v>36021</v>
      </c>
      <c r="O3527" s="6">
        <v>41696</v>
      </c>
      <c r="P3527" s="6">
        <v>100893</v>
      </c>
      <c r="Q3527" s="6">
        <v>56449.2</v>
      </c>
    </row>
    <row r="3528" spans="7:17" x14ac:dyDescent="0.3">
      <c r="G3528" s="3" t="s">
        <v>20</v>
      </c>
      <c r="H3528" s="3" t="s">
        <v>75</v>
      </c>
      <c r="I3528" s="3" t="s">
        <v>76</v>
      </c>
      <c r="J3528" s="3" t="s">
        <v>84</v>
      </c>
      <c r="K3528" s="3" t="s">
        <v>24</v>
      </c>
      <c r="L3528" s="6">
        <v>83768</v>
      </c>
      <c r="M3528" s="6">
        <v>19868</v>
      </c>
      <c r="N3528" s="6">
        <v>36021</v>
      </c>
      <c r="O3528" s="6">
        <v>84732</v>
      </c>
      <c r="P3528" s="6">
        <v>100893</v>
      </c>
      <c r="Q3528" s="6">
        <v>65056.4</v>
      </c>
    </row>
    <row r="3529" spans="7:17" x14ac:dyDescent="0.3">
      <c r="G3529" s="3" t="s">
        <v>20</v>
      </c>
      <c r="H3529" s="3" t="s">
        <v>75</v>
      </c>
      <c r="I3529" s="3" t="s">
        <v>23</v>
      </c>
      <c r="J3529" s="3" t="s">
        <v>77</v>
      </c>
      <c r="K3529" s="3" t="s">
        <v>78</v>
      </c>
      <c r="L3529" s="6">
        <v>83768</v>
      </c>
      <c r="M3529" s="6">
        <v>19868</v>
      </c>
      <c r="N3529" s="6">
        <v>12030</v>
      </c>
      <c r="O3529" s="6">
        <v>65219</v>
      </c>
      <c r="P3529" s="6">
        <v>94450</v>
      </c>
      <c r="Q3529" s="6">
        <v>55067</v>
      </c>
    </row>
    <row r="3530" spans="7:17" x14ac:dyDescent="0.3">
      <c r="G3530" s="3" t="s">
        <v>20</v>
      </c>
      <c r="H3530" s="3" t="s">
        <v>75</v>
      </c>
      <c r="I3530" s="3" t="s">
        <v>23</v>
      </c>
      <c r="J3530" s="3" t="s">
        <v>77</v>
      </c>
      <c r="K3530" s="3" t="s">
        <v>79</v>
      </c>
      <c r="L3530" s="6">
        <v>83768</v>
      </c>
      <c r="M3530" s="6">
        <v>19868</v>
      </c>
      <c r="N3530" s="6">
        <v>12030</v>
      </c>
      <c r="O3530" s="6">
        <v>65219</v>
      </c>
      <c r="P3530" s="6">
        <v>97051</v>
      </c>
      <c r="Q3530" s="6">
        <v>55587.199999999997</v>
      </c>
    </row>
    <row r="3531" spans="7:17" x14ac:dyDescent="0.3">
      <c r="G3531" s="3" t="s">
        <v>20</v>
      </c>
      <c r="H3531" s="3" t="s">
        <v>75</v>
      </c>
      <c r="I3531" s="3" t="s">
        <v>23</v>
      </c>
      <c r="J3531" s="3" t="s">
        <v>77</v>
      </c>
      <c r="K3531" s="3" t="s">
        <v>25</v>
      </c>
      <c r="L3531" s="6">
        <v>83768</v>
      </c>
      <c r="M3531" s="6">
        <v>19868</v>
      </c>
      <c r="N3531" s="6">
        <v>12030</v>
      </c>
      <c r="O3531" s="6">
        <v>65219</v>
      </c>
      <c r="P3531" s="6">
        <v>50249</v>
      </c>
      <c r="Q3531" s="6">
        <v>46226.8</v>
      </c>
    </row>
    <row r="3532" spans="7:17" x14ac:dyDescent="0.3">
      <c r="G3532" s="3" t="s">
        <v>20</v>
      </c>
      <c r="H3532" s="3" t="s">
        <v>75</v>
      </c>
      <c r="I3532" s="3" t="s">
        <v>23</v>
      </c>
      <c r="J3532" s="3" t="s">
        <v>77</v>
      </c>
      <c r="K3532" s="3" t="s">
        <v>80</v>
      </c>
      <c r="L3532" s="6">
        <v>83768</v>
      </c>
      <c r="M3532" s="6">
        <v>19868</v>
      </c>
      <c r="N3532" s="6">
        <v>12030</v>
      </c>
      <c r="O3532" s="6">
        <v>65219</v>
      </c>
      <c r="P3532" s="6">
        <v>117461</v>
      </c>
      <c r="Q3532" s="6">
        <v>59669.2</v>
      </c>
    </row>
    <row r="3533" spans="7:17" x14ac:dyDescent="0.3">
      <c r="G3533" s="3" t="s">
        <v>20</v>
      </c>
      <c r="H3533" s="3" t="s">
        <v>75</v>
      </c>
      <c r="I3533" s="3" t="s">
        <v>23</v>
      </c>
      <c r="J3533" s="3" t="s">
        <v>77</v>
      </c>
      <c r="K3533" s="3" t="s">
        <v>81</v>
      </c>
      <c r="L3533" s="6">
        <v>83768</v>
      </c>
      <c r="M3533" s="6">
        <v>19868</v>
      </c>
      <c r="N3533" s="6">
        <v>12030</v>
      </c>
      <c r="O3533" s="6">
        <v>65219</v>
      </c>
      <c r="P3533" s="6">
        <v>36016</v>
      </c>
      <c r="Q3533" s="6">
        <v>43380.2</v>
      </c>
    </row>
    <row r="3534" spans="7:17" x14ac:dyDescent="0.3">
      <c r="G3534" s="3" t="s">
        <v>20</v>
      </c>
      <c r="H3534" s="3" t="s">
        <v>75</v>
      </c>
      <c r="I3534" s="3" t="s">
        <v>23</v>
      </c>
      <c r="J3534" s="3" t="s">
        <v>77</v>
      </c>
      <c r="K3534" s="3" t="s">
        <v>82</v>
      </c>
      <c r="L3534" s="6">
        <v>83768</v>
      </c>
      <c r="M3534" s="6">
        <v>19868</v>
      </c>
      <c r="N3534" s="6">
        <v>12030</v>
      </c>
      <c r="O3534" s="6">
        <v>65219</v>
      </c>
      <c r="P3534" s="6">
        <v>33332</v>
      </c>
      <c r="Q3534" s="6">
        <v>42843.4</v>
      </c>
    </row>
    <row r="3535" spans="7:17" x14ac:dyDescent="0.3">
      <c r="G3535" s="3" t="s">
        <v>20</v>
      </c>
      <c r="H3535" s="3" t="s">
        <v>75</v>
      </c>
      <c r="I3535" s="3" t="s">
        <v>23</v>
      </c>
      <c r="J3535" s="3" t="s">
        <v>77</v>
      </c>
      <c r="K3535" s="3" t="s">
        <v>83</v>
      </c>
      <c r="L3535" s="6">
        <v>83768</v>
      </c>
      <c r="M3535" s="6">
        <v>19868</v>
      </c>
      <c r="N3535" s="6">
        <v>12030</v>
      </c>
      <c r="O3535" s="6">
        <v>65219</v>
      </c>
      <c r="P3535" s="6">
        <v>41696</v>
      </c>
      <c r="Q3535" s="6">
        <v>44516.2</v>
      </c>
    </row>
    <row r="3536" spans="7:17" x14ac:dyDescent="0.3">
      <c r="G3536" s="3" t="s">
        <v>20</v>
      </c>
      <c r="H3536" s="3" t="s">
        <v>75</v>
      </c>
      <c r="I3536" s="3" t="s">
        <v>23</v>
      </c>
      <c r="J3536" s="3" t="s">
        <v>77</v>
      </c>
      <c r="K3536" s="3" t="s">
        <v>84</v>
      </c>
      <c r="L3536" s="6">
        <v>83768</v>
      </c>
      <c r="M3536" s="6">
        <v>19868</v>
      </c>
      <c r="N3536" s="6">
        <v>12030</v>
      </c>
      <c r="O3536" s="6">
        <v>65219</v>
      </c>
      <c r="P3536" s="6">
        <v>84732</v>
      </c>
      <c r="Q3536" s="6">
        <v>53123.4</v>
      </c>
    </row>
    <row r="3537" spans="7:17" x14ac:dyDescent="0.3">
      <c r="G3537" s="3" t="s">
        <v>20</v>
      </c>
      <c r="H3537" s="3" t="s">
        <v>75</v>
      </c>
      <c r="I3537" s="3" t="s">
        <v>23</v>
      </c>
      <c r="J3537" s="3" t="s">
        <v>77</v>
      </c>
      <c r="K3537" s="3" t="s">
        <v>24</v>
      </c>
      <c r="L3537" s="6">
        <v>83768</v>
      </c>
      <c r="M3537" s="6">
        <v>19868</v>
      </c>
      <c r="N3537" s="6">
        <v>12030</v>
      </c>
      <c r="O3537" s="6">
        <v>65219</v>
      </c>
      <c r="P3537" s="6">
        <v>100893</v>
      </c>
      <c r="Q3537" s="6">
        <v>56355.6</v>
      </c>
    </row>
    <row r="3538" spans="7:17" x14ac:dyDescent="0.3">
      <c r="G3538" s="3" t="s">
        <v>20</v>
      </c>
      <c r="H3538" s="3" t="s">
        <v>75</v>
      </c>
      <c r="I3538" s="3" t="s">
        <v>23</v>
      </c>
      <c r="J3538" s="3" t="s">
        <v>78</v>
      </c>
      <c r="K3538" s="3" t="s">
        <v>79</v>
      </c>
      <c r="L3538" s="6">
        <v>83768</v>
      </c>
      <c r="M3538" s="6">
        <v>19868</v>
      </c>
      <c r="N3538" s="6">
        <v>12030</v>
      </c>
      <c r="O3538" s="6">
        <v>94450</v>
      </c>
      <c r="P3538" s="6">
        <v>97051</v>
      </c>
      <c r="Q3538" s="6">
        <v>61433.4</v>
      </c>
    </row>
    <row r="3539" spans="7:17" x14ac:dyDescent="0.3">
      <c r="G3539" s="3" t="s">
        <v>20</v>
      </c>
      <c r="H3539" s="3" t="s">
        <v>75</v>
      </c>
      <c r="I3539" s="3" t="s">
        <v>23</v>
      </c>
      <c r="J3539" s="3" t="s">
        <v>78</v>
      </c>
      <c r="K3539" s="3" t="s">
        <v>25</v>
      </c>
      <c r="L3539" s="6">
        <v>83768</v>
      </c>
      <c r="M3539" s="6">
        <v>19868</v>
      </c>
      <c r="N3539" s="6">
        <v>12030</v>
      </c>
      <c r="O3539" s="6">
        <v>94450</v>
      </c>
      <c r="P3539" s="6">
        <v>50249</v>
      </c>
      <c r="Q3539" s="6">
        <v>52073</v>
      </c>
    </row>
    <row r="3540" spans="7:17" x14ac:dyDescent="0.3">
      <c r="G3540" s="3" t="s">
        <v>20</v>
      </c>
      <c r="H3540" s="3" t="s">
        <v>75</v>
      </c>
      <c r="I3540" s="3" t="s">
        <v>23</v>
      </c>
      <c r="J3540" s="3" t="s">
        <v>78</v>
      </c>
      <c r="K3540" s="3" t="s">
        <v>80</v>
      </c>
      <c r="L3540" s="6">
        <v>83768</v>
      </c>
      <c r="M3540" s="6">
        <v>19868</v>
      </c>
      <c r="N3540" s="6">
        <v>12030</v>
      </c>
      <c r="O3540" s="6">
        <v>94450</v>
      </c>
      <c r="P3540" s="6">
        <v>117461</v>
      </c>
      <c r="Q3540" s="6">
        <v>65515.4</v>
      </c>
    </row>
    <row r="3541" spans="7:17" x14ac:dyDescent="0.3">
      <c r="G3541" s="3" t="s">
        <v>20</v>
      </c>
      <c r="H3541" s="3" t="s">
        <v>75</v>
      </c>
      <c r="I3541" s="3" t="s">
        <v>23</v>
      </c>
      <c r="J3541" s="3" t="s">
        <v>78</v>
      </c>
      <c r="K3541" s="3" t="s">
        <v>81</v>
      </c>
      <c r="L3541" s="6">
        <v>83768</v>
      </c>
      <c r="M3541" s="6">
        <v>19868</v>
      </c>
      <c r="N3541" s="6">
        <v>12030</v>
      </c>
      <c r="O3541" s="6">
        <v>94450</v>
      </c>
      <c r="P3541" s="6">
        <v>36016</v>
      </c>
      <c r="Q3541" s="6">
        <v>49226.400000000001</v>
      </c>
    </row>
    <row r="3542" spans="7:17" x14ac:dyDescent="0.3">
      <c r="G3542" s="3" t="s">
        <v>20</v>
      </c>
      <c r="H3542" s="3" t="s">
        <v>75</v>
      </c>
      <c r="I3542" s="3" t="s">
        <v>23</v>
      </c>
      <c r="J3542" s="3" t="s">
        <v>78</v>
      </c>
      <c r="K3542" s="3" t="s">
        <v>82</v>
      </c>
      <c r="L3542" s="6">
        <v>83768</v>
      </c>
      <c r="M3542" s="6">
        <v>19868</v>
      </c>
      <c r="N3542" s="6">
        <v>12030</v>
      </c>
      <c r="O3542" s="6">
        <v>94450</v>
      </c>
      <c r="P3542" s="6">
        <v>33332</v>
      </c>
      <c r="Q3542" s="6">
        <v>48689.599999999999</v>
      </c>
    </row>
    <row r="3543" spans="7:17" x14ac:dyDescent="0.3">
      <c r="G3543" s="3" t="s">
        <v>20</v>
      </c>
      <c r="H3543" s="3" t="s">
        <v>75</v>
      </c>
      <c r="I3543" s="3" t="s">
        <v>23</v>
      </c>
      <c r="J3543" s="3" t="s">
        <v>78</v>
      </c>
      <c r="K3543" s="3" t="s">
        <v>83</v>
      </c>
      <c r="L3543" s="6">
        <v>83768</v>
      </c>
      <c r="M3543" s="6">
        <v>19868</v>
      </c>
      <c r="N3543" s="6">
        <v>12030</v>
      </c>
      <c r="O3543" s="6">
        <v>94450</v>
      </c>
      <c r="P3543" s="6">
        <v>41696</v>
      </c>
      <c r="Q3543" s="6">
        <v>50362.400000000001</v>
      </c>
    </row>
    <row r="3544" spans="7:17" x14ac:dyDescent="0.3">
      <c r="G3544" s="3" t="s">
        <v>20</v>
      </c>
      <c r="H3544" s="3" t="s">
        <v>75</v>
      </c>
      <c r="I3544" s="3" t="s">
        <v>23</v>
      </c>
      <c r="J3544" s="3" t="s">
        <v>78</v>
      </c>
      <c r="K3544" s="3" t="s">
        <v>84</v>
      </c>
      <c r="L3544" s="6">
        <v>83768</v>
      </c>
      <c r="M3544" s="6">
        <v>19868</v>
      </c>
      <c r="N3544" s="6">
        <v>12030</v>
      </c>
      <c r="O3544" s="6">
        <v>94450</v>
      </c>
      <c r="P3544" s="6">
        <v>84732</v>
      </c>
      <c r="Q3544" s="6">
        <v>58969.599999999999</v>
      </c>
    </row>
    <row r="3545" spans="7:17" x14ac:dyDescent="0.3">
      <c r="G3545" s="3" t="s">
        <v>20</v>
      </c>
      <c r="H3545" s="3" t="s">
        <v>75</v>
      </c>
      <c r="I3545" s="3" t="s">
        <v>23</v>
      </c>
      <c r="J3545" s="3" t="s">
        <v>78</v>
      </c>
      <c r="K3545" s="3" t="s">
        <v>24</v>
      </c>
      <c r="L3545" s="6">
        <v>83768</v>
      </c>
      <c r="M3545" s="6">
        <v>19868</v>
      </c>
      <c r="N3545" s="6">
        <v>12030</v>
      </c>
      <c r="O3545" s="6">
        <v>94450</v>
      </c>
      <c r="P3545" s="6">
        <v>100893</v>
      </c>
      <c r="Q3545" s="6">
        <v>62201.8</v>
      </c>
    </row>
    <row r="3546" spans="7:17" x14ac:dyDescent="0.3">
      <c r="G3546" s="3" t="s">
        <v>20</v>
      </c>
      <c r="H3546" s="3" t="s">
        <v>75</v>
      </c>
      <c r="I3546" s="3" t="s">
        <v>23</v>
      </c>
      <c r="J3546" s="3" t="s">
        <v>79</v>
      </c>
      <c r="K3546" s="3" t="s">
        <v>25</v>
      </c>
      <c r="L3546" s="6">
        <v>83768</v>
      </c>
      <c r="M3546" s="6">
        <v>19868</v>
      </c>
      <c r="N3546" s="6">
        <v>12030</v>
      </c>
      <c r="O3546" s="6">
        <v>97051</v>
      </c>
      <c r="P3546" s="6">
        <v>50249</v>
      </c>
      <c r="Q3546" s="6">
        <v>52593.2</v>
      </c>
    </row>
    <row r="3547" spans="7:17" x14ac:dyDescent="0.3">
      <c r="G3547" s="3" t="s">
        <v>20</v>
      </c>
      <c r="H3547" s="3" t="s">
        <v>75</v>
      </c>
      <c r="I3547" s="3" t="s">
        <v>23</v>
      </c>
      <c r="J3547" s="3" t="s">
        <v>79</v>
      </c>
      <c r="K3547" s="3" t="s">
        <v>80</v>
      </c>
      <c r="L3547" s="6">
        <v>83768</v>
      </c>
      <c r="M3547" s="6">
        <v>19868</v>
      </c>
      <c r="N3547" s="6">
        <v>12030</v>
      </c>
      <c r="O3547" s="6">
        <v>97051</v>
      </c>
      <c r="P3547" s="6">
        <v>117461</v>
      </c>
      <c r="Q3547" s="6">
        <v>66035.600000000006</v>
      </c>
    </row>
    <row r="3548" spans="7:17" x14ac:dyDescent="0.3">
      <c r="G3548" s="3" t="s">
        <v>20</v>
      </c>
      <c r="H3548" s="3" t="s">
        <v>75</v>
      </c>
      <c r="I3548" s="3" t="s">
        <v>23</v>
      </c>
      <c r="J3548" s="3" t="s">
        <v>79</v>
      </c>
      <c r="K3548" s="3" t="s">
        <v>81</v>
      </c>
      <c r="L3548" s="6">
        <v>83768</v>
      </c>
      <c r="M3548" s="6">
        <v>19868</v>
      </c>
      <c r="N3548" s="6">
        <v>12030</v>
      </c>
      <c r="O3548" s="6">
        <v>97051</v>
      </c>
      <c r="P3548" s="6">
        <v>36016</v>
      </c>
      <c r="Q3548" s="6">
        <v>49746.6</v>
      </c>
    </row>
    <row r="3549" spans="7:17" x14ac:dyDescent="0.3">
      <c r="G3549" s="3" t="s">
        <v>20</v>
      </c>
      <c r="H3549" s="3" t="s">
        <v>75</v>
      </c>
      <c r="I3549" s="3" t="s">
        <v>23</v>
      </c>
      <c r="J3549" s="3" t="s">
        <v>79</v>
      </c>
      <c r="K3549" s="3" t="s">
        <v>82</v>
      </c>
      <c r="L3549" s="6">
        <v>83768</v>
      </c>
      <c r="M3549" s="6">
        <v>19868</v>
      </c>
      <c r="N3549" s="6">
        <v>12030</v>
      </c>
      <c r="O3549" s="6">
        <v>97051</v>
      </c>
      <c r="P3549" s="6">
        <v>33332</v>
      </c>
      <c r="Q3549" s="6">
        <v>49209.8</v>
      </c>
    </row>
    <row r="3550" spans="7:17" x14ac:dyDescent="0.3">
      <c r="G3550" s="3" t="s">
        <v>20</v>
      </c>
      <c r="H3550" s="3" t="s">
        <v>75</v>
      </c>
      <c r="I3550" s="3" t="s">
        <v>23</v>
      </c>
      <c r="J3550" s="3" t="s">
        <v>79</v>
      </c>
      <c r="K3550" s="3" t="s">
        <v>83</v>
      </c>
      <c r="L3550" s="6">
        <v>83768</v>
      </c>
      <c r="M3550" s="6">
        <v>19868</v>
      </c>
      <c r="N3550" s="6">
        <v>12030</v>
      </c>
      <c r="O3550" s="6">
        <v>97051</v>
      </c>
      <c r="P3550" s="6">
        <v>41696</v>
      </c>
      <c r="Q3550" s="6">
        <v>50882.6</v>
      </c>
    </row>
    <row r="3551" spans="7:17" x14ac:dyDescent="0.3">
      <c r="G3551" s="3" t="s">
        <v>20</v>
      </c>
      <c r="H3551" s="3" t="s">
        <v>75</v>
      </c>
      <c r="I3551" s="3" t="s">
        <v>23</v>
      </c>
      <c r="J3551" s="3" t="s">
        <v>79</v>
      </c>
      <c r="K3551" s="3" t="s">
        <v>84</v>
      </c>
      <c r="L3551" s="6">
        <v>83768</v>
      </c>
      <c r="M3551" s="6">
        <v>19868</v>
      </c>
      <c r="N3551" s="6">
        <v>12030</v>
      </c>
      <c r="O3551" s="6">
        <v>97051</v>
      </c>
      <c r="P3551" s="6">
        <v>84732</v>
      </c>
      <c r="Q3551" s="6">
        <v>59489.8</v>
      </c>
    </row>
    <row r="3552" spans="7:17" x14ac:dyDescent="0.3">
      <c r="G3552" s="3" t="s">
        <v>20</v>
      </c>
      <c r="H3552" s="3" t="s">
        <v>75</v>
      </c>
      <c r="I3552" s="3" t="s">
        <v>23</v>
      </c>
      <c r="J3552" s="3" t="s">
        <v>79</v>
      </c>
      <c r="K3552" s="3" t="s">
        <v>24</v>
      </c>
      <c r="L3552" s="6">
        <v>83768</v>
      </c>
      <c r="M3552" s="6">
        <v>19868</v>
      </c>
      <c r="N3552" s="6">
        <v>12030</v>
      </c>
      <c r="O3552" s="6">
        <v>97051</v>
      </c>
      <c r="P3552" s="6">
        <v>100893</v>
      </c>
      <c r="Q3552" s="6">
        <v>62722</v>
      </c>
    </row>
    <row r="3553" spans="7:17" x14ac:dyDescent="0.3">
      <c r="G3553" s="3" t="s">
        <v>20</v>
      </c>
      <c r="H3553" s="3" t="s">
        <v>75</v>
      </c>
      <c r="I3553" s="3" t="s">
        <v>23</v>
      </c>
      <c r="J3553" s="3" t="s">
        <v>25</v>
      </c>
      <c r="K3553" s="3" t="s">
        <v>80</v>
      </c>
      <c r="L3553" s="6">
        <v>83768</v>
      </c>
      <c r="M3553" s="6">
        <v>19868</v>
      </c>
      <c r="N3553" s="6">
        <v>12030</v>
      </c>
      <c r="O3553" s="6">
        <v>50249</v>
      </c>
      <c r="P3553" s="6">
        <v>117461</v>
      </c>
      <c r="Q3553" s="6">
        <v>56675.199999999997</v>
      </c>
    </row>
    <row r="3554" spans="7:17" x14ac:dyDescent="0.3">
      <c r="G3554" s="3" t="s">
        <v>20</v>
      </c>
      <c r="H3554" s="3" t="s">
        <v>75</v>
      </c>
      <c r="I3554" s="3" t="s">
        <v>23</v>
      </c>
      <c r="J3554" s="3" t="s">
        <v>25</v>
      </c>
      <c r="K3554" s="3" t="s">
        <v>81</v>
      </c>
      <c r="L3554" s="6">
        <v>83768</v>
      </c>
      <c r="M3554" s="6">
        <v>19868</v>
      </c>
      <c r="N3554" s="6">
        <v>12030</v>
      </c>
      <c r="O3554" s="6">
        <v>50249</v>
      </c>
      <c r="P3554" s="6">
        <v>36016</v>
      </c>
      <c r="Q3554" s="6">
        <v>40386.199999999997</v>
      </c>
    </row>
    <row r="3555" spans="7:17" x14ac:dyDescent="0.3">
      <c r="G3555" s="3" t="s">
        <v>20</v>
      </c>
      <c r="H3555" s="3" t="s">
        <v>75</v>
      </c>
      <c r="I3555" s="3" t="s">
        <v>23</v>
      </c>
      <c r="J3555" s="3" t="s">
        <v>25</v>
      </c>
      <c r="K3555" s="3" t="s">
        <v>82</v>
      </c>
      <c r="L3555" s="6">
        <v>83768</v>
      </c>
      <c r="M3555" s="6">
        <v>19868</v>
      </c>
      <c r="N3555" s="6">
        <v>12030</v>
      </c>
      <c r="O3555" s="6">
        <v>50249</v>
      </c>
      <c r="P3555" s="6">
        <v>33332</v>
      </c>
      <c r="Q3555" s="6">
        <v>39849.4</v>
      </c>
    </row>
    <row r="3556" spans="7:17" x14ac:dyDescent="0.3">
      <c r="G3556" s="3" t="s">
        <v>20</v>
      </c>
      <c r="H3556" s="3" t="s">
        <v>75</v>
      </c>
      <c r="I3556" s="3" t="s">
        <v>23</v>
      </c>
      <c r="J3556" s="3" t="s">
        <v>25</v>
      </c>
      <c r="K3556" s="3" t="s">
        <v>83</v>
      </c>
      <c r="L3556" s="6">
        <v>83768</v>
      </c>
      <c r="M3556" s="6">
        <v>19868</v>
      </c>
      <c r="N3556" s="6">
        <v>12030</v>
      </c>
      <c r="O3556" s="6">
        <v>50249</v>
      </c>
      <c r="P3556" s="6">
        <v>41696</v>
      </c>
      <c r="Q3556" s="6">
        <v>41522.199999999997</v>
      </c>
    </row>
    <row r="3557" spans="7:17" x14ac:dyDescent="0.3">
      <c r="G3557" s="3" t="s">
        <v>20</v>
      </c>
      <c r="H3557" s="3" t="s">
        <v>75</v>
      </c>
      <c r="I3557" s="3" t="s">
        <v>23</v>
      </c>
      <c r="J3557" s="3" t="s">
        <v>25</v>
      </c>
      <c r="K3557" s="3" t="s">
        <v>84</v>
      </c>
      <c r="L3557" s="6">
        <v>83768</v>
      </c>
      <c r="M3557" s="6">
        <v>19868</v>
      </c>
      <c r="N3557" s="6">
        <v>12030</v>
      </c>
      <c r="O3557" s="6">
        <v>50249</v>
      </c>
      <c r="P3557" s="6">
        <v>84732</v>
      </c>
      <c r="Q3557" s="6">
        <v>50129.4</v>
      </c>
    </row>
    <row r="3558" spans="7:17" x14ac:dyDescent="0.3">
      <c r="G3558" s="3" t="s">
        <v>20</v>
      </c>
      <c r="H3558" s="3" t="s">
        <v>75</v>
      </c>
      <c r="I3558" s="3" t="s">
        <v>23</v>
      </c>
      <c r="J3558" s="3" t="s">
        <v>25</v>
      </c>
      <c r="K3558" s="3" t="s">
        <v>24</v>
      </c>
      <c r="L3558" s="6">
        <v>83768</v>
      </c>
      <c r="M3558" s="6">
        <v>19868</v>
      </c>
      <c r="N3558" s="6">
        <v>12030</v>
      </c>
      <c r="O3558" s="6">
        <v>50249</v>
      </c>
      <c r="P3558" s="6">
        <v>100893</v>
      </c>
      <c r="Q3558" s="6">
        <v>53361.599999999999</v>
      </c>
    </row>
    <row r="3559" spans="7:17" x14ac:dyDescent="0.3">
      <c r="G3559" s="3" t="s">
        <v>20</v>
      </c>
      <c r="H3559" s="3" t="s">
        <v>75</v>
      </c>
      <c r="I3559" s="3" t="s">
        <v>23</v>
      </c>
      <c r="J3559" s="3" t="s">
        <v>80</v>
      </c>
      <c r="K3559" s="3" t="s">
        <v>81</v>
      </c>
      <c r="L3559" s="6">
        <v>83768</v>
      </c>
      <c r="M3559" s="6">
        <v>19868</v>
      </c>
      <c r="N3559" s="6">
        <v>12030</v>
      </c>
      <c r="O3559" s="6">
        <v>117461</v>
      </c>
      <c r="P3559" s="6">
        <v>36016</v>
      </c>
      <c r="Q3559" s="6">
        <v>53828.6</v>
      </c>
    </row>
    <row r="3560" spans="7:17" x14ac:dyDescent="0.3">
      <c r="G3560" s="3" t="s">
        <v>20</v>
      </c>
      <c r="H3560" s="3" t="s">
        <v>75</v>
      </c>
      <c r="I3560" s="3" t="s">
        <v>23</v>
      </c>
      <c r="J3560" s="3" t="s">
        <v>80</v>
      </c>
      <c r="K3560" s="3" t="s">
        <v>82</v>
      </c>
      <c r="L3560" s="6">
        <v>83768</v>
      </c>
      <c r="M3560" s="6">
        <v>19868</v>
      </c>
      <c r="N3560" s="6">
        <v>12030</v>
      </c>
      <c r="O3560" s="6">
        <v>117461</v>
      </c>
      <c r="P3560" s="6">
        <v>33332</v>
      </c>
      <c r="Q3560" s="6">
        <v>53291.8</v>
      </c>
    </row>
    <row r="3561" spans="7:17" x14ac:dyDescent="0.3">
      <c r="G3561" s="3" t="s">
        <v>20</v>
      </c>
      <c r="H3561" s="3" t="s">
        <v>75</v>
      </c>
      <c r="I3561" s="3" t="s">
        <v>23</v>
      </c>
      <c r="J3561" s="3" t="s">
        <v>80</v>
      </c>
      <c r="K3561" s="3" t="s">
        <v>83</v>
      </c>
      <c r="L3561" s="6">
        <v>83768</v>
      </c>
      <c r="M3561" s="6">
        <v>19868</v>
      </c>
      <c r="N3561" s="6">
        <v>12030</v>
      </c>
      <c r="O3561" s="6">
        <v>117461</v>
      </c>
      <c r="P3561" s="6">
        <v>41696</v>
      </c>
      <c r="Q3561" s="6">
        <v>54964.6</v>
      </c>
    </row>
    <row r="3562" spans="7:17" x14ac:dyDescent="0.3">
      <c r="G3562" s="3" t="s">
        <v>20</v>
      </c>
      <c r="H3562" s="3" t="s">
        <v>75</v>
      </c>
      <c r="I3562" s="3" t="s">
        <v>23</v>
      </c>
      <c r="J3562" s="3" t="s">
        <v>80</v>
      </c>
      <c r="K3562" s="3" t="s">
        <v>84</v>
      </c>
      <c r="L3562" s="6">
        <v>83768</v>
      </c>
      <c r="M3562" s="6">
        <v>19868</v>
      </c>
      <c r="N3562" s="6">
        <v>12030</v>
      </c>
      <c r="O3562" s="6">
        <v>117461</v>
      </c>
      <c r="P3562" s="6">
        <v>84732</v>
      </c>
      <c r="Q3562" s="6">
        <v>63571.8</v>
      </c>
    </row>
    <row r="3563" spans="7:17" x14ac:dyDescent="0.3">
      <c r="G3563" s="3" t="s">
        <v>20</v>
      </c>
      <c r="H3563" s="3" t="s">
        <v>75</v>
      </c>
      <c r="I3563" s="3" t="s">
        <v>23</v>
      </c>
      <c r="J3563" s="3" t="s">
        <v>80</v>
      </c>
      <c r="K3563" s="3" t="s">
        <v>24</v>
      </c>
      <c r="L3563" s="6">
        <v>83768</v>
      </c>
      <c r="M3563" s="6">
        <v>19868</v>
      </c>
      <c r="N3563" s="6">
        <v>12030</v>
      </c>
      <c r="O3563" s="6">
        <v>117461</v>
      </c>
      <c r="P3563" s="6">
        <v>100893</v>
      </c>
      <c r="Q3563" s="6">
        <v>66804</v>
      </c>
    </row>
    <row r="3564" spans="7:17" x14ac:dyDescent="0.3">
      <c r="G3564" s="3" t="s">
        <v>20</v>
      </c>
      <c r="H3564" s="3" t="s">
        <v>75</v>
      </c>
      <c r="I3564" s="3" t="s">
        <v>23</v>
      </c>
      <c r="J3564" s="3" t="s">
        <v>81</v>
      </c>
      <c r="K3564" s="3" t="s">
        <v>82</v>
      </c>
      <c r="L3564" s="6">
        <v>83768</v>
      </c>
      <c r="M3564" s="6">
        <v>19868</v>
      </c>
      <c r="N3564" s="6">
        <v>12030</v>
      </c>
      <c r="O3564" s="6">
        <v>36016</v>
      </c>
      <c r="P3564" s="6">
        <v>33332</v>
      </c>
      <c r="Q3564" s="6">
        <v>37002.800000000003</v>
      </c>
    </row>
    <row r="3565" spans="7:17" x14ac:dyDescent="0.3">
      <c r="G3565" s="3" t="s">
        <v>20</v>
      </c>
      <c r="H3565" s="3" t="s">
        <v>75</v>
      </c>
      <c r="I3565" s="3" t="s">
        <v>23</v>
      </c>
      <c r="J3565" s="3" t="s">
        <v>81</v>
      </c>
      <c r="K3565" s="3" t="s">
        <v>83</v>
      </c>
      <c r="L3565" s="6">
        <v>83768</v>
      </c>
      <c r="M3565" s="6">
        <v>19868</v>
      </c>
      <c r="N3565" s="6">
        <v>12030</v>
      </c>
      <c r="O3565" s="6">
        <v>36016</v>
      </c>
      <c r="P3565" s="6">
        <v>41696</v>
      </c>
      <c r="Q3565" s="6">
        <v>38675.599999999999</v>
      </c>
    </row>
    <row r="3566" spans="7:17" x14ac:dyDescent="0.3">
      <c r="G3566" s="3" t="s">
        <v>20</v>
      </c>
      <c r="H3566" s="3" t="s">
        <v>75</v>
      </c>
      <c r="I3566" s="3" t="s">
        <v>23</v>
      </c>
      <c r="J3566" s="3" t="s">
        <v>81</v>
      </c>
      <c r="K3566" s="3" t="s">
        <v>84</v>
      </c>
      <c r="L3566" s="6">
        <v>83768</v>
      </c>
      <c r="M3566" s="6">
        <v>19868</v>
      </c>
      <c r="N3566" s="6">
        <v>12030</v>
      </c>
      <c r="O3566" s="6">
        <v>36016</v>
      </c>
      <c r="P3566" s="6">
        <v>84732</v>
      </c>
      <c r="Q3566" s="6">
        <v>47282.8</v>
      </c>
    </row>
    <row r="3567" spans="7:17" x14ac:dyDescent="0.3">
      <c r="G3567" s="3" t="s">
        <v>20</v>
      </c>
      <c r="H3567" s="3" t="s">
        <v>75</v>
      </c>
      <c r="I3567" s="3" t="s">
        <v>23</v>
      </c>
      <c r="J3567" s="3" t="s">
        <v>81</v>
      </c>
      <c r="K3567" s="3" t="s">
        <v>24</v>
      </c>
      <c r="L3567" s="6">
        <v>83768</v>
      </c>
      <c r="M3567" s="6">
        <v>19868</v>
      </c>
      <c r="N3567" s="6">
        <v>12030</v>
      </c>
      <c r="O3567" s="6">
        <v>36016</v>
      </c>
      <c r="P3567" s="6">
        <v>100893</v>
      </c>
      <c r="Q3567" s="6">
        <v>50515</v>
      </c>
    </row>
    <row r="3568" spans="7:17" x14ac:dyDescent="0.3">
      <c r="G3568" s="3" t="s">
        <v>20</v>
      </c>
      <c r="H3568" s="3" t="s">
        <v>75</v>
      </c>
      <c r="I3568" s="3" t="s">
        <v>23</v>
      </c>
      <c r="J3568" s="3" t="s">
        <v>82</v>
      </c>
      <c r="K3568" s="3" t="s">
        <v>83</v>
      </c>
      <c r="L3568" s="6">
        <v>83768</v>
      </c>
      <c r="M3568" s="6">
        <v>19868</v>
      </c>
      <c r="N3568" s="6">
        <v>12030</v>
      </c>
      <c r="O3568" s="6">
        <v>33332</v>
      </c>
      <c r="P3568" s="6">
        <v>41696</v>
      </c>
      <c r="Q3568" s="6">
        <v>38138.800000000003</v>
      </c>
    </row>
    <row r="3569" spans="7:17" x14ac:dyDescent="0.3">
      <c r="G3569" s="3" t="s">
        <v>20</v>
      </c>
      <c r="H3569" s="3" t="s">
        <v>75</v>
      </c>
      <c r="I3569" s="3" t="s">
        <v>23</v>
      </c>
      <c r="J3569" s="3" t="s">
        <v>82</v>
      </c>
      <c r="K3569" s="3" t="s">
        <v>84</v>
      </c>
      <c r="L3569" s="6">
        <v>83768</v>
      </c>
      <c r="M3569" s="6">
        <v>19868</v>
      </c>
      <c r="N3569" s="6">
        <v>12030</v>
      </c>
      <c r="O3569" s="6">
        <v>33332</v>
      </c>
      <c r="P3569" s="6">
        <v>84732</v>
      </c>
      <c r="Q3569" s="6">
        <v>46746</v>
      </c>
    </row>
    <row r="3570" spans="7:17" x14ac:dyDescent="0.3">
      <c r="G3570" s="3" t="s">
        <v>20</v>
      </c>
      <c r="H3570" s="3" t="s">
        <v>75</v>
      </c>
      <c r="I3570" s="3" t="s">
        <v>23</v>
      </c>
      <c r="J3570" s="3" t="s">
        <v>82</v>
      </c>
      <c r="K3570" s="3" t="s">
        <v>24</v>
      </c>
      <c r="L3570" s="6">
        <v>83768</v>
      </c>
      <c r="M3570" s="6">
        <v>19868</v>
      </c>
      <c r="N3570" s="6">
        <v>12030</v>
      </c>
      <c r="O3570" s="6">
        <v>33332</v>
      </c>
      <c r="P3570" s="6">
        <v>100893</v>
      </c>
      <c r="Q3570" s="6">
        <v>49978.2</v>
      </c>
    </row>
    <row r="3571" spans="7:17" x14ac:dyDescent="0.3">
      <c r="G3571" s="3" t="s">
        <v>20</v>
      </c>
      <c r="H3571" s="3" t="s">
        <v>75</v>
      </c>
      <c r="I3571" s="3" t="s">
        <v>23</v>
      </c>
      <c r="J3571" s="3" t="s">
        <v>83</v>
      </c>
      <c r="K3571" s="3" t="s">
        <v>84</v>
      </c>
      <c r="L3571" s="6">
        <v>83768</v>
      </c>
      <c r="M3571" s="6">
        <v>19868</v>
      </c>
      <c r="N3571" s="6">
        <v>12030</v>
      </c>
      <c r="O3571" s="6">
        <v>41696</v>
      </c>
      <c r="P3571" s="6">
        <v>84732</v>
      </c>
      <c r="Q3571" s="6">
        <v>48418.8</v>
      </c>
    </row>
    <row r="3572" spans="7:17" x14ac:dyDescent="0.3">
      <c r="G3572" s="3" t="s">
        <v>20</v>
      </c>
      <c r="H3572" s="3" t="s">
        <v>75</v>
      </c>
      <c r="I3572" s="3" t="s">
        <v>23</v>
      </c>
      <c r="J3572" s="3" t="s">
        <v>83</v>
      </c>
      <c r="K3572" s="3" t="s">
        <v>24</v>
      </c>
      <c r="L3572" s="6">
        <v>83768</v>
      </c>
      <c r="M3572" s="6">
        <v>19868</v>
      </c>
      <c r="N3572" s="6">
        <v>12030</v>
      </c>
      <c r="O3572" s="6">
        <v>41696</v>
      </c>
      <c r="P3572" s="6">
        <v>100893</v>
      </c>
      <c r="Q3572" s="6">
        <v>51651</v>
      </c>
    </row>
    <row r="3573" spans="7:17" x14ac:dyDescent="0.3">
      <c r="G3573" s="3" t="s">
        <v>20</v>
      </c>
      <c r="H3573" s="3" t="s">
        <v>75</v>
      </c>
      <c r="I3573" s="3" t="s">
        <v>23</v>
      </c>
      <c r="J3573" s="3" t="s">
        <v>84</v>
      </c>
      <c r="K3573" s="3" t="s">
        <v>24</v>
      </c>
      <c r="L3573" s="6">
        <v>83768</v>
      </c>
      <c r="M3573" s="6">
        <v>19868</v>
      </c>
      <c r="N3573" s="6">
        <v>12030</v>
      </c>
      <c r="O3573" s="6">
        <v>84732</v>
      </c>
      <c r="P3573" s="6">
        <v>100893</v>
      </c>
      <c r="Q3573" s="6">
        <v>60258.2</v>
      </c>
    </row>
    <row r="3574" spans="7:17" x14ac:dyDescent="0.3">
      <c r="G3574" s="3" t="s">
        <v>20</v>
      </c>
      <c r="H3574" s="3" t="s">
        <v>75</v>
      </c>
      <c r="I3574" s="3" t="s">
        <v>77</v>
      </c>
      <c r="J3574" s="3" t="s">
        <v>78</v>
      </c>
      <c r="K3574" s="3" t="s">
        <v>79</v>
      </c>
      <c r="L3574" s="6">
        <v>83768</v>
      </c>
      <c r="M3574" s="6">
        <v>19868</v>
      </c>
      <c r="N3574" s="6">
        <v>65219</v>
      </c>
      <c r="O3574" s="6">
        <v>94450</v>
      </c>
      <c r="P3574" s="6">
        <v>97051</v>
      </c>
      <c r="Q3574" s="6">
        <v>72071.199999999997</v>
      </c>
    </row>
    <row r="3575" spans="7:17" x14ac:dyDescent="0.3">
      <c r="G3575" s="3" t="s">
        <v>20</v>
      </c>
      <c r="H3575" s="3" t="s">
        <v>75</v>
      </c>
      <c r="I3575" s="3" t="s">
        <v>77</v>
      </c>
      <c r="J3575" s="3" t="s">
        <v>78</v>
      </c>
      <c r="K3575" s="3" t="s">
        <v>25</v>
      </c>
      <c r="L3575" s="6">
        <v>83768</v>
      </c>
      <c r="M3575" s="6">
        <v>19868</v>
      </c>
      <c r="N3575" s="6">
        <v>65219</v>
      </c>
      <c r="O3575" s="6">
        <v>94450</v>
      </c>
      <c r="P3575" s="6">
        <v>50249</v>
      </c>
      <c r="Q3575" s="6">
        <v>62710.8</v>
      </c>
    </row>
    <row r="3576" spans="7:17" x14ac:dyDescent="0.3">
      <c r="G3576" s="3" t="s">
        <v>20</v>
      </c>
      <c r="H3576" s="3" t="s">
        <v>75</v>
      </c>
      <c r="I3576" s="3" t="s">
        <v>77</v>
      </c>
      <c r="J3576" s="3" t="s">
        <v>78</v>
      </c>
      <c r="K3576" s="3" t="s">
        <v>80</v>
      </c>
      <c r="L3576" s="6">
        <v>83768</v>
      </c>
      <c r="M3576" s="6">
        <v>19868</v>
      </c>
      <c r="N3576" s="6">
        <v>65219</v>
      </c>
      <c r="O3576" s="6">
        <v>94450</v>
      </c>
      <c r="P3576" s="6">
        <v>117461</v>
      </c>
      <c r="Q3576" s="6">
        <v>76153.2</v>
      </c>
    </row>
    <row r="3577" spans="7:17" x14ac:dyDescent="0.3">
      <c r="G3577" s="3" t="s">
        <v>20</v>
      </c>
      <c r="H3577" s="3" t="s">
        <v>75</v>
      </c>
      <c r="I3577" s="3" t="s">
        <v>77</v>
      </c>
      <c r="J3577" s="3" t="s">
        <v>78</v>
      </c>
      <c r="K3577" s="3" t="s">
        <v>81</v>
      </c>
      <c r="L3577" s="6">
        <v>83768</v>
      </c>
      <c r="M3577" s="6">
        <v>19868</v>
      </c>
      <c r="N3577" s="6">
        <v>65219</v>
      </c>
      <c r="O3577" s="6">
        <v>94450</v>
      </c>
      <c r="P3577" s="6">
        <v>36016</v>
      </c>
      <c r="Q3577" s="6">
        <v>59864.2</v>
      </c>
    </row>
    <row r="3578" spans="7:17" x14ac:dyDescent="0.3">
      <c r="G3578" s="3" t="s">
        <v>20</v>
      </c>
      <c r="H3578" s="3" t="s">
        <v>75</v>
      </c>
      <c r="I3578" s="3" t="s">
        <v>77</v>
      </c>
      <c r="J3578" s="3" t="s">
        <v>78</v>
      </c>
      <c r="K3578" s="3" t="s">
        <v>82</v>
      </c>
      <c r="L3578" s="6">
        <v>83768</v>
      </c>
      <c r="M3578" s="6">
        <v>19868</v>
      </c>
      <c r="N3578" s="6">
        <v>65219</v>
      </c>
      <c r="O3578" s="6">
        <v>94450</v>
      </c>
      <c r="P3578" s="6">
        <v>33332</v>
      </c>
      <c r="Q3578" s="6">
        <v>59327.4</v>
      </c>
    </row>
    <row r="3579" spans="7:17" x14ac:dyDescent="0.3">
      <c r="G3579" s="3" t="s">
        <v>20</v>
      </c>
      <c r="H3579" s="3" t="s">
        <v>75</v>
      </c>
      <c r="I3579" s="3" t="s">
        <v>77</v>
      </c>
      <c r="J3579" s="3" t="s">
        <v>78</v>
      </c>
      <c r="K3579" s="3" t="s">
        <v>83</v>
      </c>
      <c r="L3579" s="6">
        <v>83768</v>
      </c>
      <c r="M3579" s="6">
        <v>19868</v>
      </c>
      <c r="N3579" s="6">
        <v>65219</v>
      </c>
      <c r="O3579" s="6">
        <v>94450</v>
      </c>
      <c r="P3579" s="6">
        <v>41696</v>
      </c>
      <c r="Q3579" s="6">
        <v>61000.2</v>
      </c>
    </row>
    <row r="3580" spans="7:17" x14ac:dyDescent="0.3">
      <c r="G3580" s="3" t="s">
        <v>20</v>
      </c>
      <c r="H3580" s="3" t="s">
        <v>75</v>
      </c>
      <c r="I3580" s="3" t="s">
        <v>77</v>
      </c>
      <c r="J3580" s="3" t="s">
        <v>78</v>
      </c>
      <c r="K3580" s="3" t="s">
        <v>84</v>
      </c>
      <c r="L3580" s="6">
        <v>83768</v>
      </c>
      <c r="M3580" s="6">
        <v>19868</v>
      </c>
      <c r="N3580" s="6">
        <v>65219</v>
      </c>
      <c r="O3580" s="6">
        <v>94450</v>
      </c>
      <c r="P3580" s="6">
        <v>84732</v>
      </c>
      <c r="Q3580" s="6">
        <v>69607.399999999994</v>
      </c>
    </row>
    <row r="3581" spans="7:17" x14ac:dyDescent="0.3">
      <c r="G3581" s="3" t="s">
        <v>20</v>
      </c>
      <c r="H3581" s="3" t="s">
        <v>75</v>
      </c>
      <c r="I3581" s="3" t="s">
        <v>77</v>
      </c>
      <c r="J3581" s="3" t="s">
        <v>78</v>
      </c>
      <c r="K3581" s="3" t="s">
        <v>24</v>
      </c>
      <c r="L3581" s="6">
        <v>83768</v>
      </c>
      <c r="M3581" s="6">
        <v>19868</v>
      </c>
      <c r="N3581" s="6">
        <v>65219</v>
      </c>
      <c r="O3581" s="6">
        <v>94450</v>
      </c>
      <c r="P3581" s="6">
        <v>100893</v>
      </c>
      <c r="Q3581" s="6">
        <v>72839.600000000006</v>
      </c>
    </row>
    <row r="3582" spans="7:17" x14ac:dyDescent="0.3">
      <c r="G3582" s="3" t="s">
        <v>20</v>
      </c>
      <c r="H3582" s="3" t="s">
        <v>75</v>
      </c>
      <c r="I3582" s="3" t="s">
        <v>77</v>
      </c>
      <c r="J3582" s="3" t="s">
        <v>79</v>
      </c>
      <c r="K3582" s="3" t="s">
        <v>25</v>
      </c>
      <c r="L3582" s="6">
        <v>83768</v>
      </c>
      <c r="M3582" s="6">
        <v>19868</v>
      </c>
      <c r="N3582" s="6">
        <v>65219</v>
      </c>
      <c r="O3582" s="6">
        <v>97051</v>
      </c>
      <c r="P3582" s="6">
        <v>50249</v>
      </c>
      <c r="Q3582" s="6">
        <v>63231</v>
      </c>
    </row>
    <row r="3583" spans="7:17" x14ac:dyDescent="0.3">
      <c r="G3583" s="3" t="s">
        <v>20</v>
      </c>
      <c r="H3583" s="3" t="s">
        <v>75</v>
      </c>
      <c r="I3583" s="3" t="s">
        <v>77</v>
      </c>
      <c r="J3583" s="3" t="s">
        <v>79</v>
      </c>
      <c r="K3583" s="3" t="s">
        <v>80</v>
      </c>
      <c r="L3583" s="6">
        <v>83768</v>
      </c>
      <c r="M3583" s="6">
        <v>19868</v>
      </c>
      <c r="N3583" s="6">
        <v>65219</v>
      </c>
      <c r="O3583" s="6">
        <v>97051</v>
      </c>
      <c r="P3583" s="6">
        <v>117461</v>
      </c>
      <c r="Q3583" s="6">
        <v>76673.399999999994</v>
      </c>
    </row>
    <row r="3584" spans="7:17" x14ac:dyDescent="0.3">
      <c r="G3584" s="3" t="s">
        <v>20</v>
      </c>
      <c r="H3584" s="3" t="s">
        <v>75</v>
      </c>
      <c r="I3584" s="3" t="s">
        <v>77</v>
      </c>
      <c r="J3584" s="3" t="s">
        <v>79</v>
      </c>
      <c r="K3584" s="3" t="s">
        <v>81</v>
      </c>
      <c r="L3584" s="6">
        <v>83768</v>
      </c>
      <c r="M3584" s="6">
        <v>19868</v>
      </c>
      <c r="N3584" s="6">
        <v>65219</v>
      </c>
      <c r="O3584" s="6">
        <v>97051</v>
      </c>
      <c r="P3584" s="6">
        <v>36016</v>
      </c>
      <c r="Q3584" s="6">
        <v>60384.4</v>
      </c>
    </row>
    <row r="3585" spans="7:17" x14ac:dyDescent="0.3">
      <c r="G3585" s="3" t="s">
        <v>20</v>
      </c>
      <c r="H3585" s="3" t="s">
        <v>75</v>
      </c>
      <c r="I3585" s="3" t="s">
        <v>77</v>
      </c>
      <c r="J3585" s="3" t="s">
        <v>79</v>
      </c>
      <c r="K3585" s="3" t="s">
        <v>82</v>
      </c>
      <c r="L3585" s="6">
        <v>83768</v>
      </c>
      <c r="M3585" s="6">
        <v>19868</v>
      </c>
      <c r="N3585" s="6">
        <v>65219</v>
      </c>
      <c r="O3585" s="6">
        <v>97051</v>
      </c>
      <c r="P3585" s="6">
        <v>33332</v>
      </c>
      <c r="Q3585" s="6">
        <v>59847.6</v>
      </c>
    </row>
    <row r="3586" spans="7:17" x14ac:dyDescent="0.3">
      <c r="G3586" s="3" t="s">
        <v>20</v>
      </c>
      <c r="H3586" s="3" t="s">
        <v>75</v>
      </c>
      <c r="I3586" s="3" t="s">
        <v>77</v>
      </c>
      <c r="J3586" s="3" t="s">
        <v>79</v>
      </c>
      <c r="K3586" s="3" t="s">
        <v>83</v>
      </c>
      <c r="L3586" s="6">
        <v>83768</v>
      </c>
      <c r="M3586" s="6">
        <v>19868</v>
      </c>
      <c r="N3586" s="6">
        <v>65219</v>
      </c>
      <c r="O3586" s="6">
        <v>97051</v>
      </c>
      <c r="P3586" s="6">
        <v>41696</v>
      </c>
      <c r="Q3586" s="6">
        <v>61520.4</v>
      </c>
    </row>
    <row r="3587" spans="7:17" x14ac:dyDescent="0.3">
      <c r="G3587" s="3" t="s">
        <v>20</v>
      </c>
      <c r="H3587" s="3" t="s">
        <v>75</v>
      </c>
      <c r="I3587" s="3" t="s">
        <v>77</v>
      </c>
      <c r="J3587" s="3" t="s">
        <v>79</v>
      </c>
      <c r="K3587" s="3" t="s">
        <v>84</v>
      </c>
      <c r="L3587" s="6">
        <v>83768</v>
      </c>
      <c r="M3587" s="6">
        <v>19868</v>
      </c>
      <c r="N3587" s="6">
        <v>65219</v>
      </c>
      <c r="O3587" s="6">
        <v>97051</v>
      </c>
      <c r="P3587" s="6">
        <v>84732</v>
      </c>
      <c r="Q3587" s="6">
        <v>70127.600000000006</v>
      </c>
    </row>
    <row r="3588" spans="7:17" x14ac:dyDescent="0.3">
      <c r="G3588" s="3" t="s">
        <v>20</v>
      </c>
      <c r="H3588" s="3" t="s">
        <v>75</v>
      </c>
      <c r="I3588" s="3" t="s">
        <v>77</v>
      </c>
      <c r="J3588" s="3" t="s">
        <v>79</v>
      </c>
      <c r="K3588" s="3" t="s">
        <v>24</v>
      </c>
      <c r="L3588" s="6">
        <v>83768</v>
      </c>
      <c r="M3588" s="6">
        <v>19868</v>
      </c>
      <c r="N3588" s="6">
        <v>65219</v>
      </c>
      <c r="O3588" s="6">
        <v>97051</v>
      </c>
      <c r="P3588" s="6">
        <v>100893</v>
      </c>
      <c r="Q3588" s="6">
        <v>73359.8</v>
      </c>
    </row>
    <row r="3589" spans="7:17" x14ac:dyDescent="0.3">
      <c r="G3589" s="3" t="s">
        <v>20</v>
      </c>
      <c r="H3589" s="3" t="s">
        <v>75</v>
      </c>
      <c r="I3589" s="3" t="s">
        <v>77</v>
      </c>
      <c r="J3589" s="3" t="s">
        <v>25</v>
      </c>
      <c r="K3589" s="3" t="s">
        <v>80</v>
      </c>
      <c r="L3589" s="6">
        <v>83768</v>
      </c>
      <c r="M3589" s="6">
        <v>19868</v>
      </c>
      <c r="N3589" s="6">
        <v>65219</v>
      </c>
      <c r="O3589" s="6">
        <v>50249</v>
      </c>
      <c r="P3589" s="6">
        <v>117461</v>
      </c>
      <c r="Q3589" s="6">
        <v>67313</v>
      </c>
    </row>
    <row r="3590" spans="7:17" x14ac:dyDescent="0.3">
      <c r="G3590" s="3" t="s">
        <v>20</v>
      </c>
      <c r="H3590" s="3" t="s">
        <v>75</v>
      </c>
      <c r="I3590" s="3" t="s">
        <v>77</v>
      </c>
      <c r="J3590" s="3" t="s">
        <v>25</v>
      </c>
      <c r="K3590" s="3" t="s">
        <v>81</v>
      </c>
      <c r="L3590" s="6">
        <v>83768</v>
      </c>
      <c r="M3590" s="6">
        <v>19868</v>
      </c>
      <c r="N3590" s="6">
        <v>65219</v>
      </c>
      <c r="O3590" s="6">
        <v>50249</v>
      </c>
      <c r="P3590" s="6">
        <v>36016</v>
      </c>
      <c r="Q3590" s="6">
        <v>51024</v>
      </c>
    </row>
    <row r="3591" spans="7:17" x14ac:dyDescent="0.3">
      <c r="G3591" s="3" t="s">
        <v>20</v>
      </c>
      <c r="H3591" s="3" t="s">
        <v>75</v>
      </c>
      <c r="I3591" s="3" t="s">
        <v>77</v>
      </c>
      <c r="J3591" s="3" t="s">
        <v>25</v>
      </c>
      <c r="K3591" s="3" t="s">
        <v>82</v>
      </c>
      <c r="L3591" s="6">
        <v>83768</v>
      </c>
      <c r="M3591" s="6">
        <v>19868</v>
      </c>
      <c r="N3591" s="6">
        <v>65219</v>
      </c>
      <c r="O3591" s="6">
        <v>50249</v>
      </c>
      <c r="P3591" s="6">
        <v>33332</v>
      </c>
      <c r="Q3591" s="6">
        <v>50487.199999999997</v>
      </c>
    </row>
    <row r="3592" spans="7:17" x14ac:dyDescent="0.3">
      <c r="G3592" s="3" t="s">
        <v>20</v>
      </c>
      <c r="H3592" s="3" t="s">
        <v>75</v>
      </c>
      <c r="I3592" s="3" t="s">
        <v>77</v>
      </c>
      <c r="J3592" s="3" t="s">
        <v>25</v>
      </c>
      <c r="K3592" s="3" t="s">
        <v>83</v>
      </c>
      <c r="L3592" s="6">
        <v>83768</v>
      </c>
      <c r="M3592" s="6">
        <v>19868</v>
      </c>
      <c r="N3592" s="6">
        <v>65219</v>
      </c>
      <c r="O3592" s="6">
        <v>50249</v>
      </c>
      <c r="P3592" s="6">
        <v>41696</v>
      </c>
      <c r="Q3592" s="6">
        <v>52160</v>
      </c>
    </row>
    <row r="3593" spans="7:17" x14ac:dyDescent="0.3">
      <c r="G3593" s="3" t="s">
        <v>20</v>
      </c>
      <c r="H3593" s="3" t="s">
        <v>75</v>
      </c>
      <c r="I3593" s="3" t="s">
        <v>77</v>
      </c>
      <c r="J3593" s="3" t="s">
        <v>25</v>
      </c>
      <c r="K3593" s="3" t="s">
        <v>84</v>
      </c>
      <c r="L3593" s="6">
        <v>83768</v>
      </c>
      <c r="M3593" s="6">
        <v>19868</v>
      </c>
      <c r="N3593" s="6">
        <v>65219</v>
      </c>
      <c r="O3593" s="6">
        <v>50249</v>
      </c>
      <c r="P3593" s="6">
        <v>84732</v>
      </c>
      <c r="Q3593" s="6">
        <v>60767.199999999997</v>
      </c>
    </row>
    <row r="3594" spans="7:17" x14ac:dyDescent="0.3">
      <c r="G3594" s="3" t="s">
        <v>20</v>
      </c>
      <c r="H3594" s="3" t="s">
        <v>75</v>
      </c>
      <c r="I3594" s="3" t="s">
        <v>77</v>
      </c>
      <c r="J3594" s="3" t="s">
        <v>25</v>
      </c>
      <c r="K3594" s="3" t="s">
        <v>24</v>
      </c>
      <c r="L3594" s="6">
        <v>83768</v>
      </c>
      <c r="M3594" s="6">
        <v>19868</v>
      </c>
      <c r="N3594" s="6">
        <v>65219</v>
      </c>
      <c r="O3594" s="6">
        <v>50249</v>
      </c>
      <c r="P3594" s="6">
        <v>100893</v>
      </c>
      <c r="Q3594" s="6">
        <v>63999.4</v>
      </c>
    </row>
    <row r="3595" spans="7:17" x14ac:dyDescent="0.3">
      <c r="G3595" s="3" t="s">
        <v>20</v>
      </c>
      <c r="H3595" s="3" t="s">
        <v>75</v>
      </c>
      <c r="I3595" s="3" t="s">
        <v>77</v>
      </c>
      <c r="J3595" s="3" t="s">
        <v>80</v>
      </c>
      <c r="K3595" s="3" t="s">
        <v>81</v>
      </c>
      <c r="L3595" s="6">
        <v>83768</v>
      </c>
      <c r="M3595" s="6">
        <v>19868</v>
      </c>
      <c r="N3595" s="6">
        <v>65219</v>
      </c>
      <c r="O3595" s="6">
        <v>117461</v>
      </c>
      <c r="P3595" s="6">
        <v>36016</v>
      </c>
      <c r="Q3595" s="6">
        <v>64466.400000000001</v>
      </c>
    </row>
    <row r="3596" spans="7:17" x14ac:dyDescent="0.3">
      <c r="G3596" s="3" t="s">
        <v>20</v>
      </c>
      <c r="H3596" s="3" t="s">
        <v>75</v>
      </c>
      <c r="I3596" s="3" t="s">
        <v>77</v>
      </c>
      <c r="J3596" s="3" t="s">
        <v>80</v>
      </c>
      <c r="K3596" s="3" t="s">
        <v>82</v>
      </c>
      <c r="L3596" s="6">
        <v>83768</v>
      </c>
      <c r="M3596" s="6">
        <v>19868</v>
      </c>
      <c r="N3596" s="6">
        <v>65219</v>
      </c>
      <c r="O3596" s="6">
        <v>117461</v>
      </c>
      <c r="P3596" s="6">
        <v>33332</v>
      </c>
      <c r="Q3596" s="6">
        <v>63929.599999999999</v>
      </c>
    </row>
    <row r="3597" spans="7:17" x14ac:dyDescent="0.3">
      <c r="G3597" s="3" t="s">
        <v>20</v>
      </c>
      <c r="H3597" s="3" t="s">
        <v>75</v>
      </c>
      <c r="I3597" s="3" t="s">
        <v>77</v>
      </c>
      <c r="J3597" s="3" t="s">
        <v>80</v>
      </c>
      <c r="K3597" s="3" t="s">
        <v>83</v>
      </c>
      <c r="L3597" s="6">
        <v>83768</v>
      </c>
      <c r="M3597" s="6">
        <v>19868</v>
      </c>
      <c r="N3597" s="6">
        <v>65219</v>
      </c>
      <c r="O3597" s="6">
        <v>117461</v>
      </c>
      <c r="P3597" s="6">
        <v>41696</v>
      </c>
      <c r="Q3597" s="6">
        <v>65602.399999999994</v>
      </c>
    </row>
    <row r="3598" spans="7:17" x14ac:dyDescent="0.3">
      <c r="G3598" s="3" t="s">
        <v>20</v>
      </c>
      <c r="H3598" s="3" t="s">
        <v>75</v>
      </c>
      <c r="I3598" s="3" t="s">
        <v>77</v>
      </c>
      <c r="J3598" s="3" t="s">
        <v>80</v>
      </c>
      <c r="K3598" s="3" t="s">
        <v>84</v>
      </c>
      <c r="L3598" s="6">
        <v>83768</v>
      </c>
      <c r="M3598" s="6">
        <v>19868</v>
      </c>
      <c r="N3598" s="6">
        <v>65219</v>
      </c>
      <c r="O3598" s="6">
        <v>117461</v>
      </c>
      <c r="P3598" s="6">
        <v>84732</v>
      </c>
      <c r="Q3598" s="6">
        <v>74209.600000000006</v>
      </c>
    </row>
    <row r="3599" spans="7:17" x14ac:dyDescent="0.3">
      <c r="G3599" s="3" t="s">
        <v>20</v>
      </c>
      <c r="H3599" s="3" t="s">
        <v>75</v>
      </c>
      <c r="I3599" s="3" t="s">
        <v>77</v>
      </c>
      <c r="J3599" s="3" t="s">
        <v>80</v>
      </c>
      <c r="K3599" s="3" t="s">
        <v>24</v>
      </c>
      <c r="L3599" s="6">
        <v>83768</v>
      </c>
      <c r="M3599" s="6">
        <v>19868</v>
      </c>
      <c r="N3599" s="6">
        <v>65219</v>
      </c>
      <c r="O3599" s="6">
        <v>117461</v>
      </c>
      <c r="P3599" s="6">
        <v>100893</v>
      </c>
      <c r="Q3599" s="6">
        <v>77441.8</v>
      </c>
    </row>
    <row r="3600" spans="7:17" x14ac:dyDescent="0.3">
      <c r="G3600" s="3" t="s">
        <v>20</v>
      </c>
      <c r="H3600" s="3" t="s">
        <v>75</v>
      </c>
      <c r="I3600" s="3" t="s">
        <v>77</v>
      </c>
      <c r="J3600" s="3" t="s">
        <v>81</v>
      </c>
      <c r="K3600" s="3" t="s">
        <v>82</v>
      </c>
      <c r="L3600" s="6">
        <v>83768</v>
      </c>
      <c r="M3600" s="6">
        <v>19868</v>
      </c>
      <c r="N3600" s="6">
        <v>65219</v>
      </c>
      <c r="O3600" s="6">
        <v>36016</v>
      </c>
      <c r="P3600" s="6">
        <v>33332</v>
      </c>
      <c r="Q3600" s="6">
        <v>47640.6</v>
      </c>
    </row>
    <row r="3601" spans="7:17" x14ac:dyDescent="0.3">
      <c r="G3601" s="3" t="s">
        <v>20</v>
      </c>
      <c r="H3601" s="3" t="s">
        <v>75</v>
      </c>
      <c r="I3601" s="3" t="s">
        <v>77</v>
      </c>
      <c r="J3601" s="3" t="s">
        <v>81</v>
      </c>
      <c r="K3601" s="3" t="s">
        <v>83</v>
      </c>
      <c r="L3601" s="6">
        <v>83768</v>
      </c>
      <c r="M3601" s="6">
        <v>19868</v>
      </c>
      <c r="N3601" s="6">
        <v>65219</v>
      </c>
      <c r="O3601" s="6">
        <v>36016</v>
      </c>
      <c r="P3601" s="6">
        <v>41696</v>
      </c>
      <c r="Q3601" s="6">
        <v>49313.4</v>
      </c>
    </row>
    <row r="3602" spans="7:17" x14ac:dyDescent="0.3">
      <c r="G3602" s="3" t="s">
        <v>20</v>
      </c>
      <c r="H3602" s="3" t="s">
        <v>75</v>
      </c>
      <c r="I3602" s="3" t="s">
        <v>77</v>
      </c>
      <c r="J3602" s="3" t="s">
        <v>81</v>
      </c>
      <c r="K3602" s="3" t="s">
        <v>84</v>
      </c>
      <c r="L3602" s="6">
        <v>83768</v>
      </c>
      <c r="M3602" s="6">
        <v>19868</v>
      </c>
      <c r="N3602" s="6">
        <v>65219</v>
      </c>
      <c r="O3602" s="6">
        <v>36016</v>
      </c>
      <c r="P3602" s="6">
        <v>84732</v>
      </c>
      <c r="Q3602" s="6">
        <v>57920.6</v>
      </c>
    </row>
    <row r="3603" spans="7:17" x14ac:dyDescent="0.3">
      <c r="G3603" s="3" t="s">
        <v>20</v>
      </c>
      <c r="H3603" s="3" t="s">
        <v>75</v>
      </c>
      <c r="I3603" s="3" t="s">
        <v>77</v>
      </c>
      <c r="J3603" s="3" t="s">
        <v>81</v>
      </c>
      <c r="K3603" s="3" t="s">
        <v>24</v>
      </c>
      <c r="L3603" s="6">
        <v>83768</v>
      </c>
      <c r="M3603" s="6">
        <v>19868</v>
      </c>
      <c r="N3603" s="6">
        <v>65219</v>
      </c>
      <c r="O3603" s="6">
        <v>36016</v>
      </c>
      <c r="P3603" s="6">
        <v>100893</v>
      </c>
      <c r="Q3603" s="6">
        <v>61152.800000000003</v>
      </c>
    </row>
    <row r="3604" spans="7:17" x14ac:dyDescent="0.3">
      <c r="G3604" s="3" t="s">
        <v>20</v>
      </c>
      <c r="H3604" s="3" t="s">
        <v>75</v>
      </c>
      <c r="I3604" s="3" t="s">
        <v>77</v>
      </c>
      <c r="J3604" s="3" t="s">
        <v>82</v>
      </c>
      <c r="K3604" s="3" t="s">
        <v>83</v>
      </c>
      <c r="L3604" s="6">
        <v>83768</v>
      </c>
      <c r="M3604" s="6">
        <v>19868</v>
      </c>
      <c r="N3604" s="6">
        <v>65219</v>
      </c>
      <c r="O3604" s="6">
        <v>33332</v>
      </c>
      <c r="P3604" s="6">
        <v>41696</v>
      </c>
      <c r="Q3604" s="6">
        <v>48776.6</v>
      </c>
    </row>
    <row r="3605" spans="7:17" x14ac:dyDescent="0.3">
      <c r="G3605" s="3" t="s">
        <v>20</v>
      </c>
      <c r="H3605" s="3" t="s">
        <v>75</v>
      </c>
      <c r="I3605" s="3" t="s">
        <v>77</v>
      </c>
      <c r="J3605" s="3" t="s">
        <v>82</v>
      </c>
      <c r="K3605" s="3" t="s">
        <v>84</v>
      </c>
      <c r="L3605" s="6">
        <v>83768</v>
      </c>
      <c r="M3605" s="6">
        <v>19868</v>
      </c>
      <c r="N3605" s="6">
        <v>65219</v>
      </c>
      <c r="O3605" s="6">
        <v>33332</v>
      </c>
      <c r="P3605" s="6">
        <v>84732</v>
      </c>
      <c r="Q3605" s="6">
        <v>57383.8</v>
      </c>
    </row>
    <row r="3606" spans="7:17" x14ac:dyDescent="0.3">
      <c r="G3606" s="3" t="s">
        <v>20</v>
      </c>
      <c r="H3606" s="3" t="s">
        <v>75</v>
      </c>
      <c r="I3606" s="3" t="s">
        <v>77</v>
      </c>
      <c r="J3606" s="3" t="s">
        <v>82</v>
      </c>
      <c r="K3606" s="3" t="s">
        <v>24</v>
      </c>
      <c r="L3606" s="6">
        <v>83768</v>
      </c>
      <c r="M3606" s="6">
        <v>19868</v>
      </c>
      <c r="N3606" s="6">
        <v>65219</v>
      </c>
      <c r="O3606" s="6">
        <v>33332</v>
      </c>
      <c r="P3606" s="6">
        <v>100893</v>
      </c>
      <c r="Q3606" s="6">
        <v>60616</v>
      </c>
    </row>
    <row r="3607" spans="7:17" x14ac:dyDescent="0.3">
      <c r="G3607" s="3" t="s">
        <v>20</v>
      </c>
      <c r="H3607" s="3" t="s">
        <v>75</v>
      </c>
      <c r="I3607" s="3" t="s">
        <v>77</v>
      </c>
      <c r="J3607" s="3" t="s">
        <v>83</v>
      </c>
      <c r="K3607" s="3" t="s">
        <v>84</v>
      </c>
      <c r="L3607" s="6">
        <v>83768</v>
      </c>
      <c r="M3607" s="6">
        <v>19868</v>
      </c>
      <c r="N3607" s="6">
        <v>65219</v>
      </c>
      <c r="O3607" s="6">
        <v>41696</v>
      </c>
      <c r="P3607" s="6">
        <v>84732</v>
      </c>
      <c r="Q3607" s="6">
        <v>59056.6</v>
      </c>
    </row>
    <row r="3608" spans="7:17" x14ac:dyDescent="0.3">
      <c r="G3608" s="3" t="s">
        <v>20</v>
      </c>
      <c r="H3608" s="3" t="s">
        <v>75</v>
      </c>
      <c r="I3608" s="3" t="s">
        <v>77</v>
      </c>
      <c r="J3608" s="3" t="s">
        <v>83</v>
      </c>
      <c r="K3608" s="3" t="s">
        <v>24</v>
      </c>
      <c r="L3608" s="6">
        <v>83768</v>
      </c>
      <c r="M3608" s="6">
        <v>19868</v>
      </c>
      <c r="N3608" s="6">
        <v>65219</v>
      </c>
      <c r="O3608" s="6">
        <v>41696</v>
      </c>
      <c r="P3608" s="6">
        <v>100893</v>
      </c>
      <c r="Q3608" s="6">
        <v>62288.800000000003</v>
      </c>
    </row>
    <row r="3609" spans="7:17" x14ac:dyDescent="0.3">
      <c r="G3609" s="3" t="s">
        <v>20</v>
      </c>
      <c r="H3609" s="3" t="s">
        <v>75</v>
      </c>
      <c r="I3609" s="3" t="s">
        <v>77</v>
      </c>
      <c r="J3609" s="3" t="s">
        <v>84</v>
      </c>
      <c r="K3609" s="3" t="s">
        <v>24</v>
      </c>
      <c r="L3609" s="6">
        <v>83768</v>
      </c>
      <c r="M3609" s="6">
        <v>19868</v>
      </c>
      <c r="N3609" s="6">
        <v>65219</v>
      </c>
      <c r="O3609" s="6">
        <v>84732</v>
      </c>
      <c r="P3609" s="6">
        <v>100893</v>
      </c>
      <c r="Q3609" s="6">
        <v>70896</v>
      </c>
    </row>
    <row r="3610" spans="7:17" x14ac:dyDescent="0.3">
      <c r="G3610" s="3" t="s">
        <v>20</v>
      </c>
      <c r="H3610" s="3" t="s">
        <v>75</v>
      </c>
      <c r="I3610" s="3" t="s">
        <v>78</v>
      </c>
      <c r="J3610" s="3" t="s">
        <v>79</v>
      </c>
      <c r="K3610" s="3" t="s">
        <v>25</v>
      </c>
      <c r="L3610" s="6">
        <v>83768</v>
      </c>
      <c r="M3610" s="6">
        <v>19868</v>
      </c>
      <c r="N3610" s="6">
        <v>94450</v>
      </c>
      <c r="O3610" s="6">
        <v>97051</v>
      </c>
      <c r="P3610" s="6">
        <v>50249</v>
      </c>
      <c r="Q3610" s="6">
        <v>69077.2</v>
      </c>
    </row>
    <row r="3611" spans="7:17" x14ac:dyDescent="0.3">
      <c r="G3611" s="3" t="s">
        <v>20</v>
      </c>
      <c r="H3611" s="3" t="s">
        <v>75</v>
      </c>
      <c r="I3611" s="3" t="s">
        <v>78</v>
      </c>
      <c r="J3611" s="3" t="s">
        <v>79</v>
      </c>
      <c r="K3611" s="3" t="s">
        <v>80</v>
      </c>
      <c r="L3611" s="6">
        <v>83768</v>
      </c>
      <c r="M3611" s="6">
        <v>19868</v>
      </c>
      <c r="N3611" s="6">
        <v>94450</v>
      </c>
      <c r="O3611" s="6">
        <v>97051</v>
      </c>
      <c r="P3611" s="6">
        <v>117461</v>
      </c>
      <c r="Q3611" s="6">
        <v>82519.600000000006</v>
      </c>
    </row>
    <row r="3612" spans="7:17" x14ac:dyDescent="0.3">
      <c r="G3612" s="3" t="s">
        <v>20</v>
      </c>
      <c r="H3612" s="3" t="s">
        <v>75</v>
      </c>
      <c r="I3612" s="3" t="s">
        <v>78</v>
      </c>
      <c r="J3612" s="3" t="s">
        <v>79</v>
      </c>
      <c r="K3612" s="3" t="s">
        <v>81</v>
      </c>
      <c r="L3612" s="6">
        <v>83768</v>
      </c>
      <c r="M3612" s="6">
        <v>19868</v>
      </c>
      <c r="N3612" s="6">
        <v>94450</v>
      </c>
      <c r="O3612" s="6">
        <v>97051</v>
      </c>
      <c r="P3612" s="6">
        <v>36016</v>
      </c>
      <c r="Q3612" s="6">
        <v>66230.600000000006</v>
      </c>
    </row>
    <row r="3613" spans="7:17" x14ac:dyDescent="0.3">
      <c r="G3613" s="3" t="s">
        <v>20</v>
      </c>
      <c r="H3613" s="3" t="s">
        <v>75</v>
      </c>
      <c r="I3613" s="3" t="s">
        <v>78</v>
      </c>
      <c r="J3613" s="3" t="s">
        <v>79</v>
      </c>
      <c r="K3613" s="3" t="s">
        <v>82</v>
      </c>
      <c r="L3613" s="6">
        <v>83768</v>
      </c>
      <c r="M3613" s="6">
        <v>19868</v>
      </c>
      <c r="N3613" s="6">
        <v>94450</v>
      </c>
      <c r="O3613" s="6">
        <v>97051</v>
      </c>
      <c r="P3613" s="6">
        <v>33332</v>
      </c>
      <c r="Q3613" s="6">
        <v>65693.8</v>
      </c>
    </row>
    <row r="3614" spans="7:17" x14ac:dyDescent="0.3">
      <c r="G3614" s="3" t="s">
        <v>20</v>
      </c>
      <c r="H3614" s="3" t="s">
        <v>75</v>
      </c>
      <c r="I3614" s="3" t="s">
        <v>78</v>
      </c>
      <c r="J3614" s="3" t="s">
        <v>79</v>
      </c>
      <c r="K3614" s="3" t="s">
        <v>83</v>
      </c>
      <c r="L3614" s="6">
        <v>83768</v>
      </c>
      <c r="M3614" s="6">
        <v>19868</v>
      </c>
      <c r="N3614" s="6">
        <v>94450</v>
      </c>
      <c r="O3614" s="6">
        <v>97051</v>
      </c>
      <c r="P3614" s="6">
        <v>41696</v>
      </c>
      <c r="Q3614" s="6">
        <v>67366.600000000006</v>
      </c>
    </row>
    <row r="3615" spans="7:17" x14ac:dyDescent="0.3">
      <c r="G3615" s="3" t="s">
        <v>20</v>
      </c>
      <c r="H3615" s="3" t="s">
        <v>75</v>
      </c>
      <c r="I3615" s="3" t="s">
        <v>78</v>
      </c>
      <c r="J3615" s="3" t="s">
        <v>79</v>
      </c>
      <c r="K3615" s="3" t="s">
        <v>84</v>
      </c>
      <c r="L3615" s="6">
        <v>83768</v>
      </c>
      <c r="M3615" s="6">
        <v>19868</v>
      </c>
      <c r="N3615" s="6">
        <v>94450</v>
      </c>
      <c r="O3615" s="6">
        <v>97051</v>
      </c>
      <c r="P3615" s="6">
        <v>84732</v>
      </c>
      <c r="Q3615" s="6">
        <v>75973.8</v>
      </c>
    </row>
    <row r="3616" spans="7:17" x14ac:dyDescent="0.3">
      <c r="G3616" s="3" t="s">
        <v>20</v>
      </c>
      <c r="H3616" s="3" t="s">
        <v>75</v>
      </c>
      <c r="I3616" s="3" t="s">
        <v>78</v>
      </c>
      <c r="J3616" s="3" t="s">
        <v>79</v>
      </c>
      <c r="K3616" s="3" t="s">
        <v>24</v>
      </c>
      <c r="L3616" s="6">
        <v>83768</v>
      </c>
      <c r="M3616" s="6">
        <v>19868</v>
      </c>
      <c r="N3616" s="6">
        <v>94450</v>
      </c>
      <c r="O3616" s="6">
        <v>97051</v>
      </c>
      <c r="P3616" s="6">
        <v>100893</v>
      </c>
      <c r="Q3616" s="6">
        <v>79206</v>
      </c>
    </row>
    <row r="3617" spans="7:17" x14ac:dyDescent="0.3">
      <c r="G3617" s="3" t="s">
        <v>20</v>
      </c>
      <c r="H3617" s="3" t="s">
        <v>75</v>
      </c>
      <c r="I3617" s="3" t="s">
        <v>78</v>
      </c>
      <c r="J3617" s="3" t="s">
        <v>25</v>
      </c>
      <c r="K3617" s="3" t="s">
        <v>80</v>
      </c>
      <c r="L3617" s="6">
        <v>83768</v>
      </c>
      <c r="M3617" s="6">
        <v>19868</v>
      </c>
      <c r="N3617" s="6">
        <v>94450</v>
      </c>
      <c r="O3617" s="6">
        <v>50249</v>
      </c>
      <c r="P3617" s="6">
        <v>117461</v>
      </c>
      <c r="Q3617" s="6">
        <v>73159.199999999997</v>
      </c>
    </row>
    <row r="3618" spans="7:17" x14ac:dyDescent="0.3">
      <c r="G3618" s="3" t="s">
        <v>20</v>
      </c>
      <c r="H3618" s="3" t="s">
        <v>75</v>
      </c>
      <c r="I3618" s="3" t="s">
        <v>78</v>
      </c>
      <c r="J3618" s="3" t="s">
        <v>25</v>
      </c>
      <c r="K3618" s="3" t="s">
        <v>81</v>
      </c>
      <c r="L3618" s="6">
        <v>83768</v>
      </c>
      <c r="M3618" s="6">
        <v>19868</v>
      </c>
      <c r="N3618" s="6">
        <v>94450</v>
      </c>
      <c r="O3618" s="6">
        <v>50249</v>
      </c>
      <c r="P3618" s="6">
        <v>36016</v>
      </c>
      <c r="Q3618" s="6">
        <v>56870.2</v>
      </c>
    </row>
    <row r="3619" spans="7:17" x14ac:dyDescent="0.3">
      <c r="G3619" s="3" t="s">
        <v>20</v>
      </c>
      <c r="H3619" s="3" t="s">
        <v>75</v>
      </c>
      <c r="I3619" s="3" t="s">
        <v>78</v>
      </c>
      <c r="J3619" s="3" t="s">
        <v>25</v>
      </c>
      <c r="K3619" s="3" t="s">
        <v>82</v>
      </c>
      <c r="L3619" s="6">
        <v>83768</v>
      </c>
      <c r="M3619" s="6">
        <v>19868</v>
      </c>
      <c r="N3619" s="6">
        <v>94450</v>
      </c>
      <c r="O3619" s="6">
        <v>50249</v>
      </c>
      <c r="P3619" s="6">
        <v>33332</v>
      </c>
      <c r="Q3619" s="6">
        <v>56333.4</v>
      </c>
    </row>
    <row r="3620" spans="7:17" x14ac:dyDescent="0.3">
      <c r="G3620" s="3" t="s">
        <v>20</v>
      </c>
      <c r="H3620" s="3" t="s">
        <v>75</v>
      </c>
      <c r="I3620" s="3" t="s">
        <v>78</v>
      </c>
      <c r="J3620" s="3" t="s">
        <v>25</v>
      </c>
      <c r="K3620" s="3" t="s">
        <v>83</v>
      </c>
      <c r="L3620" s="6">
        <v>83768</v>
      </c>
      <c r="M3620" s="6">
        <v>19868</v>
      </c>
      <c r="N3620" s="6">
        <v>94450</v>
      </c>
      <c r="O3620" s="6">
        <v>50249</v>
      </c>
      <c r="P3620" s="6">
        <v>41696</v>
      </c>
      <c r="Q3620" s="6">
        <v>58006.2</v>
      </c>
    </row>
    <row r="3621" spans="7:17" x14ac:dyDescent="0.3">
      <c r="G3621" s="3" t="s">
        <v>20</v>
      </c>
      <c r="H3621" s="3" t="s">
        <v>75</v>
      </c>
      <c r="I3621" s="3" t="s">
        <v>78</v>
      </c>
      <c r="J3621" s="3" t="s">
        <v>25</v>
      </c>
      <c r="K3621" s="3" t="s">
        <v>84</v>
      </c>
      <c r="L3621" s="6">
        <v>83768</v>
      </c>
      <c r="M3621" s="6">
        <v>19868</v>
      </c>
      <c r="N3621" s="6">
        <v>94450</v>
      </c>
      <c r="O3621" s="6">
        <v>50249</v>
      </c>
      <c r="P3621" s="6">
        <v>84732</v>
      </c>
      <c r="Q3621" s="6">
        <v>66613.399999999994</v>
      </c>
    </row>
    <row r="3622" spans="7:17" x14ac:dyDescent="0.3">
      <c r="G3622" s="3" t="s">
        <v>20</v>
      </c>
      <c r="H3622" s="3" t="s">
        <v>75</v>
      </c>
      <c r="I3622" s="3" t="s">
        <v>78</v>
      </c>
      <c r="J3622" s="3" t="s">
        <v>25</v>
      </c>
      <c r="K3622" s="3" t="s">
        <v>24</v>
      </c>
      <c r="L3622" s="6">
        <v>83768</v>
      </c>
      <c r="M3622" s="6">
        <v>19868</v>
      </c>
      <c r="N3622" s="6">
        <v>94450</v>
      </c>
      <c r="O3622" s="6">
        <v>50249</v>
      </c>
      <c r="P3622" s="6">
        <v>100893</v>
      </c>
      <c r="Q3622" s="6">
        <v>69845.600000000006</v>
      </c>
    </row>
    <row r="3623" spans="7:17" x14ac:dyDescent="0.3">
      <c r="G3623" s="3" t="s">
        <v>20</v>
      </c>
      <c r="H3623" s="3" t="s">
        <v>75</v>
      </c>
      <c r="I3623" s="3" t="s">
        <v>78</v>
      </c>
      <c r="J3623" s="3" t="s">
        <v>80</v>
      </c>
      <c r="K3623" s="3" t="s">
        <v>81</v>
      </c>
      <c r="L3623" s="6">
        <v>83768</v>
      </c>
      <c r="M3623" s="6">
        <v>19868</v>
      </c>
      <c r="N3623" s="6">
        <v>94450</v>
      </c>
      <c r="O3623" s="6">
        <v>117461</v>
      </c>
      <c r="P3623" s="6">
        <v>36016</v>
      </c>
      <c r="Q3623" s="6">
        <v>70312.600000000006</v>
      </c>
    </row>
    <row r="3624" spans="7:17" x14ac:dyDescent="0.3">
      <c r="G3624" s="3" t="s">
        <v>20</v>
      </c>
      <c r="H3624" s="3" t="s">
        <v>75</v>
      </c>
      <c r="I3624" s="3" t="s">
        <v>78</v>
      </c>
      <c r="J3624" s="3" t="s">
        <v>80</v>
      </c>
      <c r="K3624" s="3" t="s">
        <v>82</v>
      </c>
      <c r="L3624" s="6">
        <v>83768</v>
      </c>
      <c r="M3624" s="6">
        <v>19868</v>
      </c>
      <c r="N3624" s="6">
        <v>94450</v>
      </c>
      <c r="O3624" s="6">
        <v>117461</v>
      </c>
      <c r="P3624" s="6">
        <v>33332</v>
      </c>
      <c r="Q3624" s="6">
        <v>69775.8</v>
      </c>
    </row>
    <row r="3625" spans="7:17" x14ac:dyDescent="0.3">
      <c r="G3625" s="3" t="s">
        <v>20</v>
      </c>
      <c r="H3625" s="3" t="s">
        <v>75</v>
      </c>
      <c r="I3625" s="3" t="s">
        <v>78</v>
      </c>
      <c r="J3625" s="3" t="s">
        <v>80</v>
      </c>
      <c r="K3625" s="3" t="s">
        <v>83</v>
      </c>
      <c r="L3625" s="6">
        <v>83768</v>
      </c>
      <c r="M3625" s="6">
        <v>19868</v>
      </c>
      <c r="N3625" s="6">
        <v>94450</v>
      </c>
      <c r="O3625" s="6">
        <v>117461</v>
      </c>
      <c r="P3625" s="6">
        <v>41696</v>
      </c>
      <c r="Q3625" s="6">
        <v>71448.600000000006</v>
      </c>
    </row>
    <row r="3626" spans="7:17" x14ac:dyDescent="0.3">
      <c r="G3626" s="3" t="s">
        <v>20</v>
      </c>
      <c r="H3626" s="3" t="s">
        <v>75</v>
      </c>
      <c r="I3626" s="3" t="s">
        <v>78</v>
      </c>
      <c r="J3626" s="3" t="s">
        <v>80</v>
      </c>
      <c r="K3626" s="3" t="s">
        <v>84</v>
      </c>
      <c r="L3626" s="6">
        <v>83768</v>
      </c>
      <c r="M3626" s="6">
        <v>19868</v>
      </c>
      <c r="N3626" s="6">
        <v>94450</v>
      </c>
      <c r="O3626" s="6">
        <v>117461</v>
      </c>
      <c r="P3626" s="6">
        <v>84732</v>
      </c>
      <c r="Q3626" s="6">
        <v>80055.8</v>
      </c>
    </row>
    <row r="3627" spans="7:17" x14ac:dyDescent="0.3">
      <c r="G3627" s="3" t="s">
        <v>20</v>
      </c>
      <c r="H3627" s="3" t="s">
        <v>75</v>
      </c>
      <c r="I3627" s="3" t="s">
        <v>78</v>
      </c>
      <c r="J3627" s="3" t="s">
        <v>80</v>
      </c>
      <c r="K3627" s="3" t="s">
        <v>24</v>
      </c>
      <c r="L3627" s="6">
        <v>83768</v>
      </c>
      <c r="M3627" s="6">
        <v>19868</v>
      </c>
      <c r="N3627" s="6">
        <v>94450</v>
      </c>
      <c r="O3627" s="6">
        <v>117461</v>
      </c>
      <c r="P3627" s="6">
        <v>100893</v>
      </c>
      <c r="Q3627" s="6">
        <v>83288</v>
      </c>
    </row>
    <row r="3628" spans="7:17" x14ac:dyDescent="0.3">
      <c r="G3628" s="3" t="s">
        <v>20</v>
      </c>
      <c r="H3628" s="3" t="s">
        <v>75</v>
      </c>
      <c r="I3628" s="3" t="s">
        <v>78</v>
      </c>
      <c r="J3628" s="3" t="s">
        <v>81</v>
      </c>
      <c r="K3628" s="3" t="s">
        <v>82</v>
      </c>
      <c r="L3628" s="6">
        <v>83768</v>
      </c>
      <c r="M3628" s="6">
        <v>19868</v>
      </c>
      <c r="N3628" s="6">
        <v>94450</v>
      </c>
      <c r="O3628" s="6">
        <v>36016</v>
      </c>
      <c r="P3628" s="6">
        <v>33332</v>
      </c>
      <c r="Q3628" s="6">
        <v>53486.8</v>
      </c>
    </row>
    <row r="3629" spans="7:17" x14ac:dyDescent="0.3">
      <c r="G3629" s="3" t="s">
        <v>20</v>
      </c>
      <c r="H3629" s="3" t="s">
        <v>75</v>
      </c>
      <c r="I3629" s="3" t="s">
        <v>78</v>
      </c>
      <c r="J3629" s="3" t="s">
        <v>81</v>
      </c>
      <c r="K3629" s="3" t="s">
        <v>83</v>
      </c>
      <c r="L3629" s="6">
        <v>83768</v>
      </c>
      <c r="M3629" s="6">
        <v>19868</v>
      </c>
      <c r="N3629" s="6">
        <v>94450</v>
      </c>
      <c r="O3629" s="6">
        <v>36016</v>
      </c>
      <c r="P3629" s="6">
        <v>41696</v>
      </c>
      <c r="Q3629" s="6">
        <v>55159.6</v>
      </c>
    </row>
    <row r="3630" spans="7:17" x14ac:dyDescent="0.3">
      <c r="G3630" s="3" t="s">
        <v>20</v>
      </c>
      <c r="H3630" s="3" t="s">
        <v>75</v>
      </c>
      <c r="I3630" s="3" t="s">
        <v>78</v>
      </c>
      <c r="J3630" s="3" t="s">
        <v>81</v>
      </c>
      <c r="K3630" s="3" t="s">
        <v>84</v>
      </c>
      <c r="L3630" s="6">
        <v>83768</v>
      </c>
      <c r="M3630" s="6">
        <v>19868</v>
      </c>
      <c r="N3630" s="6">
        <v>94450</v>
      </c>
      <c r="O3630" s="6">
        <v>36016</v>
      </c>
      <c r="P3630" s="6">
        <v>84732</v>
      </c>
      <c r="Q3630" s="6">
        <v>63766.8</v>
      </c>
    </row>
    <row r="3631" spans="7:17" x14ac:dyDescent="0.3">
      <c r="G3631" s="3" t="s">
        <v>20</v>
      </c>
      <c r="H3631" s="3" t="s">
        <v>75</v>
      </c>
      <c r="I3631" s="3" t="s">
        <v>78</v>
      </c>
      <c r="J3631" s="3" t="s">
        <v>81</v>
      </c>
      <c r="K3631" s="3" t="s">
        <v>24</v>
      </c>
      <c r="L3631" s="6">
        <v>83768</v>
      </c>
      <c r="M3631" s="6">
        <v>19868</v>
      </c>
      <c r="N3631" s="6">
        <v>94450</v>
      </c>
      <c r="O3631" s="6">
        <v>36016</v>
      </c>
      <c r="P3631" s="6">
        <v>100893</v>
      </c>
      <c r="Q3631" s="6">
        <v>66999</v>
      </c>
    </row>
    <row r="3632" spans="7:17" x14ac:dyDescent="0.3">
      <c r="G3632" s="3" t="s">
        <v>20</v>
      </c>
      <c r="H3632" s="3" t="s">
        <v>75</v>
      </c>
      <c r="I3632" s="3" t="s">
        <v>78</v>
      </c>
      <c r="J3632" s="3" t="s">
        <v>82</v>
      </c>
      <c r="K3632" s="3" t="s">
        <v>83</v>
      </c>
      <c r="L3632" s="6">
        <v>83768</v>
      </c>
      <c r="M3632" s="6">
        <v>19868</v>
      </c>
      <c r="N3632" s="6">
        <v>94450</v>
      </c>
      <c r="O3632" s="6">
        <v>33332</v>
      </c>
      <c r="P3632" s="6">
        <v>41696</v>
      </c>
      <c r="Q3632" s="6">
        <v>54622.8</v>
      </c>
    </row>
    <row r="3633" spans="7:17" x14ac:dyDescent="0.3">
      <c r="G3633" s="3" t="s">
        <v>20</v>
      </c>
      <c r="H3633" s="3" t="s">
        <v>75</v>
      </c>
      <c r="I3633" s="3" t="s">
        <v>78</v>
      </c>
      <c r="J3633" s="3" t="s">
        <v>82</v>
      </c>
      <c r="K3633" s="3" t="s">
        <v>84</v>
      </c>
      <c r="L3633" s="6">
        <v>83768</v>
      </c>
      <c r="M3633" s="6">
        <v>19868</v>
      </c>
      <c r="N3633" s="6">
        <v>94450</v>
      </c>
      <c r="O3633" s="6">
        <v>33332</v>
      </c>
      <c r="P3633" s="6">
        <v>84732</v>
      </c>
      <c r="Q3633" s="6">
        <v>63230</v>
      </c>
    </row>
    <row r="3634" spans="7:17" x14ac:dyDescent="0.3">
      <c r="G3634" s="3" t="s">
        <v>20</v>
      </c>
      <c r="H3634" s="3" t="s">
        <v>75</v>
      </c>
      <c r="I3634" s="3" t="s">
        <v>78</v>
      </c>
      <c r="J3634" s="3" t="s">
        <v>82</v>
      </c>
      <c r="K3634" s="3" t="s">
        <v>24</v>
      </c>
      <c r="L3634" s="6">
        <v>83768</v>
      </c>
      <c r="M3634" s="6">
        <v>19868</v>
      </c>
      <c r="N3634" s="6">
        <v>94450</v>
      </c>
      <c r="O3634" s="6">
        <v>33332</v>
      </c>
      <c r="P3634" s="6">
        <v>100893</v>
      </c>
      <c r="Q3634" s="6">
        <v>66462.2</v>
      </c>
    </row>
    <row r="3635" spans="7:17" x14ac:dyDescent="0.3">
      <c r="G3635" s="3" t="s">
        <v>20</v>
      </c>
      <c r="H3635" s="3" t="s">
        <v>75</v>
      </c>
      <c r="I3635" s="3" t="s">
        <v>78</v>
      </c>
      <c r="J3635" s="3" t="s">
        <v>83</v>
      </c>
      <c r="K3635" s="3" t="s">
        <v>84</v>
      </c>
      <c r="L3635" s="6">
        <v>83768</v>
      </c>
      <c r="M3635" s="6">
        <v>19868</v>
      </c>
      <c r="N3635" s="6">
        <v>94450</v>
      </c>
      <c r="O3635" s="6">
        <v>41696</v>
      </c>
      <c r="P3635" s="6">
        <v>84732</v>
      </c>
      <c r="Q3635" s="6">
        <v>64902.8</v>
      </c>
    </row>
    <row r="3636" spans="7:17" x14ac:dyDescent="0.3">
      <c r="G3636" s="3" t="s">
        <v>20</v>
      </c>
      <c r="H3636" s="3" t="s">
        <v>75</v>
      </c>
      <c r="I3636" s="3" t="s">
        <v>78</v>
      </c>
      <c r="J3636" s="3" t="s">
        <v>83</v>
      </c>
      <c r="K3636" s="3" t="s">
        <v>24</v>
      </c>
      <c r="L3636" s="6">
        <v>83768</v>
      </c>
      <c r="M3636" s="6">
        <v>19868</v>
      </c>
      <c r="N3636" s="6">
        <v>94450</v>
      </c>
      <c r="O3636" s="6">
        <v>41696</v>
      </c>
      <c r="P3636" s="6">
        <v>100893</v>
      </c>
      <c r="Q3636" s="6">
        <v>68135</v>
      </c>
    </row>
    <row r="3637" spans="7:17" x14ac:dyDescent="0.3">
      <c r="G3637" s="3" t="s">
        <v>20</v>
      </c>
      <c r="H3637" s="3" t="s">
        <v>75</v>
      </c>
      <c r="I3637" s="3" t="s">
        <v>78</v>
      </c>
      <c r="J3637" s="3" t="s">
        <v>84</v>
      </c>
      <c r="K3637" s="3" t="s">
        <v>24</v>
      </c>
      <c r="L3637" s="6">
        <v>83768</v>
      </c>
      <c r="M3637" s="6">
        <v>19868</v>
      </c>
      <c r="N3637" s="6">
        <v>94450</v>
      </c>
      <c r="O3637" s="6">
        <v>84732</v>
      </c>
      <c r="P3637" s="6">
        <v>100893</v>
      </c>
      <c r="Q3637" s="6">
        <v>76742.2</v>
      </c>
    </row>
    <row r="3638" spans="7:17" x14ac:dyDescent="0.3">
      <c r="G3638" s="3" t="s">
        <v>20</v>
      </c>
      <c r="H3638" s="3" t="s">
        <v>75</v>
      </c>
      <c r="I3638" s="3" t="s">
        <v>79</v>
      </c>
      <c r="J3638" s="3" t="s">
        <v>25</v>
      </c>
      <c r="K3638" s="3" t="s">
        <v>80</v>
      </c>
      <c r="L3638" s="6">
        <v>83768</v>
      </c>
      <c r="M3638" s="6">
        <v>19868</v>
      </c>
      <c r="N3638" s="6">
        <v>97051</v>
      </c>
      <c r="O3638" s="6">
        <v>50249</v>
      </c>
      <c r="P3638" s="6">
        <v>117461</v>
      </c>
      <c r="Q3638" s="6">
        <v>73679.399999999994</v>
      </c>
    </row>
    <row r="3639" spans="7:17" x14ac:dyDescent="0.3">
      <c r="G3639" s="3" t="s">
        <v>20</v>
      </c>
      <c r="H3639" s="3" t="s">
        <v>75</v>
      </c>
      <c r="I3639" s="3" t="s">
        <v>79</v>
      </c>
      <c r="J3639" s="3" t="s">
        <v>25</v>
      </c>
      <c r="K3639" s="3" t="s">
        <v>81</v>
      </c>
      <c r="L3639" s="6">
        <v>83768</v>
      </c>
      <c r="M3639" s="6">
        <v>19868</v>
      </c>
      <c r="N3639" s="6">
        <v>97051</v>
      </c>
      <c r="O3639" s="6">
        <v>50249</v>
      </c>
      <c r="P3639" s="6">
        <v>36016</v>
      </c>
      <c r="Q3639" s="6">
        <v>57390.400000000001</v>
      </c>
    </row>
    <row r="3640" spans="7:17" x14ac:dyDescent="0.3">
      <c r="G3640" s="3" t="s">
        <v>20</v>
      </c>
      <c r="H3640" s="3" t="s">
        <v>75</v>
      </c>
      <c r="I3640" s="3" t="s">
        <v>79</v>
      </c>
      <c r="J3640" s="3" t="s">
        <v>25</v>
      </c>
      <c r="K3640" s="3" t="s">
        <v>82</v>
      </c>
      <c r="L3640" s="6">
        <v>83768</v>
      </c>
      <c r="M3640" s="6">
        <v>19868</v>
      </c>
      <c r="N3640" s="6">
        <v>97051</v>
      </c>
      <c r="O3640" s="6">
        <v>50249</v>
      </c>
      <c r="P3640" s="6">
        <v>33332</v>
      </c>
      <c r="Q3640" s="6">
        <v>56853.599999999999</v>
      </c>
    </row>
    <row r="3641" spans="7:17" x14ac:dyDescent="0.3">
      <c r="G3641" s="3" t="s">
        <v>20</v>
      </c>
      <c r="H3641" s="3" t="s">
        <v>75</v>
      </c>
      <c r="I3641" s="3" t="s">
        <v>79</v>
      </c>
      <c r="J3641" s="3" t="s">
        <v>25</v>
      </c>
      <c r="K3641" s="3" t="s">
        <v>83</v>
      </c>
      <c r="L3641" s="6">
        <v>83768</v>
      </c>
      <c r="M3641" s="6">
        <v>19868</v>
      </c>
      <c r="N3641" s="6">
        <v>97051</v>
      </c>
      <c r="O3641" s="6">
        <v>50249</v>
      </c>
      <c r="P3641" s="6">
        <v>41696</v>
      </c>
      <c r="Q3641" s="6">
        <v>58526.400000000001</v>
      </c>
    </row>
    <row r="3642" spans="7:17" x14ac:dyDescent="0.3">
      <c r="G3642" s="3" t="s">
        <v>20</v>
      </c>
      <c r="H3642" s="3" t="s">
        <v>75</v>
      </c>
      <c r="I3642" s="3" t="s">
        <v>79</v>
      </c>
      <c r="J3642" s="3" t="s">
        <v>25</v>
      </c>
      <c r="K3642" s="3" t="s">
        <v>84</v>
      </c>
      <c r="L3642" s="6">
        <v>83768</v>
      </c>
      <c r="M3642" s="6">
        <v>19868</v>
      </c>
      <c r="N3642" s="6">
        <v>97051</v>
      </c>
      <c r="O3642" s="6">
        <v>50249</v>
      </c>
      <c r="P3642" s="6">
        <v>84732</v>
      </c>
      <c r="Q3642" s="6">
        <v>67133.600000000006</v>
      </c>
    </row>
    <row r="3643" spans="7:17" x14ac:dyDescent="0.3">
      <c r="G3643" s="3" t="s">
        <v>20</v>
      </c>
      <c r="H3643" s="3" t="s">
        <v>75</v>
      </c>
      <c r="I3643" s="3" t="s">
        <v>79</v>
      </c>
      <c r="J3643" s="3" t="s">
        <v>25</v>
      </c>
      <c r="K3643" s="3" t="s">
        <v>24</v>
      </c>
      <c r="L3643" s="6">
        <v>83768</v>
      </c>
      <c r="M3643" s="6">
        <v>19868</v>
      </c>
      <c r="N3643" s="6">
        <v>97051</v>
      </c>
      <c r="O3643" s="6">
        <v>50249</v>
      </c>
      <c r="P3643" s="6">
        <v>100893</v>
      </c>
      <c r="Q3643" s="6">
        <v>70365.8</v>
      </c>
    </row>
    <row r="3644" spans="7:17" x14ac:dyDescent="0.3">
      <c r="G3644" s="3" t="s">
        <v>20</v>
      </c>
      <c r="H3644" s="3" t="s">
        <v>75</v>
      </c>
      <c r="I3644" s="3" t="s">
        <v>79</v>
      </c>
      <c r="J3644" s="3" t="s">
        <v>80</v>
      </c>
      <c r="K3644" s="3" t="s">
        <v>81</v>
      </c>
      <c r="L3644" s="6">
        <v>83768</v>
      </c>
      <c r="M3644" s="6">
        <v>19868</v>
      </c>
      <c r="N3644" s="6">
        <v>97051</v>
      </c>
      <c r="O3644" s="6">
        <v>117461</v>
      </c>
      <c r="P3644" s="6">
        <v>36016</v>
      </c>
      <c r="Q3644" s="6">
        <v>70832.800000000003</v>
      </c>
    </row>
    <row r="3645" spans="7:17" x14ac:dyDescent="0.3">
      <c r="G3645" s="3" t="s">
        <v>20</v>
      </c>
      <c r="H3645" s="3" t="s">
        <v>75</v>
      </c>
      <c r="I3645" s="3" t="s">
        <v>79</v>
      </c>
      <c r="J3645" s="3" t="s">
        <v>80</v>
      </c>
      <c r="K3645" s="3" t="s">
        <v>82</v>
      </c>
      <c r="L3645" s="6">
        <v>83768</v>
      </c>
      <c r="M3645" s="6">
        <v>19868</v>
      </c>
      <c r="N3645" s="6">
        <v>97051</v>
      </c>
      <c r="O3645" s="6">
        <v>117461</v>
      </c>
      <c r="P3645" s="6">
        <v>33332</v>
      </c>
      <c r="Q3645" s="6">
        <v>70296</v>
      </c>
    </row>
    <row r="3646" spans="7:17" x14ac:dyDescent="0.3">
      <c r="G3646" s="3" t="s">
        <v>20</v>
      </c>
      <c r="H3646" s="3" t="s">
        <v>75</v>
      </c>
      <c r="I3646" s="3" t="s">
        <v>79</v>
      </c>
      <c r="J3646" s="3" t="s">
        <v>80</v>
      </c>
      <c r="K3646" s="3" t="s">
        <v>83</v>
      </c>
      <c r="L3646" s="6">
        <v>83768</v>
      </c>
      <c r="M3646" s="6">
        <v>19868</v>
      </c>
      <c r="N3646" s="6">
        <v>97051</v>
      </c>
      <c r="O3646" s="6">
        <v>117461</v>
      </c>
      <c r="P3646" s="6">
        <v>41696</v>
      </c>
      <c r="Q3646" s="6">
        <v>71968.800000000003</v>
      </c>
    </row>
    <row r="3647" spans="7:17" x14ac:dyDescent="0.3">
      <c r="G3647" s="3" t="s">
        <v>20</v>
      </c>
      <c r="H3647" s="3" t="s">
        <v>75</v>
      </c>
      <c r="I3647" s="3" t="s">
        <v>79</v>
      </c>
      <c r="J3647" s="3" t="s">
        <v>80</v>
      </c>
      <c r="K3647" s="3" t="s">
        <v>84</v>
      </c>
      <c r="L3647" s="6">
        <v>83768</v>
      </c>
      <c r="M3647" s="6">
        <v>19868</v>
      </c>
      <c r="N3647" s="6">
        <v>97051</v>
      </c>
      <c r="O3647" s="6">
        <v>117461</v>
      </c>
      <c r="P3647" s="6">
        <v>84732</v>
      </c>
      <c r="Q3647" s="6">
        <v>80576</v>
      </c>
    </row>
    <row r="3648" spans="7:17" x14ac:dyDescent="0.3">
      <c r="G3648" s="3" t="s">
        <v>20</v>
      </c>
      <c r="H3648" s="3" t="s">
        <v>75</v>
      </c>
      <c r="I3648" s="3" t="s">
        <v>79</v>
      </c>
      <c r="J3648" s="3" t="s">
        <v>80</v>
      </c>
      <c r="K3648" s="3" t="s">
        <v>24</v>
      </c>
      <c r="L3648" s="6">
        <v>83768</v>
      </c>
      <c r="M3648" s="6">
        <v>19868</v>
      </c>
      <c r="N3648" s="6">
        <v>97051</v>
      </c>
      <c r="O3648" s="6">
        <v>117461</v>
      </c>
      <c r="P3648" s="6">
        <v>100893</v>
      </c>
      <c r="Q3648" s="6">
        <v>83808.2</v>
      </c>
    </row>
    <row r="3649" spans="7:17" x14ac:dyDescent="0.3">
      <c r="G3649" s="3" t="s">
        <v>20</v>
      </c>
      <c r="H3649" s="3" t="s">
        <v>75</v>
      </c>
      <c r="I3649" s="3" t="s">
        <v>79</v>
      </c>
      <c r="J3649" s="3" t="s">
        <v>81</v>
      </c>
      <c r="K3649" s="3" t="s">
        <v>82</v>
      </c>
      <c r="L3649" s="6">
        <v>83768</v>
      </c>
      <c r="M3649" s="6">
        <v>19868</v>
      </c>
      <c r="N3649" s="6">
        <v>97051</v>
      </c>
      <c r="O3649" s="6">
        <v>36016</v>
      </c>
      <c r="P3649" s="6">
        <v>33332</v>
      </c>
      <c r="Q3649" s="6">
        <v>54007</v>
      </c>
    </row>
    <row r="3650" spans="7:17" x14ac:dyDescent="0.3">
      <c r="G3650" s="3" t="s">
        <v>20</v>
      </c>
      <c r="H3650" s="3" t="s">
        <v>75</v>
      </c>
      <c r="I3650" s="3" t="s">
        <v>79</v>
      </c>
      <c r="J3650" s="3" t="s">
        <v>81</v>
      </c>
      <c r="K3650" s="3" t="s">
        <v>83</v>
      </c>
      <c r="L3650" s="6">
        <v>83768</v>
      </c>
      <c r="M3650" s="6">
        <v>19868</v>
      </c>
      <c r="N3650" s="6">
        <v>97051</v>
      </c>
      <c r="O3650" s="6">
        <v>36016</v>
      </c>
      <c r="P3650" s="6">
        <v>41696</v>
      </c>
      <c r="Q3650" s="6">
        <v>55679.8</v>
      </c>
    </row>
    <row r="3651" spans="7:17" x14ac:dyDescent="0.3">
      <c r="G3651" s="3" t="s">
        <v>20</v>
      </c>
      <c r="H3651" s="3" t="s">
        <v>75</v>
      </c>
      <c r="I3651" s="3" t="s">
        <v>79</v>
      </c>
      <c r="J3651" s="3" t="s">
        <v>81</v>
      </c>
      <c r="K3651" s="3" t="s">
        <v>84</v>
      </c>
      <c r="L3651" s="6">
        <v>83768</v>
      </c>
      <c r="M3651" s="6">
        <v>19868</v>
      </c>
      <c r="N3651" s="6">
        <v>97051</v>
      </c>
      <c r="O3651" s="6">
        <v>36016</v>
      </c>
      <c r="P3651" s="6">
        <v>84732</v>
      </c>
      <c r="Q3651" s="6">
        <v>64287</v>
      </c>
    </row>
    <row r="3652" spans="7:17" x14ac:dyDescent="0.3">
      <c r="G3652" s="3" t="s">
        <v>20</v>
      </c>
      <c r="H3652" s="3" t="s">
        <v>75</v>
      </c>
      <c r="I3652" s="3" t="s">
        <v>79</v>
      </c>
      <c r="J3652" s="3" t="s">
        <v>81</v>
      </c>
      <c r="K3652" s="3" t="s">
        <v>24</v>
      </c>
      <c r="L3652" s="6">
        <v>83768</v>
      </c>
      <c r="M3652" s="6">
        <v>19868</v>
      </c>
      <c r="N3652" s="6">
        <v>97051</v>
      </c>
      <c r="O3652" s="6">
        <v>36016</v>
      </c>
      <c r="P3652" s="6">
        <v>100893</v>
      </c>
      <c r="Q3652" s="6">
        <v>67519.199999999997</v>
      </c>
    </row>
    <row r="3653" spans="7:17" x14ac:dyDescent="0.3">
      <c r="G3653" s="3" t="s">
        <v>20</v>
      </c>
      <c r="H3653" s="3" t="s">
        <v>75</v>
      </c>
      <c r="I3653" s="3" t="s">
        <v>79</v>
      </c>
      <c r="J3653" s="3" t="s">
        <v>82</v>
      </c>
      <c r="K3653" s="3" t="s">
        <v>83</v>
      </c>
      <c r="L3653" s="6">
        <v>83768</v>
      </c>
      <c r="M3653" s="6">
        <v>19868</v>
      </c>
      <c r="N3653" s="6">
        <v>97051</v>
      </c>
      <c r="O3653" s="6">
        <v>33332</v>
      </c>
      <c r="P3653" s="6">
        <v>41696</v>
      </c>
      <c r="Q3653" s="6">
        <v>55143</v>
      </c>
    </row>
    <row r="3654" spans="7:17" x14ac:dyDescent="0.3">
      <c r="G3654" s="3" t="s">
        <v>20</v>
      </c>
      <c r="H3654" s="3" t="s">
        <v>75</v>
      </c>
      <c r="I3654" s="3" t="s">
        <v>79</v>
      </c>
      <c r="J3654" s="3" t="s">
        <v>82</v>
      </c>
      <c r="K3654" s="3" t="s">
        <v>84</v>
      </c>
      <c r="L3654" s="6">
        <v>83768</v>
      </c>
      <c r="M3654" s="6">
        <v>19868</v>
      </c>
      <c r="N3654" s="6">
        <v>97051</v>
      </c>
      <c r="O3654" s="6">
        <v>33332</v>
      </c>
      <c r="P3654" s="6">
        <v>84732</v>
      </c>
      <c r="Q3654" s="6">
        <v>63750.2</v>
      </c>
    </row>
    <row r="3655" spans="7:17" x14ac:dyDescent="0.3">
      <c r="G3655" s="3" t="s">
        <v>20</v>
      </c>
      <c r="H3655" s="3" t="s">
        <v>75</v>
      </c>
      <c r="I3655" s="3" t="s">
        <v>79</v>
      </c>
      <c r="J3655" s="3" t="s">
        <v>82</v>
      </c>
      <c r="K3655" s="3" t="s">
        <v>24</v>
      </c>
      <c r="L3655" s="6">
        <v>83768</v>
      </c>
      <c r="M3655" s="6">
        <v>19868</v>
      </c>
      <c r="N3655" s="6">
        <v>97051</v>
      </c>
      <c r="O3655" s="6">
        <v>33332</v>
      </c>
      <c r="P3655" s="6">
        <v>100893</v>
      </c>
      <c r="Q3655" s="6">
        <v>66982.399999999994</v>
      </c>
    </row>
    <row r="3656" spans="7:17" x14ac:dyDescent="0.3">
      <c r="G3656" s="3" t="s">
        <v>20</v>
      </c>
      <c r="H3656" s="3" t="s">
        <v>75</v>
      </c>
      <c r="I3656" s="3" t="s">
        <v>79</v>
      </c>
      <c r="J3656" s="3" t="s">
        <v>83</v>
      </c>
      <c r="K3656" s="3" t="s">
        <v>84</v>
      </c>
      <c r="L3656" s="6">
        <v>83768</v>
      </c>
      <c r="M3656" s="6">
        <v>19868</v>
      </c>
      <c r="N3656" s="6">
        <v>97051</v>
      </c>
      <c r="O3656" s="6">
        <v>41696</v>
      </c>
      <c r="P3656" s="6">
        <v>84732</v>
      </c>
      <c r="Q3656" s="6">
        <v>65423</v>
      </c>
    </row>
    <row r="3657" spans="7:17" x14ac:dyDescent="0.3">
      <c r="G3657" s="3" t="s">
        <v>20</v>
      </c>
      <c r="H3657" s="3" t="s">
        <v>75</v>
      </c>
      <c r="I3657" s="3" t="s">
        <v>79</v>
      </c>
      <c r="J3657" s="3" t="s">
        <v>83</v>
      </c>
      <c r="K3657" s="3" t="s">
        <v>24</v>
      </c>
      <c r="L3657" s="6">
        <v>83768</v>
      </c>
      <c r="M3657" s="6">
        <v>19868</v>
      </c>
      <c r="N3657" s="6">
        <v>97051</v>
      </c>
      <c r="O3657" s="6">
        <v>41696</v>
      </c>
      <c r="P3657" s="6">
        <v>100893</v>
      </c>
      <c r="Q3657" s="6">
        <v>68655.199999999997</v>
      </c>
    </row>
    <row r="3658" spans="7:17" x14ac:dyDescent="0.3">
      <c r="G3658" s="3" t="s">
        <v>20</v>
      </c>
      <c r="H3658" s="3" t="s">
        <v>75</v>
      </c>
      <c r="I3658" s="3" t="s">
        <v>79</v>
      </c>
      <c r="J3658" s="3" t="s">
        <v>84</v>
      </c>
      <c r="K3658" s="3" t="s">
        <v>24</v>
      </c>
      <c r="L3658" s="6">
        <v>83768</v>
      </c>
      <c r="M3658" s="6">
        <v>19868</v>
      </c>
      <c r="N3658" s="6">
        <v>97051</v>
      </c>
      <c r="O3658" s="6">
        <v>84732</v>
      </c>
      <c r="P3658" s="6">
        <v>100893</v>
      </c>
      <c r="Q3658" s="6">
        <v>77262.399999999994</v>
      </c>
    </row>
    <row r="3659" spans="7:17" x14ac:dyDescent="0.3">
      <c r="G3659" s="3" t="s">
        <v>20</v>
      </c>
      <c r="H3659" s="3" t="s">
        <v>75</v>
      </c>
      <c r="I3659" s="3" t="s">
        <v>25</v>
      </c>
      <c r="J3659" s="3" t="s">
        <v>80</v>
      </c>
      <c r="K3659" s="3" t="s">
        <v>81</v>
      </c>
      <c r="L3659" s="6">
        <v>83768</v>
      </c>
      <c r="M3659" s="6">
        <v>19868</v>
      </c>
      <c r="N3659" s="6">
        <v>50249</v>
      </c>
      <c r="O3659" s="6">
        <v>117461</v>
      </c>
      <c r="P3659" s="6">
        <v>36016</v>
      </c>
      <c r="Q3659" s="6">
        <v>61472.4</v>
      </c>
    </row>
    <row r="3660" spans="7:17" x14ac:dyDescent="0.3">
      <c r="G3660" s="3" t="s">
        <v>20</v>
      </c>
      <c r="H3660" s="3" t="s">
        <v>75</v>
      </c>
      <c r="I3660" s="3" t="s">
        <v>25</v>
      </c>
      <c r="J3660" s="3" t="s">
        <v>80</v>
      </c>
      <c r="K3660" s="3" t="s">
        <v>82</v>
      </c>
      <c r="L3660" s="6">
        <v>83768</v>
      </c>
      <c r="M3660" s="6">
        <v>19868</v>
      </c>
      <c r="N3660" s="6">
        <v>50249</v>
      </c>
      <c r="O3660" s="6">
        <v>117461</v>
      </c>
      <c r="P3660" s="6">
        <v>33332</v>
      </c>
      <c r="Q3660" s="6">
        <v>60935.6</v>
      </c>
    </row>
    <row r="3661" spans="7:17" x14ac:dyDescent="0.3">
      <c r="G3661" s="3" t="s">
        <v>20</v>
      </c>
      <c r="H3661" s="3" t="s">
        <v>75</v>
      </c>
      <c r="I3661" s="3" t="s">
        <v>25</v>
      </c>
      <c r="J3661" s="3" t="s">
        <v>80</v>
      </c>
      <c r="K3661" s="3" t="s">
        <v>83</v>
      </c>
      <c r="L3661" s="6">
        <v>83768</v>
      </c>
      <c r="M3661" s="6">
        <v>19868</v>
      </c>
      <c r="N3661" s="6">
        <v>50249</v>
      </c>
      <c r="O3661" s="6">
        <v>117461</v>
      </c>
      <c r="P3661" s="6">
        <v>41696</v>
      </c>
      <c r="Q3661" s="6">
        <v>62608.4</v>
      </c>
    </row>
    <row r="3662" spans="7:17" x14ac:dyDescent="0.3">
      <c r="G3662" s="3" t="s">
        <v>20</v>
      </c>
      <c r="H3662" s="3" t="s">
        <v>75</v>
      </c>
      <c r="I3662" s="3" t="s">
        <v>25</v>
      </c>
      <c r="J3662" s="3" t="s">
        <v>80</v>
      </c>
      <c r="K3662" s="3" t="s">
        <v>84</v>
      </c>
      <c r="L3662" s="6">
        <v>83768</v>
      </c>
      <c r="M3662" s="6">
        <v>19868</v>
      </c>
      <c r="N3662" s="6">
        <v>50249</v>
      </c>
      <c r="O3662" s="6">
        <v>117461</v>
      </c>
      <c r="P3662" s="6">
        <v>84732</v>
      </c>
      <c r="Q3662" s="6">
        <v>71215.600000000006</v>
      </c>
    </row>
    <row r="3663" spans="7:17" x14ac:dyDescent="0.3">
      <c r="G3663" s="3" t="s">
        <v>20</v>
      </c>
      <c r="H3663" s="3" t="s">
        <v>75</v>
      </c>
      <c r="I3663" s="3" t="s">
        <v>25</v>
      </c>
      <c r="J3663" s="3" t="s">
        <v>80</v>
      </c>
      <c r="K3663" s="3" t="s">
        <v>24</v>
      </c>
      <c r="L3663" s="6">
        <v>83768</v>
      </c>
      <c r="M3663" s="6">
        <v>19868</v>
      </c>
      <c r="N3663" s="6">
        <v>50249</v>
      </c>
      <c r="O3663" s="6">
        <v>117461</v>
      </c>
      <c r="P3663" s="6">
        <v>100893</v>
      </c>
      <c r="Q3663" s="6">
        <v>74447.8</v>
      </c>
    </row>
    <row r="3664" spans="7:17" x14ac:dyDescent="0.3">
      <c r="G3664" s="3" t="s">
        <v>20</v>
      </c>
      <c r="H3664" s="3" t="s">
        <v>75</v>
      </c>
      <c r="I3664" s="3" t="s">
        <v>25</v>
      </c>
      <c r="J3664" s="3" t="s">
        <v>81</v>
      </c>
      <c r="K3664" s="3" t="s">
        <v>82</v>
      </c>
      <c r="L3664" s="6">
        <v>83768</v>
      </c>
      <c r="M3664" s="6">
        <v>19868</v>
      </c>
      <c r="N3664" s="6">
        <v>50249</v>
      </c>
      <c r="O3664" s="6">
        <v>36016</v>
      </c>
      <c r="P3664" s="6">
        <v>33332</v>
      </c>
      <c r="Q3664" s="6">
        <v>44646.6</v>
      </c>
    </row>
    <row r="3665" spans="7:17" x14ac:dyDescent="0.3">
      <c r="G3665" s="3" t="s">
        <v>20</v>
      </c>
      <c r="H3665" s="3" t="s">
        <v>75</v>
      </c>
      <c r="I3665" s="3" t="s">
        <v>25</v>
      </c>
      <c r="J3665" s="3" t="s">
        <v>81</v>
      </c>
      <c r="K3665" s="3" t="s">
        <v>83</v>
      </c>
      <c r="L3665" s="6">
        <v>83768</v>
      </c>
      <c r="M3665" s="6">
        <v>19868</v>
      </c>
      <c r="N3665" s="6">
        <v>50249</v>
      </c>
      <c r="O3665" s="6">
        <v>36016</v>
      </c>
      <c r="P3665" s="6">
        <v>41696</v>
      </c>
      <c r="Q3665" s="6">
        <v>46319.4</v>
      </c>
    </row>
    <row r="3666" spans="7:17" x14ac:dyDescent="0.3">
      <c r="G3666" s="3" t="s">
        <v>20</v>
      </c>
      <c r="H3666" s="3" t="s">
        <v>75</v>
      </c>
      <c r="I3666" s="3" t="s">
        <v>25</v>
      </c>
      <c r="J3666" s="3" t="s">
        <v>81</v>
      </c>
      <c r="K3666" s="3" t="s">
        <v>84</v>
      </c>
      <c r="L3666" s="6">
        <v>83768</v>
      </c>
      <c r="M3666" s="6">
        <v>19868</v>
      </c>
      <c r="N3666" s="6">
        <v>50249</v>
      </c>
      <c r="O3666" s="6">
        <v>36016</v>
      </c>
      <c r="P3666" s="6">
        <v>84732</v>
      </c>
      <c r="Q3666" s="6">
        <v>54926.6</v>
      </c>
    </row>
    <row r="3667" spans="7:17" x14ac:dyDescent="0.3">
      <c r="G3667" s="3" t="s">
        <v>20</v>
      </c>
      <c r="H3667" s="3" t="s">
        <v>75</v>
      </c>
      <c r="I3667" s="3" t="s">
        <v>25</v>
      </c>
      <c r="J3667" s="3" t="s">
        <v>81</v>
      </c>
      <c r="K3667" s="3" t="s">
        <v>24</v>
      </c>
      <c r="L3667" s="6">
        <v>83768</v>
      </c>
      <c r="M3667" s="6">
        <v>19868</v>
      </c>
      <c r="N3667" s="6">
        <v>50249</v>
      </c>
      <c r="O3667" s="6">
        <v>36016</v>
      </c>
      <c r="P3667" s="6">
        <v>100893</v>
      </c>
      <c r="Q3667" s="6">
        <v>58158.8</v>
      </c>
    </row>
    <row r="3668" spans="7:17" x14ac:dyDescent="0.3">
      <c r="G3668" s="3" t="s">
        <v>20</v>
      </c>
      <c r="H3668" s="3" t="s">
        <v>75</v>
      </c>
      <c r="I3668" s="3" t="s">
        <v>25</v>
      </c>
      <c r="J3668" s="3" t="s">
        <v>82</v>
      </c>
      <c r="K3668" s="3" t="s">
        <v>83</v>
      </c>
      <c r="L3668" s="6">
        <v>83768</v>
      </c>
      <c r="M3668" s="6">
        <v>19868</v>
      </c>
      <c r="N3668" s="6">
        <v>50249</v>
      </c>
      <c r="O3668" s="6">
        <v>33332</v>
      </c>
      <c r="P3668" s="6">
        <v>41696</v>
      </c>
      <c r="Q3668" s="6">
        <v>45782.6</v>
      </c>
    </row>
    <row r="3669" spans="7:17" x14ac:dyDescent="0.3">
      <c r="G3669" s="3" t="s">
        <v>20</v>
      </c>
      <c r="H3669" s="3" t="s">
        <v>75</v>
      </c>
      <c r="I3669" s="3" t="s">
        <v>25</v>
      </c>
      <c r="J3669" s="3" t="s">
        <v>82</v>
      </c>
      <c r="K3669" s="3" t="s">
        <v>84</v>
      </c>
      <c r="L3669" s="6">
        <v>83768</v>
      </c>
      <c r="M3669" s="6">
        <v>19868</v>
      </c>
      <c r="N3669" s="6">
        <v>50249</v>
      </c>
      <c r="O3669" s="6">
        <v>33332</v>
      </c>
      <c r="P3669" s="6">
        <v>84732</v>
      </c>
      <c r="Q3669" s="6">
        <v>54389.8</v>
      </c>
    </row>
    <row r="3670" spans="7:17" x14ac:dyDescent="0.3">
      <c r="G3670" s="3" t="s">
        <v>20</v>
      </c>
      <c r="H3670" s="3" t="s">
        <v>75</v>
      </c>
      <c r="I3670" s="3" t="s">
        <v>25</v>
      </c>
      <c r="J3670" s="3" t="s">
        <v>82</v>
      </c>
      <c r="K3670" s="3" t="s">
        <v>24</v>
      </c>
      <c r="L3670" s="6">
        <v>83768</v>
      </c>
      <c r="M3670" s="6">
        <v>19868</v>
      </c>
      <c r="N3670" s="6">
        <v>50249</v>
      </c>
      <c r="O3670" s="6">
        <v>33332</v>
      </c>
      <c r="P3670" s="6">
        <v>100893</v>
      </c>
      <c r="Q3670" s="6">
        <v>57622</v>
      </c>
    </row>
    <row r="3671" spans="7:17" x14ac:dyDescent="0.3">
      <c r="G3671" s="3" t="s">
        <v>20</v>
      </c>
      <c r="H3671" s="3" t="s">
        <v>75</v>
      </c>
      <c r="I3671" s="3" t="s">
        <v>25</v>
      </c>
      <c r="J3671" s="3" t="s">
        <v>83</v>
      </c>
      <c r="K3671" s="3" t="s">
        <v>84</v>
      </c>
      <c r="L3671" s="6">
        <v>83768</v>
      </c>
      <c r="M3671" s="6">
        <v>19868</v>
      </c>
      <c r="N3671" s="6">
        <v>50249</v>
      </c>
      <c r="O3671" s="6">
        <v>41696</v>
      </c>
      <c r="P3671" s="6">
        <v>84732</v>
      </c>
      <c r="Q3671" s="6">
        <v>56062.6</v>
      </c>
    </row>
    <row r="3672" spans="7:17" x14ac:dyDescent="0.3">
      <c r="G3672" s="3" t="s">
        <v>20</v>
      </c>
      <c r="H3672" s="3" t="s">
        <v>75</v>
      </c>
      <c r="I3672" s="3" t="s">
        <v>25</v>
      </c>
      <c r="J3672" s="3" t="s">
        <v>83</v>
      </c>
      <c r="K3672" s="3" t="s">
        <v>24</v>
      </c>
      <c r="L3672" s="6">
        <v>83768</v>
      </c>
      <c r="M3672" s="6">
        <v>19868</v>
      </c>
      <c r="N3672" s="6">
        <v>50249</v>
      </c>
      <c r="O3672" s="6">
        <v>41696</v>
      </c>
      <c r="P3672" s="6">
        <v>100893</v>
      </c>
      <c r="Q3672" s="6">
        <v>59294.8</v>
      </c>
    </row>
    <row r="3673" spans="7:17" x14ac:dyDescent="0.3">
      <c r="G3673" s="3" t="s">
        <v>20</v>
      </c>
      <c r="H3673" s="3" t="s">
        <v>75</v>
      </c>
      <c r="I3673" s="3" t="s">
        <v>25</v>
      </c>
      <c r="J3673" s="3" t="s">
        <v>84</v>
      </c>
      <c r="K3673" s="3" t="s">
        <v>24</v>
      </c>
      <c r="L3673" s="6">
        <v>83768</v>
      </c>
      <c r="M3673" s="6">
        <v>19868</v>
      </c>
      <c r="N3673" s="6">
        <v>50249</v>
      </c>
      <c r="O3673" s="6">
        <v>84732</v>
      </c>
      <c r="P3673" s="6">
        <v>100893</v>
      </c>
      <c r="Q3673" s="6">
        <v>67902</v>
      </c>
    </row>
    <row r="3674" spans="7:17" x14ac:dyDescent="0.3">
      <c r="G3674" s="3" t="s">
        <v>20</v>
      </c>
      <c r="H3674" s="3" t="s">
        <v>75</v>
      </c>
      <c r="I3674" s="3" t="s">
        <v>80</v>
      </c>
      <c r="J3674" s="3" t="s">
        <v>81</v>
      </c>
      <c r="K3674" s="3" t="s">
        <v>82</v>
      </c>
      <c r="L3674" s="6">
        <v>83768</v>
      </c>
      <c r="M3674" s="6">
        <v>19868</v>
      </c>
      <c r="N3674" s="6">
        <v>117461</v>
      </c>
      <c r="O3674" s="6">
        <v>36016</v>
      </c>
      <c r="P3674" s="6">
        <v>33332</v>
      </c>
      <c r="Q3674" s="6">
        <v>58089</v>
      </c>
    </row>
    <row r="3675" spans="7:17" x14ac:dyDescent="0.3">
      <c r="G3675" s="3" t="s">
        <v>20</v>
      </c>
      <c r="H3675" s="3" t="s">
        <v>75</v>
      </c>
      <c r="I3675" s="3" t="s">
        <v>80</v>
      </c>
      <c r="J3675" s="3" t="s">
        <v>81</v>
      </c>
      <c r="K3675" s="3" t="s">
        <v>83</v>
      </c>
      <c r="L3675" s="6">
        <v>83768</v>
      </c>
      <c r="M3675" s="6">
        <v>19868</v>
      </c>
      <c r="N3675" s="6">
        <v>117461</v>
      </c>
      <c r="O3675" s="6">
        <v>36016</v>
      </c>
      <c r="P3675" s="6">
        <v>41696</v>
      </c>
      <c r="Q3675" s="6">
        <v>59761.8</v>
      </c>
    </row>
    <row r="3676" spans="7:17" x14ac:dyDescent="0.3">
      <c r="G3676" s="3" t="s">
        <v>20</v>
      </c>
      <c r="H3676" s="3" t="s">
        <v>75</v>
      </c>
      <c r="I3676" s="3" t="s">
        <v>80</v>
      </c>
      <c r="J3676" s="3" t="s">
        <v>81</v>
      </c>
      <c r="K3676" s="3" t="s">
        <v>84</v>
      </c>
      <c r="L3676" s="6">
        <v>83768</v>
      </c>
      <c r="M3676" s="6">
        <v>19868</v>
      </c>
      <c r="N3676" s="6">
        <v>117461</v>
      </c>
      <c r="O3676" s="6">
        <v>36016</v>
      </c>
      <c r="P3676" s="6">
        <v>84732</v>
      </c>
      <c r="Q3676" s="6">
        <v>68369</v>
      </c>
    </row>
    <row r="3677" spans="7:17" x14ac:dyDescent="0.3">
      <c r="G3677" s="3" t="s">
        <v>20</v>
      </c>
      <c r="H3677" s="3" t="s">
        <v>75</v>
      </c>
      <c r="I3677" s="3" t="s">
        <v>80</v>
      </c>
      <c r="J3677" s="3" t="s">
        <v>81</v>
      </c>
      <c r="K3677" s="3" t="s">
        <v>24</v>
      </c>
      <c r="L3677" s="6">
        <v>83768</v>
      </c>
      <c r="M3677" s="6">
        <v>19868</v>
      </c>
      <c r="N3677" s="6">
        <v>117461</v>
      </c>
      <c r="O3677" s="6">
        <v>36016</v>
      </c>
      <c r="P3677" s="6">
        <v>100893</v>
      </c>
      <c r="Q3677" s="6">
        <v>71601.2</v>
      </c>
    </row>
    <row r="3678" spans="7:17" x14ac:dyDescent="0.3">
      <c r="G3678" s="3" t="s">
        <v>20</v>
      </c>
      <c r="H3678" s="3" t="s">
        <v>75</v>
      </c>
      <c r="I3678" s="3" t="s">
        <v>80</v>
      </c>
      <c r="J3678" s="3" t="s">
        <v>82</v>
      </c>
      <c r="K3678" s="3" t="s">
        <v>83</v>
      </c>
      <c r="L3678" s="6">
        <v>83768</v>
      </c>
      <c r="M3678" s="6">
        <v>19868</v>
      </c>
      <c r="N3678" s="6">
        <v>117461</v>
      </c>
      <c r="O3678" s="6">
        <v>33332</v>
      </c>
      <c r="P3678" s="6">
        <v>41696</v>
      </c>
      <c r="Q3678" s="6">
        <v>59225</v>
      </c>
    </row>
    <row r="3679" spans="7:17" x14ac:dyDescent="0.3">
      <c r="G3679" s="3" t="s">
        <v>20</v>
      </c>
      <c r="H3679" s="3" t="s">
        <v>75</v>
      </c>
      <c r="I3679" s="3" t="s">
        <v>80</v>
      </c>
      <c r="J3679" s="3" t="s">
        <v>82</v>
      </c>
      <c r="K3679" s="3" t="s">
        <v>84</v>
      </c>
      <c r="L3679" s="6">
        <v>83768</v>
      </c>
      <c r="M3679" s="6">
        <v>19868</v>
      </c>
      <c r="N3679" s="6">
        <v>117461</v>
      </c>
      <c r="O3679" s="6">
        <v>33332</v>
      </c>
      <c r="P3679" s="6">
        <v>84732</v>
      </c>
      <c r="Q3679" s="6">
        <v>67832.2</v>
      </c>
    </row>
    <row r="3680" spans="7:17" x14ac:dyDescent="0.3">
      <c r="G3680" s="3" t="s">
        <v>20</v>
      </c>
      <c r="H3680" s="3" t="s">
        <v>75</v>
      </c>
      <c r="I3680" s="3" t="s">
        <v>80</v>
      </c>
      <c r="J3680" s="3" t="s">
        <v>82</v>
      </c>
      <c r="K3680" s="3" t="s">
        <v>24</v>
      </c>
      <c r="L3680" s="6">
        <v>83768</v>
      </c>
      <c r="M3680" s="6">
        <v>19868</v>
      </c>
      <c r="N3680" s="6">
        <v>117461</v>
      </c>
      <c r="O3680" s="6">
        <v>33332</v>
      </c>
      <c r="P3680" s="6">
        <v>100893</v>
      </c>
      <c r="Q3680" s="6">
        <v>71064.399999999994</v>
      </c>
    </row>
    <row r="3681" spans="7:17" x14ac:dyDescent="0.3">
      <c r="G3681" s="3" t="s">
        <v>20</v>
      </c>
      <c r="H3681" s="3" t="s">
        <v>75</v>
      </c>
      <c r="I3681" s="3" t="s">
        <v>80</v>
      </c>
      <c r="J3681" s="3" t="s">
        <v>83</v>
      </c>
      <c r="K3681" s="3" t="s">
        <v>84</v>
      </c>
      <c r="L3681" s="6">
        <v>83768</v>
      </c>
      <c r="M3681" s="6">
        <v>19868</v>
      </c>
      <c r="N3681" s="6">
        <v>117461</v>
      </c>
      <c r="O3681" s="6">
        <v>41696</v>
      </c>
      <c r="P3681" s="6">
        <v>84732</v>
      </c>
      <c r="Q3681" s="6">
        <v>69505</v>
      </c>
    </row>
    <row r="3682" spans="7:17" x14ac:dyDescent="0.3">
      <c r="G3682" s="3" t="s">
        <v>20</v>
      </c>
      <c r="H3682" s="3" t="s">
        <v>75</v>
      </c>
      <c r="I3682" s="3" t="s">
        <v>80</v>
      </c>
      <c r="J3682" s="3" t="s">
        <v>83</v>
      </c>
      <c r="K3682" s="3" t="s">
        <v>24</v>
      </c>
      <c r="L3682" s="6">
        <v>83768</v>
      </c>
      <c r="M3682" s="6">
        <v>19868</v>
      </c>
      <c r="N3682" s="6">
        <v>117461</v>
      </c>
      <c r="O3682" s="6">
        <v>41696</v>
      </c>
      <c r="P3682" s="6">
        <v>100893</v>
      </c>
      <c r="Q3682" s="6">
        <v>72737.2</v>
      </c>
    </row>
    <row r="3683" spans="7:17" x14ac:dyDescent="0.3">
      <c r="G3683" s="3" t="s">
        <v>20</v>
      </c>
      <c r="H3683" s="3" t="s">
        <v>75</v>
      </c>
      <c r="I3683" s="3" t="s">
        <v>80</v>
      </c>
      <c r="J3683" s="3" t="s">
        <v>84</v>
      </c>
      <c r="K3683" s="3" t="s">
        <v>24</v>
      </c>
      <c r="L3683" s="6">
        <v>83768</v>
      </c>
      <c r="M3683" s="6">
        <v>19868</v>
      </c>
      <c r="N3683" s="6">
        <v>117461</v>
      </c>
      <c r="O3683" s="6">
        <v>84732</v>
      </c>
      <c r="P3683" s="6">
        <v>100893</v>
      </c>
      <c r="Q3683" s="6">
        <v>81344.399999999994</v>
      </c>
    </row>
    <row r="3684" spans="7:17" x14ac:dyDescent="0.3">
      <c r="G3684" s="3" t="s">
        <v>20</v>
      </c>
      <c r="H3684" s="3" t="s">
        <v>75</v>
      </c>
      <c r="I3684" s="3" t="s">
        <v>81</v>
      </c>
      <c r="J3684" s="3" t="s">
        <v>82</v>
      </c>
      <c r="K3684" s="3" t="s">
        <v>83</v>
      </c>
      <c r="L3684" s="6">
        <v>83768</v>
      </c>
      <c r="M3684" s="6">
        <v>19868</v>
      </c>
      <c r="N3684" s="6">
        <v>36016</v>
      </c>
      <c r="O3684" s="6">
        <v>33332</v>
      </c>
      <c r="P3684" s="6">
        <v>41696</v>
      </c>
      <c r="Q3684" s="6">
        <v>42936</v>
      </c>
    </row>
    <row r="3685" spans="7:17" x14ac:dyDescent="0.3">
      <c r="G3685" s="3" t="s">
        <v>20</v>
      </c>
      <c r="H3685" s="3" t="s">
        <v>75</v>
      </c>
      <c r="I3685" s="3" t="s">
        <v>81</v>
      </c>
      <c r="J3685" s="3" t="s">
        <v>82</v>
      </c>
      <c r="K3685" s="3" t="s">
        <v>84</v>
      </c>
      <c r="L3685" s="6">
        <v>83768</v>
      </c>
      <c r="M3685" s="6">
        <v>19868</v>
      </c>
      <c r="N3685" s="6">
        <v>36016</v>
      </c>
      <c r="O3685" s="6">
        <v>33332</v>
      </c>
      <c r="P3685" s="6">
        <v>84732</v>
      </c>
      <c r="Q3685" s="6">
        <v>51543.199999999997</v>
      </c>
    </row>
    <row r="3686" spans="7:17" x14ac:dyDescent="0.3">
      <c r="G3686" s="3" t="s">
        <v>20</v>
      </c>
      <c r="H3686" s="3" t="s">
        <v>75</v>
      </c>
      <c r="I3686" s="3" t="s">
        <v>81</v>
      </c>
      <c r="J3686" s="3" t="s">
        <v>82</v>
      </c>
      <c r="K3686" s="3" t="s">
        <v>24</v>
      </c>
      <c r="L3686" s="6">
        <v>83768</v>
      </c>
      <c r="M3686" s="6">
        <v>19868</v>
      </c>
      <c r="N3686" s="6">
        <v>36016</v>
      </c>
      <c r="O3686" s="6">
        <v>33332</v>
      </c>
      <c r="P3686" s="6">
        <v>100893</v>
      </c>
      <c r="Q3686" s="6">
        <v>54775.4</v>
      </c>
    </row>
    <row r="3687" spans="7:17" x14ac:dyDescent="0.3">
      <c r="G3687" s="3" t="s">
        <v>20</v>
      </c>
      <c r="H3687" s="3" t="s">
        <v>75</v>
      </c>
      <c r="I3687" s="3" t="s">
        <v>81</v>
      </c>
      <c r="J3687" s="3" t="s">
        <v>83</v>
      </c>
      <c r="K3687" s="3" t="s">
        <v>84</v>
      </c>
      <c r="L3687" s="6">
        <v>83768</v>
      </c>
      <c r="M3687" s="6">
        <v>19868</v>
      </c>
      <c r="N3687" s="6">
        <v>36016</v>
      </c>
      <c r="O3687" s="6">
        <v>41696</v>
      </c>
      <c r="P3687" s="6">
        <v>84732</v>
      </c>
      <c r="Q3687" s="6">
        <v>53216</v>
      </c>
    </row>
    <row r="3688" spans="7:17" x14ac:dyDescent="0.3">
      <c r="G3688" s="3" t="s">
        <v>20</v>
      </c>
      <c r="H3688" s="3" t="s">
        <v>75</v>
      </c>
      <c r="I3688" s="3" t="s">
        <v>81</v>
      </c>
      <c r="J3688" s="3" t="s">
        <v>83</v>
      </c>
      <c r="K3688" s="3" t="s">
        <v>24</v>
      </c>
      <c r="L3688" s="6">
        <v>83768</v>
      </c>
      <c r="M3688" s="6">
        <v>19868</v>
      </c>
      <c r="N3688" s="6">
        <v>36016</v>
      </c>
      <c r="O3688" s="6">
        <v>41696</v>
      </c>
      <c r="P3688" s="6">
        <v>100893</v>
      </c>
      <c r="Q3688" s="6">
        <v>56448.2</v>
      </c>
    </row>
    <row r="3689" spans="7:17" x14ac:dyDescent="0.3">
      <c r="G3689" s="3" t="s">
        <v>20</v>
      </c>
      <c r="H3689" s="3" t="s">
        <v>75</v>
      </c>
      <c r="I3689" s="3" t="s">
        <v>81</v>
      </c>
      <c r="J3689" s="3" t="s">
        <v>84</v>
      </c>
      <c r="K3689" s="3" t="s">
        <v>24</v>
      </c>
      <c r="L3689" s="6">
        <v>83768</v>
      </c>
      <c r="M3689" s="6">
        <v>19868</v>
      </c>
      <c r="N3689" s="6">
        <v>36016</v>
      </c>
      <c r="O3689" s="6">
        <v>84732</v>
      </c>
      <c r="P3689" s="6">
        <v>100893</v>
      </c>
      <c r="Q3689" s="6">
        <v>65055.4</v>
      </c>
    </row>
    <row r="3690" spans="7:17" x14ac:dyDescent="0.3">
      <c r="G3690" s="3" t="s">
        <v>20</v>
      </c>
      <c r="H3690" s="3" t="s">
        <v>75</v>
      </c>
      <c r="I3690" s="3" t="s">
        <v>82</v>
      </c>
      <c r="J3690" s="3" t="s">
        <v>83</v>
      </c>
      <c r="K3690" s="3" t="s">
        <v>84</v>
      </c>
      <c r="L3690" s="6">
        <v>83768</v>
      </c>
      <c r="M3690" s="6">
        <v>19868</v>
      </c>
      <c r="N3690" s="6">
        <v>33332</v>
      </c>
      <c r="O3690" s="6">
        <v>41696</v>
      </c>
      <c r="P3690" s="6">
        <v>84732</v>
      </c>
      <c r="Q3690" s="6">
        <v>52679.199999999997</v>
      </c>
    </row>
    <row r="3691" spans="7:17" x14ac:dyDescent="0.3">
      <c r="G3691" s="3" t="s">
        <v>20</v>
      </c>
      <c r="H3691" s="3" t="s">
        <v>75</v>
      </c>
      <c r="I3691" s="3" t="s">
        <v>82</v>
      </c>
      <c r="J3691" s="3" t="s">
        <v>83</v>
      </c>
      <c r="K3691" s="3" t="s">
        <v>24</v>
      </c>
      <c r="L3691" s="6">
        <v>83768</v>
      </c>
      <c r="M3691" s="6">
        <v>19868</v>
      </c>
      <c r="N3691" s="6">
        <v>33332</v>
      </c>
      <c r="O3691" s="6">
        <v>41696</v>
      </c>
      <c r="P3691" s="6">
        <v>100893</v>
      </c>
      <c r="Q3691" s="6">
        <v>55911.4</v>
      </c>
    </row>
    <row r="3692" spans="7:17" x14ac:dyDescent="0.3">
      <c r="G3692" s="3" t="s">
        <v>20</v>
      </c>
      <c r="H3692" s="3" t="s">
        <v>75</v>
      </c>
      <c r="I3692" s="3" t="s">
        <v>82</v>
      </c>
      <c r="J3692" s="3" t="s">
        <v>84</v>
      </c>
      <c r="K3692" s="3" t="s">
        <v>24</v>
      </c>
      <c r="L3692" s="6">
        <v>83768</v>
      </c>
      <c r="M3692" s="6">
        <v>19868</v>
      </c>
      <c r="N3692" s="6">
        <v>33332</v>
      </c>
      <c r="O3692" s="6">
        <v>84732</v>
      </c>
      <c r="P3692" s="6">
        <v>100893</v>
      </c>
      <c r="Q3692" s="6">
        <v>64518.6</v>
      </c>
    </row>
    <row r="3693" spans="7:17" x14ac:dyDescent="0.3">
      <c r="G3693" s="3" t="s">
        <v>20</v>
      </c>
      <c r="H3693" s="3" t="s">
        <v>75</v>
      </c>
      <c r="I3693" s="3" t="s">
        <v>83</v>
      </c>
      <c r="J3693" s="3" t="s">
        <v>84</v>
      </c>
      <c r="K3693" s="3" t="s">
        <v>24</v>
      </c>
      <c r="L3693" s="6">
        <v>83768</v>
      </c>
      <c r="M3693" s="6">
        <v>19868</v>
      </c>
      <c r="N3693" s="6">
        <v>41696</v>
      </c>
      <c r="O3693" s="6">
        <v>84732</v>
      </c>
      <c r="P3693" s="6">
        <v>100893</v>
      </c>
      <c r="Q3693" s="6">
        <v>66191.399999999994</v>
      </c>
    </row>
    <row r="3694" spans="7:17" x14ac:dyDescent="0.3">
      <c r="G3694" s="3" t="s">
        <v>20</v>
      </c>
      <c r="H3694" s="3" t="s">
        <v>76</v>
      </c>
      <c r="I3694" s="3" t="s">
        <v>23</v>
      </c>
      <c r="J3694" s="3" t="s">
        <v>77</v>
      </c>
      <c r="K3694" s="3" t="s">
        <v>78</v>
      </c>
      <c r="L3694" s="6">
        <v>83768</v>
      </c>
      <c r="M3694" s="6">
        <v>36021</v>
      </c>
      <c r="N3694" s="6">
        <v>12030</v>
      </c>
      <c r="O3694" s="6">
        <v>65219</v>
      </c>
      <c r="P3694" s="6">
        <v>94450</v>
      </c>
      <c r="Q3694" s="6">
        <v>58297.599999999999</v>
      </c>
    </row>
    <row r="3695" spans="7:17" x14ac:dyDescent="0.3">
      <c r="G3695" s="3" t="s">
        <v>20</v>
      </c>
      <c r="H3695" s="3" t="s">
        <v>76</v>
      </c>
      <c r="I3695" s="3" t="s">
        <v>23</v>
      </c>
      <c r="J3695" s="3" t="s">
        <v>77</v>
      </c>
      <c r="K3695" s="3" t="s">
        <v>79</v>
      </c>
      <c r="L3695" s="6">
        <v>83768</v>
      </c>
      <c r="M3695" s="6">
        <v>36021</v>
      </c>
      <c r="N3695" s="6">
        <v>12030</v>
      </c>
      <c r="O3695" s="6">
        <v>65219</v>
      </c>
      <c r="P3695" s="6">
        <v>97051</v>
      </c>
      <c r="Q3695" s="6">
        <v>58817.8</v>
      </c>
    </row>
    <row r="3696" spans="7:17" x14ac:dyDescent="0.3">
      <c r="G3696" s="3" t="s">
        <v>20</v>
      </c>
      <c r="H3696" s="3" t="s">
        <v>76</v>
      </c>
      <c r="I3696" s="3" t="s">
        <v>23</v>
      </c>
      <c r="J3696" s="3" t="s">
        <v>77</v>
      </c>
      <c r="K3696" s="3" t="s">
        <v>25</v>
      </c>
      <c r="L3696" s="6">
        <v>83768</v>
      </c>
      <c r="M3696" s="6">
        <v>36021</v>
      </c>
      <c r="N3696" s="6">
        <v>12030</v>
      </c>
      <c r="O3696" s="6">
        <v>65219</v>
      </c>
      <c r="P3696" s="6">
        <v>50249</v>
      </c>
      <c r="Q3696" s="6">
        <v>49457.4</v>
      </c>
    </row>
    <row r="3697" spans="7:17" x14ac:dyDescent="0.3">
      <c r="G3697" s="3" t="s">
        <v>20</v>
      </c>
      <c r="H3697" s="3" t="s">
        <v>76</v>
      </c>
      <c r="I3697" s="3" t="s">
        <v>23</v>
      </c>
      <c r="J3697" s="3" t="s">
        <v>77</v>
      </c>
      <c r="K3697" s="3" t="s">
        <v>80</v>
      </c>
      <c r="L3697" s="6">
        <v>83768</v>
      </c>
      <c r="M3697" s="6">
        <v>36021</v>
      </c>
      <c r="N3697" s="6">
        <v>12030</v>
      </c>
      <c r="O3697" s="6">
        <v>65219</v>
      </c>
      <c r="P3697" s="6">
        <v>117461</v>
      </c>
      <c r="Q3697" s="6">
        <v>62899.8</v>
      </c>
    </row>
    <row r="3698" spans="7:17" x14ac:dyDescent="0.3">
      <c r="G3698" s="3" t="s">
        <v>20</v>
      </c>
      <c r="H3698" s="3" t="s">
        <v>76</v>
      </c>
      <c r="I3698" s="3" t="s">
        <v>23</v>
      </c>
      <c r="J3698" s="3" t="s">
        <v>77</v>
      </c>
      <c r="K3698" s="3" t="s">
        <v>81</v>
      </c>
      <c r="L3698" s="6">
        <v>83768</v>
      </c>
      <c r="M3698" s="6">
        <v>36021</v>
      </c>
      <c r="N3698" s="6">
        <v>12030</v>
      </c>
      <c r="O3698" s="6">
        <v>65219</v>
      </c>
      <c r="P3698" s="6">
        <v>36016</v>
      </c>
      <c r="Q3698" s="6">
        <v>46610.8</v>
      </c>
    </row>
    <row r="3699" spans="7:17" x14ac:dyDescent="0.3">
      <c r="G3699" s="3" t="s">
        <v>20</v>
      </c>
      <c r="H3699" s="3" t="s">
        <v>76</v>
      </c>
      <c r="I3699" s="3" t="s">
        <v>23</v>
      </c>
      <c r="J3699" s="3" t="s">
        <v>77</v>
      </c>
      <c r="K3699" s="3" t="s">
        <v>82</v>
      </c>
      <c r="L3699" s="6">
        <v>83768</v>
      </c>
      <c r="M3699" s="6">
        <v>36021</v>
      </c>
      <c r="N3699" s="6">
        <v>12030</v>
      </c>
      <c r="O3699" s="6">
        <v>65219</v>
      </c>
      <c r="P3699" s="6">
        <v>33332</v>
      </c>
      <c r="Q3699" s="6">
        <v>46074</v>
      </c>
    </row>
    <row r="3700" spans="7:17" x14ac:dyDescent="0.3">
      <c r="G3700" s="3" t="s">
        <v>20</v>
      </c>
      <c r="H3700" s="3" t="s">
        <v>76</v>
      </c>
      <c r="I3700" s="3" t="s">
        <v>23</v>
      </c>
      <c r="J3700" s="3" t="s">
        <v>77</v>
      </c>
      <c r="K3700" s="3" t="s">
        <v>83</v>
      </c>
      <c r="L3700" s="6">
        <v>83768</v>
      </c>
      <c r="M3700" s="6">
        <v>36021</v>
      </c>
      <c r="N3700" s="6">
        <v>12030</v>
      </c>
      <c r="O3700" s="6">
        <v>65219</v>
      </c>
      <c r="P3700" s="6">
        <v>41696</v>
      </c>
      <c r="Q3700" s="6">
        <v>47746.8</v>
      </c>
    </row>
    <row r="3701" spans="7:17" x14ac:dyDescent="0.3">
      <c r="G3701" s="3" t="s">
        <v>20</v>
      </c>
      <c r="H3701" s="3" t="s">
        <v>76</v>
      </c>
      <c r="I3701" s="3" t="s">
        <v>23</v>
      </c>
      <c r="J3701" s="3" t="s">
        <v>77</v>
      </c>
      <c r="K3701" s="3" t="s">
        <v>84</v>
      </c>
      <c r="L3701" s="6">
        <v>83768</v>
      </c>
      <c r="M3701" s="6">
        <v>36021</v>
      </c>
      <c r="N3701" s="6">
        <v>12030</v>
      </c>
      <c r="O3701" s="6">
        <v>65219</v>
      </c>
      <c r="P3701" s="6">
        <v>84732</v>
      </c>
      <c r="Q3701" s="6">
        <v>56354</v>
      </c>
    </row>
    <row r="3702" spans="7:17" x14ac:dyDescent="0.3">
      <c r="G3702" s="3" t="s">
        <v>20</v>
      </c>
      <c r="H3702" s="3" t="s">
        <v>76</v>
      </c>
      <c r="I3702" s="3" t="s">
        <v>23</v>
      </c>
      <c r="J3702" s="3" t="s">
        <v>77</v>
      </c>
      <c r="K3702" s="3" t="s">
        <v>24</v>
      </c>
      <c r="L3702" s="6">
        <v>83768</v>
      </c>
      <c r="M3702" s="6">
        <v>36021</v>
      </c>
      <c r="N3702" s="6">
        <v>12030</v>
      </c>
      <c r="O3702" s="6">
        <v>65219</v>
      </c>
      <c r="P3702" s="6">
        <v>100893</v>
      </c>
      <c r="Q3702" s="6">
        <v>59586.2</v>
      </c>
    </row>
    <row r="3703" spans="7:17" x14ac:dyDescent="0.3">
      <c r="G3703" s="3" t="s">
        <v>20</v>
      </c>
      <c r="H3703" s="3" t="s">
        <v>76</v>
      </c>
      <c r="I3703" s="3" t="s">
        <v>23</v>
      </c>
      <c r="J3703" s="3" t="s">
        <v>78</v>
      </c>
      <c r="K3703" s="3" t="s">
        <v>79</v>
      </c>
      <c r="L3703" s="6">
        <v>83768</v>
      </c>
      <c r="M3703" s="6">
        <v>36021</v>
      </c>
      <c r="N3703" s="6">
        <v>12030</v>
      </c>
      <c r="O3703" s="6">
        <v>94450</v>
      </c>
      <c r="P3703" s="6">
        <v>97051</v>
      </c>
      <c r="Q3703" s="6">
        <v>64664</v>
      </c>
    </row>
    <row r="3704" spans="7:17" x14ac:dyDescent="0.3">
      <c r="G3704" s="3" t="s">
        <v>20</v>
      </c>
      <c r="H3704" s="3" t="s">
        <v>76</v>
      </c>
      <c r="I3704" s="3" t="s">
        <v>23</v>
      </c>
      <c r="J3704" s="3" t="s">
        <v>78</v>
      </c>
      <c r="K3704" s="3" t="s">
        <v>25</v>
      </c>
      <c r="L3704" s="6">
        <v>83768</v>
      </c>
      <c r="M3704" s="6">
        <v>36021</v>
      </c>
      <c r="N3704" s="6">
        <v>12030</v>
      </c>
      <c r="O3704" s="6">
        <v>94450</v>
      </c>
      <c r="P3704" s="6">
        <v>50249</v>
      </c>
      <c r="Q3704" s="6">
        <v>55303.6</v>
      </c>
    </row>
    <row r="3705" spans="7:17" x14ac:dyDescent="0.3">
      <c r="G3705" s="3" t="s">
        <v>20</v>
      </c>
      <c r="H3705" s="3" t="s">
        <v>76</v>
      </c>
      <c r="I3705" s="3" t="s">
        <v>23</v>
      </c>
      <c r="J3705" s="3" t="s">
        <v>78</v>
      </c>
      <c r="K3705" s="3" t="s">
        <v>80</v>
      </c>
      <c r="L3705" s="6">
        <v>83768</v>
      </c>
      <c r="M3705" s="6">
        <v>36021</v>
      </c>
      <c r="N3705" s="6">
        <v>12030</v>
      </c>
      <c r="O3705" s="6">
        <v>94450</v>
      </c>
      <c r="P3705" s="6">
        <v>117461</v>
      </c>
      <c r="Q3705" s="6">
        <v>68746</v>
      </c>
    </row>
    <row r="3706" spans="7:17" x14ac:dyDescent="0.3">
      <c r="G3706" s="3" t="s">
        <v>20</v>
      </c>
      <c r="H3706" s="3" t="s">
        <v>76</v>
      </c>
      <c r="I3706" s="3" t="s">
        <v>23</v>
      </c>
      <c r="J3706" s="3" t="s">
        <v>78</v>
      </c>
      <c r="K3706" s="3" t="s">
        <v>81</v>
      </c>
      <c r="L3706" s="6">
        <v>83768</v>
      </c>
      <c r="M3706" s="6">
        <v>36021</v>
      </c>
      <c r="N3706" s="6">
        <v>12030</v>
      </c>
      <c r="O3706" s="6">
        <v>94450</v>
      </c>
      <c r="P3706" s="6">
        <v>36016</v>
      </c>
      <c r="Q3706" s="6">
        <v>52457</v>
      </c>
    </row>
    <row r="3707" spans="7:17" x14ac:dyDescent="0.3">
      <c r="G3707" s="3" t="s">
        <v>20</v>
      </c>
      <c r="H3707" s="3" t="s">
        <v>76</v>
      </c>
      <c r="I3707" s="3" t="s">
        <v>23</v>
      </c>
      <c r="J3707" s="3" t="s">
        <v>78</v>
      </c>
      <c r="K3707" s="3" t="s">
        <v>82</v>
      </c>
      <c r="L3707" s="6">
        <v>83768</v>
      </c>
      <c r="M3707" s="6">
        <v>36021</v>
      </c>
      <c r="N3707" s="6">
        <v>12030</v>
      </c>
      <c r="O3707" s="6">
        <v>94450</v>
      </c>
      <c r="P3707" s="6">
        <v>33332</v>
      </c>
      <c r="Q3707" s="6">
        <v>51920.2</v>
      </c>
    </row>
    <row r="3708" spans="7:17" x14ac:dyDescent="0.3">
      <c r="G3708" s="3" t="s">
        <v>20</v>
      </c>
      <c r="H3708" s="3" t="s">
        <v>76</v>
      </c>
      <c r="I3708" s="3" t="s">
        <v>23</v>
      </c>
      <c r="J3708" s="3" t="s">
        <v>78</v>
      </c>
      <c r="K3708" s="3" t="s">
        <v>83</v>
      </c>
      <c r="L3708" s="6">
        <v>83768</v>
      </c>
      <c r="M3708" s="6">
        <v>36021</v>
      </c>
      <c r="N3708" s="6">
        <v>12030</v>
      </c>
      <c r="O3708" s="6">
        <v>94450</v>
      </c>
      <c r="P3708" s="6">
        <v>41696</v>
      </c>
      <c r="Q3708" s="6">
        <v>53593</v>
      </c>
    </row>
    <row r="3709" spans="7:17" x14ac:dyDescent="0.3">
      <c r="G3709" s="3" t="s">
        <v>20</v>
      </c>
      <c r="H3709" s="3" t="s">
        <v>76</v>
      </c>
      <c r="I3709" s="3" t="s">
        <v>23</v>
      </c>
      <c r="J3709" s="3" t="s">
        <v>78</v>
      </c>
      <c r="K3709" s="3" t="s">
        <v>84</v>
      </c>
      <c r="L3709" s="6">
        <v>83768</v>
      </c>
      <c r="M3709" s="6">
        <v>36021</v>
      </c>
      <c r="N3709" s="6">
        <v>12030</v>
      </c>
      <c r="O3709" s="6">
        <v>94450</v>
      </c>
      <c r="P3709" s="6">
        <v>84732</v>
      </c>
      <c r="Q3709" s="6">
        <v>62200.2</v>
      </c>
    </row>
    <row r="3710" spans="7:17" x14ac:dyDescent="0.3">
      <c r="G3710" s="3" t="s">
        <v>20</v>
      </c>
      <c r="H3710" s="3" t="s">
        <v>76</v>
      </c>
      <c r="I3710" s="3" t="s">
        <v>23</v>
      </c>
      <c r="J3710" s="3" t="s">
        <v>78</v>
      </c>
      <c r="K3710" s="3" t="s">
        <v>24</v>
      </c>
      <c r="L3710" s="6">
        <v>83768</v>
      </c>
      <c r="M3710" s="6">
        <v>36021</v>
      </c>
      <c r="N3710" s="6">
        <v>12030</v>
      </c>
      <c r="O3710" s="6">
        <v>94450</v>
      </c>
      <c r="P3710" s="6">
        <v>100893</v>
      </c>
      <c r="Q3710" s="6">
        <v>65432.4</v>
      </c>
    </row>
    <row r="3711" spans="7:17" x14ac:dyDescent="0.3">
      <c r="G3711" s="3" t="s">
        <v>20</v>
      </c>
      <c r="H3711" s="3" t="s">
        <v>76</v>
      </c>
      <c r="I3711" s="3" t="s">
        <v>23</v>
      </c>
      <c r="J3711" s="3" t="s">
        <v>79</v>
      </c>
      <c r="K3711" s="3" t="s">
        <v>25</v>
      </c>
      <c r="L3711" s="6">
        <v>83768</v>
      </c>
      <c r="M3711" s="6">
        <v>36021</v>
      </c>
      <c r="N3711" s="6">
        <v>12030</v>
      </c>
      <c r="O3711" s="6">
        <v>97051</v>
      </c>
      <c r="P3711" s="6">
        <v>50249</v>
      </c>
      <c r="Q3711" s="6">
        <v>55823.8</v>
      </c>
    </row>
    <row r="3712" spans="7:17" x14ac:dyDescent="0.3">
      <c r="G3712" s="3" t="s">
        <v>20</v>
      </c>
      <c r="H3712" s="3" t="s">
        <v>76</v>
      </c>
      <c r="I3712" s="3" t="s">
        <v>23</v>
      </c>
      <c r="J3712" s="3" t="s">
        <v>79</v>
      </c>
      <c r="K3712" s="3" t="s">
        <v>80</v>
      </c>
      <c r="L3712" s="6">
        <v>83768</v>
      </c>
      <c r="M3712" s="6">
        <v>36021</v>
      </c>
      <c r="N3712" s="6">
        <v>12030</v>
      </c>
      <c r="O3712" s="6">
        <v>97051</v>
      </c>
      <c r="P3712" s="6">
        <v>117461</v>
      </c>
      <c r="Q3712" s="6">
        <v>69266.2</v>
      </c>
    </row>
    <row r="3713" spans="7:17" x14ac:dyDescent="0.3">
      <c r="G3713" s="3" t="s">
        <v>20</v>
      </c>
      <c r="H3713" s="3" t="s">
        <v>76</v>
      </c>
      <c r="I3713" s="3" t="s">
        <v>23</v>
      </c>
      <c r="J3713" s="3" t="s">
        <v>79</v>
      </c>
      <c r="K3713" s="3" t="s">
        <v>81</v>
      </c>
      <c r="L3713" s="6">
        <v>83768</v>
      </c>
      <c r="M3713" s="6">
        <v>36021</v>
      </c>
      <c r="N3713" s="6">
        <v>12030</v>
      </c>
      <c r="O3713" s="6">
        <v>97051</v>
      </c>
      <c r="P3713" s="6">
        <v>36016</v>
      </c>
      <c r="Q3713" s="6">
        <v>52977.2</v>
      </c>
    </row>
    <row r="3714" spans="7:17" x14ac:dyDescent="0.3">
      <c r="G3714" s="3" t="s">
        <v>20</v>
      </c>
      <c r="H3714" s="3" t="s">
        <v>76</v>
      </c>
      <c r="I3714" s="3" t="s">
        <v>23</v>
      </c>
      <c r="J3714" s="3" t="s">
        <v>79</v>
      </c>
      <c r="K3714" s="3" t="s">
        <v>82</v>
      </c>
      <c r="L3714" s="6">
        <v>83768</v>
      </c>
      <c r="M3714" s="6">
        <v>36021</v>
      </c>
      <c r="N3714" s="6">
        <v>12030</v>
      </c>
      <c r="O3714" s="6">
        <v>97051</v>
      </c>
      <c r="P3714" s="6">
        <v>33332</v>
      </c>
      <c r="Q3714" s="6">
        <v>52440.4</v>
      </c>
    </row>
    <row r="3715" spans="7:17" x14ac:dyDescent="0.3">
      <c r="G3715" s="3" t="s">
        <v>20</v>
      </c>
      <c r="H3715" s="3" t="s">
        <v>76</v>
      </c>
      <c r="I3715" s="3" t="s">
        <v>23</v>
      </c>
      <c r="J3715" s="3" t="s">
        <v>79</v>
      </c>
      <c r="K3715" s="3" t="s">
        <v>83</v>
      </c>
      <c r="L3715" s="6">
        <v>83768</v>
      </c>
      <c r="M3715" s="6">
        <v>36021</v>
      </c>
      <c r="N3715" s="6">
        <v>12030</v>
      </c>
      <c r="O3715" s="6">
        <v>97051</v>
      </c>
      <c r="P3715" s="6">
        <v>41696</v>
      </c>
      <c r="Q3715" s="6">
        <v>54113.2</v>
      </c>
    </row>
    <row r="3716" spans="7:17" x14ac:dyDescent="0.3">
      <c r="G3716" s="3" t="s">
        <v>20</v>
      </c>
      <c r="H3716" s="3" t="s">
        <v>76</v>
      </c>
      <c r="I3716" s="3" t="s">
        <v>23</v>
      </c>
      <c r="J3716" s="3" t="s">
        <v>79</v>
      </c>
      <c r="K3716" s="3" t="s">
        <v>84</v>
      </c>
      <c r="L3716" s="6">
        <v>83768</v>
      </c>
      <c r="M3716" s="6">
        <v>36021</v>
      </c>
      <c r="N3716" s="6">
        <v>12030</v>
      </c>
      <c r="O3716" s="6">
        <v>97051</v>
      </c>
      <c r="P3716" s="6">
        <v>84732</v>
      </c>
      <c r="Q3716" s="6">
        <v>62720.4</v>
      </c>
    </row>
    <row r="3717" spans="7:17" x14ac:dyDescent="0.3">
      <c r="G3717" s="3" t="s">
        <v>20</v>
      </c>
      <c r="H3717" s="3" t="s">
        <v>76</v>
      </c>
      <c r="I3717" s="3" t="s">
        <v>23</v>
      </c>
      <c r="J3717" s="3" t="s">
        <v>79</v>
      </c>
      <c r="K3717" s="3" t="s">
        <v>24</v>
      </c>
      <c r="L3717" s="6">
        <v>83768</v>
      </c>
      <c r="M3717" s="6">
        <v>36021</v>
      </c>
      <c r="N3717" s="6">
        <v>12030</v>
      </c>
      <c r="O3717" s="6">
        <v>97051</v>
      </c>
      <c r="P3717" s="6">
        <v>100893</v>
      </c>
      <c r="Q3717" s="6">
        <v>65952.600000000006</v>
      </c>
    </row>
    <row r="3718" spans="7:17" x14ac:dyDescent="0.3">
      <c r="G3718" s="3" t="s">
        <v>20</v>
      </c>
      <c r="H3718" s="3" t="s">
        <v>76</v>
      </c>
      <c r="I3718" s="3" t="s">
        <v>23</v>
      </c>
      <c r="J3718" s="3" t="s">
        <v>25</v>
      </c>
      <c r="K3718" s="3" t="s">
        <v>80</v>
      </c>
      <c r="L3718" s="6">
        <v>83768</v>
      </c>
      <c r="M3718" s="6">
        <v>36021</v>
      </c>
      <c r="N3718" s="6">
        <v>12030</v>
      </c>
      <c r="O3718" s="6">
        <v>50249</v>
      </c>
      <c r="P3718" s="6">
        <v>117461</v>
      </c>
      <c r="Q3718" s="6">
        <v>59905.8</v>
      </c>
    </row>
    <row r="3719" spans="7:17" x14ac:dyDescent="0.3">
      <c r="G3719" s="3" t="s">
        <v>20</v>
      </c>
      <c r="H3719" s="3" t="s">
        <v>76</v>
      </c>
      <c r="I3719" s="3" t="s">
        <v>23</v>
      </c>
      <c r="J3719" s="3" t="s">
        <v>25</v>
      </c>
      <c r="K3719" s="3" t="s">
        <v>81</v>
      </c>
      <c r="L3719" s="6">
        <v>83768</v>
      </c>
      <c r="M3719" s="6">
        <v>36021</v>
      </c>
      <c r="N3719" s="6">
        <v>12030</v>
      </c>
      <c r="O3719" s="6">
        <v>50249</v>
      </c>
      <c r="P3719" s="6">
        <v>36016</v>
      </c>
      <c r="Q3719" s="6">
        <v>43616.800000000003</v>
      </c>
    </row>
    <row r="3720" spans="7:17" x14ac:dyDescent="0.3">
      <c r="G3720" s="3" t="s">
        <v>20</v>
      </c>
      <c r="H3720" s="3" t="s">
        <v>76</v>
      </c>
      <c r="I3720" s="3" t="s">
        <v>23</v>
      </c>
      <c r="J3720" s="3" t="s">
        <v>25</v>
      </c>
      <c r="K3720" s="3" t="s">
        <v>82</v>
      </c>
      <c r="L3720" s="6">
        <v>83768</v>
      </c>
      <c r="M3720" s="6">
        <v>36021</v>
      </c>
      <c r="N3720" s="6">
        <v>12030</v>
      </c>
      <c r="O3720" s="6">
        <v>50249</v>
      </c>
      <c r="P3720" s="6">
        <v>33332</v>
      </c>
      <c r="Q3720" s="6">
        <v>43080</v>
      </c>
    </row>
    <row r="3721" spans="7:17" x14ac:dyDescent="0.3">
      <c r="G3721" s="3" t="s">
        <v>20</v>
      </c>
      <c r="H3721" s="3" t="s">
        <v>76</v>
      </c>
      <c r="I3721" s="3" t="s">
        <v>23</v>
      </c>
      <c r="J3721" s="3" t="s">
        <v>25</v>
      </c>
      <c r="K3721" s="3" t="s">
        <v>83</v>
      </c>
      <c r="L3721" s="6">
        <v>83768</v>
      </c>
      <c r="M3721" s="6">
        <v>36021</v>
      </c>
      <c r="N3721" s="6">
        <v>12030</v>
      </c>
      <c r="O3721" s="6">
        <v>50249</v>
      </c>
      <c r="P3721" s="6">
        <v>41696</v>
      </c>
      <c r="Q3721" s="6">
        <v>44752.800000000003</v>
      </c>
    </row>
    <row r="3722" spans="7:17" x14ac:dyDescent="0.3">
      <c r="G3722" s="3" t="s">
        <v>20</v>
      </c>
      <c r="H3722" s="3" t="s">
        <v>76</v>
      </c>
      <c r="I3722" s="3" t="s">
        <v>23</v>
      </c>
      <c r="J3722" s="3" t="s">
        <v>25</v>
      </c>
      <c r="K3722" s="3" t="s">
        <v>84</v>
      </c>
      <c r="L3722" s="6">
        <v>83768</v>
      </c>
      <c r="M3722" s="6">
        <v>36021</v>
      </c>
      <c r="N3722" s="6">
        <v>12030</v>
      </c>
      <c r="O3722" s="6">
        <v>50249</v>
      </c>
      <c r="P3722" s="6">
        <v>84732</v>
      </c>
      <c r="Q3722" s="6">
        <v>53360</v>
      </c>
    </row>
    <row r="3723" spans="7:17" x14ac:dyDescent="0.3">
      <c r="G3723" s="3" t="s">
        <v>20</v>
      </c>
      <c r="H3723" s="3" t="s">
        <v>76</v>
      </c>
      <c r="I3723" s="3" t="s">
        <v>23</v>
      </c>
      <c r="J3723" s="3" t="s">
        <v>25</v>
      </c>
      <c r="K3723" s="3" t="s">
        <v>24</v>
      </c>
      <c r="L3723" s="6">
        <v>83768</v>
      </c>
      <c r="M3723" s="6">
        <v>36021</v>
      </c>
      <c r="N3723" s="6">
        <v>12030</v>
      </c>
      <c r="O3723" s="6">
        <v>50249</v>
      </c>
      <c r="P3723" s="6">
        <v>100893</v>
      </c>
      <c r="Q3723" s="6">
        <v>56592.2</v>
      </c>
    </row>
    <row r="3724" spans="7:17" x14ac:dyDescent="0.3">
      <c r="G3724" s="3" t="s">
        <v>20</v>
      </c>
      <c r="H3724" s="3" t="s">
        <v>76</v>
      </c>
      <c r="I3724" s="3" t="s">
        <v>23</v>
      </c>
      <c r="J3724" s="3" t="s">
        <v>80</v>
      </c>
      <c r="K3724" s="3" t="s">
        <v>81</v>
      </c>
      <c r="L3724" s="6">
        <v>83768</v>
      </c>
      <c r="M3724" s="6">
        <v>36021</v>
      </c>
      <c r="N3724" s="6">
        <v>12030</v>
      </c>
      <c r="O3724" s="6">
        <v>117461</v>
      </c>
      <c r="P3724" s="6">
        <v>36016</v>
      </c>
      <c r="Q3724" s="6">
        <v>57059.199999999997</v>
      </c>
    </row>
    <row r="3725" spans="7:17" x14ac:dyDescent="0.3">
      <c r="G3725" s="3" t="s">
        <v>20</v>
      </c>
      <c r="H3725" s="3" t="s">
        <v>76</v>
      </c>
      <c r="I3725" s="3" t="s">
        <v>23</v>
      </c>
      <c r="J3725" s="3" t="s">
        <v>80</v>
      </c>
      <c r="K3725" s="3" t="s">
        <v>82</v>
      </c>
      <c r="L3725" s="6">
        <v>83768</v>
      </c>
      <c r="M3725" s="6">
        <v>36021</v>
      </c>
      <c r="N3725" s="6">
        <v>12030</v>
      </c>
      <c r="O3725" s="6">
        <v>117461</v>
      </c>
      <c r="P3725" s="6">
        <v>33332</v>
      </c>
      <c r="Q3725" s="6">
        <v>56522.400000000001</v>
      </c>
    </row>
    <row r="3726" spans="7:17" x14ac:dyDescent="0.3">
      <c r="G3726" s="3" t="s">
        <v>20</v>
      </c>
      <c r="H3726" s="3" t="s">
        <v>76</v>
      </c>
      <c r="I3726" s="3" t="s">
        <v>23</v>
      </c>
      <c r="J3726" s="3" t="s">
        <v>80</v>
      </c>
      <c r="K3726" s="3" t="s">
        <v>83</v>
      </c>
      <c r="L3726" s="6">
        <v>83768</v>
      </c>
      <c r="M3726" s="6">
        <v>36021</v>
      </c>
      <c r="N3726" s="6">
        <v>12030</v>
      </c>
      <c r="O3726" s="6">
        <v>117461</v>
      </c>
      <c r="P3726" s="6">
        <v>41696</v>
      </c>
      <c r="Q3726" s="6">
        <v>58195.199999999997</v>
      </c>
    </row>
    <row r="3727" spans="7:17" x14ac:dyDescent="0.3">
      <c r="G3727" s="3" t="s">
        <v>20</v>
      </c>
      <c r="H3727" s="3" t="s">
        <v>76</v>
      </c>
      <c r="I3727" s="3" t="s">
        <v>23</v>
      </c>
      <c r="J3727" s="3" t="s">
        <v>80</v>
      </c>
      <c r="K3727" s="3" t="s">
        <v>84</v>
      </c>
      <c r="L3727" s="6">
        <v>83768</v>
      </c>
      <c r="M3727" s="6">
        <v>36021</v>
      </c>
      <c r="N3727" s="6">
        <v>12030</v>
      </c>
      <c r="O3727" s="6">
        <v>117461</v>
      </c>
      <c r="P3727" s="6">
        <v>84732</v>
      </c>
      <c r="Q3727" s="6">
        <v>66802.399999999994</v>
      </c>
    </row>
    <row r="3728" spans="7:17" x14ac:dyDescent="0.3">
      <c r="G3728" s="3" t="s">
        <v>20</v>
      </c>
      <c r="H3728" s="3" t="s">
        <v>76</v>
      </c>
      <c r="I3728" s="3" t="s">
        <v>23</v>
      </c>
      <c r="J3728" s="3" t="s">
        <v>80</v>
      </c>
      <c r="K3728" s="3" t="s">
        <v>24</v>
      </c>
      <c r="L3728" s="6">
        <v>83768</v>
      </c>
      <c r="M3728" s="6">
        <v>36021</v>
      </c>
      <c r="N3728" s="6">
        <v>12030</v>
      </c>
      <c r="O3728" s="6">
        <v>117461</v>
      </c>
      <c r="P3728" s="6">
        <v>100893</v>
      </c>
      <c r="Q3728" s="6">
        <v>70034.600000000006</v>
      </c>
    </row>
    <row r="3729" spans="7:17" x14ac:dyDescent="0.3">
      <c r="G3729" s="3" t="s">
        <v>20</v>
      </c>
      <c r="H3729" s="3" t="s">
        <v>76</v>
      </c>
      <c r="I3729" s="3" t="s">
        <v>23</v>
      </c>
      <c r="J3729" s="3" t="s">
        <v>81</v>
      </c>
      <c r="K3729" s="3" t="s">
        <v>82</v>
      </c>
      <c r="L3729" s="6">
        <v>83768</v>
      </c>
      <c r="M3729" s="6">
        <v>36021</v>
      </c>
      <c r="N3729" s="6">
        <v>12030</v>
      </c>
      <c r="O3729" s="6">
        <v>36016</v>
      </c>
      <c r="P3729" s="6">
        <v>33332</v>
      </c>
      <c r="Q3729" s="6">
        <v>40233.4</v>
      </c>
    </row>
    <row r="3730" spans="7:17" x14ac:dyDescent="0.3">
      <c r="G3730" s="3" t="s">
        <v>20</v>
      </c>
      <c r="H3730" s="3" t="s">
        <v>76</v>
      </c>
      <c r="I3730" s="3" t="s">
        <v>23</v>
      </c>
      <c r="J3730" s="3" t="s">
        <v>81</v>
      </c>
      <c r="K3730" s="3" t="s">
        <v>83</v>
      </c>
      <c r="L3730" s="6">
        <v>83768</v>
      </c>
      <c r="M3730" s="6">
        <v>36021</v>
      </c>
      <c r="N3730" s="6">
        <v>12030</v>
      </c>
      <c r="O3730" s="6">
        <v>36016</v>
      </c>
      <c r="P3730" s="6">
        <v>41696</v>
      </c>
      <c r="Q3730" s="6">
        <v>41906.199999999997</v>
      </c>
    </row>
    <row r="3731" spans="7:17" x14ac:dyDescent="0.3">
      <c r="G3731" s="3" t="s">
        <v>20</v>
      </c>
      <c r="H3731" s="3" t="s">
        <v>76</v>
      </c>
      <c r="I3731" s="3" t="s">
        <v>23</v>
      </c>
      <c r="J3731" s="3" t="s">
        <v>81</v>
      </c>
      <c r="K3731" s="3" t="s">
        <v>84</v>
      </c>
      <c r="L3731" s="6">
        <v>83768</v>
      </c>
      <c r="M3731" s="6">
        <v>36021</v>
      </c>
      <c r="N3731" s="6">
        <v>12030</v>
      </c>
      <c r="O3731" s="6">
        <v>36016</v>
      </c>
      <c r="P3731" s="6">
        <v>84732</v>
      </c>
      <c r="Q3731" s="6">
        <v>50513.4</v>
      </c>
    </row>
    <row r="3732" spans="7:17" x14ac:dyDescent="0.3">
      <c r="G3732" s="3" t="s">
        <v>20</v>
      </c>
      <c r="H3732" s="3" t="s">
        <v>76</v>
      </c>
      <c r="I3732" s="3" t="s">
        <v>23</v>
      </c>
      <c r="J3732" s="3" t="s">
        <v>81</v>
      </c>
      <c r="K3732" s="3" t="s">
        <v>24</v>
      </c>
      <c r="L3732" s="6">
        <v>83768</v>
      </c>
      <c r="M3732" s="6">
        <v>36021</v>
      </c>
      <c r="N3732" s="6">
        <v>12030</v>
      </c>
      <c r="O3732" s="6">
        <v>36016</v>
      </c>
      <c r="P3732" s="6">
        <v>100893</v>
      </c>
      <c r="Q3732" s="6">
        <v>53745.599999999999</v>
      </c>
    </row>
    <row r="3733" spans="7:17" x14ac:dyDescent="0.3">
      <c r="G3733" s="3" t="s">
        <v>20</v>
      </c>
      <c r="H3733" s="3" t="s">
        <v>76</v>
      </c>
      <c r="I3733" s="3" t="s">
        <v>23</v>
      </c>
      <c r="J3733" s="3" t="s">
        <v>82</v>
      </c>
      <c r="K3733" s="3" t="s">
        <v>83</v>
      </c>
      <c r="L3733" s="6">
        <v>83768</v>
      </c>
      <c r="M3733" s="6">
        <v>36021</v>
      </c>
      <c r="N3733" s="6">
        <v>12030</v>
      </c>
      <c r="O3733" s="6">
        <v>33332</v>
      </c>
      <c r="P3733" s="6">
        <v>41696</v>
      </c>
      <c r="Q3733" s="6">
        <v>41369.4</v>
      </c>
    </row>
    <row r="3734" spans="7:17" x14ac:dyDescent="0.3">
      <c r="G3734" s="3" t="s">
        <v>20</v>
      </c>
      <c r="H3734" s="3" t="s">
        <v>76</v>
      </c>
      <c r="I3734" s="3" t="s">
        <v>23</v>
      </c>
      <c r="J3734" s="3" t="s">
        <v>82</v>
      </c>
      <c r="K3734" s="3" t="s">
        <v>84</v>
      </c>
      <c r="L3734" s="6">
        <v>83768</v>
      </c>
      <c r="M3734" s="6">
        <v>36021</v>
      </c>
      <c r="N3734" s="6">
        <v>12030</v>
      </c>
      <c r="O3734" s="6">
        <v>33332</v>
      </c>
      <c r="P3734" s="6">
        <v>84732</v>
      </c>
      <c r="Q3734" s="6">
        <v>49976.6</v>
      </c>
    </row>
    <row r="3735" spans="7:17" x14ac:dyDescent="0.3">
      <c r="G3735" s="3" t="s">
        <v>20</v>
      </c>
      <c r="H3735" s="3" t="s">
        <v>76</v>
      </c>
      <c r="I3735" s="3" t="s">
        <v>23</v>
      </c>
      <c r="J3735" s="3" t="s">
        <v>82</v>
      </c>
      <c r="K3735" s="3" t="s">
        <v>24</v>
      </c>
      <c r="L3735" s="6">
        <v>83768</v>
      </c>
      <c r="M3735" s="6">
        <v>36021</v>
      </c>
      <c r="N3735" s="6">
        <v>12030</v>
      </c>
      <c r="O3735" s="6">
        <v>33332</v>
      </c>
      <c r="P3735" s="6">
        <v>100893</v>
      </c>
      <c r="Q3735" s="6">
        <v>53208.800000000003</v>
      </c>
    </row>
    <row r="3736" spans="7:17" x14ac:dyDescent="0.3">
      <c r="G3736" s="3" t="s">
        <v>20</v>
      </c>
      <c r="H3736" s="3" t="s">
        <v>76</v>
      </c>
      <c r="I3736" s="3" t="s">
        <v>23</v>
      </c>
      <c r="J3736" s="3" t="s">
        <v>83</v>
      </c>
      <c r="K3736" s="3" t="s">
        <v>84</v>
      </c>
      <c r="L3736" s="6">
        <v>83768</v>
      </c>
      <c r="M3736" s="6">
        <v>36021</v>
      </c>
      <c r="N3736" s="6">
        <v>12030</v>
      </c>
      <c r="O3736" s="6">
        <v>41696</v>
      </c>
      <c r="P3736" s="6">
        <v>84732</v>
      </c>
      <c r="Q3736" s="6">
        <v>51649.4</v>
      </c>
    </row>
    <row r="3737" spans="7:17" x14ac:dyDescent="0.3">
      <c r="G3737" s="3" t="s">
        <v>20</v>
      </c>
      <c r="H3737" s="3" t="s">
        <v>76</v>
      </c>
      <c r="I3737" s="3" t="s">
        <v>23</v>
      </c>
      <c r="J3737" s="3" t="s">
        <v>83</v>
      </c>
      <c r="K3737" s="3" t="s">
        <v>24</v>
      </c>
      <c r="L3737" s="6">
        <v>83768</v>
      </c>
      <c r="M3737" s="6">
        <v>36021</v>
      </c>
      <c r="N3737" s="6">
        <v>12030</v>
      </c>
      <c r="O3737" s="6">
        <v>41696</v>
      </c>
      <c r="P3737" s="6">
        <v>100893</v>
      </c>
      <c r="Q3737" s="6">
        <v>54881.599999999999</v>
      </c>
    </row>
    <row r="3738" spans="7:17" x14ac:dyDescent="0.3">
      <c r="G3738" s="3" t="s">
        <v>20</v>
      </c>
      <c r="H3738" s="3" t="s">
        <v>76</v>
      </c>
      <c r="I3738" s="3" t="s">
        <v>23</v>
      </c>
      <c r="J3738" s="3" t="s">
        <v>84</v>
      </c>
      <c r="K3738" s="3" t="s">
        <v>24</v>
      </c>
      <c r="L3738" s="6">
        <v>83768</v>
      </c>
      <c r="M3738" s="6">
        <v>36021</v>
      </c>
      <c r="N3738" s="6">
        <v>12030</v>
      </c>
      <c r="O3738" s="6">
        <v>84732</v>
      </c>
      <c r="P3738" s="6">
        <v>100893</v>
      </c>
      <c r="Q3738" s="6">
        <v>63488.800000000003</v>
      </c>
    </row>
    <row r="3739" spans="7:17" x14ac:dyDescent="0.3">
      <c r="G3739" s="3" t="s">
        <v>20</v>
      </c>
      <c r="H3739" s="3" t="s">
        <v>76</v>
      </c>
      <c r="I3739" s="3" t="s">
        <v>77</v>
      </c>
      <c r="J3739" s="3" t="s">
        <v>78</v>
      </c>
      <c r="K3739" s="3" t="s">
        <v>79</v>
      </c>
      <c r="L3739" s="6">
        <v>83768</v>
      </c>
      <c r="M3739" s="6">
        <v>36021</v>
      </c>
      <c r="N3739" s="6">
        <v>65219</v>
      </c>
      <c r="O3739" s="6">
        <v>94450</v>
      </c>
      <c r="P3739" s="6">
        <v>97051</v>
      </c>
      <c r="Q3739" s="6">
        <v>75301.8</v>
      </c>
    </row>
    <row r="3740" spans="7:17" x14ac:dyDescent="0.3">
      <c r="G3740" s="3" t="s">
        <v>20</v>
      </c>
      <c r="H3740" s="3" t="s">
        <v>76</v>
      </c>
      <c r="I3740" s="3" t="s">
        <v>77</v>
      </c>
      <c r="J3740" s="3" t="s">
        <v>78</v>
      </c>
      <c r="K3740" s="3" t="s">
        <v>25</v>
      </c>
      <c r="L3740" s="6">
        <v>83768</v>
      </c>
      <c r="M3740" s="6">
        <v>36021</v>
      </c>
      <c r="N3740" s="6">
        <v>65219</v>
      </c>
      <c r="O3740" s="6">
        <v>94450</v>
      </c>
      <c r="P3740" s="6">
        <v>50249</v>
      </c>
      <c r="Q3740" s="6">
        <v>65941.399999999994</v>
      </c>
    </row>
    <row r="3741" spans="7:17" x14ac:dyDescent="0.3">
      <c r="G3741" s="3" t="s">
        <v>20</v>
      </c>
      <c r="H3741" s="3" t="s">
        <v>76</v>
      </c>
      <c r="I3741" s="3" t="s">
        <v>77</v>
      </c>
      <c r="J3741" s="3" t="s">
        <v>78</v>
      </c>
      <c r="K3741" s="3" t="s">
        <v>80</v>
      </c>
      <c r="L3741" s="6">
        <v>83768</v>
      </c>
      <c r="M3741" s="6">
        <v>36021</v>
      </c>
      <c r="N3741" s="6">
        <v>65219</v>
      </c>
      <c r="O3741" s="6">
        <v>94450</v>
      </c>
      <c r="P3741" s="6">
        <v>117461</v>
      </c>
      <c r="Q3741" s="6">
        <v>79383.8</v>
      </c>
    </row>
    <row r="3742" spans="7:17" x14ac:dyDescent="0.3">
      <c r="G3742" s="3" t="s">
        <v>20</v>
      </c>
      <c r="H3742" s="3" t="s">
        <v>76</v>
      </c>
      <c r="I3742" s="3" t="s">
        <v>77</v>
      </c>
      <c r="J3742" s="3" t="s">
        <v>78</v>
      </c>
      <c r="K3742" s="3" t="s">
        <v>81</v>
      </c>
      <c r="L3742" s="6">
        <v>83768</v>
      </c>
      <c r="M3742" s="6">
        <v>36021</v>
      </c>
      <c r="N3742" s="6">
        <v>65219</v>
      </c>
      <c r="O3742" s="6">
        <v>94450</v>
      </c>
      <c r="P3742" s="6">
        <v>36016</v>
      </c>
      <c r="Q3742" s="6">
        <v>63094.8</v>
      </c>
    </row>
    <row r="3743" spans="7:17" x14ac:dyDescent="0.3">
      <c r="G3743" s="3" t="s">
        <v>20</v>
      </c>
      <c r="H3743" s="3" t="s">
        <v>76</v>
      </c>
      <c r="I3743" s="3" t="s">
        <v>77</v>
      </c>
      <c r="J3743" s="3" t="s">
        <v>78</v>
      </c>
      <c r="K3743" s="3" t="s">
        <v>82</v>
      </c>
      <c r="L3743" s="6">
        <v>83768</v>
      </c>
      <c r="M3743" s="6">
        <v>36021</v>
      </c>
      <c r="N3743" s="6">
        <v>65219</v>
      </c>
      <c r="O3743" s="6">
        <v>94450</v>
      </c>
      <c r="P3743" s="6">
        <v>33332</v>
      </c>
      <c r="Q3743" s="6">
        <v>62558</v>
      </c>
    </row>
    <row r="3744" spans="7:17" x14ac:dyDescent="0.3">
      <c r="G3744" s="3" t="s">
        <v>20</v>
      </c>
      <c r="H3744" s="3" t="s">
        <v>76</v>
      </c>
      <c r="I3744" s="3" t="s">
        <v>77</v>
      </c>
      <c r="J3744" s="3" t="s">
        <v>78</v>
      </c>
      <c r="K3744" s="3" t="s">
        <v>83</v>
      </c>
      <c r="L3744" s="6">
        <v>83768</v>
      </c>
      <c r="M3744" s="6">
        <v>36021</v>
      </c>
      <c r="N3744" s="6">
        <v>65219</v>
      </c>
      <c r="O3744" s="6">
        <v>94450</v>
      </c>
      <c r="P3744" s="6">
        <v>41696</v>
      </c>
      <c r="Q3744" s="6">
        <v>64230.8</v>
      </c>
    </row>
    <row r="3745" spans="7:17" x14ac:dyDescent="0.3">
      <c r="G3745" s="3" t="s">
        <v>20</v>
      </c>
      <c r="H3745" s="3" t="s">
        <v>76</v>
      </c>
      <c r="I3745" s="3" t="s">
        <v>77</v>
      </c>
      <c r="J3745" s="3" t="s">
        <v>78</v>
      </c>
      <c r="K3745" s="3" t="s">
        <v>84</v>
      </c>
      <c r="L3745" s="6">
        <v>83768</v>
      </c>
      <c r="M3745" s="6">
        <v>36021</v>
      </c>
      <c r="N3745" s="6">
        <v>65219</v>
      </c>
      <c r="O3745" s="6">
        <v>94450</v>
      </c>
      <c r="P3745" s="6">
        <v>84732</v>
      </c>
      <c r="Q3745" s="6">
        <v>72838</v>
      </c>
    </row>
    <row r="3746" spans="7:17" x14ac:dyDescent="0.3">
      <c r="G3746" s="3" t="s">
        <v>20</v>
      </c>
      <c r="H3746" s="3" t="s">
        <v>76</v>
      </c>
      <c r="I3746" s="3" t="s">
        <v>77</v>
      </c>
      <c r="J3746" s="3" t="s">
        <v>78</v>
      </c>
      <c r="K3746" s="3" t="s">
        <v>24</v>
      </c>
      <c r="L3746" s="6">
        <v>83768</v>
      </c>
      <c r="M3746" s="6">
        <v>36021</v>
      </c>
      <c r="N3746" s="6">
        <v>65219</v>
      </c>
      <c r="O3746" s="6">
        <v>94450</v>
      </c>
      <c r="P3746" s="6">
        <v>100893</v>
      </c>
      <c r="Q3746" s="6">
        <v>76070.2</v>
      </c>
    </row>
    <row r="3747" spans="7:17" x14ac:dyDescent="0.3">
      <c r="G3747" s="3" t="s">
        <v>20</v>
      </c>
      <c r="H3747" s="3" t="s">
        <v>76</v>
      </c>
      <c r="I3747" s="3" t="s">
        <v>77</v>
      </c>
      <c r="J3747" s="3" t="s">
        <v>79</v>
      </c>
      <c r="K3747" s="3" t="s">
        <v>25</v>
      </c>
      <c r="L3747" s="6">
        <v>83768</v>
      </c>
      <c r="M3747" s="6">
        <v>36021</v>
      </c>
      <c r="N3747" s="6">
        <v>65219</v>
      </c>
      <c r="O3747" s="6">
        <v>97051</v>
      </c>
      <c r="P3747" s="6">
        <v>50249</v>
      </c>
      <c r="Q3747" s="6">
        <v>66461.600000000006</v>
      </c>
    </row>
    <row r="3748" spans="7:17" x14ac:dyDescent="0.3">
      <c r="G3748" s="3" t="s">
        <v>20</v>
      </c>
      <c r="H3748" s="3" t="s">
        <v>76</v>
      </c>
      <c r="I3748" s="3" t="s">
        <v>77</v>
      </c>
      <c r="J3748" s="3" t="s">
        <v>79</v>
      </c>
      <c r="K3748" s="3" t="s">
        <v>80</v>
      </c>
      <c r="L3748" s="6">
        <v>83768</v>
      </c>
      <c r="M3748" s="6">
        <v>36021</v>
      </c>
      <c r="N3748" s="6">
        <v>65219</v>
      </c>
      <c r="O3748" s="6">
        <v>97051</v>
      </c>
      <c r="P3748" s="6">
        <v>117461</v>
      </c>
      <c r="Q3748" s="6">
        <v>79904</v>
      </c>
    </row>
    <row r="3749" spans="7:17" x14ac:dyDescent="0.3">
      <c r="G3749" s="3" t="s">
        <v>20</v>
      </c>
      <c r="H3749" s="3" t="s">
        <v>76</v>
      </c>
      <c r="I3749" s="3" t="s">
        <v>77</v>
      </c>
      <c r="J3749" s="3" t="s">
        <v>79</v>
      </c>
      <c r="K3749" s="3" t="s">
        <v>81</v>
      </c>
      <c r="L3749" s="6">
        <v>83768</v>
      </c>
      <c r="M3749" s="6">
        <v>36021</v>
      </c>
      <c r="N3749" s="6">
        <v>65219</v>
      </c>
      <c r="O3749" s="6">
        <v>97051</v>
      </c>
      <c r="P3749" s="6">
        <v>36016</v>
      </c>
      <c r="Q3749" s="6">
        <v>63615</v>
      </c>
    </row>
    <row r="3750" spans="7:17" x14ac:dyDescent="0.3">
      <c r="G3750" s="3" t="s">
        <v>20</v>
      </c>
      <c r="H3750" s="3" t="s">
        <v>76</v>
      </c>
      <c r="I3750" s="3" t="s">
        <v>77</v>
      </c>
      <c r="J3750" s="3" t="s">
        <v>79</v>
      </c>
      <c r="K3750" s="3" t="s">
        <v>82</v>
      </c>
      <c r="L3750" s="6">
        <v>83768</v>
      </c>
      <c r="M3750" s="6">
        <v>36021</v>
      </c>
      <c r="N3750" s="6">
        <v>65219</v>
      </c>
      <c r="O3750" s="6">
        <v>97051</v>
      </c>
      <c r="P3750" s="6">
        <v>33332</v>
      </c>
      <c r="Q3750" s="6">
        <v>63078.2</v>
      </c>
    </row>
    <row r="3751" spans="7:17" x14ac:dyDescent="0.3">
      <c r="G3751" s="3" t="s">
        <v>20</v>
      </c>
      <c r="H3751" s="3" t="s">
        <v>76</v>
      </c>
      <c r="I3751" s="3" t="s">
        <v>77</v>
      </c>
      <c r="J3751" s="3" t="s">
        <v>79</v>
      </c>
      <c r="K3751" s="3" t="s">
        <v>83</v>
      </c>
      <c r="L3751" s="6">
        <v>83768</v>
      </c>
      <c r="M3751" s="6">
        <v>36021</v>
      </c>
      <c r="N3751" s="6">
        <v>65219</v>
      </c>
      <c r="O3751" s="6">
        <v>97051</v>
      </c>
      <c r="P3751" s="6">
        <v>41696</v>
      </c>
      <c r="Q3751" s="6">
        <v>64751</v>
      </c>
    </row>
    <row r="3752" spans="7:17" x14ac:dyDescent="0.3">
      <c r="G3752" s="3" t="s">
        <v>20</v>
      </c>
      <c r="H3752" s="3" t="s">
        <v>76</v>
      </c>
      <c r="I3752" s="3" t="s">
        <v>77</v>
      </c>
      <c r="J3752" s="3" t="s">
        <v>79</v>
      </c>
      <c r="K3752" s="3" t="s">
        <v>84</v>
      </c>
      <c r="L3752" s="6">
        <v>83768</v>
      </c>
      <c r="M3752" s="6">
        <v>36021</v>
      </c>
      <c r="N3752" s="6">
        <v>65219</v>
      </c>
      <c r="O3752" s="6">
        <v>97051</v>
      </c>
      <c r="P3752" s="6">
        <v>84732</v>
      </c>
      <c r="Q3752" s="6">
        <v>73358.2</v>
      </c>
    </row>
    <row r="3753" spans="7:17" x14ac:dyDescent="0.3">
      <c r="G3753" s="3" t="s">
        <v>20</v>
      </c>
      <c r="H3753" s="3" t="s">
        <v>76</v>
      </c>
      <c r="I3753" s="3" t="s">
        <v>77</v>
      </c>
      <c r="J3753" s="3" t="s">
        <v>79</v>
      </c>
      <c r="K3753" s="3" t="s">
        <v>24</v>
      </c>
      <c r="L3753" s="6">
        <v>83768</v>
      </c>
      <c r="M3753" s="6">
        <v>36021</v>
      </c>
      <c r="N3753" s="6">
        <v>65219</v>
      </c>
      <c r="O3753" s="6">
        <v>97051</v>
      </c>
      <c r="P3753" s="6">
        <v>100893</v>
      </c>
      <c r="Q3753" s="6">
        <v>76590.399999999994</v>
      </c>
    </row>
    <row r="3754" spans="7:17" x14ac:dyDescent="0.3">
      <c r="G3754" s="3" t="s">
        <v>20</v>
      </c>
      <c r="H3754" s="3" t="s">
        <v>76</v>
      </c>
      <c r="I3754" s="3" t="s">
        <v>77</v>
      </c>
      <c r="J3754" s="3" t="s">
        <v>25</v>
      </c>
      <c r="K3754" s="3" t="s">
        <v>80</v>
      </c>
      <c r="L3754" s="6">
        <v>83768</v>
      </c>
      <c r="M3754" s="6">
        <v>36021</v>
      </c>
      <c r="N3754" s="6">
        <v>65219</v>
      </c>
      <c r="O3754" s="6">
        <v>50249</v>
      </c>
      <c r="P3754" s="6">
        <v>117461</v>
      </c>
      <c r="Q3754" s="6">
        <v>70543.600000000006</v>
      </c>
    </row>
    <row r="3755" spans="7:17" x14ac:dyDescent="0.3">
      <c r="G3755" s="3" t="s">
        <v>20</v>
      </c>
      <c r="H3755" s="3" t="s">
        <v>76</v>
      </c>
      <c r="I3755" s="3" t="s">
        <v>77</v>
      </c>
      <c r="J3755" s="3" t="s">
        <v>25</v>
      </c>
      <c r="K3755" s="3" t="s">
        <v>81</v>
      </c>
      <c r="L3755" s="6">
        <v>83768</v>
      </c>
      <c r="M3755" s="6">
        <v>36021</v>
      </c>
      <c r="N3755" s="6">
        <v>65219</v>
      </c>
      <c r="O3755" s="6">
        <v>50249</v>
      </c>
      <c r="P3755" s="6">
        <v>36016</v>
      </c>
      <c r="Q3755" s="6">
        <v>54254.6</v>
      </c>
    </row>
    <row r="3756" spans="7:17" x14ac:dyDescent="0.3">
      <c r="G3756" s="3" t="s">
        <v>20</v>
      </c>
      <c r="H3756" s="3" t="s">
        <v>76</v>
      </c>
      <c r="I3756" s="3" t="s">
        <v>77</v>
      </c>
      <c r="J3756" s="3" t="s">
        <v>25</v>
      </c>
      <c r="K3756" s="3" t="s">
        <v>82</v>
      </c>
      <c r="L3756" s="6">
        <v>83768</v>
      </c>
      <c r="M3756" s="6">
        <v>36021</v>
      </c>
      <c r="N3756" s="6">
        <v>65219</v>
      </c>
      <c r="O3756" s="6">
        <v>50249</v>
      </c>
      <c r="P3756" s="6">
        <v>33332</v>
      </c>
      <c r="Q3756" s="6">
        <v>53717.8</v>
      </c>
    </row>
    <row r="3757" spans="7:17" x14ac:dyDescent="0.3">
      <c r="G3757" s="3" t="s">
        <v>20</v>
      </c>
      <c r="H3757" s="3" t="s">
        <v>76</v>
      </c>
      <c r="I3757" s="3" t="s">
        <v>77</v>
      </c>
      <c r="J3757" s="3" t="s">
        <v>25</v>
      </c>
      <c r="K3757" s="3" t="s">
        <v>83</v>
      </c>
      <c r="L3757" s="6">
        <v>83768</v>
      </c>
      <c r="M3757" s="6">
        <v>36021</v>
      </c>
      <c r="N3757" s="6">
        <v>65219</v>
      </c>
      <c r="O3757" s="6">
        <v>50249</v>
      </c>
      <c r="P3757" s="6">
        <v>41696</v>
      </c>
      <c r="Q3757" s="6">
        <v>55390.6</v>
      </c>
    </row>
    <row r="3758" spans="7:17" x14ac:dyDescent="0.3">
      <c r="G3758" s="3" t="s">
        <v>20</v>
      </c>
      <c r="H3758" s="3" t="s">
        <v>76</v>
      </c>
      <c r="I3758" s="3" t="s">
        <v>77</v>
      </c>
      <c r="J3758" s="3" t="s">
        <v>25</v>
      </c>
      <c r="K3758" s="3" t="s">
        <v>84</v>
      </c>
      <c r="L3758" s="6">
        <v>83768</v>
      </c>
      <c r="M3758" s="6">
        <v>36021</v>
      </c>
      <c r="N3758" s="6">
        <v>65219</v>
      </c>
      <c r="O3758" s="6">
        <v>50249</v>
      </c>
      <c r="P3758" s="6">
        <v>84732</v>
      </c>
      <c r="Q3758" s="6">
        <v>63997.8</v>
      </c>
    </row>
    <row r="3759" spans="7:17" x14ac:dyDescent="0.3">
      <c r="G3759" s="3" t="s">
        <v>20</v>
      </c>
      <c r="H3759" s="3" t="s">
        <v>76</v>
      </c>
      <c r="I3759" s="3" t="s">
        <v>77</v>
      </c>
      <c r="J3759" s="3" t="s">
        <v>25</v>
      </c>
      <c r="K3759" s="3" t="s">
        <v>24</v>
      </c>
      <c r="L3759" s="6">
        <v>83768</v>
      </c>
      <c r="M3759" s="6">
        <v>36021</v>
      </c>
      <c r="N3759" s="6">
        <v>65219</v>
      </c>
      <c r="O3759" s="6">
        <v>50249</v>
      </c>
      <c r="P3759" s="6">
        <v>100893</v>
      </c>
      <c r="Q3759" s="6">
        <v>67230</v>
      </c>
    </row>
    <row r="3760" spans="7:17" x14ac:dyDescent="0.3">
      <c r="G3760" s="3" t="s">
        <v>20</v>
      </c>
      <c r="H3760" s="3" t="s">
        <v>76</v>
      </c>
      <c r="I3760" s="3" t="s">
        <v>77</v>
      </c>
      <c r="J3760" s="3" t="s">
        <v>80</v>
      </c>
      <c r="K3760" s="3" t="s">
        <v>81</v>
      </c>
      <c r="L3760" s="6">
        <v>83768</v>
      </c>
      <c r="M3760" s="6">
        <v>36021</v>
      </c>
      <c r="N3760" s="6">
        <v>65219</v>
      </c>
      <c r="O3760" s="6">
        <v>117461</v>
      </c>
      <c r="P3760" s="6">
        <v>36016</v>
      </c>
      <c r="Q3760" s="6">
        <v>67697</v>
      </c>
    </row>
    <row r="3761" spans="7:17" x14ac:dyDescent="0.3">
      <c r="G3761" s="3" t="s">
        <v>20</v>
      </c>
      <c r="H3761" s="3" t="s">
        <v>76</v>
      </c>
      <c r="I3761" s="3" t="s">
        <v>77</v>
      </c>
      <c r="J3761" s="3" t="s">
        <v>80</v>
      </c>
      <c r="K3761" s="3" t="s">
        <v>82</v>
      </c>
      <c r="L3761" s="6">
        <v>83768</v>
      </c>
      <c r="M3761" s="6">
        <v>36021</v>
      </c>
      <c r="N3761" s="6">
        <v>65219</v>
      </c>
      <c r="O3761" s="6">
        <v>117461</v>
      </c>
      <c r="P3761" s="6">
        <v>33332</v>
      </c>
      <c r="Q3761" s="6">
        <v>67160.2</v>
      </c>
    </row>
    <row r="3762" spans="7:17" x14ac:dyDescent="0.3">
      <c r="G3762" s="3" t="s">
        <v>20</v>
      </c>
      <c r="H3762" s="3" t="s">
        <v>76</v>
      </c>
      <c r="I3762" s="3" t="s">
        <v>77</v>
      </c>
      <c r="J3762" s="3" t="s">
        <v>80</v>
      </c>
      <c r="K3762" s="3" t="s">
        <v>83</v>
      </c>
      <c r="L3762" s="6">
        <v>83768</v>
      </c>
      <c r="M3762" s="6">
        <v>36021</v>
      </c>
      <c r="N3762" s="6">
        <v>65219</v>
      </c>
      <c r="O3762" s="6">
        <v>117461</v>
      </c>
      <c r="P3762" s="6">
        <v>41696</v>
      </c>
      <c r="Q3762" s="6">
        <v>68833</v>
      </c>
    </row>
    <row r="3763" spans="7:17" x14ac:dyDescent="0.3">
      <c r="G3763" s="3" t="s">
        <v>20</v>
      </c>
      <c r="H3763" s="3" t="s">
        <v>76</v>
      </c>
      <c r="I3763" s="3" t="s">
        <v>77</v>
      </c>
      <c r="J3763" s="3" t="s">
        <v>80</v>
      </c>
      <c r="K3763" s="3" t="s">
        <v>84</v>
      </c>
      <c r="L3763" s="6">
        <v>83768</v>
      </c>
      <c r="M3763" s="6">
        <v>36021</v>
      </c>
      <c r="N3763" s="6">
        <v>65219</v>
      </c>
      <c r="O3763" s="6">
        <v>117461</v>
      </c>
      <c r="P3763" s="6">
        <v>84732</v>
      </c>
      <c r="Q3763" s="6">
        <v>77440.2</v>
      </c>
    </row>
    <row r="3764" spans="7:17" x14ac:dyDescent="0.3">
      <c r="G3764" s="3" t="s">
        <v>20</v>
      </c>
      <c r="H3764" s="3" t="s">
        <v>76</v>
      </c>
      <c r="I3764" s="3" t="s">
        <v>77</v>
      </c>
      <c r="J3764" s="3" t="s">
        <v>80</v>
      </c>
      <c r="K3764" s="3" t="s">
        <v>24</v>
      </c>
      <c r="L3764" s="6">
        <v>83768</v>
      </c>
      <c r="M3764" s="6">
        <v>36021</v>
      </c>
      <c r="N3764" s="6">
        <v>65219</v>
      </c>
      <c r="O3764" s="6">
        <v>117461</v>
      </c>
      <c r="P3764" s="6">
        <v>100893</v>
      </c>
      <c r="Q3764" s="6">
        <v>80672.399999999994</v>
      </c>
    </row>
    <row r="3765" spans="7:17" x14ac:dyDescent="0.3">
      <c r="G3765" s="3" t="s">
        <v>20</v>
      </c>
      <c r="H3765" s="3" t="s">
        <v>76</v>
      </c>
      <c r="I3765" s="3" t="s">
        <v>77</v>
      </c>
      <c r="J3765" s="3" t="s">
        <v>81</v>
      </c>
      <c r="K3765" s="3" t="s">
        <v>82</v>
      </c>
      <c r="L3765" s="6">
        <v>83768</v>
      </c>
      <c r="M3765" s="6">
        <v>36021</v>
      </c>
      <c r="N3765" s="6">
        <v>65219</v>
      </c>
      <c r="O3765" s="6">
        <v>36016</v>
      </c>
      <c r="P3765" s="6">
        <v>33332</v>
      </c>
      <c r="Q3765" s="6">
        <v>50871.199999999997</v>
      </c>
    </row>
    <row r="3766" spans="7:17" x14ac:dyDescent="0.3">
      <c r="G3766" s="3" t="s">
        <v>20</v>
      </c>
      <c r="H3766" s="3" t="s">
        <v>76</v>
      </c>
      <c r="I3766" s="3" t="s">
        <v>77</v>
      </c>
      <c r="J3766" s="3" t="s">
        <v>81</v>
      </c>
      <c r="K3766" s="3" t="s">
        <v>83</v>
      </c>
      <c r="L3766" s="6">
        <v>83768</v>
      </c>
      <c r="M3766" s="6">
        <v>36021</v>
      </c>
      <c r="N3766" s="6">
        <v>65219</v>
      </c>
      <c r="O3766" s="6">
        <v>36016</v>
      </c>
      <c r="P3766" s="6">
        <v>41696</v>
      </c>
      <c r="Q3766" s="6">
        <v>52544</v>
      </c>
    </row>
    <row r="3767" spans="7:17" x14ac:dyDescent="0.3">
      <c r="G3767" s="3" t="s">
        <v>20</v>
      </c>
      <c r="H3767" s="3" t="s">
        <v>76</v>
      </c>
      <c r="I3767" s="3" t="s">
        <v>77</v>
      </c>
      <c r="J3767" s="3" t="s">
        <v>81</v>
      </c>
      <c r="K3767" s="3" t="s">
        <v>84</v>
      </c>
      <c r="L3767" s="6">
        <v>83768</v>
      </c>
      <c r="M3767" s="6">
        <v>36021</v>
      </c>
      <c r="N3767" s="6">
        <v>65219</v>
      </c>
      <c r="O3767" s="6">
        <v>36016</v>
      </c>
      <c r="P3767" s="6">
        <v>84732</v>
      </c>
      <c r="Q3767" s="6">
        <v>61151.199999999997</v>
      </c>
    </row>
    <row r="3768" spans="7:17" x14ac:dyDescent="0.3">
      <c r="G3768" s="3" t="s">
        <v>20</v>
      </c>
      <c r="H3768" s="3" t="s">
        <v>76</v>
      </c>
      <c r="I3768" s="3" t="s">
        <v>77</v>
      </c>
      <c r="J3768" s="3" t="s">
        <v>81</v>
      </c>
      <c r="K3768" s="3" t="s">
        <v>24</v>
      </c>
      <c r="L3768" s="6">
        <v>83768</v>
      </c>
      <c r="M3768" s="6">
        <v>36021</v>
      </c>
      <c r="N3768" s="6">
        <v>65219</v>
      </c>
      <c r="O3768" s="6">
        <v>36016</v>
      </c>
      <c r="P3768" s="6">
        <v>100893</v>
      </c>
      <c r="Q3768" s="6">
        <v>64383.4</v>
      </c>
    </row>
    <row r="3769" spans="7:17" x14ac:dyDescent="0.3">
      <c r="G3769" s="3" t="s">
        <v>20</v>
      </c>
      <c r="H3769" s="3" t="s">
        <v>76</v>
      </c>
      <c r="I3769" s="3" t="s">
        <v>77</v>
      </c>
      <c r="J3769" s="3" t="s">
        <v>82</v>
      </c>
      <c r="K3769" s="3" t="s">
        <v>83</v>
      </c>
      <c r="L3769" s="6">
        <v>83768</v>
      </c>
      <c r="M3769" s="6">
        <v>36021</v>
      </c>
      <c r="N3769" s="6">
        <v>65219</v>
      </c>
      <c r="O3769" s="6">
        <v>33332</v>
      </c>
      <c r="P3769" s="6">
        <v>41696</v>
      </c>
      <c r="Q3769" s="6">
        <v>52007.199999999997</v>
      </c>
    </row>
    <row r="3770" spans="7:17" x14ac:dyDescent="0.3">
      <c r="G3770" s="3" t="s">
        <v>20</v>
      </c>
      <c r="H3770" s="3" t="s">
        <v>76</v>
      </c>
      <c r="I3770" s="3" t="s">
        <v>77</v>
      </c>
      <c r="J3770" s="3" t="s">
        <v>82</v>
      </c>
      <c r="K3770" s="3" t="s">
        <v>84</v>
      </c>
      <c r="L3770" s="6">
        <v>83768</v>
      </c>
      <c r="M3770" s="6">
        <v>36021</v>
      </c>
      <c r="N3770" s="6">
        <v>65219</v>
      </c>
      <c r="O3770" s="6">
        <v>33332</v>
      </c>
      <c r="P3770" s="6">
        <v>84732</v>
      </c>
      <c r="Q3770" s="6">
        <v>60614.400000000001</v>
      </c>
    </row>
    <row r="3771" spans="7:17" x14ac:dyDescent="0.3">
      <c r="G3771" s="3" t="s">
        <v>20</v>
      </c>
      <c r="H3771" s="3" t="s">
        <v>76</v>
      </c>
      <c r="I3771" s="3" t="s">
        <v>77</v>
      </c>
      <c r="J3771" s="3" t="s">
        <v>82</v>
      </c>
      <c r="K3771" s="3" t="s">
        <v>24</v>
      </c>
      <c r="L3771" s="6">
        <v>83768</v>
      </c>
      <c r="M3771" s="6">
        <v>36021</v>
      </c>
      <c r="N3771" s="6">
        <v>65219</v>
      </c>
      <c r="O3771" s="6">
        <v>33332</v>
      </c>
      <c r="P3771" s="6">
        <v>100893</v>
      </c>
      <c r="Q3771" s="6">
        <v>63846.6</v>
      </c>
    </row>
    <row r="3772" spans="7:17" x14ac:dyDescent="0.3">
      <c r="G3772" s="3" t="s">
        <v>20</v>
      </c>
      <c r="H3772" s="3" t="s">
        <v>76</v>
      </c>
      <c r="I3772" s="3" t="s">
        <v>77</v>
      </c>
      <c r="J3772" s="3" t="s">
        <v>83</v>
      </c>
      <c r="K3772" s="3" t="s">
        <v>84</v>
      </c>
      <c r="L3772" s="6">
        <v>83768</v>
      </c>
      <c r="M3772" s="6">
        <v>36021</v>
      </c>
      <c r="N3772" s="6">
        <v>65219</v>
      </c>
      <c r="O3772" s="6">
        <v>41696</v>
      </c>
      <c r="P3772" s="6">
        <v>84732</v>
      </c>
      <c r="Q3772" s="6">
        <v>62287.199999999997</v>
      </c>
    </row>
    <row r="3773" spans="7:17" x14ac:dyDescent="0.3">
      <c r="G3773" s="3" t="s">
        <v>20</v>
      </c>
      <c r="H3773" s="3" t="s">
        <v>76</v>
      </c>
      <c r="I3773" s="3" t="s">
        <v>77</v>
      </c>
      <c r="J3773" s="3" t="s">
        <v>83</v>
      </c>
      <c r="K3773" s="3" t="s">
        <v>24</v>
      </c>
      <c r="L3773" s="6">
        <v>83768</v>
      </c>
      <c r="M3773" s="6">
        <v>36021</v>
      </c>
      <c r="N3773" s="6">
        <v>65219</v>
      </c>
      <c r="O3773" s="6">
        <v>41696</v>
      </c>
      <c r="P3773" s="6">
        <v>100893</v>
      </c>
      <c r="Q3773" s="6">
        <v>65519.4</v>
      </c>
    </row>
    <row r="3774" spans="7:17" x14ac:dyDescent="0.3">
      <c r="G3774" s="3" t="s">
        <v>20</v>
      </c>
      <c r="H3774" s="3" t="s">
        <v>76</v>
      </c>
      <c r="I3774" s="3" t="s">
        <v>77</v>
      </c>
      <c r="J3774" s="3" t="s">
        <v>84</v>
      </c>
      <c r="K3774" s="3" t="s">
        <v>24</v>
      </c>
      <c r="L3774" s="6">
        <v>83768</v>
      </c>
      <c r="M3774" s="6">
        <v>36021</v>
      </c>
      <c r="N3774" s="6">
        <v>65219</v>
      </c>
      <c r="O3774" s="6">
        <v>84732</v>
      </c>
      <c r="P3774" s="6">
        <v>100893</v>
      </c>
      <c r="Q3774" s="6">
        <v>74126.600000000006</v>
      </c>
    </row>
    <row r="3775" spans="7:17" x14ac:dyDescent="0.3">
      <c r="G3775" s="3" t="s">
        <v>20</v>
      </c>
      <c r="H3775" s="3" t="s">
        <v>76</v>
      </c>
      <c r="I3775" s="3" t="s">
        <v>78</v>
      </c>
      <c r="J3775" s="3" t="s">
        <v>79</v>
      </c>
      <c r="K3775" s="3" t="s">
        <v>25</v>
      </c>
      <c r="L3775" s="6">
        <v>83768</v>
      </c>
      <c r="M3775" s="6">
        <v>36021</v>
      </c>
      <c r="N3775" s="6">
        <v>94450</v>
      </c>
      <c r="O3775" s="6">
        <v>97051</v>
      </c>
      <c r="P3775" s="6">
        <v>50249</v>
      </c>
      <c r="Q3775" s="6">
        <v>72307.8</v>
      </c>
    </row>
    <row r="3776" spans="7:17" x14ac:dyDescent="0.3">
      <c r="G3776" s="3" t="s">
        <v>20</v>
      </c>
      <c r="H3776" s="3" t="s">
        <v>76</v>
      </c>
      <c r="I3776" s="3" t="s">
        <v>78</v>
      </c>
      <c r="J3776" s="3" t="s">
        <v>79</v>
      </c>
      <c r="K3776" s="3" t="s">
        <v>80</v>
      </c>
      <c r="L3776" s="6">
        <v>83768</v>
      </c>
      <c r="M3776" s="6">
        <v>36021</v>
      </c>
      <c r="N3776" s="6">
        <v>94450</v>
      </c>
      <c r="O3776" s="6">
        <v>97051</v>
      </c>
      <c r="P3776" s="6">
        <v>117461</v>
      </c>
      <c r="Q3776" s="6">
        <v>85750.2</v>
      </c>
    </row>
    <row r="3777" spans="7:17" x14ac:dyDescent="0.3">
      <c r="G3777" s="3" t="s">
        <v>20</v>
      </c>
      <c r="H3777" s="3" t="s">
        <v>76</v>
      </c>
      <c r="I3777" s="3" t="s">
        <v>78</v>
      </c>
      <c r="J3777" s="3" t="s">
        <v>79</v>
      </c>
      <c r="K3777" s="3" t="s">
        <v>81</v>
      </c>
      <c r="L3777" s="6">
        <v>83768</v>
      </c>
      <c r="M3777" s="6">
        <v>36021</v>
      </c>
      <c r="N3777" s="6">
        <v>94450</v>
      </c>
      <c r="O3777" s="6">
        <v>97051</v>
      </c>
      <c r="P3777" s="6">
        <v>36016</v>
      </c>
      <c r="Q3777" s="6">
        <v>69461.2</v>
      </c>
    </row>
    <row r="3778" spans="7:17" x14ac:dyDescent="0.3">
      <c r="G3778" s="3" t="s">
        <v>20</v>
      </c>
      <c r="H3778" s="3" t="s">
        <v>76</v>
      </c>
      <c r="I3778" s="3" t="s">
        <v>78</v>
      </c>
      <c r="J3778" s="3" t="s">
        <v>79</v>
      </c>
      <c r="K3778" s="3" t="s">
        <v>82</v>
      </c>
      <c r="L3778" s="6">
        <v>83768</v>
      </c>
      <c r="M3778" s="6">
        <v>36021</v>
      </c>
      <c r="N3778" s="6">
        <v>94450</v>
      </c>
      <c r="O3778" s="6">
        <v>97051</v>
      </c>
      <c r="P3778" s="6">
        <v>33332</v>
      </c>
      <c r="Q3778" s="6">
        <v>68924.399999999994</v>
      </c>
    </row>
    <row r="3779" spans="7:17" x14ac:dyDescent="0.3">
      <c r="G3779" s="3" t="s">
        <v>20</v>
      </c>
      <c r="H3779" s="3" t="s">
        <v>76</v>
      </c>
      <c r="I3779" s="3" t="s">
        <v>78</v>
      </c>
      <c r="J3779" s="3" t="s">
        <v>79</v>
      </c>
      <c r="K3779" s="3" t="s">
        <v>83</v>
      </c>
      <c r="L3779" s="6">
        <v>83768</v>
      </c>
      <c r="M3779" s="6">
        <v>36021</v>
      </c>
      <c r="N3779" s="6">
        <v>94450</v>
      </c>
      <c r="O3779" s="6">
        <v>97051</v>
      </c>
      <c r="P3779" s="6">
        <v>41696</v>
      </c>
      <c r="Q3779" s="6">
        <v>70597.2</v>
      </c>
    </row>
    <row r="3780" spans="7:17" x14ac:dyDescent="0.3">
      <c r="G3780" s="3" t="s">
        <v>20</v>
      </c>
      <c r="H3780" s="3" t="s">
        <v>76</v>
      </c>
      <c r="I3780" s="3" t="s">
        <v>78</v>
      </c>
      <c r="J3780" s="3" t="s">
        <v>79</v>
      </c>
      <c r="K3780" s="3" t="s">
        <v>84</v>
      </c>
      <c r="L3780" s="6">
        <v>83768</v>
      </c>
      <c r="M3780" s="6">
        <v>36021</v>
      </c>
      <c r="N3780" s="6">
        <v>94450</v>
      </c>
      <c r="O3780" s="6">
        <v>97051</v>
      </c>
      <c r="P3780" s="6">
        <v>84732</v>
      </c>
      <c r="Q3780" s="6">
        <v>79204.399999999994</v>
      </c>
    </row>
    <row r="3781" spans="7:17" x14ac:dyDescent="0.3">
      <c r="G3781" s="3" t="s">
        <v>20</v>
      </c>
      <c r="H3781" s="3" t="s">
        <v>76</v>
      </c>
      <c r="I3781" s="3" t="s">
        <v>78</v>
      </c>
      <c r="J3781" s="3" t="s">
        <v>79</v>
      </c>
      <c r="K3781" s="3" t="s">
        <v>24</v>
      </c>
      <c r="L3781" s="6">
        <v>83768</v>
      </c>
      <c r="M3781" s="6">
        <v>36021</v>
      </c>
      <c r="N3781" s="6">
        <v>94450</v>
      </c>
      <c r="O3781" s="6">
        <v>97051</v>
      </c>
      <c r="P3781" s="6">
        <v>100893</v>
      </c>
      <c r="Q3781" s="6">
        <v>82436.600000000006</v>
      </c>
    </row>
    <row r="3782" spans="7:17" x14ac:dyDescent="0.3">
      <c r="G3782" s="3" t="s">
        <v>20</v>
      </c>
      <c r="H3782" s="3" t="s">
        <v>76</v>
      </c>
      <c r="I3782" s="3" t="s">
        <v>78</v>
      </c>
      <c r="J3782" s="3" t="s">
        <v>25</v>
      </c>
      <c r="K3782" s="3" t="s">
        <v>80</v>
      </c>
      <c r="L3782" s="6">
        <v>83768</v>
      </c>
      <c r="M3782" s="6">
        <v>36021</v>
      </c>
      <c r="N3782" s="6">
        <v>94450</v>
      </c>
      <c r="O3782" s="6">
        <v>50249</v>
      </c>
      <c r="P3782" s="6">
        <v>117461</v>
      </c>
      <c r="Q3782" s="6">
        <v>76389.8</v>
      </c>
    </row>
    <row r="3783" spans="7:17" x14ac:dyDescent="0.3">
      <c r="G3783" s="3" t="s">
        <v>20</v>
      </c>
      <c r="H3783" s="3" t="s">
        <v>76</v>
      </c>
      <c r="I3783" s="3" t="s">
        <v>78</v>
      </c>
      <c r="J3783" s="3" t="s">
        <v>25</v>
      </c>
      <c r="K3783" s="3" t="s">
        <v>81</v>
      </c>
      <c r="L3783" s="6">
        <v>83768</v>
      </c>
      <c r="M3783" s="6">
        <v>36021</v>
      </c>
      <c r="N3783" s="6">
        <v>94450</v>
      </c>
      <c r="O3783" s="6">
        <v>50249</v>
      </c>
      <c r="P3783" s="6">
        <v>36016</v>
      </c>
      <c r="Q3783" s="6">
        <v>60100.800000000003</v>
      </c>
    </row>
    <row r="3784" spans="7:17" x14ac:dyDescent="0.3">
      <c r="G3784" s="3" t="s">
        <v>20</v>
      </c>
      <c r="H3784" s="3" t="s">
        <v>76</v>
      </c>
      <c r="I3784" s="3" t="s">
        <v>78</v>
      </c>
      <c r="J3784" s="3" t="s">
        <v>25</v>
      </c>
      <c r="K3784" s="3" t="s">
        <v>82</v>
      </c>
      <c r="L3784" s="6">
        <v>83768</v>
      </c>
      <c r="M3784" s="6">
        <v>36021</v>
      </c>
      <c r="N3784" s="6">
        <v>94450</v>
      </c>
      <c r="O3784" s="6">
        <v>50249</v>
      </c>
      <c r="P3784" s="6">
        <v>33332</v>
      </c>
      <c r="Q3784" s="6">
        <v>59564</v>
      </c>
    </row>
    <row r="3785" spans="7:17" x14ac:dyDescent="0.3">
      <c r="G3785" s="3" t="s">
        <v>20</v>
      </c>
      <c r="H3785" s="3" t="s">
        <v>76</v>
      </c>
      <c r="I3785" s="3" t="s">
        <v>78</v>
      </c>
      <c r="J3785" s="3" t="s">
        <v>25</v>
      </c>
      <c r="K3785" s="3" t="s">
        <v>83</v>
      </c>
      <c r="L3785" s="6">
        <v>83768</v>
      </c>
      <c r="M3785" s="6">
        <v>36021</v>
      </c>
      <c r="N3785" s="6">
        <v>94450</v>
      </c>
      <c r="O3785" s="6">
        <v>50249</v>
      </c>
      <c r="P3785" s="6">
        <v>41696</v>
      </c>
      <c r="Q3785" s="6">
        <v>61236.800000000003</v>
      </c>
    </row>
    <row r="3786" spans="7:17" x14ac:dyDescent="0.3">
      <c r="G3786" s="3" t="s">
        <v>20</v>
      </c>
      <c r="H3786" s="3" t="s">
        <v>76</v>
      </c>
      <c r="I3786" s="3" t="s">
        <v>78</v>
      </c>
      <c r="J3786" s="3" t="s">
        <v>25</v>
      </c>
      <c r="K3786" s="3" t="s">
        <v>84</v>
      </c>
      <c r="L3786" s="6">
        <v>83768</v>
      </c>
      <c r="M3786" s="6">
        <v>36021</v>
      </c>
      <c r="N3786" s="6">
        <v>94450</v>
      </c>
      <c r="O3786" s="6">
        <v>50249</v>
      </c>
      <c r="P3786" s="6">
        <v>84732</v>
      </c>
      <c r="Q3786" s="6">
        <v>69844</v>
      </c>
    </row>
    <row r="3787" spans="7:17" x14ac:dyDescent="0.3">
      <c r="G3787" s="3" t="s">
        <v>20</v>
      </c>
      <c r="H3787" s="3" t="s">
        <v>76</v>
      </c>
      <c r="I3787" s="3" t="s">
        <v>78</v>
      </c>
      <c r="J3787" s="3" t="s">
        <v>25</v>
      </c>
      <c r="K3787" s="3" t="s">
        <v>24</v>
      </c>
      <c r="L3787" s="6">
        <v>83768</v>
      </c>
      <c r="M3787" s="6">
        <v>36021</v>
      </c>
      <c r="N3787" s="6">
        <v>94450</v>
      </c>
      <c r="O3787" s="6">
        <v>50249</v>
      </c>
      <c r="P3787" s="6">
        <v>100893</v>
      </c>
      <c r="Q3787" s="6">
        <v>73076.2</v>
      </c>
    </row>
    <row r="3788" spans="7:17" x14ac:dyDescent="0.3">
      <c r="G3788" s="3" t="s">
        <v>20</v>
      </c>
      <c r="H3788" s="3" t="s">
        <v>76</v>
      </c>
      <c r="I3788" s="3" t="s">
        <v>78</v>
      </c>
      <c r="J3788" s="3" t="s">
        <v>80</v>
      </c>
      <c r="K3788" s="3" t="s">
        <v>81</v>
      </c>
      <c r="L3788" s="6">
        <v>83768</v>
      </c>
      <c r="M3788" s="6">
        <v>36021</v>
      </c>
      <c r="N3788" s="6">
        <v>94450</v>
      </c>
      <c r="O3788" s="6">
        <v>117461</v>
      </c>
      <c r="P3788" s="6">
        <v>36016</v>
      </c>
      <c r="Q3788" s="6">
        <v>73543.199999999997</v>
      </c>
    </row>
    <row r="3789" spans="7:17" x14ac:dyDescent="0.3">
      <c r="G3789" s="3" t="s">
        <v>20</v>
      </c>
      <c r="H3789" s="3" t="s">
        <v>76</v>
      </c>
      <c r="I3789" s="3" t="s">
        <v>78</v>
      </c>
      <c r="J3789" s="3" t="s">
        <v>80</v>
      </c>
      <c r="K3789" s="3" t="s">
        <v>82</v>
      </c>
      <c r="L3789" s="6">
        <v>83768</v>
      </c>
      <c r="M3789" s="6">
        <v>36021</v>
      </c>
      <c r="N3789" s="6">
        <v>94450</v>
      </c>
      <c r="O3789" s="6">
        <v>117461</v>
      </c>
      <c r="P3789" s="6">
        <v>33332</v>
      </c>
      <c r="Q3789" s="6">
        <v>73006.399999999994</v>
      </c>
    </row>
    <row r="3790" spans="7:17" x14ac:dyDescent="0.3">
      <c r="G3790" s="3" t="s">
        <v>20</v>
      </c>
      <c r="H3790" s="3" t="s">
        <v>76</v>
      </c>
      <c r="I3790" s="3" t="s">
        <v>78</v>
      </c>
      <c r="J3790" s="3" t="s">
        <v>80</v>
      </c>
      <c r="K3790" s="3" t="s">
        <v>83</v>
      </c>
      <c r="L3790" s="6">
        <v>83768</v>
      </c>
      <c r="M3790" s="6">
        <v>36021</v>
      </c>
      <c r="N3790" s="6">
        <v>94450</v>
      </c>
      <c r="O3790" s="6">
        <v>117461</v>
      </c>
      <c r="P3790" s="6">
        <v>41696</v>
      </c>
      <c r="Q3790" s="6">
        <v>74679.199999999997</v>
      </c>
    </row>
    <row r="3791" spans="7:17" x14ac:dyDescent="0.3">
      <c r="G3791" s="3" t="s">
        <v>20</v>
      </c>
      <c r="H3791" s="3" t="s">
        <v>76</v>
      </c>
      <c r="I3791" s="3" t="s">
        <v>78</v>
      </c>
      <c r="J3791" s="3" t="s">
        <v>80</v>
      </c>
      <c r="K3791" s="3" t="s">
        <v>84</v>
      </c>
      <c r="L3791" s="6">
        <v>83768</v>
      </c>
      <c r="M3791" s="6">
        <v>36021</v>
      </c>
      <c r="N3791" s="6">
        <v>94450</v>
      </c>
      <c r="O3791" s="6">
        <v>117461</v>
      </c>
      <c r="P3791" s="6">
        <v>84732</v>
      </c>
      <c r="Q3791" s="6">
        <v>83286.399999999994</v>
      </c>
    </row>
    <row r="3792" spans="7:17" x14ac:dyDescent="0.3">
      <c r="G3792" s="3" t="s">
        <v>20</v>
      </c>
      <c r="H3792" s="3" t="s">
        <v>76</v>
      </c>
      <c r="I3792" s="3" t="s">
        <v>78</v>
      </c>
      <c r="J3792" s="3" t="s">
        <v>80</v>
      </c>
      <c r="K3792" s="3" t="s">
        <v>24</v>
      </c>
      <c r="L3792" s="6">
        <v>83768</v>
      </c>
      <c r="M3792" s="6">
        <v>36021</v>
      </c>
      <c r="N3792" s="6">
        <v>94450</v>
      </c>
      <c r="O3792" s="6">
        <v>117461</v>
      </c>
      <c r="P3792" s="6">
        <v>100893</v>
      </c>
      <c r="Q3792" s="6">
        <v>86518.6</v>
      </c>
    </row>
    <row r="3793" spans="7:17" x14ac:dyDescent="0.3">
      <c r="G3793" s="3" t="s">
        <v>20</v>
      </c>
      <c r="H3793" s="3" t="s">
        <v>76</v>
      </c>
      <c r="I3793" s="3" t="s">
        <v>78</v>
      </c>
      <c r="J3793" s="3" t="s">
        <v>81</v>
      </c>
      <c r="K3793" s="3" t="s">
        <v>82</v>
      </c>
      <c r="L3793" s="6">
        <v>83768</v>
      </c>
      <c r="M3793" s="6">
        <v>36021</v>
      </c>
      <c r="N3793" s="6">
        <v>94450</v>
      </c>
      <c r="O3793" s="6">
        <v>36016</v>
      </c>
      <c r="P3793" s="6">
        <v>33332</v>
      </c>
      <c r="Q3793" s="6">
        <v>56717.4</v>
      </c>
    </row>
    <row r="3794" spans="7:17" x14ac:dyDescent="0.3">
      <c r="G3794" s="3" t="s">
        <v>20</v>
      </c>
      <c r="H3794" s="3" t="s">
        <v>76</v>
      </c>
      <c r="I3794" s="3" t="s">
        <v>78</v>
      </c>
      <c r="J3794" s="3" t="s">
        <v>81</v>
      </c>
      <c r="K3794" s="3" t="s">
        <v>83</v>
      </c>
      <c r="L3794" s="6">
        <v>83768</v>
      </c>
      <c r="M3794" s="6">
        <v>36021</v>
      </c>
      <c r="N3794" s="6">
        <v>94450</v>
      </c>
      <c r="O3794" s="6">
        <v>36016</v>
      </c>
      <c r="P3794" s="6">
        <v>41696</v>
      </c>
      <c r="Q3794" s="6">
        <v>58390.2</v>
      </c>
    </row>
    <row r="3795" spans="7:17" x14ac:dyDescent="0.3">
      <c r="G3795" s="3" t="s">
        <v>20</v>
      </c>
      <c r="H3795" s="3" t="s">
        <v>76</v>
      </c>
      <c r="I3795" s="3" t="s">
        <v>78</v>
      </c>
      <c r="J3795" s="3" t="s">
        <v>81</v>
      </c>
      <c r="K3795" s="3" t="s">
        <v>84</v>
      </c>
      <c r="L3795" s="6">
        <v>83768</v>
      </c>
      <c r="M3795" s="6">
        <v>36021</v>
      </c>
      <c r="N3795" s="6">
        <v>94450</v>
      </c>
      <c r="O3795" s="6">
        <v>36016</v>
      </c>
      <c r="P3795" s="6">
        <v>84732</v>
      </c>
      <c r="Q3795" s="6">
        <v>66997.399999999994</v>
      </c>
    </row>
    <row r="3796" spans="7:17" x14ac:dyDescent="0.3">
      <c r="G3796" s="3" t="s">
        <v>20</v>
      </c>
      <c r="H3796" s="3" t="s">
        <v>76</v>
      </c>
      <c r="I3796" s="3" t="s">
        <v>78</v>
      </c>
      <c r="J3796" s="3" t="s">
        <v>81</v>
      </c>
      <c r="K3796" s="3" t="s">
        <v>24</v>
      </c>
      <c r="L3796" s="6">
        <v>83768</v>
      </c>
      <c r="M3796" s="6">
        <v>36021</v>
      </c>
      <c r="N3796" s="6">
        <v>94450</v>
      </c>
      <c r="O3796" s="6">
        <v>36016</v>
      </c>
      <c r="P3796" s="6">
        <v>100893</v>
      </c>
      <c r="Q3796" s="6">
        <v>70229.600000000006</v>
      </c>
    </row>
    <row r="3797" spans="7:17" x14ac:dyDescent="0.3">
      <c r="G3797" s="3" t="s">
        <v>20</v>
      </c>
      <c r="H3797" s="3" t="s">
        <v>76</v>
      </c>
      <c r="I3797" s="3" t="s">
        <v>78</v>
      </c>
      <c r="J3797" s="3" t="s">
        <v>82</v>
      </c>
      <c r="K3797" s="3" t="s">
        <v>83</v>
      </c>
      <c r="L3797" s="6">
        <v>83768</v>
      </c>
      <c r="M3797" s="6">
        <v>36021</v>
      </c>
      <c r="N3797" s="6">
        <v>94450</v>
      </c>
      <c r="O3797" s="6">
        <v>33332</v>
      </c>
      <c r="P3797" s="6">
        <v>41696</v>
      </c>
      <c r="Q3797" s="6">
        <v>57853.4</v>
      </c>
    </row>
    <row r="3798" spans="7:17" x14ac:dyDescent="0.3">
      <c r="G3798" s="3" t="s">
        <v>20</v>
      </c>
      <c r="H3798" s="3" t="s">
        <v>76</v>
      </c>
      <c r="I3798" s="3" t="s">
        <v>78</v>
      </c>
      <c r="J3798" s="3" t="s">
        <v>82</v>
      </c>
      <c r="K3798" s="3" t="s">
        <v>84</v>
      </c>
      <c r="L3798" s="6">
        <v>83768</v>
      </c>
      <c r="M3798" s="6">
        <v>36021</v>
      </c>
      <c r="N3798" s="6">
        <v>94450</v>
      </c>
      <c r="O3798" s="6">
        <v>33332</v>
      </c>
      <c r="P3798" s="6">
        <v>84732</v>
      </c>
      <c r="Q3798" s="6">
        <v>66460.600000000006</v>
      </c>
    </row>
    <row r="3799" spans="7:17" x14ac:dyDescent="0.3">
      <c r="G3799" s="3" t="s">
        <v>20</v>
      </c>
      <c r="H3799" s="3" t="s">
        <v>76</v>
      </c>
      <c r="I3799" s="3" t="s">
        <v>78</v>
      </c>
      <c r="J3799" s="3" t="s">
        <v>82</v>
      </c>
      <c r="K3799" s="3" t="s">
        <v>24</v>
      </c>
      <c r="L3799" s="6">
        <v>83768</v>
      </c>
      <c r="M3799" s="6">
        <v>36021</v>
      </c>
      <c r="N3799" s="6">
        <v>94450</v>
      </c>
      <c r="O3799" s="6">
        <v>33332</v>
      </c>
      <c r="P3799" s="6">
        <v>100893</v>
      </c>
      <c r="Q3799" s="6">
        <v>69692.800000000003</v>
      </c>
    </row>
    <row r="3800" spans="7:17" x14ac:dyDescent="0.3">
      <c r="G3800" s="3" t="s">
        <v>20</v>
      </c>
      <c r="H3800" s="3" t="s">
        <v>76</v>
      </c>
      <c r="I3800" s="3" t="s">
        <v>78</v>
      </c>
      <c r="J3800" s="3" t="s">
        <v>83</v>
      </c>
      <c r="K3800" s="3" t="s">
        <v>84</v>
      </c>
      <c r="L3800" s="6">
        <v>83768</v>
      </c>
      <c r="M3800" s="6">
        <v>36021</v>
      </c>
      <c r="N3800" s="6">
        <v>94450</v>
      </c>
      <c r="O3800" s="6">
        <v>41696</v>
      </c>
      <c r="P3800" s="6">
        <v>84732</v>
      </c>
      <c r="Q3800" s="6">
        <v>68133.399999999994</v>
      </c>
    </row>
    <row r="3801" spans="7:17" x14ac:dyDescent="0.3">
      <c r="G3801" s="3" t="s">
        <v>20</v>
      </c>
      <c r="H3801" s="3" t="s">
        <v>76</v>
      </c>
      <c r="I3801" s="3" t="s">
        <v>78</v>
      </c>
      <c r="J3801" s="3" t="s">
        <v>83</v>
      </c>
      <c r="K3801" s="3" t="s">
        <v>24</v>
      </c>
      <c r="L3801" s="6">
        <v>83768</v>
      </c>
      <c r="M3801" s="6">
        <v>36021</v>
      </c>
      <c r="N3801" s="6">
        <v>94450</v>
      </c>
      <c r="O3801" s="6">
        <v>41696</v>
      </c>
      <c r="P3801" s="6">
        <v>100893</v>
      </c>
      <c r="Q3801" s="6">
        <v>71365.600000000006</v>
      </c>
    </row>
    <row r="3802" spans="7:17" x14ac:dyDescent="0.3">
      <c r="G3802" s="3" t="s">
        <v>20</v>
      </c>
      <c r="H3802" s="3" t="s">
        <v>76</v>
      </c>
      <c r="I3802" s="3" t="s">
        <v>78</v>
      </c>
      <c r="J3802" s="3" t="s">
        <v>84</v>
      </c>
      <c r="K3802" s="3" t="s">
        <v>24</v>
      </c>
      <c r="L3802" s="6">
        <v>83768</v>
      </c>
      <c r="M3802" s="6">
        <v>36021</v>
      </c>
      <c r="N3802" s="6">
        <v>94450</v>
      </c>
      <c r="O3802" s="6">
        <v>84732</v>
      </c>
      <c r="P3802" s="6">
        <v>100893</v>
      </c>
      <c r="Q3802" s="6">
        <v>79972.800000000003</v>
      </c>
    </row>
    <row r="3803" spans="7:17" x14ac:dyDescent="0.3">
      <c r="G3803" s="3" t="s">
        <v>20</v>
      </c>
      <c r="H3803" s="3" t="s">
        <v>76</v>
      </c>
      <c r="I3803" s="3" t="s">
        <v>79</v>
      </c>
      <c r="J3803" s="3" t="s">
        <v>25</v>
      </c>
      <c r="K3803" s="3" t="s">
        <v>80</v>
      </c>
      <c r="L3803" s="6">
        <v>83768</v>
      </c>
      <c r="M3803" s="6">
        <v>36021</v>
      </c>
      <c r="N3803" s="6">
        <v>97051</v>
      </c>
      <c r="O3803" s="6">
        <v>50249</v>
      </c>
      <c r="P3803" s="6">
        <v>117461</v>
      </c>
      <c r="Q3803" s="6">
        <v>76910</v>
      </c>
    </row>
    <row r="3804" spans="7:17" x14ac:dyDescent="0.3">
      <c r="G3804" s="3" t="s">
        <v>20</v>
      </c>
      <c r="H3804" s="3" t="s">
        <v>76</v>
      </c>
      <c r="I3804" s="3" t="s">
        <v>79</v>
      </c>
      <c r="J3804" s="3" t="s">
        <v>25</v>
      </c>
      <c r="K3804" s="3" t="s">
        <v>81</v>
      </c>
      <c r="L3804" s="6">
        <v>83768</v>
      </c>
      <c r="M3804" s="6">
        <v>36021</v>
      </c>
      <c r="N3804" s="6">
        <v>97051</v>
      </c>
      <c r="O3804" s="6">
        <v>50249</v>
      </c>
      <c r="P3804" s="6">
        <v>36016</v>
      </c>
      <c r="Q3804" s="6">
        <v>60621</v>
      </c>
    </row>
    <row r="3805" spans="7:17" x14ac:dyDescent="0.3">
      <c r="G3805" s="3" t="s">
        <v>20</v>
      </c>
      <c r="H3805" s="3" t="s">
        <v>76</v>
      </c>
      <c r="I3805" s="3" t="s">
        <v>79</v>
      </c>
      <c r="J3805" s="3" t="s">
        <v>25</v>
      </c>
      <c r="K3805" s="3" t="s">
        <v>82</v>
      </c>
      <c r="L3805" s="6">
        <v>83768</v>
      </c>
      <c r="M3805" s="6">
        <v>36021</v>
      </c>
      <c r="N3805" s="6">
        <v>97051</v>
      </c>
      <c r="O3805" s="6">
        <v>50249</v>
      </c>
      <c r="P3805" s="6">
        <v>33332</v>
      </c>
      <c r="Q3805" s="6">
        <v>60084.2</v>
      </c>
    </row>
    <row r="3806" spans="7:17" x14ac:dyDescent="0.3">
      <c r="G3806" s="3" t="s">
        <v>20</v>
      </c>
      <c r="H3806" s="3" t="s">
        <v>76</v>
      </c>
      <c r="I3806" s="3" t="s">
        <v>79</v>
      </c>
      <c r="J3806" s="3" t="s">
        <v>25</v>
      </c>
      <c r="K3806" s="3" t="s">
        <v>83</v>
      </c>
      <c r="L3806" s="6">
        <v>83768</v>
      </c>
      <c r="M3806" s="6">
        <v>36021</v>
      </c>
      <c r="N3806" s="6">
        <v>97051</v>
      </c>
      <c r="O3806" s="6">
        <v>50249</v>
      </c>
      <c r="P3806" s="6">
        <v>41696</v>
      </c>
      <c r="Q3806" s="6">
        <v>61757</v>
      </c>
    </row>
    <row r="3807" spans="7:17" x14ac:dyDescent="0.3">
      <c r="G3807" s="3" t="s">
        <v>20</v>
      </c>
      <c r="H3807" s="3" t="s">
        <v>76</v>
      </c>
      <c r="I3807" s="3" t="s">
        <v>79</v>
      </c>
      <c r="J3807" s="3" t="s">
        <v>25</v>
      </c>
      <c r="K3807" s="3" t="s">
        <v>84</v>
      </c>
      <c r="L3807" s="6">
        <v>83768</v>
      </c>
      <c r="M3807" s="6">
        <v>36021</v>
      </c>
      <c r="N3807" s="6">
        <v>97051</v>
      </c>
      <c r="O3807" s="6">
        <v>50249</v>
      </c>
      <c r="P3807" s="6">
        <v>84732</v>
      </c>
      <c r="Q3807" s="6">
        <v>70364.2</v>
      </c>
    </row>
    <row r="3808" spans="7:17" x14ac:dyDescent="0.3">
      <c r="G3808" s="3" t="s">
        <v>20</v>
      </c>
      <c r="H3808" s="3" t="s">
        <v>76</v>
      </c>
      <c r="I3808" s="3" t="s">
        <v>79</v>
      </c>
      <c r="J3808" s="3" t="s">
        <v>25</v>
      </c>
      <c r="K3808" s="3" t="s">
        <v>24</v>
      </c>
      <c r="L3808" s="6">
        <v>83768</v>
      </c>
      <c r="M3808" s="6">
        <v>36021</v>
      </c>
      <c r="N3808" s="6">
        <v>97051</v>
      </c>
      <c r="O3808" s="6">
        <v>50249</v>
      </c>
      <c r="P3808" s="6">
        <v>100893</v>
      </c>
      <c r="Q3808" s="6">
        <v>73596.399999999994</v>
      </c>
    </row>
    <row r="3809" spans="7:17" x14ac:dyDescent="0.3">
      <c r="G3809" s="3" t="s">
        <v>20</v>
      </c>
      <c r="H3809" s="3" t="s">
        <v>76</v>
      </c>
      <c r="I3809" s="3" t="s">
        <v>79</v>
      </c>
      <c r="J3809" s="3" t="s">
        <v>80</v>
      </c>
      <c r="K3809" s="3" t="s">
        <v>81</v>
      </c>
      <c r="L3809" s="6">
        <v>83768</v>
      </c>
      <c r="M3809" s="6">
        <v>36021</v>
      </c>
      <c r="N3809" s="6">
        <v>97051</v>
      </c>
      <c r="O3809" s="6">
        <v>117461</v>
      </c>
      <c r="P3809" s="6">
        <v>36016</v>
      </c>
      <c r="Q3809" s="6">
        <v>74063.399999999994</v>
      </c>
    </row>
    <row r="3810" spans="7:17" x14ac:dyDescent="0.3">
      <c r="G3810" s="3" t="s">
        <v>20</v>
      </c>
      <c r="H3810" s="3" t="s">
        <v>76</v>
      </c>
      <c r="I3810" s="3" t="s">
        <v>79</v>
      </c>
      <c r="J3810" s="3" t="s">
        <v>80</v>
      </c>
      <c r="K3810" s="3" t="s">
        <v>82</v>
      </c>
      <c r="L3810" s="6">
        <v>83768</v>
      </c>
      <c r="M3810" s="6">
        <v>36021</v>
      </c>
      <c r="N3810" s="6">
        <v>97051</v>
      </c>
      <c r="O3810" s="6">
        <v>117461</v>
      </c>
      <c r="P3810" s="6">
        <v>33332</v>
      </c>
      <c r="Q3810" s="6">
        <v>73526.600000000006</v>
      </c>
    </row>
    <row r="3811" spans="7:17" x14ac:dyDescent="0.3">
      <c r="G3811" s="3" t="s">
        <v>20</v>
      </c>
      <c r="H3811" s="3" t="s">
        <v>76</v>
      </c>
      <c r="I3811" s="3" t="s">
        <v>79</v>
      </c>
      <c r="J3811" s="3" t="s">
        <v>80</v>
      </c>
      <c r="K3811" s="3" t="s">
        <v>83</v>
      </c>
      <c r="L3811" s="6">
        <v>83768</v>
      </c>
      <c r="M3811" s="6">
        <v>36021</v>
      </c>
      <c r="N3811" s="6">
        <v>97051</v>
      </c>
      <c r="O3811" s="6">
        <v>117461</v>
      </c>
      <c r="P3811" s="6">
        <v>41696</v>
      </c>
      <c r="Q3811" s="6">
        <v>75199.399999999994</v>
      </c>
    </row>
    <row r="3812" spans="7:17" x14ac:dyDescent="0.3">
      <c r="G3812" s="3" t="s">
        <v>20</v>
      </c>
      <c r="H3812" s="3" t="s">
        <v>76</v>
      </c>
      <c r="I3812" s="3" t="s">
        <v>79</v>
      </c>
      <c r="J3812" s="3" t="s">
        <v>80</v>
      </c>
      <c r="K3812" s="3" t="s">
        <v>84</v>
      </c>
      <c r="L3812" s="6">
        <v>83768</v>
      </c>
      <c r="M3812" s="6">
        <v>36021</v>
      </c>
      <c r="N3812" s="6">
        <v>97051</v>
      </c>
      <c r="O3812" s="6">
        <v>117461</v>
      </c>
      <c r="P3812" s="6">
        <v>84732</v>
      </c>
      <c r="Q3812" s="6">
        <v>83806.600000000006</v>
      </c>
    </row>
    <row r="3813" spans="7:17" x14ac:dyDescent="0.3">
      <c r="G3813" s="3" t="s">
        <v>20</v>
      </c>
      <c r="H3813" s="3" t="s">
        <v>76</v>
      </c>
      <c r="I3813" s="3" t="s">
        <v>79</v>
      </c>
      <c r="J3813" s="3" t="s">
        <v>80</v>
      </c>
      <c r="K3813" s="3" t="s">
        <v>24</v>
      </c>
      <c r="L3813" s="6">
        <v>83768</v>
      </c>
      <c r="M3813" s="6">
        <v>36021</v>
      </c>
      <c r="N3813" s="6">
        <v>97051</v>
      </c>
      <c r="O3813" s="6">
        <v>117461</v>
      </c>
      <c r="P3813" s="6">
        <v>100893</v>
      </c>
      <c r="Q3813" s="6">
        <v>87038.8</v>
      </c>
    </row>
    <row r="3814" spans="7:17" x14ac:dyDescent="0.3">
      <c r="G3814" s="3" t="s">
        <v>20</v>
      </c>
      <c r="H3814" s="3" t="s">
        <v>76</v>
      </c>
      <c r="I3814" s="3" t="s">
        <v>79</v>
      </c>
      <c r="J3814" s="3" t="s">
        <v>81</v>
      </c>
      <c r="K3814" s="3" t="s">
        <v>82</v>
      </c>
      <c r="L3814" s="6">
        <v>83768</v>
      </c>
      <c r="M3814" s="6">
        <v>36021</v>
      </c>
      <c r="N3814" s="6">
        <v>97051</v>
      </c>
      <c r="O3814" s="6">
        <v>36016</v>
      </c>
      <c r="P3814" s="6">
        <v>33332</v>
      </c>
      <c r="Q3814" s="6">
        <v>57237.599999999999</v>
      </c>
    </row>
    <row r="3815" spans="7:17" x14ac:dyDescent="0.3">
      <c r="G3815" s="3" t="s">
        <v>20</v>
      </c>
      <c r="H3815" s="3" t="s">
        <v>76</v>
      </c>
      <c r="I3815" s="3" t="s">
        <v>79</v>
      </c>
      <c r="J3815" s="3" t="s">
        <v>81</v>
      </c>
      <c r="K3815" s="3" t="s">
        <v>83</v>
      </c>
      <c r="L3815" s="6">
        <v>83768</v>
      </c>
      <c r="M3815" s="6">
        <v>36021</v>
      </c>
      <c r="N3815" s="6">
        <v>97051</v>
      </c>
      <c r="O3815" s="6">
        <v>36016</v>
      </c>
      <c r="P3815" s="6">
        <v>41696</v>
      </c>
      <c r="Q3815" s="6">
        <v>58910.400000000001</v>
      </c>
    </row>
    <row r="3816" spans="7:17" x14ac:dyDescent="0.3">
      <c r="G3816" s="3" t="s">
        <v>20</v>
      </c>
      <c r="H3816" s="3" t="s">
        <v>76</v>
      </c>
      <c r="I3816" s="3" t="s">
        <v>79</v>
      </c>
      <c r="J3816" s="3" t="s">
        <v>81</v>
      </c>
      <c r="K3816" s="3" t="s">
        <v>84</v>
      </c>
      <c r="L3816" s="6">
        <v>83768</v>
      </c>
      <c r="M3816" s="6">
        <v>36021</v>
      </c>
      <c r="N3816" s="6">
        <v>97051</v>
      </c>
      <c r="O3816" s="6">
        <v>36016</v>
      </c>
      <c r="P3816" s="6">
        <v>84732</v>
      </c>
      <c r="Q3816" s="6">
        <v>67517.600000000006</v>
      </c>
    </row>
    <row r="3817" spans="7:17" x14ac:dyDescent="0.3">
      <c r="G3817" s="3" t="s">
        <v>20</v>
      </c>
      <c r="H3817" s="3" t="s">
        <v>76</v>
      </c>
      <c r="I3817" s="3" t="s">
        <v>79</v>
      </c>
      <c r="J3817" s="3" t="s">
        <v>81</v>
      </c>
      <c r="K3817" s="3" t="s">
        <v>24</v>
      </c>
      <c r="L3817" s="6">
        <v>83768</v>
      </c>
      <c r="M3817" s="6">
        <v>36021</v>
      </c>
      <c r="N3817" s="6">
        <v>97051</v>
      </c>
      <c r="O3817" s="6">
        <v>36016</v>
      </c>
      <c r="P3817" s="6">
        <v>100893</v>
      </c>
      <c r="Q3817" s="6">
        <v>70749.8</v>
      </c>
    </row>
    <row r="3818" spans="7:17" x14ac:dyDescent="0.3">
      <c r="G3818" s="3" t="s">
        <v>20</v>
      </c>
      <c r="H3818" s="3" t="s">
        <v>76</v>
      </c>
      <c r="I3818" s="3" t="s">
        <v>79</v>
      </c>
      <c r="J3818" s="3" t="s">
        <v>82</v>
      </c>
      <c r="K3818" s="3" t="s">
        <v>83</v>
      </c>
      <c r="L3818" s="6">
        <v>83768</v>
      </c>
      <c r="M3818" s="6">
        <v>36021</v>
      </c>
      <c r="N3818" s="6">
        <v>97051</v>
      </c>
      <c r="O3818" s="6">
        <v>33332</v>
      </c>
      <c r="P3818" s="6">
        <v>41696</v>
      </c>
      <c r="Q3818" s="6">
        <v>58373.599999999999</v>
      </c>
    </row>
    <row r="3819" spans="7:17" x14ac:dyDescent="0.3">
      <c r="G3819" s="3" t="s">
        <v>20</v>
      </c>
      <c r="H3819" s="3" t="s">
        <v>76</v>
      </c>
      <c r="I3819" s="3" t="s">
        <v>79</v>
      </c>
      <c r="J3819" s="3" t="s">
        <v>82</v>
      </c>
      <c r="K3819" s="3" t="s">
        <v>84</v>
      </c>
      <c r="L3819" s="6">
        <v>83768</v>
      </c>
      <c r="M3819" s="6">
        <v>36021</v>
      </c>
      <c r="N3819" s="6">
        <v>97051</v>
      </c>
      <c r="O3819" s="6">
        <v>33332</v>
      </c>
      <c r="P3819" s="6">
        <v>84732</v>
      </c>
      <c r="Q3819" s="6">
        <v>66980.800000000003</v>
      </c>
    </row>
    <row r="3820" spans="7:17" x14ac:dyDescent="0.3">
      <c r="G3820" s="3" t="s">
        <v>20</v>
      </c>
      <c r="H3820" s="3" t="s">
        <v>76</v>
      </c>
      <c r="I3820" s="3" t="s">
        <v>79</v>
      </c>
      <c r="J3820" s="3" t="s">
        <v>82</v>
      </c>
      <c r="K3820" s="3" t="s">
        <v>24</v>
      </c>
      <c r="L3820" s="6">
        <v>83768</v>
      </c>
      <c r="M3820" s="6">
        <v>36021</v>
      </c>
      <c r="N3820" s="6">
        <v>97051</v>
      </c>
      <c r="O3820" s="6">
        <v>33332</v>
      </c>
      <c r="P3820" s="6">
        <v>100893</v>
      </c>
      <c r="Q3820" s="6">
        <v>70213</v>
      </c>
    </row>
    <row r="3821" spans="7:17" x14ac:dyDescent="0.3">
      <c r="G3821" s="3" t="s">
        <v>20</v>
      </c>
      <c r="H3821" s="3" t="s">
        <v>76</v>
      </c>
      <c r="I3821" s="3" t="s">
        <v>79</v>
      </c>
      <c r="J3821" s="3" t="s">
        <v>83</v>
      </c>
      <c r="K3821" s="3" t="s">
        <v>84</v>
      </c>
      <c r="L3821" s="6">
        <v>83768</v>
      </c>
      <c r="M3821" s="6">
        <v>36021</v>
      </c>
      <c r="N3821" s="6">
        <v>97051</v>
      </c>
      <c r="O3821" s="6">
        <v>41696</v>
      </c>
      <c r="P3821" s="6">
        <v>84732</v>
      </c>
      <c r="Q3821" s="6">
        <v>68653.600000000006</v>
      </c>
    </row>
    <row r="3822" spans="7:17" x14ac:dyDescent="0.3">
      <c r="G3822" s="3" t="s">
        <v>20</v>
      </c>
      <c r="H3822" s="3" t="s">
        <v>76</v>
      </c>
      <c r="I3822" s="3" t="s">
        <v>79</v>
      </c>
      <c r="J3822" s="3" t="s">
        <v>83</v>
      </c>
      <c r="K3822" s="3" t="s">
        <v>24</v>
      </c>
      <c r="L3822" s="6">
        <v>83768</v>
      </c>
      <c r="M3822" s="6">
        <v>36021</v>
      </c>
      <c r="N3822" s="6">
        <v>97051</v>
      </c>
      <c r="O3822" s="6">
        <v>41696</v>
      </c>
      <c r="P3822" s="6">
        <v>100893</v>
      </c>
      <c r="Q3822" s="6">
        <v>71885.8</v>
      </c>
    </row>
    <row r="3823" spans="7:17" x14ac:dyDescent="0.3">
      <c r="G3823" s="3" t="s">
        <v>20</v>
      </c>
      <c r="H3823" s="3" t="s">
        <v>76</v>
      </c>
      <c r="I3823" s="3" t="s">
        <v>79</v>
      </c>
      <c r="J3823" s="3" t="s">
        <v>84</v>
      </c>
      <c r="K3823" s="3" t="s">
        <v>24</v>
      </c>
      <c r="L3823" s="6">
        <v>83768</v>
      </c>
      <c r="M3823" s="6">
        <v>36021</v>
      </c>
      <c r="N3823" s="6">
        <v>97051</v>
      </c>
      <c r="O3823" s="6">
        <v>84732</v>
      </c>
      <c r="P3823" s="6">
        <v>100893</v>
      </c>
      <c r="Q3823" s="6">
        <v>80493</v>
      </c>
    </row>
    <row r="3824" spans="7:17" x14ac:dyDescent="0.3">
      <c r="G3824" s="3" t="s">
        <v>20</v>
      </c>
      <c r="H3824" s="3" t="s">
        <v>76</v>
      </c>
      <c r="I3824" s="3" t="s">
        <v>25</v>
      </c>
      <c r="J3824" s="3" t="s">
        <v>80</v>
      </c>
      <c r="K3824" s="3" t="s">
        <v>81</v>
      </c>
      <c r="L3824" s="6">
        <v>83768</v>
      </c>
      <c r="M3824" s="6">
        <v>36021</v>
      </c>
      <c r="N3824" s="6">
        <v>50249</v>
      </c>
      <c r="O3824" s="6">
        <v>117461</v>
      </c>
      <c r="P3824" s="6">
        <v>36016</v>
      </c>
      <c r="Q3824" s="6">
        <v>64703</v>
      </c>
    </row>
    <row r="3825" spans="7:17" x14ac:dyDescent="0.3">
      <c r="G3825" s="3" t="s">
        <v>20</v>
      </c>
      <c r="H3825" s="3" t="s">
        <v>76</v>
      </c>
      <c r="I3825" s="3" t="s">
        <v>25</v>
      </c>
      <c r="J3825" s="3" t="s">
        <v>80</v>
      </c>
      <c r="K3825" s="3" t="s">
        <v>82</v>
      </c>
      <c r="L3825" s="6">
        <v>83768</v>
      </c>
      <c r="M3825" s="6">
        <v>36021</v>
      </c>
      <c r="N3825" s="6">
        <v>50249</v>
      </c>
      <c r="O3825" s="6">
        <v>117461</v>
      </c>
      <c r="P3825" s="6">
        <v>33332</v>
      </c>
      <c r="Q3825" s="6">
        <v>64166.2</v>
      </c>
    </row>
    <row r="3826" spans="7:17" x14ac:dyDescent="0.3">
      <c r="G3826" s="3" t="s">
        <v>20</v>
      </c>
      <c r="H3826" s="3" t="s">
        <v>76</v>
      </c>
      <c r="I3826" s="3" t="s">
        <v>25</v>
      </c>
      <c r="J3826" s="3" t="s">
        <v>80</v>
      </c>
      <c r="K3826" s="3" t="s">
        <v>83</v>
      </c>
      <c r="L3826" s="6">
        <v>83768</v>
      </c>
      <c r="M3826" s="6">
        <v>36021</v>
      </c>
      <c r="N3826" s="6">
        <v>50249</v>
      </c>
      <c r="O3826" s="6">
        <v>117461</v>
      </c>
      <c r="P3826" s="6">
        <v>41696</v>
      </c>
      <c r="Q3826" s="6">
        <v>65839</v>
      </c>
    </row>
    <row r="3827" spans="7:17" x14ac:dyDescent="0.3">
      <c r="G3827" s="3" t="s">
        <v>20</v>
      </c>
      <c r="H3827" s="3" t="s">
        <v>76</v>
      </c>
      <c r="I3827" s="3" t="s">
        <v>25</v>
      </c>
      <c r="J3827" s="3" t="s">
        <v>80</v>
      </c>
      <c r="K3827" s="3" t="s">
        <v>84</v>
      </c>
      <c r="L3827" s="6">
        <v>83768</v>
      </c>
      <c r="M3827" s="6">
        <v>36021</v>
      </c>
      <c r="N3827" s="6">
        <v>50249</v>
      </c>
      <c r="O3827" s="6">
        <v>117461</v>
      </c>
      <c r="P3827" s="6">
        <v>84732</v>
      </c>
      <c r="Q3827" s="6">
        <v>74446.2</v>
      </c>
    </row>
    <row r="3828" spans="7:17" x14ac:dyDescent="0.3">
      <c r="G3828" s="3" t="s">
        <v>20</v>
      </c>
      <c r="H3828" s="3" t="s">
        <v>76</v>
      </c>
      <c r="I3828" s="3" t="s">
        <v>25</v>
      </c>
      <c r="J3828" s="3" t="s">
        <v>80</v>
      </c>
      <c r="K3828" s="3" t="s">
        <v>24</v>
      </c>
      <c r="L3828" s="6">
        <v>83768</v>
      </c>
      <c r="M3828" s="6">
        <v>36021</v>
      </c>
      <c r="N3828" s="6">
        <v>50249</v>
      </c>
      <c r="O3828" s="6">
        <v>117461</v>
      </c>
      <c r="P3828" s="6">
        <v>100893</v>
      </c>
      <c r="Q3828" s="6">
        <v>77678.399999999994</v>
      </c>
    </row>
    <row r="3829" spans="7:17" x14ac:dyDescent="0.3">
      <c r="G3829" s="3" t="s">
        <v>20</v>
      </c>
      <c r="H3829" s="3" t="s">
        <v>76</v>
      </c>
      <c r="I3829" s="3" t="s">
        <v>25</v>
      </c>
      <c r="J3829" s="3" t="s">
        <v>81</v>
      </c>
      <c r="K3829" s="3" t="s">
        <v>82</v>
      </c>
      <c r="L3829" s="6">
        <v>83768</v>
      </c>
      <c r="M3829" s="6">
        <v>36021</v>
      </c>
      <c r="N3829" s="6">
        <v>50249</v>
      </c>
      <c r="O3829" s="6">
        <v>36016</v>
      </c>
      <c r="P3829" s="6">
        <v>33332</v>
      </c>
      <c r="Q3829" s="6">
        <v>47877.2</v>
      </c>
    </row>
    <row r="3830" spans="7:17" x14ac:dyDescent="0.3">
      <c r="G3830" s="3" t="s">
        <v>20</v>
      </c>
      <c r="H3830" s="3" t="s">
        <v>76</v>
      </c>
      <c r="I3830" s="3" t="s">
        <v>25</v>
      </c>
      <c r="J3830" s="3" t="s">
        <v>81</v>
      </c>
      <c r="K3830" s="3" t="s">
        <v>83</v>
      </c>
      <c r="L3830" s="6">
        <v>83768</v>
      </c>
      <c r="M3830" s="6">
        <v>36021</v>
      </c>
      <c r="N3830" s="6">
        <v>50249</v>
      </c>
      <c r="O3830" s="6">
        <v>36016</v>
      </c>
      <c r="P3830" s="6">
        <v>41696</v>
      </c>
      <c r="Q3830" s="6">
        <v>49550</v>
      </c>
    </row>
    <row r="3831" spans="7:17" x14ac:dyDescent="0.3">
      <c r="G3831" s="3" t="s">
        <v>20</v>
      </c>
      <c r="H3831" s="3" t="s">
        <v>76</v>
      </c>
      <c r="I3831" s="3" t="s">
        <v>25</v>
      </c>
      <c r="J3831" s="3" t="s">
        <v>81</v>
      </c>
      <c r="K3831" s="3" t="s">
        <v>84</v>
      </c>
      <c r="L3831" s="6">
        <v>83768</v>
      </c>
      <c r="M3831" s="6">
        <v>36021</v>
      </c>
      <c r="N3831" s="6">
        <v>50249</v>
      </c>
      <c r="O3831" s="6">
        <v>36016</v>
      </c>
      <c r="P3831" s="6">
        <v>84732</v>
      </c>
      <c r="Q3831" s="6">
        <v>58157.2</v>
      </c>
    </row>
    <row r="3832" spans="7:17" x14ac:dyDescent="0.3">
      <c r="G3832" s="3" t="s">
        <v>20</v>
      </c>
      <c r="H3832" s="3" t="s">
        <v>76</v>
      </c>
      <c r="I3832" s="3" t="s">
        <v>25</v>
      </c>
      <c r="J3832" s="3" t="s">
        <v>81</v>
      </c>
      <c r="K3832" s="3" t="s">
        <v>24</v>
      </c>
      <c r="L3832" s="6">
        <v>83768</v>
      </c>
      <c r="M3832" s="6">
        <v>36021</v>
      </c>
      <c r="N3832" s="6">
        <v>50249</v>
      </c>
      <c r="O3832" s="6">
        <v>36016</v>
      </c>
      <c r="P3832" s="6">
        <v>100893</v>
      </c>
      <c r="Q3832" s="6">
        <v>61389.4</v>
      </c>
    </row>
    <row r="3833" spans="7:17" x14ac:dyDescent="0.3">
      <c r="G3833" s="3" t="s">
        <v>20</v>
      </c>
      <c r="H3833" s="3" t="s">
        <v>76</v>
      </c>
      <c r="I3833" s="3" t="s">
        <v>25</v>
      </c>
      <c r="J3833" s="3" t="s">
        <v>82</v>
      </c>
      <c r="K3833" s="3" t="s">
        <v>83</v>
      </c>
      <c r="L3833" s="6">
        <v>83768</v>
      </c>
      <c r="M3833" s="6">
        <v>36021</v>
      </c>
      <c r="N3833" s="6">
        <v>50249</v>
      </c>
      <c r="O3833" s="6">
        <v>33332</v>
      </c>
      <c r="P3833" s="6">
        <v>41696</v>
      </c>
      <c r="Q3833" s="6">
        <v>49013.2</v>
      </c>
    </row>
    <row r="3834" spans="7:17" x14ac:dyDescent="0.3">
      <c r="G3834" s="3" t="s">
        <v>20</v>
      </c>
      <c r="H3834" s="3" t="s">
        <v>76</v>
      </c>
      <c r="I3834" s="3" t="s">
        <v>25</v>
      </c>
      <c r="J3834" s="3" t="s">
        <v>82</v>
      </c>
      <c r="K3834" s="3" t="s">
        <v>84</v>
      </c>
      <c r="L3834" s="6">
        <v>83768</v>
      </c>
      <c r="M3834" s="6">
        <v>36021</v>
      </c>
      <c r="N3834" s="6">
        <v>50249</v>
      </c>
      <c r="O3834" s="6">
        <v>33332</v>
      </c>
      <c r="P3834" s="6">
        <v>84732</v>
      </c>
      <c r="Q3834" s="6">
        <v>57620.4</v>
      </c>
    </row>
    <row r="3835" spans="7:17" x14ac:dyDescent="0.3">
      <c r="G3835" s="3" t="s">
        <v>20</v>
      </c>
      <c r="H3835" s="3" t="s">
        <v>76</v>
      </c>
      <c r="I3835" s="3" t="s">
        <v>25</v>
      </c>
      <c r="J3835" s="3" t="s">
        <v>82</v>
      </c>
      <c r="K3835" s="3" t="s">
        <v>24</v>
      </c>
      <c r="L3835" s="6">
        <v>83768</v>
      </c>
      <c r="M3835" s="6">
        <v>36021</v>
      </c>
      <c r="N3835" s="6">
        <v>50249</v>
      </c>
      <c r="O3835" s="6">
        <v>33332</v>
      </c>
      <c r="P3835" s="6">
        <v>100893</v>
      </c>
      <c r="Q3835" s="6">
        <v>60852.6</v>
      </c>
    </row>
    <row r="3836" spans="7:17" x14ac:dyDescent="0.3">
      <c r="G3836" s="3" t="s">
        <v>20</v>
      </c>
      <c r="H3836" s="3" t="s">
        <v>76</v>
      </c>
      <c r="I3836" s="3" t="s">
        <v>25</v>
      </c>
      <c r="J3836" s="3" t="s">
        <v>83</v>
      </c>
      <c r="K3836" s="3" t="s">
        <v>84</v>
      </c>
      <c r="L3836" s="6">
        <v>83768</v>
      </c>
      <c r="M3836" s="6">
        <v>36021</v>
      </c>
      <c r="N3836" s="6">
        <v>50249</v>
      </c>
      <c r="O3836" s="6">
        <v>41696</v>
      </c>
      <c r="P3836" s="6">
        <v>84732</v>
      </c>
      <c r="Q3836" s="6">
        <v>59293.2</v>
      </c>
    </row>
    <row r="3837" spans="7:17" x14ac:dyDescent="0.3">
      <c r="G3837" s="3" t="s">
        <v>20</v>
      </c>
      <c r="H3837" s="3" t="s">
        <v>76</v>
      </c>
      <c r="I3837" s="3" t="s">
        <v>25</v>
      </c>
      <c r="J3837" s="3" t="s">
        <v>83</v>
      </c>
      <c r="K3837" s="3" t="s">
        <v>24</v>
      </c>
      <c r="L3837" s="6">
        <v>83768</v>
      </c>
      <c r="M3837" s="6">
        <v>36021</v>
      </c>
      <c r="N3837" s="6">
        <v>50249</v>
      </c>
      <c r="O3837" s="6">
        <v>41696</v>
      </c>
      <c r="P3837" s="6">
        <v>100893</v>
      </c>
      <c r="Q3837" s="6">
        <v>62525.4</v>
      </c>
    </row>
    <row r="3838" spans="7:17" x14ac:dyDescent="0.3">
      <c r="G3838" s="3" t="s">
        <v>20</v>
      </c>
      <c r="H3838" s="3" t="s">
        <v>76</v>
      </c>
      <c r="I3838" s="3" t="s">
        <v>25</v>
      </c>
      <c r="J3838" s="3" t="s">
        <v>84</v>
      </c>
      <c r="K3838" s="3" t="s">
        <v>24</v>
      </c>
      <c r="L3838" s="6">
        <v>83768</v>
      </c>
      <c r="M3838" s="6">
        <v>36021</v>
      </c>
      <c r="N3838" s="6">
        <v>50249</v>
      </c>
      <c r="O3838" s="6">
        <v>84732</v>
      </c>
      <c r="P3838" s="6">
        <v>100893</v>
      </c>
      <c r="Q3838" s="6">
        <v>71132.600000000006</v>
      </c>
    </row>
    <row r="3839" spans="7:17" x14ac:dyDescent="0.3">
      <c r="G3839" s="3" t="s">
        <v>20</v>
      </c>
      <c r="H3839" s="3" t="s">
        <v>76</v>
      </c>
      <c r="I3839" s="3" t="s">
        <v>80</v>
      </c>
      <c r="J3839" s="3" t="s">
        <v>81</v>
      </c>
      <c r="K3839" s="3" t="s">
        <v>82</v>
      </c>
      <c r="L3839" s="6">
        <v>83768</v>
      </c>
      <c r="M3839" s="6">
        <v>36021</v>
      </c>
      <c r="N3839" s="6">
        <v>117461</v>
      </c>
      <c r="O3839" s="6">
        <v>36016</v>
      </c>
      <c r="P3839" s="6">
        <v>33332</v>
      </c>
      <c r="Q3839" s="6">
        <v>61319.6</v>
      </c>
    </row>
    <row r="3840" spans="7:17" x14ac:dyDescent="0.3">
      <c r="G3840" s="3" t="s">
        <v>20</v>
      </c>
      <c r="H3840" s="3" t="s">
        <v>76</v>
      </c>
      <c r="I3840" s="3" t="s">
        <v>80</v>
      </c>
      <c r="J3840" s="3" t="s">
        <v>81</v>
      </c>
      <c r="K3840" s="3" t="s">
        <v>83</v>
      </c>
      <c r="L3840" s="6">
        <v>83768</v>
      </c>
      <c r="M3840" s="6">
        <v>36021</v>
      </c>
      <c r="N3840" s="6">
        <v>117461</v>
      </c>
      <c r="O3840" s="6">
        <v>36016</v>
      </c>
      <c r="P3840" s="6">
        <v>41696</v>
      </c>
      <c r="Q3840" s="6">
        <v>62992.4</v>
      </c>
    </row>
    <row r="3841" spans="7:17" x14ac:dyDescent="0.3">
      <c r="G3841" s="3" t="s">
        <v>20</v>
      </c>
      <c r="H3841" s="3" t="s">
        <v>76</v>
      </c>
      <c r="I3841" s="3" t="s">
        <v>80</v>
      </c>
      <c r="J3841" s="3" t="s">
        <v>81</v>
      </c>
      <c r="K3841" s="3" t="s">
        <v>84</v>
      </c>
      <c r="L3841" s="6">
        <v>83768</v>
      </c>
      <c r="M3841" s="6">
        <v>36021</v>
      </c>
      <c r="N3841" s="6">
        <v>117461</v>
      </c>
      <c r="O3841" s="6">
        <v>36016</v>
      </c>
      <c r="P3841" s="6">
        <v>84732</v>
      </c>
      <c r="Q3841" s="6">
        <v>71599.600000000006</v>
      </c>
    </row>
    <row r="3842" spans="7:17" x14ac:dyDescent="0.3">
      <c r="G3842" s="3" t="s">
        <v>20</v>
      </c>
      <c r="H3842" s="3" t="s">
        <v>76</v>
      </c>
      <c r="I3842" s="3" t="s">
        <v>80</v>
      </c>
      <c r="J3842" s="3" t="s">
        <v>81</v>
      </c>
      <c r="K3842" s="3" t="s">
        <v>24</v>
      </c>
      <c r="L3842" s="6">
        <v>83768</v>
      </c>
      <c r="M3842" s="6">
        <v>36021</v>
      </c>
      <c r="N3842" s="6">
        <v>117461</v>
      </c>
      <c r="O3842" s="6">
        <v>36016</v>
      </c>
      <c r="P3842" s="6">
        <v>100893</v>
      </c>
      <c r="Q3842" s="6">
        <v>74831.8</v>
      </c>
    </row>
    <row r="3843" spans="7:17" x14ac:dyDescent="0.3">
      <c r="G3843" s="3" t="s">
        <v>20</v>
      </c>
      <c r="H3843" s="3" t="s">
        <v>76</v>
      </c>
      <c r="I3843" s="3" t="s">
        <v>80</v>
      </c>
      <c r="J3843" s="3" t="s">
        <v>82</v>
      </c>
      <c r="K3843" s="3" t="s">
        <v>83</v>
      </c>
      <c r="L3843" s="6">
        <v>83768</v>
      </c>
      <c r="M3843" s="6">
        <v>36021</v>
      </c>
      <c r="N3843" s="6">
        <v>117461</v>
      </c>
      <c r="O3843" s="6">
        <v>33332</v>
      </c>
      <c r="P3843" s="6">
        <v>41696</v>
      </c>
      <c r="Q3843" s="6">
        <v>62455.6</v>
      </c>
    </row>
    <row r="3844" spans="7:17" x14ac:dyDescent="0.3">
      <c r="G3844" s="3" t="s">
        <v>20</v>
      </c>
      <c r="H3844" s="3" t="s">
        <v>76</v>
      </c>
      <c r="I3844" s="3" t="s">
        <v>80</v>
      </c>
      <c r="J3844" s="3" t="s">
        <v>82</v>
      </c>
      <c r="K3844" s="3" t="s">
        <v>84</v>
      </c>
      <c r="L3844" s="6">
        <v>83768</v>
      </c>
      <c r="M3844" s="6">
        <v>36021</v>
      </c>
      <c r="N3844" s="6">
        <v>117461</v>
      </c>
      <c r="O3844" s="6">
        <v>33332</v>
      </c>
      <c r="P3844" s="6">
        <v>84732</v>
      </c>
      <c r="Q3844" s="6">
        <v>71062.8</v>
      </c>
    </row>
    <row r="3845" spans="7:17" x14ac:dyDescent="0.3">
      <c r="G3845" s="3" t="s">
        <v>20</v>
      </c>
      <c r="H3845" s="3" t="s">
        <v>76</v>
      </c>
      <c r="I3845" s="3" t="s">
        <v>80</v>
      </c>
      <c r="J3845" s="3" t="s">
        <v>82</v>
      </c>
      <c r="K3845" s="3" t="s">
        <v>24</v>
      </c>
      <c r="L3845" s="6">
        <v>83768</v>
      </c>
      <c r="M3845" s="6">
        <v>36021</v>
      </c>
      <c r="N3845" s="6">
        <v>117461</v>
      </c>
      <c r="O3845" s="6">
        <v>33332</v>
      </c>
      <c r="P3845" s="6">
        <v>100893</v>
      </c>
      <c r="Q3845" s="6">
        <v>74295</v>
      </c>
    </row>
    <row r="3846" spans="7:17" x14ac:dyDescent="0.3">
      <c r="G3846" s="3" t="s">
        <v>20</v>
      </c>
      <c r="H3846" s="3" t="s">
        <v>76</v>
      </c>
      <c r="I3846" s="3" t="s">
        <v>80</v>
      </c>
      <c r="J3846" s="3" t="s">
        <v>83</v>
      </c>
      <c r="K3846" s="3" t="s">
        <v>84</v>
      </c>
      <c r="L3846" s="6">
        <v>83768</v>
      </c>
      <c r="M3846" s="6">
        <v>36021</v>
      </c>
      <c r="N3846" s="6">
        <v>117461</v>
      </c>
      <c r="O3846" s="6">
        <v>41696</v>
      </c>
      <c r="P3846" s="6">
        <v>84732</v>
      </c>
      <c r="Q3846" s="6">
        <v>72735.600000000006</v>
      </c>
    </row>
    <row r="3847" spans="7:17" x14ac:dyDescent="0.3">
      <c r="G3847" s="3" t="s">
        <v>20</v>
      </c>
      <c r="H3847" s="3" t="s">
        <v>76</v>
      </c>
      <c r="I3847" s="3" t="s">
        <v>80</v>
      </c>
      <c r="J3847" s="3" t="s">
        <v>83</v>
      </c>
      <c r="K3847" s="3" t="s">
        <v>24</v>
      </c>
      <c r="L3847" s="6">
        <v>83768</v>
      </c>
      <c r="M3847" s="6">
        <v>36021</v>
      </c>
      <c r="N3847" s="6">
        <v>117461</v>
      </c>
      <c r="O3847" s="6">
        <v>41696</v>
      </c>
      <c r="P3847" s="6">
        <v>100893</v>
      </c>
      <c r="Q3847" s="6">
        <v>75967.8</v>
      </c>
    </row>
    <row r="3848" spans="7:17" x14ac:dyDescent="0.3">
      <c r="G3848" s="3" t="s">
        <v>20</v>
      </c>
      <c r="H3848" s="3" t="s">
        <v>76</v>
      </c>
      <c r="I3848" s="3" t="s">
        <v>80</v>
      </c>
      <c r="J3848" s="3" t="s">
        <v>84</v>
      </c>
      <c r="K3848" s="3" t="s">
        <v>24</v>
      </c>
      <c r="L3848" s="6">
        <v>83768</v>
      </c>
      <c r="M3848" s="6">
        <v>36021</v>
      </c>
      <c r="N3848" s="6">
        <v>117461</v>
      </c>
      <c r="O3848" s="6">
        <v>84732</v>
      </c>
      <c r="P3848" s="6">
        <v>100893</v>
      </c>
      <c r="Q3848" s="6">
        <v>84575</v>
      </c>
    </row>
    <row r="3849" spans="7:17" x14ac:dyDescent="0.3">
      <c r="G3849" s="3" t="s">
        <v>20</v>
      </c>
      <c r="H3849" s="3" t="s">
        <v>76</v>
      </c>
      <c r="I3849" s="3" t="s">
        <v>81</v>
      </c>
      <c r="J3849" s="3" t="s">
        <v>82</v>
      </c>
      <c r="K3849" s="3" t="s">
        <v>83</v>
      </c>
      <c r="L3849" s="6">
        <v>83768</v>
      </c>
      <c r="M3849" s="6">
        <v>36021</v>
      </c>
      <c r="N3849" s="6">
        <v>36016</v>
      </c>
      <c r="O3849" s="6">
        <v>33332</v>
      </c>
      <c r="P3849" s="6">
        <v>41696</v>
      </c>
      <c r="Q3849" s="6">
        <v>46166.6</v>
      </c>
    </row>
    <row r="3850" spans="7:17" x14ac:dyDescent="0.3">
      <c r="G3850" s="3" t="s">
        <v>20</v>
      </c>
      <c r="H3850" s="3" t="s">
        <v>76</v>
      </c>
      <c r="I3850" s="3" t="s">
        <v>81</v>
      </c>
      <c r="J3850" s="3" t="s">
        <v>82</v>
      </c>
      <c r="K3850" s="3" t="s">
        <v>84</v>
      </c>
      <c r="L3850" s="6">
        <v>83768</v>
      </c>
      <c r="M3850" s="6">
        <v>36021</v>
      </c>
      <c r="N3850" s="6">
        <v>36016</v>
      </c>
      <c r="O3850" s="6">
        <v>33332</v>
      </c>
      <c r="P3850" s="6">
        <v>84732</v>
      </c>
      <c r="Q3850" s="6">
        <v>54773.8</v>
      </c>
    </row>
    <row r="3851" spans="7:17" x14ac:dyDescent="0.3">
      <c r="G3851" s="3" t="s">
        <v>20</v>
      </c>
      <c r="H3851" s="3" t="s">
        <v>76</v>
      </c>
      <c r="I3851" s="3" t="s">
        <v>81</v>
      </c>
      <c r="J3851" s="3" t="s">
        <v>82</v>
      </c>
      <c r="K3851" s="3" t="s">
        <v>24</v>
      </c>
      <c r="L3851" s="6">
        <v>83768</v>
      </c>
      <c r="M3851" s="6">
        <v>36021</v>
      </c>
      <c r="N3851" s="6">
        <v>36016</v>
      </c>
      <c r="O3851" s="6">
        <v>33332</v>
      </c>
      <c r="P3851" s="6">
        <v>100893</v>
      </c>
      <c r="Q3851" s="6">
        <v>58006</v>
      </c>
    </row>
    <row r="3852" spans="7:17" x14ac:dyDescent="0.3">
      <c r="G3852" s="3" t="s">
        <v>20</v>
      </c>
      <c r="H3852" s="3" t="s">
        <v>76</v>
      </c>
      <c r="I3852" s="3" t="s">
        <v>81</v>
      </c>
      <c r="J3852" s="3" t="s">
        <v>83</v>
      </c>
      <c r="K3852" s="3" t="s">
        <v>84</v>
      </c>
      <c r="L3852" s="6">
        <v>83768</v>
      </c>
      <c r="M3852" s="6">
        <v>36021</v>
      </c>
      <c r="N3852" s="6">
        <v>36016</v>
      </c>
      <c r="O3852" s="6">
        <v>41696</v>
      </c>
      <c r="P3852" s="6">
        <v>84732</v>
      </c>
      <c r="Q3852" s="6">
        <v>56446.6</v>
      </c>
    </row>
    <row r="3853" spans="7:17" x14ac:dyDescent="0.3">
      <c r="G3853" s="3" t="s">
        <v>20</v>
      </c>
      <c r="H3853" s="3" t="s">
        <v>76</v>
      </c>
      <c r="I3853" s="3" t="s">
        <v>81</v>
      </c>
      <c r="J3853" s="3" t="s">
        <v>83</v>
      </c>
      <c r="K3853" s="3" t="s">
        <v>24</v>
      </c>
      <c r="L3853" s="6">
        <v>83768</v>
      </c>
      <c r="M3853" s="6">
        <v>36021</v>
      </c>
      <c r="N3853" s="6">
        <v>36016</v>
      </c>
      <c r="O3853" s="6">
        <v>41696</v>
      </c>
      <c r="P3853" s="6">
        <v>100893</v>
      </c>
      <c r="Q3853" s="6">
        <v>59678.8</v>
      </c>
    </row>
    <row r="3854" spans="7:17" x14ac:dyDescent="0.3">
      <c r="G3854" s="3" t="s">
        <v>20</v>
      </c>
      <c r="H3854" s="3" t="s">
        <v>76</v>
      </c>
      <c r="I3854" s="3" t="s">
        <v>81</v>
      </c>
      <c r="J3854" s="3" t="s">
        <v>84</v>
      </c>
      <c r="K3854" s="3" t="s">
        <v>24</v>
      </c>
      <c r="L3854" s="6">
        <v>83768</v>
      </c>
      <c r="M3854" s="6">
        <v>36021</v>
      </c>
      <c r="N3854" s="6">
        <v>36016</v>
      </c>
      <c r="O3854" s="6">
        <v>84732</v>
      </c>
      <c r="P3854" s="6">
        <v>100893</v>
      </c>
      <c r="Q3854" s="6">
        <v>68286</v>
      </c>
    </row>
    <row r="3855" spans="7:17" x14ac:dyDescent="0.3">
      <c r="G3855" s="3" t="s">
        <v>20</v>
      </c>
      <c r="H3855" s="3" t="s">
        <v>76</v>
      </c>
      <c r="I3855" s="3" t="s">
        <v>82</v>
      </c>
      <c r="J3855" s="3" t="s">
        <v>83</v>
      </c>
      <c r="K3855" s="3" t="s">
        <v>84</v>
      </c>
      <c r="L3855" s="6">
        <v>83768</v>
      </c>
      <c r="M3855" s="6">
        <v>36021</v>
      </c>
      <c r="N3855" s="6">
        <v>33332</v>
      </c>
      <c r="O3855" s="6">
        <v>41696</v>
      </c>
      <c r="P3855" s="6">
        <v>84732</v>
      </c>
      <c r="Q3855" s="6">
        <v>55909.8</v>
      </c>
    </row>
    <row r="3856" spans="7:17" x14ac:dyDescent="0.3">
      <c r="G3856" s="3" t="s">
        <v>20</v>
      </c>
      <c r="H3856" s="3" t="s">
        <v>76</v>
      </c>
      <c r="I3856" s="3" t="s">
        <v>82</v>
      </c>
      <c r="J3856" s="3" t="s">
        <v>83</v>
      </c>
      <c r="K3856" s="3" t="s">
        <v>24</v>
      </c>
      <c r="L3856" s="6">
        <v>83768</v>
      </c>
      <c r="M3856" s="6">
        <v>36021</v>
      </c>
      <c r="N3856" s="6">
        <v>33332</v>
      </c>
      <c r="O3856" s="6">
        <v>41696</v>
      </c>
      <c r="P3856" s="6">
        <v>100893</v>
      </c>
      <c r="Q3856" s="6">
        <v>59142</v>
      </c>
    </row>
    <row r="3857" spans="7:17" x14ac:dyDescent="0.3">
      <c r="G3857" s="3" t="s">
        <v>20</v>
      </c>
      <c r="H3857" s="3" t="s">
        <v>76</v>
      </c>
      <c r="I3857" s="3" t="s">
        <v>82</v>
      </c>
      <c r="J3857" s="3" t="s">
        <v>84</v>
      </c>
      <c r="K3857" s="3" t="s">
        <v>24</v>
      </c>
      <c r="L3857" s="6">
        <v>83768</v>
      </c>
      <c r="M3857" s="6">
        <v>36021</v>
      </c>
      <c r="N3857" s="6">
        <v>33332</v>
      </c>
      <c r="O3857" s="6">
        <v>84732</v>
      </c>
      <c r="P3857" s="6">
        <v>100893</v>
      </c>
      <c r="Q3857" s="6">
        <v>67749.2</v>
      </c>
    </row>
    <row r="3858" spans="7:17" x14ac:dyDescent="0.3">
      <c r="G3858" s="3" t="s">
        <v>20</v>
      </c>
      <c r="H3858" s="3" t="s">
        <v>76</v>
      </c>
      <c r="I3858" s="3" t="s">
        <v>83</v>
      </c>
      <c r="J3858" s="3" t="s">
        <v>84</v>
      </c>
      <c r="K3858" s="3" t="s">
        <v>24</v>
      </c>
      <c r="L3858" s="6">
        <v>83768</v>
      </c>
      <c r="M3858" s="6">
        <v>36021</v>
      </c>
      <c r="N3858" s="6">
        <v>41696</v>
      </c>
      <c r="O3858" s="6">
        <v>84732</v>
      </c>
      <c r="P3858" s="6">
        <v>100893</v>
      </c>
      <c r="Q3858" s="6">
        <v>69422</v>
      </c>
    </row>
    <row r="3859" spans="7:17" x14ac:dyDescent="0.3">
      <c r="G3859" s="3" t="s">
        <v>20</v>
      </c>
      <c r="H3859" s="3" t="s">
        <v>23</v>
      </c>
      <c r="I3859" s="3" t="s">
        <v>77</v>
      </c>
      <c r="J3859" s="3" t="s">
        <v>78</v>
      </c>
      <c r="K3859" s="3" t="s">
        <v>79</v>
      </c>
      <c r="L3859" s="6">
        <v>83768</v>
      </c>
      <c r="M3859" s="6">
        <v>12030</v>
      </c>
      <c r="N3859" s="6">
        <v>65219</v>
      </c>
      <c r="O3859" s="6">
        <v>94450</v>
      </c>
      <c r="P3859" s="6">
        <v>97051</v>
      </c>
      <c r="Q3859" s="6">
        <v>70503.600000000006</v>
      </c>
    </row>
    <row r="3860" spans="7:17" x14ac:dyDescent="0.3">
      <c r="G3860" s="3" t="s">
        <v>20</v>
      </c>
      <c r="H3860" s="3" t="s">
        <v>23</v>
      </c>
      <c r="I3860" s="3" t="s">
        <v>77</v>
      </c>
      <c r="J3860" s="3" t="s">
        <v>78</v>
      </c>
      <c r="K3860" s="3" t="s">
        <v>25</v>
      </c>
      <c r="L3860" s="6">
        <v>83768</v>
      </c>
      <c r="M3860" s="6">
        <v>12030</v>
      </c>
      <c r="N3860" s="6">
        <v>65219</v>
      </c>
      <c r="O3860" s="6">
        <v>94450</v>
      </c>
      <c r="P3860" s="6">
        <v>50249</v>
      </c>
      <c r="Q3860" s="6">
        <v>61143.199999999997</v>
      </c>
    </row>
    <row r="3861" spans="7:17" x14ac:dyDescent="0.3">
      <c r="G3861" s="3" t="s">
        <v>20</v>
      </c>
      <c r="H3861" s="3" t="s">
        <v>23</v>
      </c>
      <c r="I3861" s="3" t="s">
        <v>77</v>
      </c>
      <c r="J3861" s="3" t="s">
        <v>78</v>
      </c>
      <c r="K3861" s="3" t="s">
        <v>80</v>
      </c>
      <c r="L3861" s="6">
        <v>83768</v>
      </c>
      <c r="M3861" s="6">
        <v>12030</v>
      </c>
      <c r="N3861" s="6">
        <v>65219</v>
      </c>
      <c r="O3861" s="6">
        <v>94450</v>
      </c>
      <c r="P3861" s="6">
        <v>117461</v>
      </c>
      <c r="Q3861" s="6">
        <v>74585.600000000006</v>
      </c>
    </row>
    <row r="3862" spans="7:17" x14ac:dyDescent="0.3">
      <c r="G3862" s="3" t="s">
        <v>20</v>
      </c>
      <c r="H3862" s="3" t="s">
        <v>23</v>
      </c>
      <c r="I3862" s="3" t="s">
        <v>77</v>
      </c>
      <c r="J3862" s="3" t="s">
        <v>78</v>
      </c>
      <c r="K3862" s="3" t="s">
        <v>81</v>
      </c>
      <c r="L3862" s="6">
        <v>83768</v>
      </c>
      <c r="M3862" s="6">
        <v>12030</v>
      </c>
      <c r="N3862" s="6">
        <v>65219</v>
      </c>
      <c r="O3862" s="6">
        <v>94450</v>
      </c>
      <c r="P3862" s="6">
        <v>36016</v>
      </c>
      <c r="Q3862" s="6">
        <v>58296.6</v>
      </c>
    </row>
    <row r="3863" spans="7:17" x14ac:dyDescent="0.3">
      <c r="G3863" s="3" t="s">
        <v>20</v>
      </c>
      <c r="H3863" s="3" t="s">
        <v>23</v>
      </c>
      <c r="I3863" s="3" t="s">
        <v>77</v>
      </c>
      <c r="J3863" s="3" t="s">
        <v>78</v>
      </c>
      <c r="K3863" s="3" t="s">
        <v>82</v>
      </c>
      <c r="L3863" s="6">
        <v>83768</v>
      </c>
      <c r="M3863" s="6">
        <v>12030</v>
      </c>
      <c r="N3863" s="6">
        <v>65219</v>
      </c>
      <c r="O3863" s="6">
        <v>94450</v>
      </c>
      <c r="P3863" s="6">
        <v>33332</v>
      </c>
      <c r="Q3863" s="6">
        <v>57759.8</v>
      </c>
    </row>
    <row r="3864" spans="7:17" x14ac:dyDescent="0.3">
      <c r="G3864" s="3" t="s">
        <v>20</v>
      </c>
      <c r="H3864" s="3" t="s">
        <v>23</v>
      </c>
      <c r="I3864" s="3" t="s">
        <v>77</v>
      </c>
      <c r="J3864" s="3" t="s">
        <v>78</v>
      </c>
      <c r="K3864" s="3" t="s">
        <v>83</v>
      </c>
      <c r="L3864" s="6">
        <v>83768</v>
      </c>
      <c r="M3864" s="6">
        <v>12030</v>
      </c>
      <c r="N3864" s="6">
        <v>65219</v>
      </c>
      <c r="O3864" s="6">
        <v>94450</v>
      </c>
      <c r="P3864" s="6">
        <v>41696</v>
      </c>
      <c r="Q3864" s="6">
        <v>59432.6</v>
      </c>
    </row>
    <row r="3865" spans="7:17" x14ac:dyDescent="0.3">
      <c r="G3865" s="3" t="s">
        <v>20</v>
      </c>
      <c r="H3865" s="3" t="s">
        <v>23</v>
      </c>
      <c r="I3865" s="3" t="s">
        <v>77</v>
      </c>
      <c r="J3865" s="3" t="s">
        <v>78</v>
      </c>
      <c r="K3865" s="3" t="s">
        <v>84</v>
      </c>
      <c r="L3865" s="6">
        <v>83768</v>
      </c>
      <c r="M3865" s="6">
        <v>12030</v>
      </c>
      <c r="N3865" s="6">
        <v>65219</v>
      </c>
      <c r="O3865" s="6">
        <v>94450</v>
      </c>
      <c r="P3865" s="6">
        <v>84732</v>
      </c>
      <c r="Q3865" s="6">
        <v>68039.8</v>
      </c>
    </row>
    <row r="3866" spans="7:17" x14ac:dyDescent="0.3">
      <c r="G3866" s="3" t="s">
        <v>20</v>
      </c>
      <c r="H3866" s="3" t="s">
        <v>23</v>
      </c>
      <c r="I3866" s="3" t="s">
        <v>77</v>
      </c>
      <c r="J3866" s="3" t="s">
        <v>78</v>
      </c>
      <c r="K3866" s="3" t="s">
        <v>24</v>
      </c>
      <c r="L3866" s="6">
        <v>83768</v>
      </c>
      <c r="M3866" s="6">
        <v>12030</v>
      </c>
      <c r="N3866" s="6">
        <v>65219</v>
      </c>
      <c r="O3866" s="6">
        <v>94450</v>
      </c>
      <c r="P3866" s="6">
        <v>100893</v>
      </c>
      <c r="Q3866" s="6">
        <v>71272</v>
      </c>
    </row>
    <row r="3867" spans="7:17" x14ac:dyDescent="0.3">
      <c r="G3867" s="3" t="s">
        <v>20</v>
      </c>
      <c r="H3867" s="3" t="s">
        <v>23</v>
      </c>
      <c r="I3867" s="3" t="s">
        <v>77</v>
      </c>
      <c r="J3867" s="3" t="s">
        <v>79</v>
      </c>
      <c r="K3867" s="3" t="s">
        <v>25</v>
      </c>
      <c r="L3867" s="6">
        <v>83768</v>
      </c>
      <c r="M3867" s="6">
        <v>12030</v>
      </c>
      <c r="N3867" s="6">
        <v>65219</v>
      </c>
      <c r="O3867" s="6">
        <v>97051</v>
      </c>
      <c r="P3867" s="6">
        <v>50249</v>
      </c>
      <c r="Q3867" s="6">
        <v>61663.4</v>
      </c>
    </row>
    <row r="3868" spans="7:17" x14ac:dyDescent="0.3">
      <c r="G3868" s="3" t="s">
        <v>20</v>
      </c>
      <c r="H3868" s="3" t="s">
        <v>23</v>
      </c>
      <c r="I3868" s="3" t="s">
        <v>77</v>
      </c>
      <c r="J3868" s="3" t="s">
        <v>79</v>
      </c>
      <c r="K3868" s="3" t="s">
        <v>80</v>
      </c>
      <c r="L3868" s="6">
        <v>83768</v>
      </c>
      <c r="M3868" s="6">
        <v>12030</v>
      </c>
      <c r="N3868" s="6">
        <v>65219</v>
      </c>
      <c r="O3868" s="6">
        <v>97051</v>
      </c>
      <c r="P3868" s="6">
        <v>117461</v>
      </c>
      <c r="Q3868" s="6">
        <v>75105.8</v>
      </c>
    </row>
    <row r="3869" spans="7:17" x14ac:dyDescent="0.3">
      <c r="G3869" s="3" t="s">
        <v>20</v>
      </c>
      <c r="H3869" s="3" t="s">
        <v>23</v>
      </c>
      <c r="I3869" s="3" t="s">
        <v>77</v>
      </c>
      <c r="J3869" s="3" t="s">
        <v>79</v>
      </c>
      <c r="K3869" s="3" t="s">
        <v>81</v>
      </c>
      <c r="L3869" s="6">
        <v>83768</v>
      </c>
      <c r="M3869" s="6">
        <v>12030</v>
      </c>
      <c r="N3869" s="6">
        <v>65219</v>
      </c>
      <c r="O3869" s="6">
        <v>97051</v>
      </c>
      <c r="P3869" s="6">
        <v>36016</v>
      </c>
      <c r="Q3869" s="6">
        <v>58816.800000000003</v>
      </c>
    </row>
    <row r="3870" spans="7:17" x14ac:dyDescent="0.3">
      <c r="G3870" s="3" t="s">
        <v>20</v>
      </c>
      <c r="H3870" s="3" t="s">
        <v>23</v>
      </c>
      <c r="I3870" s="3" t="s">
        <v>77</v>
      </c>
      <c r="J3870" s="3" t="s">
        <v>79</v>
      </c>
      <c r="K3870" s="3" t="s">
        <v>82</v>
      </c>
      <c r="L3870" s="6">
        <v>83768</v>
      </c>
      <c r="M3870" s="6">
        <v>12030</v>
      </c>
      <c r="N3870" s="6">
        <v>65219</v>
      </c>
      <c r="O3870" s="6">
        <v>97051</v>
      </c>
      <c r="P3870" s="6">
        <v>33332</v>
      </c>
      <c r="Q3870" s="6">
        <v>58280</v>
      </c>
    </row>
    <row r="3871" spans="7:17" x14ac:dyDescent="0.3">
      <c r="G3871" s="3" t="s">
        <v>20</v>
      </c>
      <c r="H3871" s="3" t="s">
        <v>23</v>
      </c>
      <c r="I3871" s="3" t="s">
        <v>77</v>
      </c>
      <c r="J3871" s="3" t="s">
        <v>79</v>
      </c>
      <c r="K3871" s="3" t="s">
        <v>83</v>
      </c>
      <c r="L3871" s="6">
        <v>83768</v>
      </c>
      <c r="M3871" s="6">
        <v>12030</v>
      </c>
      <c r="N3871" s="6">
        <v>65219</v>
      </c>
      <c r="O3871" s="6">
        <v>97051</v>
      </c>
      <c r="P3871" s="6">
        <v>41696</v>
      </c>
      <c r="Q3871" s="6">
        <v>59952.800000000003</v>
      </c>
    </row>
    <row r="3872" spans="7:17" x14ac:dyDescent="0.3">
      <c r="G3872" s="3" t="s">
        <v>20</v>
      </c>
      <c r="H3872" s="3" t="s">
        <v>23</v>
      </c>
      <c r="I3872" s="3" t="s">
        <v>77</v>
      </c>
      <c r="J3872" s="3" t="s">
        <v>79</v>
      </c>
      <c r="K3872" s="3" t="s">
        <v>84</v>
      </c>
      <c r="L3872" s="6">
        <v>83768</v>
      </c>
      <c r="M3872" s="6">
        <v>12030</v>
      </c>
      <c r="N3872" s="6">
        <v>65219</v>
      </c>
      <c r="O3872" s="6">
        <v>97051</v>
      </c>
      <c r="P3872" s="6">
        <v>84732</v>
      </c>
      <c r="Q3872" s="6">
        <v>68560</v>
      </c>
    </row>
    <row r="3873" spans="7:17" x14ac:dyDescent="0.3">
      <c r="G3873" s="3" t="s">
        <v>20</v>
      </c>
      <c r="H3873" s="3" t="s">
        <v>23</v>
      </c>
      <c r="I3873" s="3" t="s">
        <v>77</v>
      </c>
      <c r="J3873" s="3" t="s">
        <v>79</v>
      </c>
      <c r="K3873" s="3" t="s">
        <v>24</v>
      </c>
      <c r="L3873" s="6">
        <v>83768</v>
      </c>
      <c r="M3873" s="6">
        <v>12030</v>
      </c>
      <c r="N3873" s="6">
        <v>65219</v>
      </c>
      <c r="O3873" s="6">
        <v>97051</v>
      </c>
      <c r="P3873" s="6">
        <v>100893</v>
      </c>
      <c r="Q3873" s="6">
        <v>71792.2</v>
      </c>
    </row>
    <row r="3874" spans="7:17" x14ac:dyDescent="0.3">
      <c r="G3874" s="3" t="s">
        <v>20</v>
      </c>
      <c r="H3874" s="3" t="s">
        <v>23</v>
      </c>
      <c r="I3874" s="3" t="s">
        <v>77</v>
      </c>
      <c r="J3874" s="3" t="s">
        <v>25</v>
      </c>
      <c r="K3874" s="3" t="s">
        <v>80</v>
      </c>
      <c r="L3874" s="6">
        <v>83768</v>
      </c>
      <c r="M3874" s="6">
        <v>12030</v>
      </c>
      <c r="N3874" s="6">
        <v>65219</v>
      </c>
      <c r="O3874" s="6">
        <v>50249</v>
      </c>
      <c r="P3874" s="6">
        <v>117461</v>
      </c>
      <c r="Q3874" s="6">
        <v>65745.399999999994</v>
      </c>
    </row>
    <row r="3875" spans="7:17" x14ac:dyDescent="0.3">
      <c r="G3875" s="3" t="s">
        <v>20</v>
      </c>
      <c r="H3875" s="3" t="s">
        <v>23</v>
      </c>
      <c r="I3875" s="3" t="s">
        <v>77</v>
      </c>
      <c r="J3875" s="3" t="s">
        <v>25</v>
      </c>
      <c r="K3875" s="3" t="s">
        <v>81</v>
      </c>
      <c r="L3875" s="6">
        <v>83768</v>
      </c>
      <c r="M3875" s="6">
        <v>12030</v>
      </c>
      <c r="N3875" s="6">
        <v>65219</v>
      </c>
      <c r="O3875" s="6">
        <v>50249</v>
      </c>
      <c r="P3875" s="6">
        <v>36016</v>
      </c>
      <c r="Q3875" s="6">
        <v>49456.4</v>
      </c>
    </row>
    <row r="3876" spans="7:17" x14ac:dyDescent="0.3">
      <c r="G3876" s="3" t="s">
        <v>20</v>
      </c>
      <c r="H3876" s="3" t="s">
        <v>23</v>
      </c>
      <c r="I3876" s="3" t="s">
        <v>77</v>
      </c>
      <c r="J3876" s="3" t="s">
        <v>25</v>
      </c>
      <c r="K3876" s="3" t="s">
        <v>82</v>
      </c>
      <c r="L3876" s="6">
        <v>83768</v>
      </c>
      <c r="M3876" s="6">
        <v>12030</v>
      </c>
      <c r="N3876" s="6">
        <v>65219</v>
      </c>
      <c r="O3876" s="6">
        <v>50249</v>
      </c>
      <c r="P3876" s="6">
        <v>33332</v>
      </c>
      <c r="Q3876" s="6">
        <v>48919.6</v>
      </c>
    </row>
    <row r="3877" spans="7:17" x14ac:dyDescent="0.3">
      <c r="G3877" s="3" t="s">
        <v>20</v>
      </c>
      <c r="H3877" s="3" t="s">
        <v>23</v>
      </c>
      <c r="I3877" s="3" t="s">
        <v>77</v>
      </c>
      <c r="J3877" s="3" t="s">
        <v>25</v>
      </c>
      <c r="K3877" s="3" t="s">
        <v>83</v>
      </c>
      <c r="L3877" s="6">
        <v>83768</v>
      </c>
      <c r="M3877" s="6">
        <v>12030</v>
      </c>
      <c r="N3877" s="6">
        <v>65219</v>
      </c>
      <c r="O3877" s="6">
        <v>50249</v>
      </c>
      <c r="P3877" s="6">
        <v>41696</v>
      </c>
      <c r="Q3877" s="6">
        <v>50592.4</v>
      </c>
    </row>
    <row r="3878" spans="7:17" x14ac:dyDescent="0.3">
      <c r="G3878" s="3" t="s">
        <v>20</v>
      </c>
      <c r="H3878" s="3" t="s">
        <v>23</v>
      </c>
      <c r="I3878" s="3" t="s">
        <v>77</v>
      </c>
      <c r="J3878" s="3" t="s">
        <v>25</v>
      </c>
      <c r="K3878" s="3" t="s">
        <v>84</v>
      </c>
      <c r="L3878" s="6">
        <v>83768</v>
      </c>
      <c r="M3878" s="6">
        <v>12030</v>
      </c>
      <c r="N3878" s="6">
        <v>65219</v>
      </c>
      <c r="O3878" s="6">
        <v>50249</v>
      </c>
      <c r="P3878" s="6">
        <v>84732</v>
      </c>
      <c r="Q3878" s="6">
        <v>59199.6</v>
      </c>
    </row>
    <row r="3879" spans="7:17" x14ac:dyDescent="0.3">
      <c r="G3879" s="3" t="s">
        <v>20</v>
      </c>
      <c r="H3879" s="3" t="s">
        <v>23</v>
      </c>
      <c r="I3879" s="3" t="s">
        <v>77</v>
      </c>
      <c r="J3879" s="3" t="s">
        <v>25</v>
      </c>
      <c r="K3879" s="3" t="s">
        <v>24</v>
      </c>
      <c r="L3879" s="6">
        <v>83768</v>
      </c>
      <c r="M3879" s="6">
        <v>12030</v>
      </c>
      <c r="N3879" s="6">
        <v>65219</v>
      </c>
      <c r="O3879" s="6">
        <v>50249</v>
      </c>
      <c r="P3879" s="6">
        <v>100893</v>
      </c>
      <c r="Q3879" s="6">
        <v>62431.8</v>
      </c>
    </row>
    <row r="3880" spans="7:17" x14ac:dyDescent="0.3">
      <c r="G3880" s="3" t="s">
        <v>20</v>
      </c>
      <c r="H3880" s="3" t="s">
        <v>23</v>
      </c>
      <c r="I3880" s="3" t="s">
        <v>77</v>
      </c>
      <c r="J3880" s="3" t="s">
        <v>80</v>
      </c>
      <c r="K3880" s="3" t="s">
        <v>81</v>
      </c>
      <c r="L3880" s="6">
        <v>83768</v>
      </c>
      <c r="M3880" s="6">
        <v>12030</v>
      </c>
      <c r="N3880" s="6">
        <v>65219</v>
      </c>
      <c r="O3880" s="6">
        <v>117461</v>
      </c>
      <c r="P3880" s="6">
        <v>36016</v>
      </c>
      <c r="Q3880" s="6">
        <v>62898.8</v>
      </c>
    </row>
    <row r="3881" spans="7:17" x14ac:dyDescent="0.3">
      <c r="G3881" s="3" t="s">
        <v>20</v>
      </c>
      <c r="H3881" s="3" t="s">
        <v>23</v>
      </c>
      <c r="I3881" s="3" t="s">
        <v>77</v>
      </c>
      <c r="J3881" s="3" t="s">
        <v>80</v>
      </c>
      <c r="K3881" s="3" t="s">
        <v>82</v>
      </c>
      <c r="L3881" s="6">
        <v>83768</v>
      </c>
      <c r="M3881" s="6">
        <v>12030</v>
      </c>
      <c r="N3881" s="6">
        <v>65219</v>
      </c>
      <c r="O3881" s="6">
        <v>117461</v>
      </c>
      <c r="P3881" s="6">
        <v>33332</v>
      </c>
      <c r="Q3881" s="6">
        <v>62362</v>
      </c>
    </row>
    <row r="3882" spans="7:17" x14ac:dyDescent="0.3">
      <c r="G3882" s="3" t="s">
        <v>20</v>
      </c>
      <c r="H3882" s="3" t="s">
        <v>23</v>
      </c>
      <c r="I3882" s="3" t="s">
        <v>77</v>
      </c>
      <c r="J3882" s="3" t="s">
        <v>80</v>
      </c>
      <c r="K3882" s="3" t="s">
        <v>83</v>
      </c>
      <c r="L3882" s="6">
        <v>83768</v>
      </c>
      <c r="M3882" s="6">
        <v>12030</v>
      </c>
      <c r="N3882" s="6">
        <v>65219</v>
      </c>
      <c r="O3882" s="6">
        <v>117461</v>
      </c>
      <c r="P3882" s="6">
        <v>41696</v>
      </c>
      <c r="Q3882" s="6">
        <v>64034.8</v>
      </c>
    </row>
    <row r="3883" spans="7:17" x14ac:dyDescent="0.3">
      <c r="G3883" s="3" t="s">
        <v>20</v>
      </c>
      <c r="H3883" s="3" t="s">
        <v>23</v>
      </c>
      <c r="I3883" s="3" t="s">
        <v>77</v>
      </c>
      <c r="J3883" s="3" t="s">
        <v>80</v>
      </c>
      <c r="K3883" s="3" t="s">
        <v>84</v>
      </c>
      <c r="L3883" s="6">
        <v>83768</v>
      </c>
      <c r="M3883" s="6">
        <v>12030</v>
      </c>
      <c r="N3883" s="6">
        <v>65219</v>
      </c>
      <c r="O3883" s="6">
        <v>117461</v>
      </c>
      <c r="P3883" s="6">
        <v>84732</v>
      </c>
      <c r="Q3883" s="6">
        <v>72642</v>
      </c>
    </row>
    <row r="3884" spans="7:17" x14ac:dyDescent="0.3">
      <c r="G3884" s="3" t="s">
        <v>20</v>
      </c>
      <c r="H3884" s="3" t="s">
        <v>23</v>
      </c>
      <c r="I3884" s="3" t="s">
        <v>77</v>
      </c>
      <c r="J3884" s="3" t="s">
        <v>80</v>
      </c>
      <c r="K3884" s="3" t="s">
        <v>24</v>
      </c>
      <c r="L3884" s="6">
        <v>83768</v>
      </c>
      <c r="M3884" s="6">
        <v>12030</v>
      </c>
      <c r="N3884" s="6">
        <v>65219</v>
      </c>
      <c r="O3884" s="6">
        <v>117461</v>
      </c>
      <c r="P3884" s="6">
        <v>100893</v>
      </c>
      <c r="Q3884" s="6">
        <v>75874.2</v>
      </c>
    </row>
    <row r="3885" spans="7:17" x14ac:dyDescent="0.3">
      <c r="G3885" s="3" t="s">
        <v>20</v>
      </c>
      <c r="H3885" s="3" t="s">
        <v>23</v>
      </c>
      <c r="I3885" s="3" t="s">
        <v>77</v>
      </c>
      <c r="J3885" s="3" t="s">
        <v>81</v>
      </c>
      <c r="K3885" s="3" t="s">
        <v>82</v>
      </c>
      <c r="L3885" s="6">
        <v>83768</v>
      </c>
      <c r="M3885" s="6">
        <v>12030</v>
      </c>
      <c r="N3885" s="6">
        <v>65219</v>
      </c>
      <c r="O3885" s="6">
        <v>36016</v>
      </c>
      <c r="P3885" s="6">
        <v>33332</v>
      </c>
      <c r="Q3885" s="6">
        <v>46073</v>
      </c>
    </row>
    <row r="3886" spans="7:17" x14ac:dyDescent="0.3">
      <c r="G3886" s="3" t="s">
        <v>20</v>
      </c>
      <c r="H3886" s="3" t="s">
        <v>23</v>
      </c>
      <c r="I3886" s="3" t="s">
        <v>77</v>
      </c>
      <c r="J3886" s="3" t="s">
        <v>81</v>
      </c>
      <c r="K3886" s="3" t="s">
        <v>83</v>
      </c>
      <c r="L3886" s="6">
        <v>83768</v>
      </c>
      <c r="M3886" s="6">
        <v>12030</v>
      </c>
      <c r="N3886" s="6">
        <v>65219</v>
      </c>
      <c r="O3886" s="6">
        <v>36016</v>
      </c>
      <c r="P3886" s="6">
        <v>41696</v>
      </c>
      <c r="Q3886" s="6">
        <v>47745.8</v>
      </c>
    </row>
    <row r="3887" spans="7:17" x14ac:dyDescent="0.3">
      <c r="G3887" s="3" t="s">
        <v>20</v>
      </c>
      <c r="H3887" s="3" t="s">
        <v>23</v>
      </c>
      <c r="I3887" s="3" t="s">
        <v>77</v>
      </c>
      <c r="J3887" s="3" t="s">
        <v>81</v>
      </c>
      <c r="K3887" s="3" t="s">
        <v>84</v>
      </c>
      <c r="L3887" s="6">
        <v>83768</v>
      </c>
      <c r="M3887" s="6">
        <v>12030</v>
      </c>
      <c r="N3887" s="6">
        <v>65219</v>
      </c>
      <c r="O3887" s="6">
        <v>36016</v>
      </c>
      <c r="P3887" s="6">
        <v>84732</v>
      </c>
      <c r="Q3887" s="6">
        <v>56353</v>
      </c>
    </row>
    <row r="3888" spans="7:17" x14ac:dyDescent="0.3">
      <c r="G3888" s="3" t="s">
        <v>20</v>
      </c>
      <c r="H3888" s="3" t="s">
        <v>23</v>
      </c>
      <c r="I3888" s="3" t="s">
        <v>77</v>
      </c>
      <c r="J3888" s="3" t="s">
        <v>81</v>
      </c>
      <c r="K3888" s="3" t="s">
        <v>24</v>
      </c>
      <c r="L3888" s="6">
        <v>83768</v>
      </c>
      <c r="M3888" s="6">
        <v>12030</v>
      </c>
      <c r="N3888" s="6">
        <v>65219</v>
      </c>
      <c r="O3888" s="6">
        <v>36016</v>
      </c>
      <c r="P3888" s="6">
        <v>100893</v>
      </c>
      <c r="Q3888" s="6">
        <v>59585.2</v>
      </c>
    </row>
    <row r="3889" spans="7:17" x14ac:dyDescent="0.3">
      <c r="G3889" s="3" t="s">
        <v>20</v>
      </c>
      <c r="H3889" s="3" t="s">
        <v>23</v>
      </c>
      <c r="I3889" s="3" t="s">
        <v>77</v>
      </c>
      <c r="J3889" s="3" t="s">
        <v>82</v>
      </c>
      <c r="K3889" s="3" t="s">
        <v>83</v>
      </c>
      <c r="L3889" s="6">
        <v>83768</v>
      </c>
      <c r="M3889" s="6">
        <v>12030</v>
      </c>
      <c r="N3889" s="6">
        <v>65219</v>
      </c>
      <c r="O3889" s="6">
        <v>33332</v>
      </c>
      <c r="P3889" s="6">
        <v>41696</v>
      </c>
      <c r="Q3889" s="6">
        <v>47209</v>
      </c>
    </row>
    <row r="3890" spans="7:17" x14ac:dyDescent="0.3">
      <c r="G3890" s="3" t="s">
        <v>20</v>
      </c>
      <c r="H3890" s="3" t="s">
        <v>23</v>
      </c>
      <c r="I3890" s="3" t="s">
        <v>77</v>
      </c>
      <c r="J3890" s="3" t="s">
        <v>82</v>
      </c>
      <c r="K3890" s="3" t="s">
        <v>84</v>
      </c>
      <c r="L3890" s="6">
        <v>83768</v>
      </c>
      <c r="M3890" s="6">
        <v>12030</v>
      </c>
      <c r="N3890" s="6">
        <v>65219</v>
      </c>
      <c r="O3890" s="6">
        <v>33332</v>
      </c>
      <c r="P3890" s="6">
        <v>84732</v>
      </c>
      <c r="Q3890" s="6">
        <v>55816.2</v>
      </c>
    </row>
    <row r="3891" spans="7:17" x14ac:dyDescent="0.3">
      <c r="G3891" s="3" t="s">
        <v>20</v>
      </c>
      <c r="H3891" s="3" t="s">
        <v>23</v>
      </c>
      <c r="I3891" s="3" t="s">
        <v>77</v>
      </c>
      <c r="J3891" s="3" t="s">
        <v>82</v>
      </c>
      <c r="K3891" s="3" t="s">
        <v>24</v>
      </c>
      <c r="L3891" s="6">
        <v>83768</v>
      </c>
      <c r="M3891" s="6">
        <v>12030</v>
      </c>
      <c r="N3891" s="6">
        <v>65219</v>
      </c>
      <c r="O3891" s="6">
        <v>33332</v>
      </c>
      <c r="P3891" s="6">
        <v>100893</v>
      </c>
      <c r="Q3891" s="6">
        <v>59048.4</v>
      </c>
    </row>
    <row r="3892" spans="7:17" x14ac:dyDescent="0.3">
      <c r="G3892" s="3" t="s">
        <v>20</v>
      </c>
      <c r="H3892" s="3" t="s">
        <v>23</v>
      </c>
      <c r="I3892" s="3" t="s">
        <v>77</v>
      </c>
      <c r="J3892" s="3" t="s">
        <v>83</v>
      </c>
      <c r="K3892" s="3" t="s">
        <v>84</v>
      </c>
      <c r="L3892" s="6">
        <v>83768</v>
      </c>
      <c r="M3892" s="6">
        <v>12030</v>
      </c>
      <c r="N3892" s="6">
        <v>65219</v>
      </c>
      <c r="O3892" s="6">
        <v>41696</v>
      </c>
      <c r="P3892" s="6">
        <v>84732</v>
      </c>
      <c r="Q3892" s="6">
        <v>57489</v>
      </c>
    </row>
    <row r="3893" spans="7:17" x14ac:dyDescent="0.3">
      <c r="G3893" s="3" t="s">
        <v>20</v>
      </c>
      <c r="H3893" s="3" t="s">
        <v>23</v>
      </c>
      <c r="I3893" s="3" t="s">
        <v>77</v>
      </c>
      <c r="J3893" s="3" t="s">
        <v>83</v>
      </c>
      <c r="K3893" s="3" t="s">
        <v>24</v>
      </c>
      <c r="L3893" s="6">
        <v>83768</v>
      </c>
      <c r="M3893" s="6">
        <v>12030</v>
      </c>
      <c r="N3893" s="6">
        <v>65219</v>
      </c>
      <c r="O3893" s="6">
        <v>41696</v>
      </c>
      <c r="P3893" s="6">
        <v>100893</v>
      </c>
      <c r="Q3893" s="6">
        <v>60721.2</v>
      </c>
    </row>
    <row r="3894" spans="7:17" x14ac:dyDescent="0.3">
      <c r="G3894" s="3" t="s">
        <v>20</v>
      </c>
      <c r="H3894" s="3" t="s">
        <v>23</v>
      </c>
      <c r="I3894" s="3" t="s">
        <v>77</v>
      </c>
      <c r="J3894" s="3" t="s">
        <v>84</v>
      </c>
      <c r="K3894" s="3" t="s">
        <v>24</v>
      </c>
      <c r="L3894" s="6">
        <v>83768</v>
      </c>
      <c r="M3894" s="6">
        <v>12030</v>
      </c>
      <c r="N3894" s="6">
        <v>65219</v>
      </c>
      <c r="O3894" s="6">
        <v>84732</v>
      </c>
      <c r="P3894" s="6">
        <v>100893</v>
      </c>
      <c r="Q3894" s="6">
        <v>69328.399999999994</v>
      </c>
    </row>
    <row r="3895" spans="7:17" x14ac:dyDescent="0.3">
      <c r="G3895" s="3" t="s">
        <v>20</v>
      </c>
      <c r="H3895" s="3" t="s">
        <v>23</v>
      </c>
      <c r="I3895" s="3" t="s">
        <v>78</v>
      </c>
      <c r="J3895" s="3" t="s">
        <v>79</v>
      </c>
      <c r="K3895" s="3" t="s">
        <v>25</v>
      </c>
      <c r="L3895" s="6">
        <v>83768</v>
      </c>
      <c r="M3895" s="6">
        <v>12030</v>
      </c>
      <c r="N3895" s="6">
        <v>94450</v>
      </c>
      <c r="O3895" s="6">
        <v>97051</v>
      </c>
      <c r="P3895" s="6">
        <v>50249</v>
      </c>
      <c r="Q3895" s="6">
        <v>67509.600000000006</v>
      </c>
    </row>
    <row r="3896" spans="7:17" x14ac:dyDescent="0.3">
      <c r="G3896" s="3" t="s">
        <v>20</v>
      </c>
      <c r="H3896" s="3" t="s">
        <v>23</v>
      </c>
      <c r="I3896" s="3" t="s">
        <v>78</v>
      </c>
      <c r="J3896" s="3" t="s">
        <v>79</v>
      </c>
      <c r="K3896" s="3" t="s">
        <v>80</v>
      </c>
      <c r="L3896" s="6">
        <v>83768</v>
      </c>
      <c r="M3896" s="6">
        <v>12030</v>
      </c>
      <c r="N3896" s="6">
        <v>94450</v>
      </c>
      <c r="O3896" s="6">
        <v>97051</v>
      </c>
      <c r="P3896" s="6">
        <v>117461</v>
      </c>
      <c r="Q3896" s="6">
        <v>80952</v>
      </c>
    </row>
    <row r="3897" spans="7:17" x14ac:dyDescent="0.3">
      <c r="G3897" s="3" t="s">
        <v>20</v>
      </c>
      <c r="H3897" s="3" t="s">
        <v>23</v>
      </c>
      <c r="I3897" s="3" t="s">
        <v>78</v>
      </c>
      <c r="J3897" s="3" t="s">
        <v>79</v>
      </c>
      <c r="K3897" s="3" t="s">
        <v>81</v>
      </c>
      <c r="L3897" s="6">
        <v>83768</v>
      </c>
      <c r="M3897" s="6">
        <v>12030</v>
      </c>
      <c r="N3897" s="6">
        <v>94450</v>
      </c>
      <c r="O3897" s="6">
        <v>97051</v>
      </c>
      <c r="P3897" s="6">
        <v>36016</v>
      </c>
      <c r="Q3897" s="6">
        <v>64663</v>
      </c>
    </row>
    <row r="3898" spans="7:17" x14ac:dyDescent="0.3">
      <c r="G3898" s="3" t="s">
        <v>20</v>
      </c>
      <c r="H3898" s="3" t="s">
        <v>23</v>
      </c>
      <c r="I3898" s="3" t="s">
        <v>78</v>
      </c>
      <c r="J3898" s="3" t="s">
        <v>79</v>
      </c>
      <c r="K3898" s="3" t="s">
        <v>82</v>
      </c>
      <c r="L3898" s="6">
        <v>83768</v>
      </c>
      <c r="M3898" s="6">
        <v>12030</v>
      </c>
      <c r="N3898" s="6">
        <v>94450</v>
      </c>
      <c r="O3898" s="6">
        <v>97051</v>
      </c>
      <c r="P3898" s="6">
        <v>33332</v>
      </c>
      <c r="Q3898" s="6">
        <v>64126.2</v>
      </c>
    </row>
    <row r="3899" spans="7:17" x14ac:dyDescent="0.3">
      <c r="G3899" s="3" t="s">
        <v>20</v>
      </c>
      <c r="H3899" s="3" t="s">
        <v>23</v>
      </c>
      <c r="I3899" s="3" t="s">
        <v>78</v>
      </c>
      <c r="J3899" s="3" t="s">
        <v>79</v>
      </c>
      <c r="K3899" s="3" t="s">
        <v>83</v>
      </c>
      <c r="L3899" s="6">
        <v>83768</v>
      </c>
      <c r="M3899" s="6">
        <v>12030</v>
      </c>
      <c r="N3899" s="6">
        <v>94450</v>
      </c>
      <c r="O3899" s="6">
        <v>97051</v>
      </c>
      <c r="P3899" s="6">
        <v>41696</v>
      </c>
      <c r="Q3899" s="6">
        <v>65799</v>
      </c>
    </row>
    <row r="3900" spans="7:17" x14ac:dyDescent="0.3">
      <c r="G3900" s="3" t="s">
        <v>20</v>
      </c>
      <c r="H3900" s="3" t="s">
        <v>23</v>
      </c>
      <c r="I3900" s="3" t="s">
        <v>78</v>
      </c>
      <c r="J3900" s="3" t="s">
        <v>79</v>
      </c>
      <c r="K3900" s="3" t="s">
        <v>84</v>
      </c>
      <c r="L3900" s="6">
        <v>83768</v>
      </c>
      <c r="M3900" s="6">
        <v>12030</v>
      </c>
      <c r="N3900" s="6">
        <v>94450</v>
      </c>
      <c r="O3900" s="6">
        <v>97051</v>
      </c>
      <c r="P3900" s="6">
        <v>84732</v>
      </c>
      <c r="Q3900" s="6">
        <v>74406.2</v>
      </c>
    </row>
    <row r="3901" spans="7:17" x14ac:dyDescent="0.3">
      <c r="G3901" s="3" t="s">
        <v>20</v>
      </c>
      <c r="H3901" s="3" t="s">
        <v>23</v>
      </c>
      <c r="I3901" s="3" t="s">
        <v>78</v>
      </c>
      <c r="J3901" s="3" t="s">
        <v>79</v>
      </c>
      <c r="K3901" s="3" t="s">
        <v>24</v>
      </c>
      <c r="L3901" s="6">
        <v>83768</v>
      </c>
      <c r="M3901" s="6">
        <v>12030</v>
      </c>
      <c r="N3901" s="6">
        <v>94450</v>
      </c>
      <c r="O3901" s="6">
        <v>97051</v>
      </c>
      <c r="P3901" s="6">
        <v>100893</v>
      </c>
      <c r="Q3901" s="6">
        <v>77638.399999999994</v>
      </c>
    </row>
    <row r="3902" spans="7:17" x14ac:dyDescent="0.3">
      <c r="G3902" s="3" t="s">
        <v>20</v>
      </c>
      <c r="H3902" s="3" t="s">
        <v>23</v>
      </c>
      <c r="I3902" s="3" t="s">
        <v>78</v>
      </c>
      <c r="J3902" s="3" t="s">
        <v>25</v>
      </c>
      <c r="K3902" s="3" t="s">
        <v>80</v>
      </c>
      <c r="L3902" s="6">
        <v>83768</v>
      </c>
      <c r="M3902" s="6">
        <v>12030</v>
      </c>
      <c r="N3902" s="6">
        <v>94450</v>
      </c>
      <c r="O3902" s="6">
        <v>50249</v>
      </c>
      <c r="P3902" s="6">
        <v>117461</v>
      </c>
      <c r="Q3902" s="6">
        <v>71591.600000000006</v>
      </c>
    </row>
    <row r="3903" spans="7:17" x14ac:dyDescent="0.3">
      <c r="G3903" s="3" t="s">
        <v>20</v>
      </c>
      <c r="H3903" s="3" t="s">
        <v>23</v>
      </c>
      <c r="I3903" s="3" t="s">
        <v>78</v>
      </c>
      <c r="J3903" s="3" t="s">
        <v>25</v>
      </c>
      <c r="K3903" s="3" t="s">
        <v>81</v>
      </c>
      <c r="L3903" s="6">
        <v>83768</v>
      </c>
      <c r="M3903" s="6">
        <v>12030</v>
      </c>
      <c r="N3903" s="6">
        <v>94450</v>
      </c>
      <c r="O3903" s="6">
        <v>50249</v>
      </c>
      <c r="P3903" s="6">
        <v>36016</v>
      </c>
      <c r="Q3903" s="6">
        <v>55302.6</v>
      </c>
    </row>
    <row r="3904" spans="7:17" x14ac:dyDescent="0.3">
      <c r="G3904" s="3" t="s">
        <v>20</v>
      </c>
      <c r="H3904" s="3" t="s">
        <v>23</v>
      </c>
      <c r="I3904" s="3" t="s">
        <v>78</v>
      </c>
      <c r="J3904" s="3" t="s">
        <v>25</v>
      </c>
      <c r="K3904" s="3" t="s">
        <v>82</v>
      </c>
      <c r="L3904" s="6">
        <v>83768</v>
      </c>
      <c r="M3904" s="6">
        <v>12030</v>
      </c>
      <c r="N3904" s="6">
        <v>94450</v>
      </c>
      <c r="O3904" s="6">
        <v>50249</v>
      </c>
      <c r="P3904" s="6">
        <v>33332</v>
      </c>
      <c r="Q3904" s="6">
        <v>54765.8</v>
      </c>
    </row>
    <row r="3905" spans="7:17" x14ac:dyDescent="0.3">
      <c r="G3905" s="3" t="s">
        <v>20</v>
      </c>
      <c r="H3905" s="3" t="s">
        <v>23</v>
      </c>
      <c r="I3905" s="3" t="s">
        <v>78</v>
      </c>
      <c r="J3905" s="3" t="s">
        <v>25</v>
      </c>
      <c r="K3905" s="3" t="s">
        <v>83</v>
      </c>
      <c r="L3905" s="6">
        <v>83768</v>
      </c>
      <c r="M3905" s="6">
        <v>12030</v>
      </c>
      <c r="N3905" s="6">
        <v>94450</v>
      </c>
      <c r="O3905" s="6">
        <v>50249</v>
      </c>
      <c r="P3905" s="6">
        <v>41696</v>
      </c>
      <c r="Q3905" s="6">
        <v>56438.6</v>
      </c>
    </row>
    <row r="3906" spans="7:17" x14ac:dyDescent="0.3">
      <c r="G3906" s="3" t="s">
        <v>20</v>
      </c>
      <c r="H3906" s="3" t="s">
        <v>23</v>
      </c>
      <c r="I3906" s="3" t="s">
        <v>78</v>
      </c>
      <c r="J3906" s="3" t="s">
        <v>25</v>
      </c>
      <c r="K3906" s="3" t="s">
        <v>84</v>
      </c>
      <c r="L3906" s="6">
        <v>83768</v>
      </c>
      <c r="M3906" s="6">
        <v>12030</v>
      </c>
      <c r="N3906" s="6">
        <v>94450</v>
      </c>
      <c r="O3906" s="6">
        <v>50249</v>
      </c>
      <c r="P3906" s="6">
        <v>84732</v>
      </c>
      <c r="Q3906" s="6">
        <v>65045.8</v>
      </c>
    </row>
    <row r="3907" spans="7:17" x14ac:dyDescent="0.3">
      <c r="G3907" s="3" t="s">
        <v>20</v>
      </c>
      <c r="H3907" s="3" t="s">
        <v>23</v>
      </c>
      <c r="I3907" s="3" t="s">
        <v>78</v>
      </c>
      <c r="J3907" s="3" t="s">
        <v>25</v>
      </c>
      <c r="K3907" s="3" t="s">
        <v>24</v>
      </c>
      <c r="L3907" s="6">
        <v>83768</v>
      </c>
      <c r="M3907" s="6">
        <v>12030</v>
      </c>
      <c r="N3907" s="6">
        <v>94450</v>
      </c>
      <c r="O3907" s="6">
        <v>50249</v>
      </c>
      <c r="P3907" s="6">
        <v>100893</v>
      </c>
      <c r="Q3907" s="6">
        <v>68278</v>
      </c>
    </row>
    <row r="3908" spans="7:17" x14ac:dyDescent="0.3">
      <c r="G3908" s="3" t="s">
        <v>20</v>
      </c>
      <c r="H3908" s="3" t="s">
        <v>23</v>
      </c>
      <c r="I3908" s="3" t="s">
        <v>78</v>
      </c>
      <c r="J3908" s="3" t="s">
        <v>80</v>
      </c>
      <c r="K3908" s="3" t="s">
        <v>81</v>
      </c>
      <c r="L3908" s="6">
        <v>83768</v>
      </c>
      <c r="M3908" s="6">
        <v>12030</v>
      </c>
      <c r="N3908" s="6">
        <v>94450</v>
      </c>
      <c r="O3908" s="6">
        <v>117461</v>
      </c>
      <c r="P3908" s="6">
        <v>36016</v>
      </c>
      <c r="Q3908" s="6">
        <v>68745</v>
      </c>
    </row>
    <row r="3909" spans="7:17" x14ac:dyDescent="0.3">
      <c r="G3909" s="3" t="s">
        <v>20</v>
      </c>
      <c r="H3909" s="3" t="s">
        <v>23</v>
      </c>
      <c r="I3909" s="3" t="s">
        <v>78</v>
      </c>
      <c r="J3909" s="3" t="s">
        <v>80</v>
      </c>
      <c r="K3909" s="3" t="s">
        <v>82</v>
      </c>
      <c r="L3909" s="6">
        <v>83768</v>
      </c>
      <c r="M3909" s="6">
        <v>12030</v>
      </c>
      <c r="N3909" s="6">
        <v>94450</v>
      </c>
      <c r="O3909" s="6">
        <v>117461</v>
      </c>
      <c r="P3909" s="6">
        <v>33332</v>
      </c>
      <c r="Q3909" s="6">
        <v>68208.2</v>
      </c>
    </row>
    <row r="3910" spans="7:17" x14ac:dyDescent="0.3">
      <c r="G3910" s="3" t="s">
        <v>20</v>
      </c>
      <c r="H3910" s="3" t="s">
        <v>23</v>
      </c>
      <c r="I3910" s="3" t="s">
        <v>78</v>
      </c>
      <c r="J3910" s="3" t="s">
        <v>80</v>
      </c>
      <c r="K3910" s="3" t="s">
        <v>83</v>
      </c>
      <c r="L3910" s="6">
        <v>83768</v>
      </c>
      <c r="M3910" s="6">
        <v>12030</v>
      </c>
      <c r="N3910" s="6">
        <v>94450</v>
      </c>
      <c r="O3910" s="6">
        <v>117461</v>
      </c>
      <c r="P3910" s="6">
        <v>41696</v>
      </c>
      <c r="Q3910" s="6">
        <v>69881</v>
      </c>
    </row>
    <row r="3911" spans="7:17" x14ac:dyDescent="0.3">
      <c r="G3911" s="3" t="s">
        <v>20</v>
      </c>
      <c r="H3911" s="3" t="s">
        <v>23</v>
      </c>
      <c r="I3911" s="3" t="s">
        <v>78</v>
      </c>
      <c r="J3911" s="3" t="s">
        <v>80</v>
      </c>
      <c r="K3911" s="3" t="s">
        <v>84</v>
      </c>
      <c r="L3911" s="6">
        <v>83768</v>
      </c>
      <c r="M3911" s="6">
        <v>12030</v>
      </c>
      <c r="N3911" s="6">
        <v>94450</v>
      </c>
      <c r="O3911" s="6">
        <v>117461</v>
      </c>
      <c r="P3911" s="6">
        <v>84732</v>
      </c>
      <c r="Q3911" s="6">
        <v>78488.2</v>
      </c>
    </row>
    <row r="3912" spans="7:17" x14ac:dyDescent="0.3">
      <c r="G3912" s="3" t="s">
        <v>20</v>
      </c>
      <c r="H3912" s="3" t="s">
        <v>23</v>
      </c>
      <c r="I3912" s="3" t="s">
        <v>78</v>
      </c>
      <c r="J3912" s="3" t="s">
        <v>80</v>
      </c>
      <c r="K3912" s="3" t="s">
        <v>24</v>
      </c>
      <c r="L3912" s="6">
        <v>83768</v>
      </c>
      <c r="M3912" s="6">
        <v>12030</v>
      </c>
      <c r="N3912" s="6">
        <v>94450</v>
      </c>
      <c r="O3912" s="6">
        <v>117461</v>
      </c>
      <c r="P3912" s="6">
        <v>100893</v>
      </c>
      <c r="Q3912" s="6">
        <v>81720.399999999994</v>
      </c>
    </row>
    <row r="3913" spans="7:17" x14ac:dyDescent="0.3">
      <c r="G3913" s="3" t="s">
        <v>20</v>
      </c>
      <c r="H3913" s="3" t="s">
        <v>23</v>
      </c>
      <c r="I3913" s="3" t="s">
        <v>78</v>
      </c>
      <c r="J3913" s="3" t="s">
        <v>81</v>
      </c>
      <c r="K3913" s="3" t="s">
        <v>82</v>
      </c>
      <c r="L3913" s="6">
        <v>83768</v>
      </c>
      <c r="M3913" s="6">
        <v>12030</v>
      </c>
      <c r="N3913" s="6">
        <v>94450</v>
      </c>
      <c r="O3913" s="6">
        <v>36016</v>
      </c>
      <c r="P3913" s="6">
        <v>33332</v>
      </c>
      <c r="Q3913" s="6">
        <v>51919.199999999997</v>
      </c>
    </row>
    <row r="3914" spans="7:17" x14ac:dyDescent="0.3">
      <c r="G3914" s="3" t="s">
        <v>20</v>
      </c>
      <c r="H3914" s="3" t="s">
        <v>23</v>
      </c>
      <c r="I3914" s="3" t="s">
        <v>78</v>
      </c>
      <c r="J3914" s="3" t="s">
        <v>81</v>
      </c>
      <c r="K3914" s="3" t="s">
        <v>83</v>
      </c>
      <c r="L3914" s="6">
        <v>83768</v>
      </c>
      <c r="M3914" s="6">
        <v>12030</v>
      </c>
      <c r="N3914" s="6">
        <v>94450</v>
      </c>
      <c r="O3914" s="6">
        <v>36016</v>
      </c>
      <c r="P3914" s="6">
        <v>41696</v>
      </c>
      <c r="Q3914" s="6">
        <v>53592</v>
      </c>
    </row>
    <row r="3915" spans="7:17" x14ac:dyDescent="0.3">
      <c r="G3915" s="3" t="s">
        <v>20</v>
      </c>
      <c r="H3915" s="3" t="s">
        <v>23</v>
      </c>
      <c r="I3915" s="3" t="s">
        <v>78</v>
      </c>
      <c r="J3915" s="3" t="s">
        <v>81</v>
      </c>
      <c r="K3915" s="3" t="s">
        <v>84</v>
      </c>
      <c r="L3915" s="6">
        <v>83768</v>
      </c>
      <c r="M3915" s="6">
        <v>12030</v>
      </c>
      <c r="N3915" s="6">
        <v>94450</v>
      </c>
      <c r="O3915" s="6">
        <v>36016</v>
      </c>
      <c r="P3915" s="6">
        <v>84732</v>
      </c>
      <c r="Q3915" s="6">
        <v>62199.199999999997</v>
      </c>
    </row>
    <row r="3916" spans="7:17" x14ac:dyDescent="0.3">
      <c r="G3916" s="3" t="s">
        <v>20</v>
      </c>
      <c r="H3916" s="3" t="s">
        <v>23</v>
      </c>
      <c r="I3916" s="3" t="s">
        <v>78</v>
      </c>
      <c r="J3916" s="3" t="s">
        <v>81</v>
      </c>
      <c r="K3916" s="3" t="s">
        <v>24</v>
      </c>
      <c r="L3916" s="6">
        <v>83768</v>
      </c>
      <c r="M3916" s="6">
        <v>12030</v>
      </c>
      <c r="N3916" s="6">
        <v>94450</v>
      </c>
      <c r="O3916" s="6">
        <v>36016</v>
      </c>
      <c r="P3916" s="6">
        <v>100893</v>
      </c>
      <c r="Q3916" s="6">
        <v>65431.4</v>
      </c>
    </row>
    <row r="3917" spans="7:17" x14ac:dyDescent="0.3">
      <c r="G3917" s="3" t="s">
        <v>20</v>
      </c>
      <c r="H3917" s="3" t="s">
        <v>23</v>
      </c>
      <c r="I3917" s="3" t="s">
        <v>78</v>
      </c>
      <c r="J3917" s="3" t="s">
        <v>82</v>
      </c>
      <c r="K3917" s="3" t="s">
        <v>83</v>
      </c>
      <c r="L3917" s="6">
        <v>83768</v>
      </c>
      <c r="M3917" s="6">
        <v>12030</v>
      </c>
      <c r="N3917" s="6">
        <v>94450</v>
      </c>
      <c r="O3917" s="6">
        <v>33332</v>
      </c>
      <c r="P3917" s="6">
        <v>41696</v>
      </c>
      <c r="Q3917" s="6">
        <v>53055.199999999997</v>
      </c>
    </row>
    <row r="3918" spans="7:17" x14ac:dyDescent="0.3">
      <c r="G3918" s="3" t="s">
        <v>20</v>
      </c>
      <c r="H3918" s="3" t="s">
        <v>23</v>
      </c>
      <c r="I3918" s="3" t="s">
        <v>78</v>
      </c>
      <c r="J3918" s="3" t="s">
        <v>82</v>
      </c>
      <c r="K3918" s="3" t="s">
        <v>84</v>
      </c>
      <c r="L3918" s="6">
        <v>83768</v>
      </c>
      <c r="M3918" s="6">
        <v>12030</v>
      </c>
      <c r="N3918" s="6">
        <v>94450</v>
      </c>
      <c r="O3918" s="6">
        <v>33332</v>
      </c>
      <c r="P3918" s="6">
        <v>84732</v>
      </c>
      <c r="Q3918" s="6">
        <v>61662.400000000001</v>
      </c>
    </row>
    <row r="3919" spans="7:17" x14ac:dyDescent="0.3">
      <c r="G3919" s="3" t="s">
        <v>20</v>
      </c>
      <c r="H3919" s="3" t="s">
        <v>23</v>
      </c>
      <c r="I3919" s="3" t="s">
        <v>78</v>
      </c>
      <c r="J3919" s="3" t="s">
        <v>82</v>
      </c>
      <c r="K3919" s="3" t="s">
        <v>24</v>
      </c>
      <c r="L3919" s="6">
        <v>83768</v>
      </c>
      <c r="M3919" s="6">
        <v>12030</v>
      </c>
      <c r="N3919" s="6">
        <v>94450</v>
      </c>
      <c r="O3919" s="6">
        <v>33332</v>
      </c>
      <c r="P3919" s="6">
        <v>100893</v>
      </c>
      <c r="Q3919" s="6">
        <v>64894.6</v>
      </c>
    </row>
    <row r="3920" spans="7:17" x14ac:dyDescent="0.3">
      <c r="G3920" s="3" t="s">
        <v>20</v>
      </c>
      <c r="H3920" s="3" t="s">
        <v>23</v>
      </c>
      <c r="I3920" s="3" t="s">
        <v>78</v>
      </c>
      <c r="J3920" s="3" t="s">
        <v>83</v>
      </c>
      <c r="K3920" s="3" t="s">
        <v>84</v>
      </c>
      <c r="L3920" s="6">
        <v>83768</v>
      </c>
      <c r="M3920" s="6">
        <v>12030</v>
      </c>
      <c r="N3920" s="6">
        <v>94450</v>
      </c>
      <c r="O3920" s="6">
        <v>41696</v>
      </c>
      <c r="P3920" s="6">
        <v>84732</v>
      </c>
      <c r="Q3920" s="6">
        <v>63335.199999999997</v>
      </c>
    </row>
    <row r="3921" spans="7:17" x14ac:dyDescent="0.3">
      <c r="G3921" s="3" t="s">
        <v>20</v>
      </c>
      <c r="H3921" s="3" t="s">
        <v>23</v>
      </c>
      <c r="I3921" s="3" t="s">
        <v>78</v>
      </c>
      <c r="J3921" s="3" t="s">
        <v>83</v>
      </c>
      <c r="K3921" s="3" t="s">
        <v>24</v>
      </c>
      <c r="L3921" s="6">
        <v>83768</v>
      </c>
      <c r="M3921" s="6">
        <v>12030</v>
      </c>
      <c r="N3921" s="6">
        <v>94450</v>
      </c>
      <c r="O3921" s="6">
        <v>41696</v>
      </c>
      <c r="P3921" s="6">
        <v>100893</v>
      </c>
      <c r="Q3921" s="6">
        <v>66567.399999999994</v>
      </c>
    </row>
    <row r="3922" spans="7:17" x14ac:dyDescent="0.3">
      <c r="G3922" s="3" t="s">
        <v>20</v>
      </c>
      <c r="H3922" s="3" t="s">
        <v>23</v>
      </c>
      <c r="I3922" s="3" t="s">
        <v>78</v>
      </c>
      <c r="J3922" s="3" t="s">
        <v>84</v>
      </c>
      <c r="K3922" s="3" t="s">
        <v>24</v>
      </c>
      <c r="L3922" s="6">
        <v>83768</v>
      </c>
      <c r="M3922" s="6">
        <v>12030</v>
      </c>
      <c r="N3922" s="6">
        <v>94450</v>
      </c>
      <c r="O3922" s="6">
        <v>84732</v>
      </c>
      <c r="P3922" s="6">
        <v>100893</v>
      </c>
      <c r="Q3922" s="6">
        <v>75174.600000000006</v>
      </c>
    </row>
    <row r="3923" spans="7:17" x14ac:dyDescent="0.3">
      <c r="G3923" s="3" t="s">
        <v>20</v>
      </c>
      <c r="H3923" s="3" t="s">
        <v>23</v>
      </c>
      <c r="I3923" s="3" t="s">
        <v>79</v>
      </c>
      <c r="J3923" s="3" t="s">
        <v>25</v>
      </c>
      <c r="K3923" s="3" t="s">
        <v>80</v>
      </c>
      <c r="L3923" s="6">
        <v>83768</v>
      </c>
      <c r="M3923" s="6">
        <v>12030</v>
      </c>
      <c r="N3923" s="6">
        <v>97051</v>
      </c>
      <c r="O3923" s="6">
        <v>50249</v>
      </c>
      <c r="P3923" s="6">
        <v>117461</v>
      </c>
      <c r="Q3923" s="6">
        <v>72111.8</v>
      </c>
    </row>
    <row r="3924" spans="7:17" x14ac:dyDescent="0.3">
      <c r="G3924" s="3" t="s">
        <v>20</v>
      </c>
      <c r="H3924" s="3" t="s">
        <v>23</v>
      </c>
      <c r="I3924" s="3" t="s">
        <v>79</v>
      </c>
      <c r="J3924" s="3" t="s">
        <v>25</v>
      </c>
      <c r="K3924" s="3" t="s">
        <v>81</v>
      </c>
      <c r="L3924" s="6">
        <v>83768</v>
      </c>
      <c r="M3924" s="6">
        <v>12030</v>
      </c>
      <c r="N3924" s="6">
        <v>97051</v>
      </c>
      <c r="O3924" s="6">
        <v>50249</v>
      </c>
      <c r="P3924" s="6">
        <v>36016</v>
      </c>
      <c r="Q3924" s="6">
        <v>55822.8</v>
      </c>
    </row>
    <row r="3925" spans="7:17" x14ac:dyDescent="0.3">
      <c r="G3925" s="3" t="s">
        <v>20</v>
      </c>
      <c r="H3925" s="3" t="s">
        <v>23</v>
      </c>
      <c r="I3925" s="3" t="s">
        <v>79</v>
      </c>
      <c r="J3925" s="3" t="s">
        <v>25</v>
      </c>
      <c r="K3925" s="3" t="s">
        <v>82</v>
      </c>
      <c r="L3925" s="6">
        <v>83768</v>
      </c>
      <c r="M3925" s="6">
        <v>12030</v>
      </c>
      <c r="N3925" s="6">
        <v>97051</v>
      </c>
      <c r="O3925" s="6">
        <v>50249</v>
      </c>
      <c r="P3925" s="6">
        <v>33332</v>
      </c>
      <c r="Q3925" s="6">
        <v>55286</v>
      </c>
    </row>
    <row r="3926" spans="7:17" x14ac:dyDescent="0.3">
      <c r="G3926" s="3" t="s">
        <v>20</v>
      </c>
      <c r="H3926" s="3" t="s">
        <v>23</v>
      </c>
      <c r="I3926" s="3" t="s">
        <v>79</v>
      </c>
      <c r="J3926" s="3" t="s">
        <v>25</v>
      </c>
      <c r="K3926" s="3" t="s">
        <v>83</v>
      </c>
      <c r="L3926" s="6">
        <v>83768</v>
      </c>
      <c r="M3926" s="6">
        <v>12030</v>
      </c>
      <c r="N3926" s="6">
        <v>97051</v>
      </c>
      <c r="O3926" s="6">
        <v>50249</v>
      </c>
      <c r="P3926" s="6">
        <v>41696</v>
      </c>
      <c r="Q3926" s="6">
        <v>56958.8</v>
      </c>
    </row>
    <row r="3927" spans="7:17" x14ac:dyDescent="0.3">
      <c r="G3927" s="3" t="s">
        <v>20</v>
      </c>
      <c r="H3927" s="3" t="s">
        <v>23</v>
      </c>
      <c r="I3927" s="3" t="s">
        <v>79</v>
      </c>
      <c r="J3927" s="3" t="s">
        <v>25</v>
      </c>
      <c r="K3927" s="3" t="s">
        <v>84</v>
      </c>
      <c r="L3927" s="6">
        <v>83768</v>
      </c>
      <c r="M3927" s="6">
        <v>12030</v>
      </c>
      <c r="N3927" s="6">
        <v>97051</v>
      </c>
      <c r="O3927" s="6">
        <v>50249</v>
      </c>
      <c r="P3927" s="6">
        <v>84732</v>
      </c>
      <c r="Q3927" s="6">
        <v>65566</v>
      </c>
    </row>
    <row r="3928" spans="7:17" x14ac:dyDescent="0.3">
      <c r="G3928" s="3" t="s">
        <v>20</v>
      </c>
      <c r="H3928" s="3" t="s">
        <v>23</v>
      </c>
      <c r="I3928" s="3" t="s">
        <v>79</v>
      </c>
      <c r="J3928" s="3" t="s">
        <v>25</v>
      </c>
      <c r="K3928" s="3" t="s">
        <v>24</v>
      </c>
      <c r="L3928" s="6">
        <v>83768</v>
      </c>
      <c r="M3928" s="6">
        <v>12030</v>
      </c>
      <c r="N3928" s="6">
        <v>97051</v>
      </c>
      <c r="O3928" s="6">
        <v>50249</v>
      </c>
      <c r="P3928" s="6">
        <v>100893</v>
      </c>
      <c r="Q3928" s="6">
        <v>68798.2</v>
      </c>
    </row>
    <row r="3929" spans="7:17" x14ac:dyDescent="0.3">
      <c r="G3929" s="3" t="s">
        <v>20</v>
      </c>
      <c r="H3929" s="3" t="s">
        <v>23</v>
      </c>
      <c r="I3929" s="3" t="s">
        <v>79</v>
      </c>
      <c r="J3929" s="3" t="s">
        <v>80</v>
      </c>
      <c r="K3929" s="3" t="s">
        <v>81</v>
      </c>
      <c r="L3929" s="6">
        <v>83768</v>
      </c>
      <c r="M3929" s="6">
        <v>12030</v>
      </c>
      <c r="N3929" s="6">
        <v>97051</v>
      </c>
      <c r="O3929" s="6">
        <v>117461</v>
      </c>
      <c r="P3929" s="6">
        <v>36016</v>
      </c>
      <c r="Q3929" s="6">
        <v>69265.2</v>
      </c>
    </row>
    <row r="3930" spans="7:17" x14ac:dyDescent="0.3">
      <c r="G3930" s="3" t="s">
        <v>20</v>
      </c>
      <c r="H3930" s="3" t="s">
        <v>23</v>
      </c>
      <c r="I3930" s="3" t="s">
        <v>79</v>
      </c>
      <c r="J3930" s="3" t="s">
        <v>80</v>
      </c>
      <c r="K3930" s="3" t="s">
        <v>82</v>
      </c>
      <c r="L3930" s="6">
        <v>83768</v>
      </c>
      <c r="M3930" s="6">
        <v>12030</v>
      </c>
      <c r="N3930" s="6">
        <v>97051</v>
      </c>
      <c r="O3930" s="6">
        <v>117461</v>
      </c>
      <c r="P3930" s="6">
        <v>33332</v>
      </c>
      <c r="Q3930" s="6">
        <v>68728.399999999994</v>
      </c>
    </row>
    <row r="3931" spans="7:17" x14ac:dyDescent="0.3">
      <c r="G3931" s="3" t="s">
        <v>20</v>
      </c>
      <c r="H3931" s="3" t="s">
        <v>23</v>
      </c>
      <c r="I3931" s="3" t="s">
        <v>79</v>
      </c>
      <c r="J3931" s="3" t="s">
        <v>80</v>
      </c>
      <c r="K3931" s="3" t="s">
        <v>83</v>
      </c>
      <c r="L3931" s="6">
        <v>83768</v>
      </c>
      <c r="M3931" s="6">
        <v>12030</v>
      </c>
      <c r="N3931" s="6">
        <v>97051</v>
      </c>
      <c r="O3931" s="6">
        <v>117461</v>
      </c>
      <c r="P3931" s="6">
        <v>41696</v>
      </c>
      <c r="Q3931" s="6">
        <v>70401.2</v>
      </c>
    </row>
    <row r="3932" spans="7:17" x14ac:dyDescent="0.3">
      <c r="G3932" s="3" t="s">
        <v>20</v>
      </c>
      <c r="H3932" s="3" t="s">
        <v>23</v>
      </c>
      <c r="I3932" s="3" t="s">
        <v>79</v>
      </c>
      <c r="J3932" s="3" t="s">
        <v>80</v>
      </c>
      <c r="K3932" s="3" t="s">
        <v>84</v>
      </c>
      <c r="L3932" s="6">
        <v>83768</v>
      </c>
      <c r="M3932" s="6">
        <v>12030</v>
      </c>
      <c r="N3932" s="6">
        <v>97051</v>
      </c>
      <c r="O3932" s="6">
        <v>117461</v>
      </c>
      <c r="P3932" s="6">
        <v>84732</v>
      </c>
      <c r="Q3932" s="6">
        <v>79008.399999999994</v>
      </c>
    </row>
    <row r="3933" spans="7:17" x14ac:dyDescent="0.3">
      <c r="G3933" s="3" t="s">
        <v>20</v>
      </c>
      <c r="H3933" s="3" t="s">
        <v>23</v>
      </c>
      <c r="I3933" s="3" t="s">
        <v>79</v>
      </c>
      <c r="J3933" s="3" t="s">
        <v>80</v>
      </c>
      <c r="K3933" s="3" t="s">
        <v>24</v>
      </c>
      <c r="L3933" s="6">
        <v>83768</v>
      </c>
      <c r="M3933" s="6">
        <v>12030</v>
      </c>
      <c r="N3933" s="6">
        <v>97051</v>
      </c>
      <c r="O3933" s="6">
        <v>117461</v>
      </c>
      <c r="P3933" s="6">
        <v>100893</v>
      </c>
      <c r="Q3933" s="6">
        <v>82240.600000000006</v>
      </c>
    </row>
    <row r="3934" spans="7:17" x14ac:dyDescent="0.3">
      <c r="G3934" s="3" t="s">
        <v>20</v>
      </c>
      <c r="H3934" s="3" t="s">
        <v>23</v>
      </c>
      <c r="I3934" s="3" t="s">
        <v>79</v>
      </c>
      <c r="J3934" s="3" t="s">
        <v>81</v>
      </c>
      <c r="K3934" s="3" t="s">
        <v>82</v>
      </c>
      <c r="L3934" s="6">
        <v>83768</v>
      </c>
      <c r="M3934" s="6">
        <v>12030</v>
      </c>
      <c r="N3934" s="6">
        <v>97051</v>
      </c>
      <c r="O3934" s="6">
        <v>36016</v>
      </c>
      <c r="P3934" s="6">
        <v>33332</v>
      </c>
      <c r="Q3934" s="6">
        <v>52439.4</v>
      </c>
    </row>
    <row r="3935" spans="7:17" x14ac:dyDescent="0.3">
      <c r="G3935" s="3" t="s">
        <v>20</v>
      </c>
      <c r="H3935" s="3" t="s">
        <v>23</v>
      </c>
      <c r="I3935" s="3" t="s">
        <v>79</v>
      </c>
      <c r="J3935" s="3" t="s">
        <v>81</v>
      </c>
      <c r="K3935" s="3" t="s">
        <v>83</v>
      </c>
      <c r="L3935" s="6">
        <v>83768</v>
      </c>
      <c r="M3935" s="6">
        <v>12030</v>
      </c>
      <c r="N3935" s="6">
        <v>97051</v>
      </c>
      <c r="O3935" s="6">
        <v>36016</v>
      </c>
      <c r="P3935" s="6">
        <v>41696</v>
      </c>
      <c r="Q3935" s="6">
        <v>54112.2</v>
      </c>
    </row>
    <row r="3936" spans="7:17" x14ac:dyDescent="0.3">
      <c r="G3936" s="3" t="s">
        <v>20</v>
      </c>
      <c r="H3936" s="3" t="s">
        <v>23</v>
      </c>
      <c r="I3936" s="3" t="s">
        <v>79</v>
      </c>
      <c r="J3936" s="3" t="s">
        <v>81</v>
      </c>
      <c r="K3936" s="3" t="s">
        <v>84</v>
      </c>
      <c r="L3936" s="6">
        <v>83768</v>
      </c>
      <c r="M3936" s="6">
        <v>12030</v>
      </c>
      <c r="N3936" s="6">
        <v>97051</v>
      </c>
      <c r="O3936" s="6">
        <v>36016</v>
      </c>
      <c r="P3936" s="6">
        <v>84732</v>
      </c>
      <c r="Q3936" s="6">
        <v>62719.4</v>
      </c>
    </row>
    <row r="3937" spans="7:17" x14ac:dyDescent="0.3">
      <c r="G3937" s="3" t="s">
        <v>20</v>
      </c>
      <c r="H3937" s="3" t="s">
        <v>23</v>
      </c>
      <c r="I3937" s="3" t="s">
        <v>79</v>
      </c>
      <c r="J3937" s="3" t="s">
        <v>81</v>
      </c>
      <c r="K3937" s="3" t="s">
        <v>24</v>
      </c>
      <c r="L3937" s="6">
        <v>83768</v>
      </c>
      <c r="M3937" s="6">
        <v>12030</v>
      </c>
      <c r="N3937" s="6">
        <v>97051</v>
      </c>
      <c r="O3937" s="6">
        <v>36016</v>
      </c>
      <c r="P3937" s="6">
        <v>100893</v>
      </c>
      <c r="Q3937" s="6">
        <v>65951.600000000006</v>
      </c>
    </row>
    <row r="3938" spans="7:17" x14ac:dyDescent="0.3">
      <c r="G3938" s="3" t="s">
        <v>20</v>
      </c>
      <c r="H3938" s="3" t="s">
        <v>23</v>
      </c>
      <c r="I3938" s="3" t="s">
        <v>79</v>
      </c>
      <c r="J3938" s="3" t="s">
        <v>82</v>
      </c>
      <c r="K3938" s="3" t="s">
        <v>83</v>
      </c>
      <c r="L3938" s="6">
        <v>83768</v>
      </c>
      <c r="M3938" s="6">
        <v>12030</v>
      </c>
      <c r="N3938" s="6">
        <v>97051</v>
      </c>
      <c r="O3938" s="6">
        <v>33332</v>
      </c>
      <c r="P3938" s="6">
        <v>41696</v>
      </c>
      <c r="Q3938" s="6">
        <v>53575.4</v>
      </c>
    </row>
    <row r="3939" spans="7:17" x14ac:dyDescent="0.3">
      <c r="G3939" s="3" t="s">
        <v>20</v>
      </c>
      <c r="H3939" s="3" t="s">
        <v>23</v>
      </c>
      <c r="I3939" s="3" t="s">
        <v>79</v>
      </c>
      <c r="J3939" s="3" t="s">
        <v>82</v>
      </c>
      <c r="K3939" s="3" t="s">
        <v>84</v>
      </c>
      <c r="L3939" s="6">
        <v>83768</v>
      </c>
      <c r="M3939" s="6">
        <v>12030</v>
      </c>
      <c r="N3939" s="6">
        <v>97051</v>
      </c>
      <c r="O3939" s="6">
        <v>33332</v>
      </c>
      <c r="P3939" s="6">
        <v>84732</v>
      </c>
      <c r="Q3939" s="6">
        <v>62182.6</v>
      </c>
    </row>
    <row r="3940" spans="7:17" x14ac:dyDescent="0.3">
      <c r="G3940" s="3" t="s">
        <v>20</v>
      </c>
      <c r="H3940" s="3" t="s">
        <v>23</v>
      </c>
      <c r="I3940" s="3" t="s">
        <v>79</v>
      </c>
      <c r="J3940" s="3" t="s">
        <v>82</v>
      </c>
      <c r="K3940" s="3" t="s">
        <v>24</v>
      </c>
      <c r="L3940" s="6">
        <v>83768</v>
      </c>
      <c r="M3940" s="6">
        <v>12030</v>
      </c>
      <c r="N3940" s="6">
        <v>97051</v>
      </c>
      <c r="O3940" s="6">
        <v>33332</v>
      </c>
      <c r="P3940" s="6">
        <v>100893</v>
      </c>
      <c r="Q3940" s="6">
        <v>65414.8</v>
      </c>
    </row>
    <row r="3941" spans="7:17" x14ac:dyDescent="0.3">
      <c r="G3941" s="3" t="s">
        <v>20</v>
      </c>
      <c r="H3941" s="3" t="s">
        <v>23</v>
      </c>
      <c r="I3941" s="3" t="s">
        <v>79</v>
      </c>
      <c r="J3941" s="3" t="s">
        <v>83</v>
      </c>
      <c r="K3941" s="3" t="s">
        <v>84</v>
      </c>
      <c r="L3941" s="6">
        <v>83768</v>
      </c>
      <c r="M3941" s="6">
        <v>12030</v>
      </c>
      <c r="N3941" s="6">
        <v>97051</v>
      </c>
      <c r="O3941" s="6">
        <v>41696</v>
      </c>
      <c r="P3941" s="6">
        <v>84732</v>
      </c>
      <c r="Q3941" s="6">
        <v>63855.4</v>
      </c>
    </row>
    <row r="3942" spans="7:17" x14ac:dyDescent="0.3">
      <c r="G3942" s="3" t="s">
        <v>20</v>
      </c>
      <c r="H3942" s="3" t="s">
        <v>23</v>
      </c>
      <c r="I3942" s="3" t="s">
        <v>79</v>
      </c>
      <c r="J3942" s="3" t="s">
        <v>83</v>
      </c>
      <c r="K3942" s="3" t="s">
        <v>24</v>
      </c>
      <c r="L3942" s="6">
        <v>83768</v>
      </c>
      <c r="M3942" s="6">
        <v>12030</v>
      </c>
      <c r="N3942" s="6">
        <v>97051</v>
      </c>
      <c r="O3942" s="6">
        <v>41696</v>
      </c>
      <c r="P3942" s="6">
        <v>100893</v>
      </c>
      <c r="Q3942" s="6">
        <v>67087.600000000006</v>
      </c>
    </row>
    <row r="3943" spans="7:17" x14ac:dyDescent="0.3">
      <c r="G3943" s="3" t="s">
        <v>20</v>
      </c>
      <c r="H3943" s="3" t="s">
        <v>23</v>
      </c>
      <c r="I3943" s="3" t="s">
        <v>79</v>
      </c>
      <c r="J3943" s="3" t="s">
        <v>84</v>
      </c>
      <c r="K3943" s="3" t="s">
        <v>24</v>
      </c>
      <c r="L3943" s="6">
        <v>83768</v>
      </c>
      <c r="M3943" s="6">
        <v>12030</v>
      </c>
      <c r="N3943" s="6">
        <v>97051</v>
      </c>
      <c r="O3943" s="6">
        <v>84732</v>
      </c>
      <c r="P3943" s="6">
        <v>100893</v>
      </c>
      <c r="Q3943" s="6">
        <v>75694.8</v>
      </c>
    </row>
    <row r="3944" spans="7:17" x14ac:dyDescent="0.3">
      <c r="G3944" s="3" t="s">
        <v>20</v>
      </c>
      <c r="H3944" s="3" t="s">
        <v>23</v>
      </c>
      <c r="I3944" s="3" t="s">
        <v>25</v>
      </c>
      <c r="J3944" s="3" t="s">
        <v>80</v>
      </c>
      <c r="K3944" s="3" t="s">
        <v>81</v>
      </c>
      <c r="L3944" s="6">
        <v>83768</v>
      </c>
      <c r="M3944" s="6">
        <v>12030</v>
      </c>
      <c r="N3944" s="6">
        <v>50249</v>
      </c>
      <c r="O3944" s="6">
        <v>117461</v>
      </c>
      <c r="P3944" s="6">
        <v>36016</v>
      </c>
      <c r="Q3944" s="6">
        <v>59904.800000000003</v>
      </c>
    </row>
    <row r="3945" spans="7:17" x14ac:dyDescent="0.3">
      <c r="G3945" s="3" t="s">
        <v>20</v>
      </c>
      <c r="H3945" s="3" t="s">
        <v>23</v>
      </c>
      <c r="I3945" s="3" t="s">
        <v>25</v>
      </c>
      <c r="J3945" s="3" t="s">
        <v>80</v>
      </c>
      <c r="K3945" s="3" t="s">
        <v>82</v>
      </c>
      <c r="L3945" s="6">
        <v>83768</v>
      </c>
      <c r="M3945" s="6">
        <v>12030</v>
      </c>
      <c r="N3945" s="6">
        <v>50249</v>
      </c>
      <c r="O3945" s="6">
        <v>117461</v>
      </c>
      <c r="P3945" s="6">
        <v>33332</v>
      </c>
      <c r="Q3945" s="6">
        <v>59368</v>
      </c>
    </row>
    <row r="3946" spans="7:17" x14ac:dyDescent="0.3">
      <c r="G3946" s="3" t="s">
        <v>20</v>
      </c>
      <c r="H3946" s="3" t="s">
        <v>23</v>
      </c>
      <c r="I3946" s="3" t="s">
        <v>25</v>
      </c>
      <c r="J3946" s="3" t="s">
        <v>80</v>
      </c>
      <c r="K3946" s="3" t="s">
        <v>83</v>
      </c>
      <c r="L3946" s="6">
        <v>83768</v>
      </c>
      <c r="M3946" s="6">
        <v>12030</v>
      </c>
      <c r="N3946" s="6">
        <v>50249</v>
      </c>
      <c r="O3946" s="6">
        <v>117461</v>
      </c>
      <c r="P3946" s="6">
        <v>41696</v>
      </c>
      <c r="Q3946" s="6">
        <v>61040.800000000003</v>
      </c>
    </row>
    <row r="3947" spans="7:17" x14ac:dyDescent="0.3">
      <c r="G3947" s="3" t="s">
        <v>20</v>
      </c>
      <c r="H3947" s="3" t="s">
        <v>23</v>
      </c>
      <c r="I3947" s="3" t="s">
        <v>25</v>
      </c>
      <c r="J3947" s="3" t="s">
        <v>80</v>
      </c>
      <c r="K3947" s="3" t="s">
        <v>84</v>
      </c>
      <c r="L3947" s="6">
        <v>83768</v>
      </c>
      <c r="M3947" s="6">
        <v>12030</v>
      </c>
      <c r="N3947" s="6">
        <v>50249</v>
      </c>
      <c r="O3947" s="6">
        <v>117461</v>
      </c>
      <c r="P3947" s="6">
        <v>84732</v>
      </c>
      <c r="Q3947" s="6">
        <v>69648</v>
      </c>
    </row>
    <row r="3948" spans="7:17" x14ac:dyDescent="0.3">
      <c r="G3948" s="3" t="s">
        <v>20</v>
      </c>
      <c r="H3948" s="3" t="s">
        <v>23</v>
      </c>
      <c r="I3948" s="3" t="s">
        <v>25</v>
      </c>
      <c r="J3948" s="3" t="s">
        <v>80</v>
      </c>
      <c r="K3948" s="3" t="s">
        <v>24</v>
      </c>
      <c r="L3948" s="6">
        <v>83768</v>
      </c>
      <c r="M3948" s="6">
        <v>12030</v>
      </c>
      <c r="N3948" s="6">
        <v>50249</v>
      </c>
      <c r="O3948" s="6">
        <v>117461</v>
      </c>
      <c r="P3948" s="6">
        <v>100893</v>
      </c>
      <c r="Q3948" s="6">
        <v>72880.2</v>
      </c>
    </row>
    <row r="3949" spans="7:17" x14ac:dyDescent="0.3">
      <c r="G3949" s="3" t="s">
        <v>20</v>
      </c>
      <c r="H3949" s="3" t="s">
        <v>23</v>
      </c>
      <c r="I3949" s="3" t="s">
        <v>25</v>
      </c>
      <c r="J3949" s="3" t="s">
        <v>81</v>
      </c>
      <c r="K3949" s="3" t="s">
        <v>82</v>
      </c>
      <c r="L3949" s="6">
        <v>83768</v>
      </c>
      <c r="M3949" s="6">
        <v>12030</v>
      </c>
      <c r="N3949" s="6">
        <v>50249</v>
      </c>
      <c r="O3949" s="6">
        <v>36016</v>
      </c>
      <c r="P3949" s="6">
        <v>33332</v>
      </c>
      <c r="Q3949" s="6">
        <v>43079</v>
      </c>
    </row>
    <row r="3950" spans="7:17" x14ac:dyDescent="0.3">
      <c r="G3950" s="3" t="s">
        <v>20</v>
      </c>
      <c r="H3950" s="3" t="s">
        <v>23</v>
      </c>
      <c r="I3950" s="3" t="s">
        <v>25</v>
      </c>
      <c r="J3950" s="3" t="s">
        <v>81</v>
      </c>
      <c r="K3950" s="3" t="s">
        <v>83</v>
      </c>
      <c r="L3950" s="6">
        <v>83768</v>
      </c>
      <c r="M3950" s="6">
        <v>12030</v>
      </c>
      <c r="N3950" s="6">
        <v>50249</v>
      </c>
      <c r="O3950" s="6">
        <v>36016</v>
      </c>
      <c r="P3950" s="6">
        <v>41696</v>
      </c>
      <c r="Q3950" s="6">
        <v>44751.8</v>
      </c>
    </row>
    <row r="3951" spans="7:17" x14ac:dyDescent="0.3">
      <c r="G3951" s="3" t="s">
        <v>20</v>
      </c>
      <c r="H3951" s="3" t="s">
        <v>23</v>
      </c>
      <c r="I3951" s="3" t="s">
        <v>25</v>
      </c>
      <c r="J3951" s="3" t="s">
        <v>81</v>
      </c>
      <c r="K3951" s="3" t="s">
        <v>84</v>
      </c>
      <c r="L3951" s="6">
        <v>83768</v>
      </c>
      <c r="M3951" s="6">
        <v>12030</v>
      </c>
      <c r="N3951" s="6">
        <v>50249</v>
      </c>
      <c r="O3951" s="6">
        <v>36016</v>
      </c>
      <c r="P3951" s="6">
        <v>84732</v>
      </c>
      <c r="Q3951" s="6">
        <v>53359</v>
      </c>
    </row>
    <row r="3952" spans="7:17" x14ac:dyDescent="0.3">
      <c r="G3952" s="3" t="s">
        <v>20</v>
      </c>
      <c r="H3952" s="3" t="s">
        <v>23</v>
      </c>
      <c r="I3952" s="3" t="s">
        <v>25</v>
      </c>
      <c r="J3952" s="3" t="s">
        <v>81</v>
      </c>
      <c r="K3952" s="3" t="s">
        <v>24</v>
      </c>
      <c r="L3952" s="6">
        <v>83768</v>
      </c>
      <c r="M3952" s="6">
        <v>12030</v>
      </c>
      <c r="N3952" s="6">
        <v>50249</v>
      </c>
      <c r="O3952" s="6">
        <v>36016</v>
      </c>
      <c r="P3952" s="6">
        <v>100893</v>
      </c>
      <c r="Q3952" s="6">
        <v>56591.199999999997</v>
      </c>
    </row>
    <row r="3953" spans="7:17" x14ac:dyDescent="0.3">
      <c r="G3953" s="3" t="s">
        <v>20</v>
      </c>
      <c r="H3953" s="3" t="s">
        <v>23</v>
      </c>
      <c r="I3953" s="3" t="s">
        <v>25</v>
      </c>
      <c r="J3953" s="3" t="s">
        <v>82</v>
      </c>
      <c r="K3953" s="3" t="s">
        <v>83</v>
      </c>
      <c r="L3953" s="6">
        <v>83768</v>
      </c>
      <c r="M3953" s="6">
        <v>12030</v>
      </c>
      <c r="N3953" s="6">
        <v>50249</v>
      </c>
      <c r="O3953" s="6">
        <v>33332</v>
      </c>
      <c r="P3953" s="6">
        <v>41696</v>
      </c>
      <c r="Q3953" s="6">
        <v>44215</v>
      </c>
    </row>
    <row r="3954" spans="7:17" x14ac:dyDescent="0.3">
      <c r="G3954" s="3" t="s">
        <v>20</v>
      </c>
      <c r="H3954" s="3" t="s">
        <v>23</v>
      </c>
      <c r="I3954" s="3" t="s">
        <v>25</v>
      </c>
      <c r="J3954" s="3" t="s">
        <v>82</v>
      </c>
      <c r="K3954" s="3" t="s">
        <v>84</v>
      </c>
      <c r="L3954" s="6">
        <v>83768</v>
      </c>
      <c r="M3954" s="6">
        <v>12030</v>
      </c>
      <c r="N3954" s="6">
        <v>50249</v>
      </c>
      <c r="O3954" s="6">
        <v>33332</v>
      </c>
      <c r="P3954" s="6">
        <v>84732</v>
      </c>
      <c r="Q3954" s="6">
        <v>52822.2</v>
      </c>
    </row>
    <row r="3955" spans="7:17" x14ac:dyDescent="0.3">
      <c r="G3955" s="3" t="s">
        <v>20</v>
      </c>
      <c r="H3955" s="3" t="s">
        <v>23</v>
      </c>
      <c r="I3955" s="3" t="s">
        <v>25</v>
      </c>
      <c r="J3955" s="3" t="s">
        <v>82</v>
      </c>
      <c r="K3955" s="3" t="s">
        <v>24</v>
      </c>
      <c r="L3955" s="6">
        <v>83768</v>
      </c>
      <c r="M3955" s="6">
        <v>12030</v>
      </c>
      <c r="N3955" s="6">
        <v>50249</v>
      </c>
      <c r="O3955" s="6">
        <v>33332</v>
      </c>
      <c r="P3955" s="6">
        <v>100893</v>
      </c>
      <c r="Q3955" s="6">
        <v>56054.400000000001</v>
      </c>
    </row>
    <row r="3956" spans="7:17" x14ac:dyDescent="0.3">
      <c r="G3956" s="3" t="s">
        <v>20</v>
      </c>
      <c r="H3956" s="3" t="s">
        <v>23</v>
      </c>
      <c r="I3956" s="3" t="s">
        <v>25</v>
      </c>
      <c r="J3956" s="3" t="s">
        <v>83</v>
      </c>
      <c r="K3956" s="3" t="s">
        <v>84</v>
      </c>
      <c r="L3956" s="6">
        <v>83768</v>
      </c>
      <c r="M3956" s="6">
        <v>12030</v>
      </c>
      <c r="N3956" s="6">
        <v>50249</v>
      </c>
      <c r="O3956" s="6">
        <v>41696</v>
      </c>
      <c r="P3956" s="6">
        <v>84732</v>
      </c>
      <c r="Q3956" s="6">
        <v>54495</v>
      </c>
    </row>
    <row r="3957" spans="7:17" x14ac:dyDescent="0.3">
      <c r="G3957" s="3" t="s">
        <v>20</v>
      </c>
      <c r="H3957" s="3" t="s">
        <v>23</v>
      </c>
      <c r="I3957" s="3" t="s">
        <v>25</v>
      </c>
      <c r="J3957" s="3" t="s">
        <v>83</v>
      </c>
      <c r="K3957" s="3" t="s">
        <v>24</v>
      </c>
      <c r="L3957" s="6">
        <v>83768</v>
      </c>
      <c r="M3957" s="6">
        <v>12030</v>
      </c>
      <c r="N3957" s="6">
        <v>50249</v>
      </c>
      <c r="O3957" s="6">
        <v>41696</v>
      </c>
      <c r="P3957" s="6">
        <v>100893</v>
      </c>
      <c r="Q3957" s="6">
        <v>57727.199999999997</v>
      </c>
    </row>
    <row r="3958" spans="7:17" x14ac:dyDescent="0.3">
      <c r="G3958" s="3" t="s">
        <v>20</v>
      </c>
      <c r="H3958" s="3" t="s">
        <v>23</v>
      </c>
      <c r="I3958" s="3" t="s">
        <v>25</v>
      </c>
      <c r="J3958" s="3" t="s">
        <v>84</v>
      </c>
      <c r="K3958" s="3" t="s">
        <v>24</v>
      </c>
      <c r="L3958" s="6">
        <v>83768</v>
      </c>
      <c r="M3958" s="6">
        <v>12030</v>
      </c>
      <c r="N3958" s="6">
        <v>50249</v>
      </c>
      <c r="O3958" s="6">
        <v>84732</v>
      </c>
      <c r="P3958" s="6">
        <v>100893</v>
      </c>
      <c r="Q3958" s="6">
        <v>66334.399999999994</v>
      </c>
    </row>
    <row r="3959" spans="7:17" x14ac:dyDescent="0.3">
      <c r="G3959" s="3" t="s">
        <v>20</v>
      </c>
      <c r="H3959" s="3" t="s">
        <v>23</v>
      </c>
      <c r="I3959" s="3" t="s">
        <v>80</v>
      </c>
      <c r="J3959" s="3" t="s">
        <v>81</v>
      </c>
      <c r="K3959" s="3" t="s">
        <v>82</v>
      </c>
      <c r="L3959" s="6">
        <v>83768</v>
      </c>
      <c r="M3959" s="6">
        <v>12030</v>
      </c>
      <c r="N3959" s="6">
        <v>117461</v>
      </c>
      <c r="O3959" s="6">
        <v>36016</v>
      </c>
      <c r="P3959" s="6">
        <v>33332</v>
      </c>
      <c r="Q3959" s="6">
        <v>56521.4</v>
      </c>
    </row>
    <row r="3960" spans="7:17" x14ac:dyDescent="0.3">
      <c r="G3960" s="3" t="s">
        <v>20</v>
      </c>
      <c r="H3960" s="3" t="s">
        <v>23</v>
      </c>
      <c r="I3960" s="3" t="s">
        <v>80</v>
      </c>
      <c r="J3960" s="3" t="s">
        <v>81</v>
      </c>
      <c r="K3960" s="3" t="s">
        <v>83</v>
      </c>
      <c r="L3960" s="6">
        <v>83768</v>
      </c>
      <c r="M3960" s="6">
        <v>12030</v>
      </c>
      <c r="N3960" s="6">
        <v>117461</v>
      </c>
      <c r="O3960" s="6">
        <v>36016</v>
      </c>
      <c r="P3960" s="6">
        <v>41696</v>
      </c>
      <c r="Q3960" s="6">
        <v>58194.2</v>
      </c>
    </row>
    <row r="3961" spans="7:17" x14ac:dyDescent="0.3">
      <c r="G3961" s="3" t="s">
        <v>20</v>
      </c>
      <c r="H3961" s="3" t="s">
        <v>23</v>
      </c>
      <c r="I3961" s="3" t="s">
        <v>80</v>
      </c>
      <c r="J3961" s="3" t="s">
        <v>81</v>
      </c>
      <c r="K3961" s="3" t="s">
        <v>84</v>
      </c>
      <c r="L3961" s="6">
        <v>83768</v>
      </c>
      <c r="M3961" s="6">
        <v>12030</v>
      </c>
      <c r="N3961" s="6">
        <v>117461</v>
      </c>
      <c r="O3961" s="6">
        <v>36016</v>
      </c>
      <c r="P3961" s="6">
        <v>84732</v>
      </c>
      <c r="Q3961" s="6">
        <v>66801.399999999994</v>
      </c>
    </row>
    <row r="3962" spans="7:17" x14ac:dyDescent="0.3">
      <c r="G3962" s="3" t="s">
        <v>20</v>
      </c>
      <c r="H3962" s="3" t="s">
        <v>23</v>
      </c>
      <c r="I3962" s="3" t="s">
        <v>80</v>
      </c>
      <c r="J3962" s="3" t="s">
        <v>81</v>
      </c>
      <c r="K3962" s="3" t="s">
        <v>24</v>
      </c>
      <c r="L3962" s="6">
        <v>83768</v>
      </c>
      <c r="M3962" s="6">
        <v>12030</v>
      </c>
      <c r="N3962" s="6">
        <v>117461</v>
      </c>
      <c r="O3962" s="6">
        <v>36016</v>
      </c>
      <c r="P3962" s="6">
        <v>100893</v>
      </c>
      <c r="Q3962" s="6">
        <v>70033.600000000006</v>
      </c>
    </row>
    <row r="3963" spans="7:17" x14ac:dyDescent="0.3">
      <c r="G3963" s="3" t="s">
        <v>20</v>
      </c>
      <c r="H3963" s="3" t="s">
        <v>23</v>
      </c>
      <c r="I3963" s="3" t="s">
        <v>80</v>
      </c>
      <c r="J3963" s="3" t="s">
        <v>82</v>
      </c>
      <c r="K3963" s="3" t="s">
        <v>83</v>
      </c>
      <c r="L3963" s="6">
        <v>83768</v>
      </c>
      <c r="M3963" s="6">
        <v>12030</v>
      </c>
      <c r="N3963" s="6">
        <v>117461</v>
      </c>
      <c r="O3963" s="6">
        <v>33332</v>
      </c>
      <c r="P3963" s="6">
        <v>41696</v>
      </c>
      <c r="Q3963" s="6">
        <v>57657.4</v>
      </c>
    </row>
    <row r="3964" spans="7:17" x14ac:dyDescent="0.3">
      <c r="G3964" s="3" t="s">
        <v>20</v>
      </c>
      <c r="H3964" s="3" t="s">
        <v>23</v>
      </c>
      <c r="I3964" s="3" t="s">
        <v>80</v>
      </c>
      <c r="J3964" s="3" t="s">
        <v>82</v>
      </c>
      <c r="K3964" s="3" t="s">
        <v>84</v>
      </c>
      <c r="L3964" s="6">
        <v>83768</v>
      </c>
      <c r="M3964" s="6">
        <v>12030</v>
      </c>
      <c r="N3964" s="6">
        <v>117461</v>
      </c>
      <c r="O3964" s="6">
        <v>33332</v>
      </c>
      <c r="P3964" s="6">
        <v>84732</v>
      </c>
      <c r="Q3964" s="6">
        <v>66264.600000000006</v>
      </c>
    </row>
    <row r="3965" spans="7:17" x14ac:dyDescent="0.3">
      <c r="G3965" s="3" t="s">
        <v>20</v>
      </c>
      <c r="H3965" s="3" t="s">
        <v>23</v>
      </c>
      <c r="I3965" s="3" t="s">
        <v>80</v>
      </c>
      <c r="J3965" s="3" t="s">
        <v>82</v>
      </c>
      <c r="K3965" s="3" t="s">
        <v>24</v>
      </c>
      <c r="L3965" s="6">
        <v>83768</v>
      </c>
      <c r="M3965" s="6">
        <v>12030</v>
      </c>
      <c r="N3965" s="6">
        <v>117461</v>
      </c>
      <c r="O3965" s="6">
        <v>33332</v>
      </c>
      <c r="P3965" s="6">
        <v>100893</v>
      </c>
      <c r="Q3965" s="6">
        <v>69496.800000000003</v>
      </c>
    </row>
    <row r="3966" spans="7:17" x14ac:dyDescent="0.3">
      <c r="G3966" s="3" t="s">
        <v>20</v>
      </c>
      <c r="H3966" s="3" t="s">
        <v>23</v>
      </c>
      <c r="I3966" s="3" t="s">
        <v>80</v>
      </c>
      <c r="J3966" s="3" t="s">
        <v>83</v>
      </c>
      <c r="K3966" s="3" t="s">
        <v>84</v>
      </c>
      <c r="L3966" s="6">
        <v>83768</v>
      </c>
      <c r="M3966" s="6">
        <v>12030</v>
      </c>
      <c r="N3966" s="6">
        <v>117461</v>
      </c>
      <c r="O3966" s="6">
        <v>41696</v>
      </c>
      <c r="P3966" s="6">
        <v>84732</v>
      </c>
      <c r="Q3966" s="6">
        <v>67937.399999999994</v>
      </c>
    </row>
    <row r="3967" spans="7:17" x14ac:dyDescent="0.3">
      <c r="G3967" s="3" t="s">
        <v>20</v>
      </c>
      <c r="H3967" s="3" t="s">
        <v>23</v>
      </c>
      <c r="I3967" s="3" t="s">
        <v>80</v>
      </c>
      <c r="J3967" s="3" t="s">
        <v>83</v>
      </c>
      <c r="K3967" s="3" t="s">
        <v>24</v>
      </c>
      <c r="L3967" s="6">
        <v>83768</v>
      </c>
      <c r="M3967" s="6">
        <v>12030</v>
      </c>
      <c r="N3967" s="6">
        <v>117461</v>
      </c>
      <c r="O3967" s="6">
        <v>41696</v>
      </c>
      <c r="P3967" s="6">
        <v>100893</v>
      </c>
      <c r="Q3967" s="6">
        <v>71169.600000000006</v>
      </c>
    </row>
    <row r="3968" spans="7:17" x14ac:dyDescent="0.3">
      <c r="G3968" s="3" t="s">
        <v>20</v>
      </c>
      <c r="H3968" s="3" t="s">
        <v>23</v>
      </c>
      <c r="I3968" s="3" t="s">
        <v>80</v>
      </c>
      <c r="J3968" s="3" t="s">
        <v>84</v>
      </c>
      <c r="K3968" s="3" t="s">
        <v>24</v>
      </c>
      <c r="L3968" s="6">
        <v>83768</v>
      </c>
      <c r="M3968" s="6">
        <v>12030</v>
      </c>
      <c r="N3968" s="6">
        <v>117461</v>
      </c>
      <c r="O3968" s="6">
        <v>84732</v>
      </c>
      <c r="P3968" s="6">
        <v>100893</v>
      </c>
      <c r="Q3968" s="6">
        <v>79776.800000000003</v>
      </c>
    </row>
    <row r="3969" spans="7:17" x14ac:dyDescent="0.3">
      <c r="G3969" s="3" t="s">
        <v>20</v>
      </c>
      <c r="H3969" s="3" t="s">
        <v>23</v>
      </c>
      <c r="I3969" s="3" t="s">
        <v>81</v>
      </c>
      <c r="J3969" s="3" t="s">
        <v>82</v>
      </c>
      <c r="K3969" s="3" t="s">
        <v>83</v>
      </c>
      <c r="L3969" s="6">
        <v>83768</v>
      </c>
      <c r="M3969" s="6">
        <v>12030</v>
      </c>
      <c r="N3969" s="6">
        <v>36016</v>
      </c>
      <c r="O3969" s="6">
        <v>33332</v>
      </c>
      <c r="P3969" s="6">
        <v>41696</v>
      </c>
      <c r="Q3969" s="6">
        <v>41368.400000000001</v>
      </c>
    </row>
    <row r="3970" spans="7:17" x14ac:dyDescent="0.3">
      <c r="G3970" s="3" t="s">
        <v>20</v>
      </c>
      <c r="H3970" s="3" t="s">
        <v>23</v>
      </c>
      <c r="I3970" s="3" t="s">
        <v>81</v>
      </c>
      <c r="J3970" s="3" t="s">
        <v>82</v>
      </c>
      <c r="K3970" s="3" t="s">
        <v>84</v>
      </c>
      <c r="L3970" s="6">
        <v>83768</v>
      </c>
      <c r="M3970" s="6">
        <v>12030</v>
      </c>
      <c r="N3970" s="6">
        <v>36016</v>
      </c>
      <c r="O3970" s="6">
        <v>33332</v>
      </c>
      <c r="P3970" s="6">
        <v>84732</v>
      </c>
      <c r="Q3970" s="6">
        <v>49975.6</v>
      </c>
    </row>
    <row r="3971" spans="7:17" x14ac:dyDescent="0.3">
      <c r="G3971" s="3" t="s">
        <v>20</v>
      </c>
      <c r="H3971" s="3" t="s">
        <v>23</v>
      </c>
      <c r="I3971" s="3" t="s">
        <v>81</v>
      </c>
      <c r="J3971" s="3" t="s">
        <v>82</v>
      </c>
      <c r="K3971" s="3" t="s">
        <v>24</v>
      </c>
      <c r="L3971" s="6">
        <v>83768</v>
      </c>
      <c r="M3971" s="6">
        <v>12030</v>
      </c>
      <c r="N3971" s="6">
        <v>36016</v>
      </c>
      <c r="O3971" s="6">
        <v>33332</v>
      </c>
      <c r="P3971" s="6">
        <v>100893</v>
      </c>
      <c r="Q3971" s="6">
        <v>53207.8</v>
      </c>
    </row>
    <row r="3972" spans="7:17" x14ac:dyDescent="0.3">
      <c r="G3972" s="3" t="s">
        <v>20</v>
      </c>
      <c r="H3972" s="3" t="s">
        <v>23</v>
      </c>
      <c r="I3972" s="3" t="s">
        <v>81</v>
      </c>
      <c r="J3972" s="3" t="s">
        <v>83</v>
      </c>
      <c r="K3972" s="3" t="s">
        <v>84</v>
      </c>
      <c r="L3972" s="6">
        <v>83768</v>
      </c>
      <c r="M3972" s="6">
        <v>12030</v>
      </c>
      <c r="N3972" s="6">
        <v>36016</v>
      </c>
      <c r="O3972" s="6">
        <v>41696</v>
      </c>
      <c r="P3972" s="6">
        <v>84732</v>
      </c>
      <c r="Q3972" s="6">
        <v>51648.4</v>
      </c>
    </row>
    <row r="3973" spans="7:17" x14ac:dyDescent="0.3">
      <c r="G3973" s="3" t="s">
        <v>20</v>
      </c>
      <c r="H3973" s="3" t="s">
        <v>23</v>
      </c>
      <c r="I3973" s="3" t="s">
        <v>81</v>
      </c>
      <c r="J3973" s="3" t="s">
        <v>83</v>
      </c>
      <c r="K3973" s="3" t="s">
        <v>24</v>
      </c>
      <c r="L3973" s="6">
        <v>83768</v>
      </c>
      <c r="M3973" s="6">
        <v>12030</v>
      </c>
      <c r="N3973" s="6">
        <v>36016</v>
      </c>
      <c r="O3973" s="6">
        <v>41696</v>
      </c>
      <c r="P3973" s="6">
        <v>100893</v>
      </c>
      <c r="Q3973" s="6">
        <v>54880.6</v>
      </c>
    </row>
    <row r="3974" spans="7:17" x14ac:dyDescent="0.3">
      <c r="G3974" s="3" t="s">
        <v>20</v>
      </c>
      <c r="H3974" s="3" t="s">
        <v>23</v>
      </c>
      <c r="I3974" s="3" t="s">
        <v>81</v>
      </c>
      <c r="J3974" s="3" t="s">
        <v>84</v>
      </c>
      <c r="K3974" s="3" t="s">
        <v>24</v>
      </c>
      <c r="L3974" s="6">
        <v>83768</v>
      </c>
      <c r="M3974" s="6">
        <v>12030</v>
      </c>
      <c r="N3974" s="6">
        <v>36016</v>
      </c>
      <c r="O3974" s="6">
        <v>84732</v>
      </c>
      <c r="P3974" s="6">
        <v>100893</v>
      </c>
      <c r="Q3974" s="6">
        <v>63487.8</v>
      </c>
    </row>
    <row r="3975" spans="7:17" x14ac:dyDescent="0.3">
      <c r="G3975" s="3" t="s">
        <v>20</v>
      </c>
      <c r="H3975" s="3" t="s">
        <v>23</v>
      </c>
      <c r="I3975" s="3" t="s">
        <v>82</v>
      </c>
      <c r="J3975" s="3" t="s">
        <v>83</v>
      </c>
      <c r="K3975" s="3" t="s">
        <v>84</v>
      </c>
      <c r="L3975" s="6">
        <v>83768</v>
      </c>
      <c r="M3975" s="6">
        <v>12030</v>
      </c>
      <c r="N3975" s="6">
        <v>33332</v>
      </c>
      <c r="O3975" s="6">
        <v>41696</v>
      </c>
      <c r="P3975" s="6">
        <v>84732</v>
      </c>
      <c r="Q3975" s="6">
        <v>51111.6</v>
      </c>
    </row>
    <row r="3976" spans="7:17" x14ac:dyDescent="0.3">
      <c r="G3976" s="3" t="s">
        <v>20</v>
      </c>
      <c r="H3976" s="3" t="s">
        <v>23</v>
      </c>
      <c r="I3976" s="3" t="s">
        <v>82</v>
      </c>
      <c r="J3976" s="3" t="s">
        <v>83</v>
      </c>
      <c r="K3976" s="3" t="s">
        <v>24</v>
      </c>
      <c r="L3976" s="6">
        <v>83768</v>
      </c>
      <c r="M3976" s="6">
        <v>12030</v>
      </c>
      <c r="N3976" s="6">
        <v>33332</v>
      </c>
      <c r="O3976" s="6">
        <v>41696</v>
      </c>
      <c r="P3976" s="6">
        <v>100893</v>
      </c>
      <c r="Q3976" s="6">
        <v>54343.8</v>
      </c>
    </row>
    <row r="3977" spans="7:17" x14ac:dyDescent="0.3">
      <c r="G3977" s="3" t="s">
        <v>20</v>
      </c>
      <c r="H3977" s="3" t="s">
        <v>23</v>
      </c>
      <c r="I3977" s="3" t="s">
        <v>82</v>
      </c>
      <c r="J3977" s="3" t="s">
        <v>84</v>
      </c>
      <c r="K3977" s="3" t="s">
        <v>24</v>
      </c>
      <c r="L3977" s="6">
        <v>83768</v>
      </c>
      <c r="M3977" s="6">
        <v>12030</v>
      </c>
      <c r="N3977" s="6">
        <v>33332</v>
      </c>
      <c r="O3977" s="6">
        <v>84732</v>
      </c>
      <c r="P3977" s="6">
        <v>100893</v>
      </c>
      <c r="Q3977" s="6">
        <v>62951</v>
      </c>
    </row>
    <row r="3978" spans="7:17" x14ac:dyDescent="0.3">
      <c r="G3978" s="3" t="s">
        <v>20</v>
      </c>
      <c r="H3978" s="3" t="s">
        <v>23</v>
      </c>
      <c r="I3978" s="3" t="s">
        <v>83</v>
      </c>
      <c r="J3978" s="3" t="s">
        <v>84</v>
      </c>
      <c r="K3978" s="3" t="s">
        <v>24</v>
      </c>
      <c r="L3978" s="6">
        <v>83768</v>
      </c>
      <c r="M3978" s="6">
        <v>12030</v>
      </c>
      <c r="N3978" s="6">
        <v>41696</v>
      </c>
      <c r="O3978" s="6">
        <v>84732</v>
      </c>
      <c r="P3978" s="6">
        <v>100893</v>
      </c>
      <c r="Q3978" s="6">
        <v>64623.8</v>
      </c>
    </row>
    <row r="3979" spans="7:17" x14ac:dyDescent="0.3">
      <c r="G3979" s="3" t="s">
        <v>20</v>
      </c>
      <c r="H3979" s="3" t="s">
        <v>77</v>
      </c>
      <c r="I3979" s="3" t="s">
        <v>78</v>
      </c>
      <c r="J3979" s="3" t="s">
        <v>79</v>
      </c>
      <c r="K3979" s="3" t="s">
        <v>25</v>
      </c>
      <c r="L3979" s="6">
        <v>83768</v>
      </c>
      <c r="M3979" s="6">
        <v>65219</v>
      </c>
      <c r="N3979" s="6">
        <v>94450</v>
      </c>
      <c r="O3979" s="6">
        <v>97051</v>
      </c>
      <c r="P3979" s="6">
        <v>50249</v>
      </c>
      <c r="Q3979" s="6">
        <v>78147.399999999994</v>
      </c>
    </row>
    <row r="3980" spans="7:17" x14ac:dyDescent="0.3">
      <c r="G3980" s="3" t="s">
        <v>20</v>
      </c>
      <c r="H3980" s="3" t="s">
        <v>77</v>
      </c>
      <c r="I3980" s="3" t="s">
        <v>78</v>
      </c>
      <c r="J3980" s="3" t="s">
        <v>79</v>
      </c>
      <c r="K3980" s="3" t="s">
        <v>80</v>
      </c>
      <c r="L3980" s="6">
        <v>83768</v>
      </c>
      <c r="M3980" s="6">
        <v>65219</v>
      </c>
      <c r="N3980" s="6">
        <v>94450</v>
      </c>
      <c r="O3980" s="6">
        <v>97051</v>
      </c>
      <c r="P3980" s="6">
        <v>117461</v>
      </c>
      <c r="Q3980" s="6">
        <v>91589.8</v>
      </c>
    </row>
    <row r="3981" spans="7:17" x14ac:dyDescent="0.3">
      <c r="G3981" s="3" t="s">
        <v>20</v>
      </c>
      <c r="H3981" s="3" t="s">
        <v>77</v>
      </c>
      <c r="I3981" s="3" t="s">
        <v>78</v>
      </c>
      <c r="J3981" s="3" t="s">
        <v>79</v>
      </c>
      <c r="K3981" s="3" t="s">
        <v>81</v>
      </c>
      <c r="L3981" s="6">
        <v>83768</v>
      </c>
      <c r="M3981" s="6">
        <v>65219</v>
      </c>
      <c r="N3981" s="6">
        <v>94450</v>
      </c>
      <c r="O3981" s="6">
        <v>97051</v>
      </c>
      <c r="P3981" s="6">
        <v>36016</v>
      </c>
      <c r="Q3981" s="6">
        <v>75300.800000000003</v>
      </c>
    </row>
    <row r="3982" spans="7:17" x14ac:dyDescent="0.3">
      <c r="G3982" s="3" t="s">
        <v>20</v>
      </c>
      <c r="H3982" s="3" t="s">
        <v>77</v>
      </c>
      <c r="I3982" s="3" t="s">
        <v>78</v>
      </c>
      <c r="J3982" s="3" t="s">
        <v>79</v>
      </c>
      <c r="K3982" s="3" t="s">
        <v>82</v>
      </c>
      <c r="L3982" s="6">
        <v>83768</v>
      </c>
      <c r="M3982" s="6">
        <v>65219</v>
      </c>
      <c r="N3982" s="6">
        <v>94450</v>
      </c>
      <c r="O3982" s="6">
        <v>97051</v>
      </c>
      <c r="P3982" s="6">
        <v>33332</v>
      </c>
      <c r="Q3982" s="6">
        <v>74764</v>
      </c>
    </row>
    <row r="3983" spans="7:17" x14ac:dyDescent="0.3">
      <c r="G3983" s="3" t="s">
        <v>20</v>
      </c>
      <c r="H3983" s="3" t="s">
        <v>77</v>
      </c>
      <c r="I3983" s="3" t="s">
        <v>78</v>
      </c>
      <c r="J3983" s="3" t="s">
        <v>79</v>
      </c>
      <c r="K3983" s="3" t="s">
        <v>83</v>
      </c>
      <c r="L3983" s="6">
        <v>83768</v>
      </c>
      <c r="M3983" s="6">
        <v>65219</v>
      </c>
      <c r="N3983" s="6">
        <v>94450</v>
      </c>
      <c r="O3983" s="6">
        <v>97051</v>
      </c>
      <c r="P3983" s="6">
        <v>41696</v>
      </c>
      <c r="Q3983" s="6">
        <v>76436.800000000003</v>
      </c>
    </row>
    <row r="3984" spans="7:17" x14ac:dyDescent="0.3">
      <c r="G3984" s="3" t="s">
        <v>20</v>
      </c>
      <c r="H3984" s="3" t="s">
        <v>77</v>
      </c>
      <c r="I3984" s="3" t="s">
        <v>78</v>
      </c>
      <c r="J3984" s="3" t="s">
        <v>79</v>
      </c>
      <c r="K3984" s="3" t="s">
        <v>84</v>
      </c>
      <c r="L3984" s="6">
        <v>83768</v>
      </c>
      <c r="M3984" s="6">
        <v>65219</v>
      </c>
      <c r="N3984" s="6">
        <v>94450</v>
      </c>
      <c r="O3984" s="6">
        <v>97051</v>
      </c>
      <c r="P3984" s="6">
        <v>84732</v>
      </c>
      <c r="Q3984" s="6">
        <v>85044</v>
      </c>
    </row>
    <row r="3985" spans="7:17" x14ac:dyDescent="0.3">
      <c r="G3985" s="3" t="s">
        <v>20</v>
      </c>
      <c r="H3985" s="3" t="s">
        <v>77</v>
      </c>
      <c r="I3985" s="3" t="s">
        <v>78</v>
      </c>
      <c r="J3985" s="3" t="s">
        <v>79</v>
      </c>
      <c r="K3985" s="3" t="s">
        <v>24</v>
      </c>
      <c r="L3985" s="6">
        <v>83768</v>
      </c>
      <c r="M3985" s="6">
        <v>65219</v>
      </c>
      <c r="N3985" s="6">
        <v>94450</v>
      </c>
      <c r="O3985" s="6">
        <v>97051</v>
      </c>
      <c r="P3985" s="6">
        <v>100893</v>
      </c>
      <c r="Q3985" s="6">
        <v>88276.2</v>
      </c>
    </row>
    <row r="3986" spans="7:17" x14ac:dyDescent="0.3">
      <c r="G3986" s="3" t="s">
        <v>20</v>
      </c>
      <c r="H3986" s="3" t="s">
        <v>77</v>
      </c>
      <c r="I3986" s="3" t="s">
        <v>78</v>
      </c>
      <c r="J3986" s="3" t="s">
        <v>25</v>
      </c>
      <c r="K3986" s="3" t="s">
        <v>80</v>
      </c>
      <c r="L3986" s="6">
        <v>83768</v>
      </c>
      <c r="M3986" s="6">
        <v>65219</v>
      </c>
      <c r="N3986" s="6">
        <v>94450</v>
      </c>
      <c r="O3986" s="6">
        <v>50249</v>
      </c>
      <c r="P3986" s="6">
        <v>117461</v>
      </c>
      <c r="Q3986" s="6">
        <v>82229.399999999994</v>
      </c>
    </row>
    <row r="3987" spans="7:17" x14ac:dyDescent="0.3">
      <c r="G3987" s="3" t="s">
        <v>20</v>
      </c>
      <c r="H3987" s="3" t="s">
        <v>77</v>
      </c>
      <c r="I3987" s="3" t="s">
        <v>78</v>
      </c>
      <c r="J3987" s="3" t="s">
        <v>25</v>
      </c>
      <c r="K3987" s="3" t="s">
        <v>81</v>
      </c>
      <c r="L3987" s="6">
        <v>83768</v>
      </c>
      <c r="M3987" s="6">
        <v>65219</v>
      </c>
      <c r="N3987" s="6">
        <v>94450</v>
      </c>
      <c r="O3987" s="6">
        <v>50249</v>
      </c>
      <c r="P3987" s="6">
        <v>36016</v>
      </c>
      <c r="Q3987" s="6">
        <v>65940.399999999994</v>
      </c>
    </row>
    <row r="3988" spans="7:17" x14ac:dyDescent="0.3">
      <c r="G3988" s="3" t="s">
        <v>20</v>
      </c>
      <c r="H3988" s="3" t="s">
        <v>77</v>
      </c>
      <c r="I3988" s="3" t="s">
        <v>78</v>
      </c>
      <c r="J3988" s="3" t="s">
        <v>25</v>
      </c>
      <c r="K3988" s="3" t="s">
        <v>82</v>
      </c>
      <c r="L3988" s="6">
        <v>83768</v>
      </c>
      <c r="M3988" s="6">
        <v>65219</v>
      </c>
      <c r="N3988" s="6">
        <v>94450</v>
      </c>
      <c r="O3988" s="6">
        <v>50249</v>
      </c>
      <c r="P3988" s="6">
        <v>33332</v>
      </c>
      <c r="Q3988" s="6">
        <v>65403.6</v>
      </c>
    </row>
    <row r="3989" spans="7:17" x14ac:dyDescent="0.3">
      <c r="G3989" s="3" t="s">
        <v>20</v>
      </c>
      <c r="H3989" s="3" t="s">
        <v>77</v>
      </c>
      <c r="I3989" s="3" t="s">
        <v>78</v>
      </c>
      <c r="J3989" s="3" t="s">
        <v>25</v>
      </c>
      <c r="K3989" s="3" t="s">
        <v>83</v>
      </c>
      <c r="L3989" s="6">
        <v>83768</v>
      </c>
      <c r="M3989" s="6">
        <v>65219</v>
      </c>
      <c r="N3989" s="6">
        <v>94450</v>
      </c>
      <c r="O3989" s="6">
        <v>50249</v>
      </c>
      <c r="P3989" s="6">
        <v>41696</v>
      </c>
      <c r="Q3989" s="6">
        <v>67076.399999999994</v>
      </c>
    </row>
    <row r="3990" spans="7:17" x14ac:dyDescent="0.3">
      <c r="G3990" s="3" t="s">
        <v>20</v>
      </c>
      <c r="H3990" s="3" t="s">
        <v>77</v>
      </c>
      <c r="I3990" s="3" t="s">
        <v>78</v>
      </c>
      <c r="J3990" s="3" t="s">
        <v>25</v>
      </c>
      <c r="K3990" s="3" t="s">
        <v>84</v>
      </c>
      <c r="L3990" s="6">
        <v>83768</v>
      </c>
      <c r="M3990" s="6">
        <v>65219</v>
      </c>
      <c r="N3990" s="6">
        <v>94450</v>
      </c>
      <c r="O3990" s="6">
        <v>50249</v>
      </c>
      <c r="P3990" s="6">
        <v>84732</v>
      </c>
      <c r="Q3990" s="6">
        <v>75683.600000000006</v>
      </c>
    </row>
    <row r="3991" spans="7:17" x14ac:dyDescent="0.3">
      <c r="G3991" s="3" t="s">
        <v>20</v>
      </c>
      <c r="H3991" s="3" t="s">
        <v>77</v>
      </c>
      <c r="I3991" s="3" t="s">
        <v>78</v>
      </c>
      <c r="J3991" s="3" t="s">
        <v>25</v>
      </c>
      <c r="K3991" s="3" t="s">
        <v>24</v>
      </c>
      <c r="L3991" s="6">
        <v>83768</v>
      </c>
      <c r="M3991" s="6">
        <v>65219</v>
      </c>
      <c r="N3991" s="6">
        <v>94450</v>
      </c>
      <c r="O3991" s="6">
        <v>50249</v>
      </c>
      <c r="P3991" s="6">
        <v>100893</v>
      </c>
      <c r="Q3991" s="6">
        <v>78915.8</v>
      </c>
    </row>
    <row r="3992" spans="7:17" x14ac:dyDescent="0.3">
      <c r="G3992" s="3" t="s">
        <v>20</v>
      </c>
      <c r="H3992" s="3" t="s">
        <v>77</v>
      </c>
      <c r="I3992" s="3" t="s">
        <v>78</v>
      </c>
      <c r="J3992" s="3" t="s">
        <v>80</v>
      </c>
      <c r="K3992" s="3" t="s">
        <v>81</v>
      </c>
      <c r="L3992" s="6">
        <v>83768</v>
      </c>
      <c r="M3992" s="6">
        <v>65219</v>
      </c>
      <c r="N3992" s="6">
        <v>94450</v>
      </c>
      <c r="O3992" s="6">
        <v>117461</v>
      </c>
      <c r="P3992" s="6">
        <v>36016</v>
      </c>
      <c r="Q3992" s="6">
        <v>79382.8</v>
      </c>
    </row>
    <row r="3993" spans="7:17" x14ac:dyDescent="0.3">
      <c r="G3993" s="3" t="s">
        <v>20</v>
      </c>
      <c r="H3993" s="3" t="s">
        <v>77</v>
      </c>
      <c r="I3993" s="3" t="s">
        <v>78</v>
      </c>
      <c r="J3993" s="3" t="s">
        <v>80</v>
      </c>
      <c r="K3993" s="3" t="s">
        <v>82</v>
      </c>
      <c r="L3993" s="6">
        <v>83768</v>
      </c>
      <c r="M3993" s="6">
        <v>65219</v>
      </c>
      <c r="N3993" s="6">
        <v>94450</v>
      </c>
      <c r="O3993" s="6">
        <v>117461</v>
      </c>
      <c r="P3993" s="6">
        <v>33332</v>
      </c>
      <c r="Q3993" s="6">
        <v>78846</v>
      </c>
    </row>
    <row r="3994" spans="7:17" x14ac:dyDescent="0.3">
      <c r="G3994" s="3" t="s">
        <v>20</v>
      </c>
      <c r="H3994" s="3" t="s">
        <v>77</v>
      </c>
      <c r="I3994" s="3" t="s">
        <v>78</v>
      </c>
      <c r="J3994" s="3" t="s">
        <v>80</v>
      </c>
      <c r="K3994" s="3" t="s">
        <v>83</v>
      </c>
      <c r="L3994" s="6">
        <v>83768</v>
      </c>
      <c r="M3994" s="6">
        <v>65219</v>
      </c>
      <c r="N3994" s="6">
        <v>94450</v>
      </c>
      <c r="O3994" s="6">
        <v>117461</v>
      </c>
      <c r="P3994" s="6">
        <v>41696</v>
      </c>
      <c r="Q3994" s="6">
        <v>80518.8</v>
      </c>
    </row>
    <row r="3995" spans="7:17" x14ac:dyDescent="0.3">
      <c r="G3995" s="3" t="s">
        <v>20</v>
      </c>
      <c r="H3995" s="3" t="s">
        <v>77</v>
      </c>
      <c r="I3995" s="3" t="s">
        <v>78</v>
      </c>
      <c r="J3995" s="3" t="s">
        <v>80</v>
      </c>
      <c r="K3995" s="3" t="s">
        <v>84</v>
      </c>
      <c r="L3995" s="6">
        <v>83768</v>
      </c>
      <c r="M3995" s="6">
        <v>65219</v>
      </c>
      <c r="N3995" s="6">
        <v>94450</v>
      </c>
      <c r="O3995" s="6">
        <v>117461</v>
      </c>
      <c r="P3995" s="6">
        <v>84732</v>
      </c>
      <c r="Q3995" s="6">
        <v>89126</v>
      </c>
    </row>
    <row r="3996" spans="7:17" x14ac:dyDescent="0.3">
      <c r="G3996" s="3" t="s">
        <v>20</v>
      </c>
      <c r="H3996" s="3" t="s">
        <v>77</v>
      </c>
      <c r="I3996" s="3" t="s">
        <v>78</v>
      </c>
      <c r="J3996" s="3" t="s">
        <v>80</v>
      </c>
      <c r="K3996" s="3" t="s">
        <v>24</v>
      </c>
      <c r="L3996" s="6">
        <v>83768</v>
      </c>
      <c r="M3996" s="6">
        <v>65219</v>
      </c>
      <c r="N3996" s="6">
        <v>94450</v>
      </c>
      <c r="O3996" s="6">
        <v>117461</v>
      </c>
      <c r="P3996" s="6">
        <v>100893</v>
      </c>
      <c r="Q3996" s="6">
        <v>92358.2</v>
      </c>
    </row>
    <row r="3997" spans="7:17" x14ac:dyDescent="0.3">
      <c r="G3997" s="3" t="s">
        <v>20</v>
      </c>
      <c r="H3997" s="3" t="s">
        <v>77</v>
      </c>
      <c r="I3997" s="3" t="s">
        <v>78</v>
      </c>
      <c r="J3997" s="3" t="s">
        <v>81</v>
      </c>
      <c r="K3997" s="3" t="s">
        <v>82</v>
      </c>
      <c r="L3997" s="6">
        <v>83768</v>
      </c>
      <c r="M3997" s="6">
        <v>65219</v>
      </c>
      <c r="N3997" s="6">
        <v>94450</v>
      </c>
      <c r="O3997" s="6">
        <v>36016</v>
      </c>
      <c r="P3997" s="6">
        <v>33332</v>
      </c>
      <c r="Q3997" s="6">
        <v>62557</v>
      </c>
    </row>
    <row r="3998" spans="7:17" x14ac:dyDescent="0.3">
      <c r="G3998" s="3" t="s">
        <v>20</v>
      </c>
      <c r="H3998" s="3" t="s">
        <v>77</v>
      </c>
      <c r="I3998" s="3" t="s">
        <v>78</v>
      </c>
      <c r="J3998" s="3" t="s">
        <v>81</v>
      </c>
      <c r="K3998" s="3" t="s">
        <v>83</v>
      </c>
      <c r="L3998" s="6">
        <v>83768</v>
      </c>
      <c r="M3998" s="6">
        <v>65219</v>
      </c>
      <c r="N3998" s="6">
        <v>94450</v>
      </c>
      <c r="O3998" s="6">
        <v>36016</v>
      </c>
      <c r="P3998" s="6">
        <v>41696</v>
      </c>
      <c r="Q3998" s="6">
        <v>64229.8</v>
      </c>
    </row>
    <row r="3999" spans="7:17" x14ac:dyDescent="0.3">
      <c r="G3999" s="3" t="s">
        <v>20</v>
      </c>
      <c r="H3999" s="3" t="s">
        <v>77</v>
      </c>
      <c r="I3999" s="3" t="s">
        <v>78</v>
      </c>
      <c r="J3999" s="3" t="s">
        <v>81</v>
      </c>
      <c r="K3999" s="3" t="s">
        <v>84</v>
      </c>
      <c r="L3999" s="6">
        <v>83768</v>
      </c>
      <c r="M3999" s="6">
        <v>65219</v>
      </c>
      <c r="N3999" s="6">
        <v>94450</v>
      </c>
      <c r="O3999" s="6">
        <v>36016</v>
      </c>
      <c r="P3999" s="6">
        <v>84732</v>
      </c>
      <c r="Q3999" s="6">
        <v>72837</v>
      </c>
    </row>
    <row r="4000" spans="7:17" x14ac:dyDescent="0.3">
      <c r="G4000" s="3" t="s">
        <v>20</v>
      </c>
      <c r="H4000" s="3" t="s">
        <v>77</v>
      </c>
      <c r="I4000" s="3" t="s">
        <v>78</v>
      </c>
      <c r="J4000" s="3" t="s">
        <v>81</v>
      </c>
      <c r="K4000" s="3" t="s">
        <v>24</v>
      </c>
      <c r="L4000" s="6">
        <v>83768</v>
      </c>
      <c r="M4000" s="6">
        <v>65219</v>
      </c>
      <c r="N4000" s="6">
        <v>94450</v>
      </c>
      <c r="O4000" s="6">
        <v>36016</v>
      </c>
      <c r="P4000" s="6">
        <v>100893</v>
      </c>
      <c r="Q4000" s="6">
        <v>76069.2</v>
      </c>
    </row>
    <row r="4001" spans="7:17" x14ac:dyDescent="0.3">
      <c r="G4001" s="3" t="s">
        <v>20</v>
      </c>
      <c r="H4001" s="3" t="s">
        <v>77</v>
      </c>
      <c r="I4001" s="3" t="s">
        <v>78</v>
      </c>
      <c r="J4001" s="3" t="s">
        <v>82</v>
      </c>
      <c r="K4001" s="3" t="s">
        <v>83</v>
      </c>
      <c r="L4001" s="6">
        <v>83768</v>
      </c>
      <c r="M4001" s="6">
        <v>65219</v>
      </c>
      <c r="N4001" s="6">
        <v>94450</v>
      </c>
      <c r="O4001" s="6">
        <v>33332</v>
      </c>
      <c r="P4001" s="6">
        <v>41696</v>
      </c>
      <c r="Q4001" s="6">
        <v>63693</v>
      </c>
    </row>
    <row r="4002" spans="7:17" x14ac:dyDescent="0.3">
      <c r="G4002" s="3" t="s">
        <v>20</v>
      </c>
      <c r="H4002" s="3" t="s">
        <v>77</v>
      </c>
      <c r="I4002" s="3" t="s">
        <v>78</v>
      </c>
      <c r="J4002" s="3" t="s">
        <v>82</v>
      </c>
      <c r="K4002" s="3" t="s">
        <v>84</v>
      </c>
      <c r="L4002" s="6">
        <v>83768</v>
      </c>
      <c r="M4002" s="6">
        <v>65219</v>
      </c>
      <c r="N4002" s="6">
        <v>94450</v>
      </c>
      <c r="O4002" s="6">
        <v>33332</v>
      </c>
      <c r="P4002" s="6">
        <v>84732</v>
      </c>
      <c r="Q4002" s="6">
        <v>72300.2</v>
      </c>
    </row>
    <row r="4003" spans="7:17" x14ac:dyDescent="0.3">
      <c r="G4003" s="3" t="s">
        <v>20</v>
      </c>
      <c r="H4003" s="3" t="s">
        <v>77</v>
      </c>
      <c r="I4003" s="3" t="s">
        <v>78</v>
      </c>
      <c r="J4003" s="3" t="s">
        <v>82</v>
      </c>
      <c r="K4003" s="3" t="s">
        <v>24</v>
      </c>
      <c r="L4003" s="6">
        <v>83768</v>
      </c>
      <c r="M4003" s="6">
        <v>65219</v>
      </c>
      <c r="N4003" s="6">
        <v>94450</v>
      </c>
      <c r="O4003" s="6">
        <v>33332</v>
      </c>
      <c r="P4003" s="6">
        <v>100893</v>
      </c>
      <c r="Q4003" s="6">
        <v>75532.399999999994</v>
      </c>
    </row>
    <row r="4004" spans="7:17" x14ac:dyDescent="0.3">
      <c r="G4004" s="3" t="s">
        <v>20</v>
      </c>
      <c r="H4004" s="3" t="s">
        <v>77</v>
      </c>
      <c r="I4004" s="3" t="s">
        <v>78</v>
      </c>
      <c r="J4004" s="3" t="s">
        <v>83</v>
      </c>
      <c r="K4004" s="3" t="s">
        <v>84</v>
      </c>
      <c r="L4004" s="6">
        <v>83768</v>
      </c>
      <c r="M4004" s="6">
        <v>65219</v>
      </c>
      <c r="N4004" s="6">
        <v>94450</v>
      </c>
      <c r="O4004" s="6">
        <v>41696</v>
      </c>
      <c r="P4004" s="6">
        <v>84732</v>
      </c>
      <c r="Q4004" s="6">
        <v>73973</v>
      </c>
    </row>
    <row r="4005" spans="7:17" x14ac:dyDescent="0.3">
      <c r="G4005" s="3" t="s">
        <v>20</v>
      </c>
      <c r="H4005" s="3" t="s">
        <v>77</v>
      </c>
      <c r="I4005" s="3" t="s">
        <v>78</v>
      </c>
      <c r="J4005" s="3" t="s">
        <v>83</v>
      </c>
      <c r="K4005" s="3" t="s">
        <v>24</v>
      </c>
      <c r="L4005" s="6">
        <v>83768</v>
      </c>
      <c r="M4005" s="6">
        <v>65219</v>
      </c>
      <c r="N4005" s="6">
        <v>94450</v>
      </c>
      <c r="O4005" s="6">
        <v>41696</v>
      </c>
      <c r="P4005" s="6">
        <v>100893</v>
      </c>
      <c r="Q4005" s="6">
        <v>77205.2</v>
      </c>
    </row>
    <row r="4006" spans="7:17" x14ac:dyDescent="0.3">
      <c r="G4006" s="3" t="s">
        <v>20</v>
      </c>
      <c r="H4006" s="3" t="s">
        <v>77</v>
      </c>
      <c r="I4006" s="3" t="s">
        <v>78</v>
      </c>
      <c r="J4006" s="3" t="s">
        <v>84</v>
      </c>
      <c r="K4006" s="3" t="s">
        <v>24</v>
      </c>
      <c r="L4006" s="6">
        <v>83768</v>
      </c>
      <c r="M4006" s="6">
        <v>65219</v>
      </c>
      <c r="N4006" s="6">
        <v>94450</v>
      </c>
      <c r="O4006" s="6">
        <v>84732</v>
      </c>
      <c r="P4006" s="6">
        <v>100893</v>
      </c>
      <c r="Q4006" s="6">
        <v>85812.4</v>
      </c>
    </row>
    <row r="4007" spans="7:17" x14ac:dyDescent="0.3">
      <c r="G4007" s="3" t="s">
        <v>20</v>
      </c>
      <c r="H4007" s="3" t="s">
        <v>77</v>
      </c>
      <c r="I4007" s="3" t="s">
        <v>79</v>
      </c>
      <c r="J4007" s="3" t="s">
        <v>25</v>
      </c>
      <c r="K4007" s="3" t="s">
        <v>80</v>
      </c>
      <c r="L4007" s="6">
        <v>83768</v>
      </c>
      <c r="M4007" s="6">
        <v>65219</v>
      </c>
      <c r="N4007" s="6">
        <v>97051</v>
      </c>
      <c r="O4007" s="6">
        <v>50249</v>
      </c>
      <c r="P4007" s="6">
        <v>117461</v>
      </c>
      <c r="Q4007" s="6">
        <v>82749.600000000006</v>
      </c>
    </row>
    <row r="4008" spans="7:17" x14ac:dyDescent="0.3">
      <c r="G4008" s="3" t="s">
        <v>20</v>
      </c>
      <c r="H4008" s="3" t="s">
        <v>77</v>
      </c>
      <c r="I4008" s="3" t="s">
        <v>79</v>
      </c>
      <c r="J4008" s="3" t="s">
        <v>25</v>
      </c>
      <c r="K4008" s="3" t="s">
        <v>81</v>
      </c>
      <c r="L4008" s="6">
        <v>83768</v>
      </c>
      <c r="M4008" s="6">
        <v>65219</v>
      </c>
      <c r="N4008" s="6">
        <v>97051</v>
      </c>
      <c r="O4008" s="6">
        <v>50249</v>
      </c>
      <c r="P4008" s="6">
        <v>36016</v>
      </c>
      <c r="Q4008" s="6">
        <v>66460.600000000006</v>
      </c>
    </row>
    <row r="4009" spans="7:17" x14ac:dyDescent="0.3">
      <c r="G4009" s="3" t="s">
        <v>20</v>
      </c>
      <c r="H4009" s="3" t="s">
        <v>77</v>
      </c>
      <c r="I4009" s="3" t="s">
        <v>79</v>
      </c>
      <c r="J4009" s="3" t="s">
        <v>25</v>
      </c>
      <c r="K4009" s="3" t="s">
        <v>82</v>
      </c>
      <c r="L4009" s="6">
        <v>83768</v>
      </c>
      <c r="M4009" s="6">
        <v>65219</v>
      </c>
      <c r="N4009" s="6">
        <v>97051</v>
      </c>
      <c r="O4009" s="6">
        <v>50249</v>
      </c>
      <c r="P4009" s="6">
        <v>33332</v>
      </c>
      <c r="Q4009" s="6">
        <v>65923.8</v>
      </c>
    </row>
    <row r="4010" spans="7:17" x14ac:dyDescent="0.3">
      <c r="G4010" s="3" t="s">
        <v>20</v>
      </c>
      <c r="H4010" s="3" t="s">
        <v>77</v>
      </c>
      <c r="I4010" s="3" t="s">
        <v>79</v>
      </c>
      <c r="J4010" s="3" t="s">
        <v>25</v>
      </c>
      <c r="K4010" s="3" t="s">
        <v>83</v>
      </c>
      <c r="L4010" s="6">
        <v>83768</v>
      </c>
      <c r="M4010" s="6">
        <v>65219</v>
      </c>
      <c r="N4010" s="6">
        <v>97051</v>
      </c>
      <c r="O4010" s="6">
        <v>50249</v>
      </c>
      <c r="P4010" s="6">
        <v>41696</v>
      </c>
      <c r="Q4010" s="6">
        <v>67596.600000000006</v>
      </c>
    </row>
    <row r="4011" spans="7:17" x14ac:dyDescent="0.3">
      <c r="G4011" s="3" t="s">
        <v>20</v>
      </c>
      <c r="H4011" s="3" t="s">
        <v>77</v>
      </c>
      <c r="I4011" s="3" t="s">
        <v>79</v>
      </c>
      <c r="J4011" s="3" t="s">
        <v>25</v>
      </c>
      <c r="K4011" s="3" t="s">
        <v>84</v>
      </c>
      <c r="L4011" s="6">
        <v>83768</v>
      </c>
      <c r="M4011" s="6">
        <v>65219</v>
      </c>
      <c r="N4011" s="6">
        <v>97051</v>
      </c>
      <c r="O4011" s="6">
        <v>50249</v>
      </c>
      <c r="P4011" s="6">
        <v>84732</v>
      </c>
      <c r="Q4011" s="6">
        <v>76203.8</v>
      </c>
    </row>
    <row r="4012" spans="7:17" x14ac:dyDescent="0.3">
      <c r="G4012" s="3" t="s">
        <v>20</v>
      </c>
      <c r="H4012" s="3" t="s">
        <v>77</v>
      </c>
      <c r="I4012" s="3" t="s">
        <v>79</v>
      </c>
      <c r="J4012" s="3" t="s">
        <v>25</v>
      </c>
      <c r="K4012" s="3" t="s">
        <v>24</v>
      </c>
      <c r="L4012" s="6">
        <v>83768</v>
      </c>
      <c r="M4012" s="6">
        <v>65219</v>
      </c>
      <c r="N4012" s="6">
        <v>97051</v>
      </c>
      <c r="O4012" s="6">
        <v>50249</v>
      </c>
      <c r="P4012" s="6">
        <v>100893</v>
      </c>
      <c r="Q4012" s="6">
        <v>79436</v>
      </c>
    </row>
    <row r="4013" spans="7:17" x14ac:dyDescent="0.3">
      <c r="G4013" s="3" t="s">
        <v>20</v>
      </c>
      <c r="H4013" s="3" t="s">
        <v>77</v>
      </c>
      <c r="I4013" s="3" t="s">
        <v>79</v>
      </c>
      <c r="J4013" s="3" t="s">
        <v>80</v>
      </c>
      <c r="K4013" s="3" t="s">
        <v>81</v>
      </c>
      <c r="L4013" s="6">
        <v>83768</v>
      </c>
      <c r="M4013" s="6">
        <v>65219</v>
      </c>
      <c r="N4013" s="6">
        <v>97051</v>
      </c>
      <c r="O4013" s="6">
        <v>117461</v>
      </c>
      <c r="P4013" s="6">
        <v>36016</v>
      </c>
      <c r="Q4013" s="6">
        <v>79903</v>
      </c>
    </row>
    <row r="4014" spans="7:17" x14ac:dyDescent="0.3">
      <c r="G4014" s="3" t="s">
        <v>20</v>
      </c>
      <c r="H4014" s="3" t="s">
        <v>77</v>
      </c>
      <c r="I4014" s="3" t="s">
        <v>79</v>
      </c>
      <c r="J4014" s="3" t="s">
        <v>80</v>
      </c>
      <c r="K4014" s="3" t="s">
        <v>82</v>
      </c>
      <c r="L4014" s="6">
        <v>83768</v>
      </c>
      <c r="M4014" s="6">
        <v>65219</v>
      </c>
      <c r="N4014" s="6">
        <v>97051</v>
      </c>
      <c r="O4014" s="6">
        <v>117461</v>
      </c>
      <c r="P4014" s="6">
        <v>33332</v>
      </c>
      <c r="Q4014" s="6">
        <v>79366.2</v>
      </c>
    </row>
    <row r="4015" spans="7:17" x14ac:dyDescent="0.3">
      <c r="G4015" s="3" t="s">
        <v>20</v>
      </c>
      <c r="H4015" s="3" t="s">
        <v>77</v>
      </c>
      <c r="I4015" s="3" t="s">
        <v>79</v>
      </c>
      <c r="J4015" s="3" t="s">
        <v>80</v>
      </c>
      <c r="K4015" s="3" t="s">
        <v>83</v>
      </c>
      <c r="L4015" s="6">
        <v>83768</v>
      </c>
      <c r="M4015" s="6">
        <v>65219</v>
      </c>
      <c r="N4015" s="6">
        <v>97051</v>
      </c>
      <c r="O4015" s="6">
        <v>117461</v>
      </c>
      <c r="P4015" s="6">
        <v>41696</v>
      </c>
      <c r="Q4015" s="6">
        <v>81039</v>
      </c>
    </row>
    <row r="4016" spans="7:17" x14ac:dyDescent="0.3">
      <c r="G4016" s="3" t="s">
        <v>20</v>
      </c>
      <c r="H4016" s="3" t="s">
        <v>77</v>
      </c>
      <c r="I4016" s="3" t="s">
        <v>79</v>
      </c>
      <c r="J4016" s="3" t="s">
        <v>80</v>
      </c>
      <c r="K4016" s="3" t="s">
        <v>84</v>
      </c>
      <c r="L4016" s="6">
        <v>83768</v>
      </c>
      <c r="M4016" s="6">
        <v>65219</v>
      </c>
      <c r="N4016" s="6">
        <v>97051</v>
      </c>
      <c r="O4016" s="6">
        <v>117461</v>
      </c>
      <c r="P4016" s="6">
        <v>84732</v>
      </c>
      <c r="Q4016" s="6">
        <v>89646.2</v>
      </c>
    </row>
    <row r="4017" spans="7:17" x14ac:dyDescent="0.3">
      <c r="G4017" s="3" t="s">
        <v>20</v>
      </c>
      <c r="H4017" s="3" t="s">
        <v>77</v>
      </c>
      <c r="I4017" s="3" t="s">
        <v>79</v>
      </c>
      <c r="J4017" s="3" t="s">
        <v>80</v>
      </c>
      <c r="K4017" s="3" t="s">
        <v>24</v>
      </c>
      <c r="L4017" s="6">
        <v>83768</v>
      </c>
      <c r="M4017" s="6">
        <v>65219</v>
      </c>
      <c r="N4017" s="6">
        <v>97051</v>
      </c>
      <c r="O4017" s="6">
        <v>117461</v>
      </c>
      <c r="P4017" s="6">
        <v>100893</v>
      </c>
      <c r="Q4017" s="6">
        <v>92878.399999999994</v>
      </c>
    </row>
    <row r="4018" spans="7:17" x14ac:dyDescent="0.3">
      <c r="G4018" s="3" t="s">
        <v>20</v>
      </c>
      <c r="H4018" s="3" t="s">
        <v>77</v>
      </c>
      <c r="I4018" s="3" t="s">
        <v>79</v>
      </c>
      <c r="J4018" s="3" t="s">
        <v>81</v>
      </c>
      <c r="K4018" s="3" t="s">
        <v>82</v>
      </c>
      <c r="L4018" s="6">
        <v>83768</v>
      </c>
      <c r="M4018" s="6">
        <v>65219</v>
      </c>
      <c r="N4018" s="6">
        <v>97051</v>
      </c>
      <c r="O4018" s="6">
        <v>36016</v>
      </c>
      <c r="P4018" s="6">
        <v>33332</v>
      </c>
      <c r="Q4018" s="6">
        <v>63077.2</v>
      </c>
    </row>
    <row r="4019" spans="7:17" x14ac:dyDescent="0.3">
      <c r="G4019" s="3" t="s">
        <v>20</v>
      </c>
      <c r="H4019" s="3" t="s">
        <v>77</v>
      </c>
      <c r="I4019" s="3" t="s">
        <v>79</v>
      </c>
      <c r="J4019" s="3" t="s">
        <v>81</v>
      </c>
      <c r="K4019" s="3" t="s">
        <v>83</v>
      </c>
      <c r="L4019" s="6">
        <v>83768</v>
      </c>
      <c r="M4019" s="6">
        <v>65219</v>
      </c>
      <c r="N4019" s="6">
        <v>97051</v>
      </c>
      <c r="O4019" s="6">
        <v>36016</v>
      </c>
      <c r="P4019" s="6">
        <v>41696</v>
      </c>
      <c r="Q4019" s="6">
        <v>64750</v>
      </c>
    </row>
    <row r="4020" spans="7:17" x14ac:dyDescent="0.3">
      <c r="G4020" s="3" t="s">
        <v>20</v>
      </c>
      <c r="H4020" s="3" t="s">
        <v>77</v>
      </c>
      <c r="I4020" s="3" t="s">
        <v>79</v>
      </c>
      <c r="J4020" s="3" t="s">
        <v>81</v>
      </c>
      <c r="K4020" s="3" t="s">
        <v>84</v>
      </c>
      <c r="L4020" s="6">
        <v>83768</v>
      </c>
      <c r="M4020" s="6">
        <v>65219</v>
      </c>
      <c r="N4020" s="6">
        <v>97051</v>
      </c>
      <c r="O4020" s="6">
        <v>36016</v>
      </c>
      <c r="P4020" s="6">
        <v>84732</v>
      </c>
      <c r="Q4020" s="6">
        <v>73357.2</v>
      </c>
    </row>
    <row r="4021" spans="7:17" x14ac:dyDescent="0.3">
      <c r="G4021" s="3" t="s">
        <v>20</v>
      </c>
      <c r="H4021" s="3" t="s">
        <v>77</v>
      </c>
      <c r="I4021" s="3" t="s">
        <v>79</v>
      </c>
      <c r="J4021" s="3" t="s">
        <v>81</v>
      </c>
      <c r="K4021" s="3" t="s">
        <v>24</v>
      </c>
      <c r="L4021" s="6">
        <v>83768</v>
      </c>
      <c r="M4021" s="6">
        <v>65219</v>
      </c>
      <c r="N4021" s="6">
        <v>97051</v>
      </c>
      <c r="O4021" s="6">
        <v>36016</v>
      </c>
      <c r="P4021" s="6">
        <v>100893</v>
      </c>
      <c r="Q4021" s="6">
        <v>76589.399999999994</v>
      </c>
    </row>
    <row r="4022" spans="7:17" x14ac:dyDescent="0.3">
      <c r="G4022" s="3" t="s">
        <v>20</v>
      </c>
      <c r="H4022" s="3" t="s">
        <v>77</v>
      </c>
      <c r="I4022" s="3" t="s">
        <v>79</v>
      </c>
      <c r="J4022" s="3" t="s">
        <v>82</v>
      </c>
      <c r="K4022" s="3" t="s">
        <v>83</v>
      </c>
      <c r="L4022" s="6">
        <v>83768</v>
      </c>
      <c r="M4022" s="6">
        <v>65219</v>
      </c>
      <c r="N4022" s="6">
        <v>97051</v>
      </c>
      <c r="O4022" s="6">
        <v>33332</v>
      </c>
      <c r="P4022" s="6">
        <v>41696</v>
      </c>
      <c r="Q4022" s="6">
        <v>64213.2</v>
      </c>
    </row>
    <row r="4023" spans="7:17" x14ac:dyDescent="0.3">
      <c r="G4023" s="3" t="s">
        <v>20</v>
      </c>
      <c r="H4023" s="3" t="s">
        <v>77</v>
      </c>
      <c r="I4023" s="3" t="s">
        <v>79</v>
      </c>
      <c r="J4023" s="3" t="s">
        <v>82</v>
      </c>
      <c r="K4023" s="3" t="s">
        <v>84</v>
      </c>
      <c r="L4023" s="6">
        <v>83768</v>
      </c>
      <c r="M4023" s="6">
        <v>65219</v>
      </c>
      <c r="N4023" s="6">
        <v>97051</v>
      </c>
      <c r="O4023" s="6">
        <v>33332</v>
      </c>
      <c r="P4023" s="6">
        <v>84732</v>
      </c>
      <c r="Q4023" s="6">
        <v>72820.399999999994</v>
      </c>
    </row>
    <row r="4024" spans="7:17" x14ac:dyDescent="0.3">
      <c r="G4024" s="3" t="s">
        <v>20</v>
      </c>
      <c r="H4024" s="3" t="s">
        <v>77</v>
      </c>
      <c r="I4024" s="3" t="s">
        <v>79</v>
      </c>
      <c r="J4024" s="3" t="s">
        <v>82</v>
      </c>
      <c r="K4024" s="3" t="s">
        <v>24</v>
      </c>
      <c r="L4024" s="6">
        <v>83768</v>
      </c>
      <c r="M4024" s="6">
        <v>65219</v>
      </c>
      <c r="N4024" s="6">
        <v>97051</v>
      </c>
      <c r="O4024" s="6">
        <v>33332</v>
      </c>
      <c r="P4024" s="6">
        <v>100893</v>
      </c>
      <c r="Q4024" s="6">
        <v>76052.600000000006</v>
      </c>
    </row>
    <row r="4025" spans="7:17" x14ac:dyDescent="0.3">
      <c r="G4025" s="3" t="s">
        <v>20</v>
      </c>
      <c r="H4025" s="3" t="s">
        <v>77</v>
      </c>
      <c r="I4025" s="3" t="s">
        <v>79</v>
      </c>
      <c r="J4025" s="3" t="s">
        <v>83</v>
      </c>
      <c r="K4025" s="3" t="s">
        <v>84</v>
      </c>
      <c r="L4025" s="6">
        <v>83768</v>
      </c>
      <c r="M4025" s="6">
        <v>65219</v>
      </c>
      <c r="N4025" s="6">
        <v>97051</v>
      </c>
      <c r="O4025" s="6">
        <v>41696</v>
      </c>
      <c r="P4025" s="6">
        <v>84732</v>
      </c>
      <c r="Q4025" s="6">
        <v>74493.2</v>
      </c>
    </row>
    <row r="4026" spans="7:17" x14ac:dyDescent="0.3">
      <c r="G4026" s="3" t="s">
        <v>20</v>
      </c>
      <c r="H4026" s="3" t="s">
        <v>77</v>
      </c>
      <c r="I4026" s="3" t="s">
        <v>79</v>
      </c>
      <c r="J4026" s="3" t="s">
        <v>83</v>
      </c>
      <c r="K4026" s="3" t="s">
        <v>24</v>
      </c>
      <c r="L4026" s="6">
        <v>83768</v>
      </c>
      <c r="M4026" s="6">
        <v>65219</v>
      </c>
      <c r="N4026" s="6">
        <v>97051</v>
      </c>
      <c r="O4026" s="6">
        <v>41696</v>
      </c>
      <c r="P4026" s="6">
        <v>100893</v>
      </c>
      <c r="Q4026" s="6">
        <v>77725.399999999994</v>
      </c>
    </row>
    <row r="4027" spans="7:17" x14ac:dyDescent="0.3">
      <c r="G4027" s="3" t="s">
        <v>20</v>
      </c>
      <c r="H4027" s="3" t="s">
        <v>77</v>
      </c>
      <c r="I4027" s="3" t="s">
        <v>79</v>
      </c>
      <c r="J4027" s="3" t="s">
        <v>84</v>
      </c>
      <c r="K4027" s="3" t="s">
        <v>24</v>
      </c>
      <c r="L4027" s="6">
        <v>83768</v>
      </c>
      <c r="M4027" s="6">
        <v>65219</v>
      </c>
      <c r="N4027" s="6">
        <v>97051</v>
      </c>
      <c r="O4027" s="6">
        <v>84732</v>
      </c>
      <c r="P4027" s="6">
        <v>100893</v>
      </c>
      <c r="Q4027" s="6">
        <v>86332.6</v>
      </c>
    </row>
    <row r="4028" spans="7:17" x14ac:dyDescent="0.3">
      <c r="G4028" s="3" t="s">
        <v>20</v>
      </c>
      <c r="H4028" s="3" t="s">
        <v>77</v>
      </c>
      <c r="I4028" s="3" t="s">
        <v>25</v>
      </c>
      <c r="J4028" s="3" t="s">
        <v>80</v>
      </c>
      <c r="K4028" s="3" t="s">
        <v>81</v>
      </c>
      <c r="L4028" s="6">
        <v>83768</v>
      </c>
      <c r="M4028" s="6">
        <v>65219</v>
      </c>
      <c r="N4028" s="6">
        <v>50249</v>
      </c>
      <c r="O4028" s="6">
        <v>117461</v>
      </c>
      <c r="P4028" s="6">
        <v>36016</v>
      </c>
      <c r="Q4028" s="6">
        <v>70542.600000000006</v>
      </c>
    </row>
    <row r="4029" spans="7:17" x14ac:dyDescent="0.3">
      <c r="G4029" s="3" t="s">
        <v>20</v>
      </c>
      <c r="H4029" s="3" t="s">
        <v>77</v>
      </c>
      <c r="I4029" s="3" t="s">
        <v>25</v>
      </c>
      <c r="J4029" s="3" t="s">
        <v>80</v>
      </c>
      <c r="K4029" s="3" t="s">
        <v>82</v>
      </c>
      <c r="L4029" s="6">
        <v>83768</v>
      </c>
      <c r="M4029" s="6">
        <v>65219</v>
      </c>
      <c r="N4029" s="6">
        <v>50249</v>
      </c>
      <c r="O4029" s="6">
        <v>117461</v>
      </c>
      <c r="P4029" s="6">
        <v>33332</v>
      </c>
      <c r="Q4029" s="6">
        <v>70005.8</v>
      </c>
    </row>
    <row r="4030" spans="7:17" x14ac:dyDescent="0.3">
      <c r="G4030" s="3" t="s">
        <v>20</v>
      </c>
      <c r="H4030" s="3" t="s">
        <v>77</v>
      </c>
      <c r="I4030" s="3" t="s">
        <v>25</v>
      </c>
      <c r="J4030" s="3" t="s">
        <v>80</v>
      </c>
      <c r="K4030" s="3" t="s">
        <v>83</v>
      </c>
      <c r="L4030" s="6">
        <v>83768</v>
      </c>
      <c r="M4030" s="6">
        <v>65219</v>
      </c>
      <c r="N4030" s="6">
        <v>50249</v>
      </c>
      <c r="O4030" s="6">
        <v>117461</v>
      </c>
      <c r="P4030" s="6">
        <v>41696</v>
      </c>
      <c r="Q4030" s="6">
        <v>71678.600000000006</v>
      </c>
    </row>
    <row r="4031" spans="7:17" x14ac:dyDescent="0.3">
      <c r="G4031" s="3" t="s">
        <v>20</v>
      </c>
      <c r="H4031" s="3" t="s">
        <v>77</v>
      </c>
      <c r="I4031" s="3" t="s">
        <v>25</v>
      </c>
      <c r="J4031" s="3" t="s">
        <v>80</v>
      </c>
      <c r="K4031" s="3" t="s">
        <v>84</v>
      </c>
      <c r="L4031" s="6">
        <v>83768</v>
      </c>
      <c r="M4031" s="6">
        <v>65219</v>
      </c>
      <c r="N4031" s="6">
        <v>50249</v>
      </c>
      <c r="O4031" s="6">
        <v>117461</v>
      </c>
      <c r="P4031" s="6">
        <v>84732</v>
      </c>
      <c r="Q4031" s="6">
        <v>80285.8</v>
      </c>
    </row>
    <row r="4032" spans="7:17" x14ac:dyDescent="0.3">
      <c r="G4032" s="3" t="s">
        <v>20</v>
      </c>
      <c r="H4032" s="3" t="s">
        <v>77</v>
      </c>
      <c r="I4032" s="3" t="s">
        <v>25</v>
      </c>
      <c r="J4032" s="3" t="s">
        <v>80</v>
      </c>
      <c r="K4032" s="3" t="s">
        <v>24</v>
      </c>
      <c r="L4032" s="6">
        <v>83768</v>
      </c>
      <c r="M4032" s="6">
        <v>65219</v>
      </c>
      <c r="N4032" s="6">
        <v>50249</v>
      </c>
      <c r="O4032" s="6">
        <v>117461</v>
      </c>
      <c r="P4032" s="6">
        <v>100893</v>
      </c>
      <c r="Q4032" s="6">
        <v>83518</v>
      </c>
    </row>
    <row r="4033" spans="7:17" x14ac:dyDescent="0.3">
      <c r="G4033" s="3" t="s">
        <v>20</v>
      </c>
      <c r="H4033" s="3" t="s">
        <v>77</v>
      </c>
      <c r="I4033" s="3" t="s">
        <v>25</v>
      </c>
      <c r="J4033" s="3" t="s">
        <v>81</v>
      </c>
      <c r="K4033" s="3" t="s">
        <v>82</v>
      </c>
      <c r="L4033" s="6">
        <v>83768</v>
      </c>
      <c r="M4033" s="6">
        <v>65219</v>
      </c>
      <c r="N4033" s="6">
        <v>50249</v>
      </c>
      <c r="O4033" s="6">
        <v>36016</v>
      </c>
      <c r="P4033" s="6">
        <v>33332</v>
      </c>
      <c r="Q4033" s="6">
        <v>53716.800000000003</v>
      </c>
    </row>
    <row r="4034" spans="7:17" x14ac:dyDescent="0.3">
      <c r="G4034" s="3" t="s">
        <v>20</v>
      </c>
      <c r="H4034" s="3" t="s">
        <v>77</v>
      </c>
      <c r="I4034" s="3" t="s">
        <v>25</v>
      </c>
      <c r="J4034" s="3" t="s">
        <v>81</v>
      </c>
      <c r="K4034" s="3" t="s">
        <v>83</v>
      </c>
      <c r="L4034" s="6">
        <v>83768</v>
      </c>
      <c r="M4034" s="6">
        <v>65219</v>
      </c>
      <c r="N4034" s="6">
        <v>50249</v>
      </c>
      <c r="O4034" s="6">
        <v>36016</v>
      </c>
      <c r="P4034" s="6">
        <v>41696</v>
      </c>
      <c r="Q4034" s="6">
        <v>55389.599999999999</v>
      </c>
    </row>
    <row r="4035" spans="7:17" x14ac:dyDescent="0.3">
      <c r="G4035" s="3" t="s">
        <v>20</v>
      </c>
      <c r="H4035" s="3" t="s">
        <v>77</v>
      </c>
      <c r="I4035" s="3" t="s">
        <v>25</v>
      </c>
      <c r="J4035" s="3" t="s">
        <v>81</v>
      </c>
      <c r="K4035" s="3" t="s">
        <v>84</v>
      </c>
      <c r="L4035" s="6">
        <v>83768</v>
      </c>
      <c r="M4035" s="6">
        <v>65219</v>
      </c>
      <c r="N4035" s="6">
        <v>50249</v>
      </c>
      <c r="O4035" s="6">
        <v>36016</v>
      </c>
      <c r="P4035" s="6">
        <v>84732</v>
      </c>
      <c r="Q4035" s="6">
        <v>63996.800000000003</v>
      </c>
    </row>
    <row r="4036" spans="7:17" x14ac:dyDescent="0.3">
      <c r="G4036" s="3" t="s">
        <v>20</v>
      </c>
      <c r="H4036" s="3" t="s">
        <v>77</v>
      </c>
      <c r="I4036" s="3" t="s">
        <v>25</v>
      </c>
      <c r="J4036" s="3" t="s">
        <v>81</v>
      </c>
      <c r="K4036" s="3" t="s">
        <v>24</v>
      </c>
      <c r="L4036" s="6">
        <v>83768</v>
      </c>
      <c r="M4036" s="6">
        <v>65219</v>
      </c>
      <c r="N4036" s="6">
        <v>50249</v>
      </c>
      <c r="O4036" s="6">
        <v>36016</v>
      </c>
      <c r="P4036" s="6">
        <v>100893</v>
      </c>
      <c r="Q4036" s="6">
        <v>67229</v>
      </c>
    </row>
    <row r="4037" spans="7:17" x14ac:dyDescent="0.3">
      <c r="G4037" s="3" t="s">
        <v>20</v>
      </c>
      <c r="H4037" s="3" t="s">
        <v>77</v>
      </c>
      <c r="I4037" s="3" t="s">
        <v>25</v>
      </c>
      <c r="J4037" s="3" t="s">
        <v>82</v>
      </c>
      <c r="K4037" s="3" t="s">
        <v>83</v>
      </c>
      <c r="L4037" s="6">
        <v>83768</v>
      </c>
      <c r="M4037" s="6">
        <v>65219</v>
      </c>
      <c r="N4037" s="6">
        <v>50249</v>
      </c>
      <c r="O4037" s="6">
        <v>33332</v>
      </c>
      <c r="P4037" s="6">
        <v>41696</v>
      </c>
      <c r="Q4037" s="6">
        <v>54852.800000000003</v>
      </c>
    </row>
    <row r="4038" spans="7:17" x14ac:dyDescent="0.3">
      <c r="G4038" s="3" t="s">
        <v>20</v>
      </c>
      <c r="H4038" s="3" t="s">
        <v>77</v>
      </c>
      <c r="I4038" s="3" t="s">
        <v>25</v>
      </c>
      <c r="J4038" s="3" t="s">
        <v>82</v>
      </c>
      <c r="K4038" s="3" t="s">
        <v>84</v>
      </c>
      <c r="L4038" s="6">
        <v>83768</v>
      </c>
      <c r="M4038" s="6">
        <v>65219</v>
      </c>
      <c r="N4038" s="6">
        <v>50249</v>
      </c>
      <c r="O4038" s="6">
        <v>33332</v>
      </c>
      <c r="P4038" s="6">
        <v>84732</v>
      </c>
      <c r="Q4038" s="6">
        <v>63460</v>
      </c>
    </row>
    <row r="4039" spans="7:17" x14ac:dyDescent="0.3">
      <c r="G4039" s="3" t="s">
        <v>20</v>
      </c>
      <c r="H4039" s="3" t="s">
        <v>77</v>
      </c>
      <c r="I4039" s="3" t="s">
        <v>25</v>
      </c>
      <c r="J4039" s="3" t="s">
        <v>82</v>
      </c>
      <c r="K4039" s="3" t="s">
        <v>24</v>
      </c>
      <c r="L4039" s="6">
        <v>83768</v>
      </c>
      <c r="M4039" s="6">
        <v>65219</v>
      </c>
      <c r="N4039" s="6">
        <v>50249</v>
      </c>
      <c r="O4039" s="6">
        <v>33332</v>
      </c>
      <c r="P4039" s="6">
        <v>100893</v>
      </c>
      <c r="Q4039" s="6">
        <v>66692.2</v>
      </c>
    </row>
    <row r="4040" spans="7:17" x14ac:dyDescent="0.3">
      <c r="G4040" s="3" t="s">
        <v>20</v>
      </c>
      <c r="H4040" s="3" t="s">
        <v>77</v>
      </c>
      <c r="I4040" s="3" t="s">
        <v>25</v>
      </c>
      <c r="J4040" s="3" t="s">
        <v>83</v>
      </c>
      <c r="K4040" s="3" t="s">
        <v>84</v>
      </c>
      <c r="L4040" s="6">
        <v>83768</v>
      </c>
      <c r="M4040" s="6">
        <v>65219</v>
      </c>
      <c r="N4040" s="6">
        <v>50249</v>
      </c>
      <c r="O4040" s="6">
        <v>41696</v>
      </c>
      <c r="P4040" s="6">
        <v>84732</v>
      </c>
      <c r="Q4040" s="6">
        <v>65132.800000000003</v>
      </c>
    </row>
    <row r="4041" spans="7:17" x14ac:dyDescent="0.3">
      <c r="G4041" s="3" t="s">
        <v>20</v>
      </c>
      <c r="H4041" s="3" t="s">
        <v>77</v>
      </c>
      <c r="I4041" s="3" t="s">
        <v>25</v>
      </c>
      <c r="J4041" s="3" t="s">
        <v>83</v>
      </c>
      <c r="K4041" s="3" t="s">
        <v>24</v>
      </c>
      <c r="L4041" s="6">
        <v>83768</v>
      </c>
      <c r="M4041" s="6">
        <v>65219</v>
      </c>
      <c r="N4041" s="6">
        <v>50249</v>
      </c>
      <c r="O4041" s="6">
        <v>41696</v>
      </c>
      <c r="P4041" s="6">
        <v>100893</v>
      </c>
      <c r="Q4041" s="6">
        <v>68365</v>
      </c>
    </row>
    <row r="4042" spans="7:17" x14ac:dyDescent="0.3">
      <c r="G4042" s="3" t="s">
        <v>20</v>
      </c>
      <c r="H4042" s="3" t="s">
        <v>77</v>
      </c>
      <c r="I4042" s="3" t="s">
        <v>25</v>
      </c>
      <c r="J4042" s="3" t="s">
        <v>84</v>
      </c>
      <c r="K4042" s="3" t="s">
        <v>24</v>
      </c>
      <c r="L4042" s="6">
        <v>83768</v>
      </c>
      <c r="M4042" s="6">
        <v>65219</v>
      </c>
      <c r="N4042" s="6">
        <v>50249</v>
      </c>
      <c r="O4042" s="6">
        <v>84732</v>
      </c>
      <c r="P4042" s="6">
        <v>100893</v>
      </c>
      <c r="Q4042" s="6">
        <v>76972.2</v>
      </c>
    </row>
    <row r="4043" spans="7:17" x14ac:dyDescent="0.3">
      <c r="G4043" s="3" t="s">
        <v>20</v>
      </c>
      <c r="H4043" s="3" t="s">
        <v>77</v>
      </c>
      <c r="I4043" s="3" t="s">
        <v>80</v>
      </c>
      <c r="J4043" s="3" t="s">
        <v>81</v>
      </c>
      <c r="K4043" s="3" t="s">
        <v>82</v>
      </c>
      <c r="L4043" s="6">
        <v>83768</v>
      </c>
      <c r="M4043" s="6">
        <v>65219</v>
      </c>
      <c r="N4043" s="6">
        <v>117461</v>
      </c>
      <c r="O4043" s="6">
        <v>36016</v>
      </c>
      <c r="P4043" s="6">
        <v>33332</v>
      </c>
      <c r="Q4043" s="6">
        <v>67159.199999999997</v>
      </c>
    </row>
    <row r="4044" spans="7:17" x14ac:dyDescent="0.3">
      <c r="G4044" s="3" t="s">
        <v>20</v>
      </c>
      <c r="H4044" s="3" t="s">
        <v>77</v>
      </c>
      <c r="I4044" s="3" t="s">
        <v>80</v>
      </c>
      <c r="J4044" s="3" t="s">
        <v>81</v>
      </c>
      <c r="K4044" s="3" t="s">
        <v>83</v>
      </c>
      <c r="L4044" s="6">
        <v>83768</v>
      </c>
      <c r="M4044" s="6">
        <v>65219</v>
      </c>
      <c r="N4044" s="6">
        <v>117461</v>
      </c>
      <c r="O4044" s="6">
        <v>36016</v>
      </c>
      <c r="P4044" s="6">
        <v>41696</v>
      </c>
      <c r="Q4044" s="6">
        <v>68832</v>
      </c>
    </row>
    <row r="4045" spans="7:17" x14ac:dyDescent="0.3">
      <c r="G4045" s="3" t="s">
        <v>20</v>
      </c>
      <c r="H4045" s="3" t="s">
        <v>77</v>
      </c>
      <c r="I4045" s="3" t="s">
        <v>80</v>
      </c>
      <c r="J4045" s="3" t="s">
        <v>81</v>
      </c>
      <c r="K4045" s="3" t="s">
        <v>84</v>
      </c>
      <c r="L4045" s="6">
        <v>83768</v>
      </c>
      <c r="M4045" s="6">
        <v>65219</v>
      </c>
      <c r="N4045" s="6">
        <v>117461</v>
      </c>
      <c r="O4045" s="6">
        <v>36016</v>
      </c>
      <c r="P4045" s="6">
        <v>84732</v>
      </c>
      <c r="Q4045" s="6">
        <v>77439.199999999997</v>
      </c>
    </row>
    <row r="4046" spans="7:17" x14ac:dyDescent="0.3">
      <c r="G4046" s="3" t="s">
        <v>20</v>
      </c>
      <c r="H4046" s="3" t="s">
        <v>77</v>
      </c>
      <c r="I4046" s="3" t="s">
        <v>80</v>
      </c>
      <c r="J4046" s="3" t="s">
        <v>81</v>
      </c>
      <c r="K4046" s="3" t="s">
        <v>24</v>
      </c>
      <c r="L4046" s="6">
        <v>83768</v>
      </c>
      <c r="M4046" s="6">
        <v>65219</v>
      </c>
      <c r="N4046" s="6">
        <v>117461</v>
      </c>
      <c r="O4046" s="6">
        <v>36016</v>
      </c>
      <c r="P4046" s="6">
        <v>100893</v>
      </c>
      <c r="Q4046" s="6">
        <v>80671.399999999994</v>
      </c>
    </row>
    <row r="4047" spans="7:17" x14ac:dyDescent="0.3">
      <c r="G4047" s="3" t="s">
        <v>20</v>
      </c>
      <c r="H4047" s="3" t="s">
        <v>77</v>
      </c>
      <c r="I4047" s="3" t="s">
        <v>80</v>
      </c>
      <c r="J4047" s="3" t="s">
        <v>82</v>
      </c>
      <c r="K4047" s="3" t="s">
        <v>83</v>
      </c>
      <c r="L4047" s="6">
        <v>83768</v>
      </c>
      <c r="M4047" s="6">
        <v>65219</v>
      </c>
      <c r="N4047" s="6">
        <v>117461</v>
      </c>
      <c r="O4047" s="6">
        <v>33332</v>
      </c>
      <c r="P4047" s="6">
        <v>41696</v>
      </c>
      <c r="Q4047" s="6">
        <v>68295.199999999997</v>
      </c>
    </row>
    <row r="4048" spans="7:17" x14ac:dyDescent="0.3">
      <c r="G4048" s="3" t="s">
        <v>20</v>
      </c>
      <c r="H4048" s="3" t="s">
        <v>77</v>
      </c>
      <c r="I4048" s="3" t="s">
        <v>80</v>
      </c>
      <c r="J4048" s="3" t="s">
        <v>82</v>
      </c>
      <c r="K4048" s="3" t="s">
        <v>84</v>
      </c>
      <c r="L4048" s="6">
        <v>83768</v>
      </c>
      <c r="M4048" s="6">
        <v>65219</v>
      </c>
      <c r="N4048" s="6">
        <v>117461</v>
      </c>
      <c r="O4048" s="6">
        <v>33332</v>
      </c>
      <c r="P4048" s="6">
        <v>84732</v>
      </c>
      <c r="Q4048" s="6">
        <v>76902.399999999994</v>
      </c>
    </row>
    <row r="4049" spans="7:17" x14ac:dyDescent="0.3">
      <c r="G4049" s="3" t="s">
        <v>20</v>
      </c>
      <c r="H4049" s="3" t="s">
        <v>77</v>
      </c>
      <c r="I4049" s="3" t="s">
        <v>80</v>
      </c>
      <c r="J4049" s="3" t="s">
        <v>82</v>
      </c>
      <c r="K4049" s="3" t="s">
        <v>24</v>
      </c>
      <c r="L4049" s="6">
        <v>83768</v>
      </c>
      <c r="M4049" s="6">
        <v>65219</v>
      </c>
      <c r="N4049" s="6">
        <v>117461</v>
      </c>
      <c r="O4049" s="6">
        <v>33332</v>
      </c>
      <c r="P4049" s="6">
        <v>100893</v>
      </c>
      <c r="Q4049" s="6">
        <v>80134.600000000006</v>
      </c>
    </row>
    <row r="4050" spans="7:17" x14ac:dyDescent="0.3">
      <c r="G4050" s="3" t="s">
        <v>20</v>
      </c>
      <c r="H4050" s="3" t="s">
        <v>77</v>
      </c>
      <c r="I4050" s="3" t="s">
        <v>80</v>
      </c>
      <c r="J4050" s="3" t="s">
        <v>83</v>
      </c>
      <c r="K4050" s="3" t="s">
        <v>84</v>
      </c>
      <c r="L4050" s="6">
        <v>83768</v>
      </c>
      <c r="M4050" s="6">
        <v>65219</v>
      </c>
      <c r="N4050" s="6">
        <v>117461</v>
      </c>
      <c r="O4050" s="6">
        <v>41696</v>
      </c>
      <c r="P4050" s="6">
        <v>84732</v>
      </c>
      <c r="Q4050" s="6">
        <v>78575.199999999997</v>
      </c>
    </row>
    <row r="4051" spans="7:17" x14ac:dyDescent="0.3">
      <c r="G4051" s="3" t="s">
        <v>20</v>
      </c>
      <c r="H4051" s="3" t="s">
        <v>77</v>
      </c>
      <c r="I4051" s="3" t="s">
        <v>80</v>
      </c>
      <c r="J4051" s="3" t="s">
        <v>83</v>
      </c>
      <c r="K4051" s="3" t="s">
        <v>24</v>
      </c>
      <c r="L4051" s="6">
        <v>83768</v>
      </c>
      <c r="M4051" s="6">
        <v>65219</v>
      </c>
      <c r="N4051" s="6">
        <v>117461</v>
      </c>
      <c r="O4051" s="6">
        <v>41696</v>
      </c>
      <c r="P4051" s="6">
        <v>100893</v>
      </c>
      <c r="Q4051" s="6">
        <v>81807.399999999994</v>
      </c>
    </row>
    <row r="4052" spans="7:17" x14ac:dyDescent="0.3">
      <c r="G4052" s="3" t="s">
        <v>20</v>
      </c>
      <c r="H4052" s="3" t="s">
        <v>77</v>
      </c>
      <c r="I4052" s="3" t="s">
        <v>80</v>
      </c>
      <c r="J4052" s="3" t="s">
        <v>84</v>
      </c>
      <c r="K4052" s="3" t="s">
        <v>24</v>
      </c>
      <c r="L4052" s="6">
        <v>83768</v>
      </c>
      <c r="M4052" s="6">
        <v>65219</v>
      </c>
      <c r="N4052" s="6">
        <v>117461</v>
      </c>
      <c r="O4052" s="6">
        <v>84732</v>
      </c>
      <c r="P4052" s="6">
        <v>100893</v>
      </c>
      <c r="Q4052" s="6">
        <v>90414.6</v>
      </c>
    </row>
    <row r="4053" spans="7:17" x14ac:dyDescent="0.3">
      <c r="G4053" s="3" t="s">
        <v>20</v>
      </c>
      <c r="H4053" s="3" t="s">
        <v>77</v>
      </c>
      <c r="I4053" s="3" t="s">
        <v>81</v>
      </c>
      <c r="J4053" s="3" t="s">
        <v>82</v>
      </c>
      <c r="K4053" s="3" t="s">
        <v>83</v>
      </c>
      <c r="L4053" s="6">
        <v>83768</v>
      </c>
      <c r="M4053" s="6">
        <v>65219</v>
      </c>
      <c r="N4053" s="6">
        <v>36016</v>
      </c>
      <c r="O4053" s="6">
        <v>33332</v>
      </c>
      <c r="P4053" s="6">
        <v>41696</v>
      </c>
      <c r="Q4053" s="6">
        <v>52006.2</v>
      </c>
    </row>
    <row r="4054" spans="7:17" x14ac:dyDescent="0.3">
      <c r="G4054" s="3" t="s">
        <v>20</v>
      </c>
      <c r="H4054" s="3" t="s">
        <v>77</v>
      </c>
      <c r="I4054" s="3" t="s">
        <v>81</v>
      </c>
      <c r="J4054" s="3" t="s">
        <v>82</v>
      </c>
      <c r="K4054" s="3" t="s">
        <v>84</v>
      </c>
      <c r="L4054" s="6">
        <v>83768</v>
      </c>
      <c r="M4054" s="6">
        <v>65219</v>
      </c>
      <c r="N4054" s="6">
        <v>36016</v>
      </c>
      <c r="O4054" s="6">
        <v>33332</v>
      </c>
      <c r="P4054" s="6">
        <v>84732</v>
      </c>
      <c r="Q4054" s="6">
        <v>60613.4</v>
      </c>
    </row>
    <row r="4055" spans="7:17" x14ac:dyDescent="0.3">
      <c r="G4055" s="3" t="s">
        <v>20</v>
      </c>
      <c r="H4055" s="3" t="s">
        <v>77</v>
      </c>
      <c r="I4055" s="3" t="s">
        <v>81</v>
      </c>
      <c r="J4055" s="3" t="s">
        <v>82</v>
      </c>
      <c r="K4055" s="3" t="s">
        <v>24</v>
      </c>
      <c r="L4055" s="6">
        <v>83768</v>
      </c>
      <c r="M4055" s="6">
        <v>65219</v>
      </c>
      <c r="N4055" s="6">
        <v>36016</v>
      </c>
      <c r="O4055" s="6">
        <v>33332</v>
      </c>
      <c r="P4055" s="6">
        <v>100893</v>
      </c>
      <c r="Q4055" s="6">
        <v>63845.599999999999</v>
      </c>
    </row>
    <row r="4056" spans="7:17" x14ac:dyDescent="0.3">
      <c r="G4056" s="3" t="s">
        <v>20</v>
      </c>
      <c r="H4056" s="3" t="s">
        <v>77</v>
      </c>
      <c r="I4056" s="3" t="s">
        <v>81</v>
      </c>
      <c r="J4056" s="3" t="s">
        <v>83</v>
      </c>
      <c r="K4056" s="3" t="s">
        <v>84</v>
      </c>
      <c r="L4056" s="6">
        <v>83768</v>
      </c>
      <c r="M4056" s="6">
        <v>65219</v>
      </c>
      <c r="N4056" s="6">
        <v>36016</v>
      </c>
      <c r="O4056" s="6">
        <v>41696</v>
      </c>
      <c r="P4056" s="6">
        <v>84732</v>
      </c>
      <c r="Q4056" s="6">
        <v>62286.2</v>
      </c>
    </row>
    <row r="4057" spans="7:17" x14ac:dyDescent="0.3">
      <c r="G4057" s="3" t="s">
        <v>20</v>
      </c>
      <c r="H4057" s="3" t="s">
        <v>77</v>
      </c>
      <c r="I4057" s="3" t="s">
        <v>81</v>
      </c>
      <c r="J4057" s="3" t="s">
        <v>83</v>
      </c>
      <c r="K4057" s="3" t="s">
        <v>24</v>
      </c>
      <c r="L4057" s="6">
        <v>83768</v>
      </c>
      <c r="M4057" s="6">
        <v>65219</v>
      </c>
      <c r="N4057" s="6">
        <v>36016</v>
      </c>
      <c r="O4057" s="6">
        <v>41696</v>
      </c>
      <c r="P4057" s="6">
        <v>100893</v>
      </c>
      <c r="Q4057" s="6">
        <v>65518.400000000001</v>
      </c>
    </row>
    <row r="4058" spans="7:17" x14ac:dyDescent="0.3">
      <c r="G4058" s="3" t="s">
        <v>20</v>
      </c>
      <c r="H4058" s="3" t="s">
        <v>77</v>
      </c>
      <c r="I4058" s="3" t="s">
        <v>81</v>
      </c>
      <c r="J4058" s="3" t="s">
        <v>84</v>
      </c>
      <c r="K4058" s="3" t="s">
        <v>24</v>
      </c>
      <c r="L4058" s="6">
        <v>83768</v>
      </c>
      <c r="M4058" s="6">
        <v>65219</v>
      </c>
      <c r="N4058" s="6">
        <v>36016</v>
      </c>
      <c r="O4058" s="6">
        <v>84732</v>
      </c>
      <c r="P4058" s="6">
        <v>100893</v>
      </c>
      <c r="Q4058" s="6">
        <v>74125.600000000006</v>
      </c>
    </row>
    <row r="4059" spans="7:17" x14ac:dyDescent="0.3">
      <c r="G4059" s="3" t="s">
        <v>20</v>
      </c>
      <c r="H4059" s="3" t="s">
        <v>77</v>
      </c>
      <c r="I4059" s="3" t="s">
        <v>82</v>
      </c>
      <c r="J4059" s="3" t="s">
        <v>83</v>
      </c>
      <c r="K4059" s="3" t="s">
        <v>84</v>
      </c>
      <c r="L4059" s="6">
        <v>83768</v>
      </c>
      <c r="M4059" s="6">
        <v>65219</v>
      </c>
      <c r="N4059" s="6">
        <v>33332</v>
      </c>
      <c r="O4059" s="6">
        <v>41696</v>
      </c>
      <c r="P4059" s="6">
        <v>84732</v>
      </c>
      <c r="Q4059" s="6">
        <v>61749.4</v>
      </c>
    </row>
    <row r="4060" spans="7:17" x14ac:dyDescent="0.3">
      <c r="G4060" s="3" t="s">
        <v>20</v>
      </c>
      <c r="H4060" s="3" t="s">
        <v>77</v>
      </c>
      <c r="I4060" s="3" t="s">
        <v>82</v>
      </c>
      <c r="J4060" s="3" t="s">
        <v>83</v>
      </c>
      <c r="K4060" s="3" t="s">
        <v>24</v>
      </c>
      <c r="L4060" s="6">
        <v>83768</v>
      </c>
      <c r="M4060" s="6">
        <v>65219</v>
      </c>
      <c r="N4060" s="6">
        <v>33332</v>
      </c>
      <c r="O4060" s="6">
        <v>41696</v>
      </c>
      <c r="P4060" s="6">
        <v>100893</v>
      </c>
      <c r="Q4060" s="6">
        <v>64981.599999999999</v>
      </c>
    </row>
    <row r="4061" spans="7:17" x14ac:dyDescent="0.3">
      <c r="G4061" s="3" t="s">
        <v>20</v>
      </c>
      <c r="H4061" s="3" t="s">
        <v>77</v>
      </c>
      <c r="I4061" s="3" t="s">
        <v>82</v>
      </c>
      <c r="J4061" s="3" t="s">
        <v>84</v>
      </c>
      <c r="K4061" s="3" t="s">
        <v>24</v>
      </c>
      <c r="L4061" s="6">
        <v>83768</v>
      </c>
      <c r="M4061" s="6">
        <v>65219</v>
      </c>
      <c r="N4061" s="6">
        <v>33332</v>
      </c>
      <c r="O4061" s="6">
        <v>84732</v>
      </c>
      <c r="P4061" s="6">
        <v>100893</v>
      </c>
      <c r="Q4061" s="6">
        <v>73588.800000000003</v>
      </c>
    </row>
    <row r="4062" spans="7:17" x14ac:dyDescent="0.3">
      <c r="G4062" s="3" t="s">
        <v>20</v>
      </c>
      <c r="H4062" s="3" t="s">
        <v>77</v>
      </c>
      <c r="I4062" s="3" t="s">
        <v>83</v>
      </c>
      <c r="J4062" s="3" t="s">
        <v>84</v>
      </c>
      <c r="K4062" s="3" t="s">
        <v>24</v>
      </c>
      <c r="L4062" s="6">
        <v>83768</v>
      </c>
      <c r="M4062" s="6">
        <v>65219</v>
      </c>
      <c r="N4062" s="6">
        <v>41696</v>
      </c>
      <c r="O4062" s="6">
        <v>84732</v>
      </c>
      <c r="P4062" s="6">
        <v>100893</v>
      </c>
      <c r="Q4062" s="6">
        <v>75261.600000000006</v>
      </c>
    </row>
    <row r="4063" spans="7:17" x14ac:dyDescent="0.3">
      <c r="G4063" s="3" t="s">
        <v>20</v>
      </c>
      <c r="H4063" s="3" t="s">
        <v>78</v>
      </c>
      <c r="I4063" s="3" t="s">
        <v>79</v>
      </c>
      <c r="J4063" s="3" t="s">
        <v>25</v>
      </c>
      <c r="K4063" s="3" t="s">
        <v>80</v>
      </c>
      <c r="L4063" s="6">
        <v>83768</v>
      </c>
      <c r="M4063" s="6">
        <v>94450</v>
      </c>
      <c r="N4063" s="6">
        <v>97051</v>
      </c>
      <c r="O4063" s="6">
        <v>50249</v>
      </c>
      <c r="P4063" s="6">
        <v>117461</v>
      </c>
      <c r="Q4063" s="6">
        <v>88595.8</v>
      </c>
    </row>
    <row r="4064" spans="7:17" x14ac:dyDescent="0.3">
      <c r="G4064" s="3" t="s">
        <v>20</v>
      </c>
      <c r="H4064" s="3" t="s">
        <v>78</v>
      </c>
      <c r="I4064" s="3" t="s">
        <v>79</v>
      </c>
      <c r="J4064" s="3" t="s">
        <v>25</v>
      </c>
      <c r="K4064" s="3" t="s">
        <v>81</v>
      </c>
      <c r="L4064" s="6">
        <v>83768</v>
      </c>
      <c r="M4064" s="6">
        <v>94450</v>
      </c>
      <c r="N4064" s="6">
        <v>97051</v>
      </c>
      <c r="O4064" s="6">
        <v>50249</v>
      </c>
      <c r="P4064" s="6">
        <v>36016</v>
      </c>
      <c r="Q4064" s="6">
        <v>72306.8</v>
      </c>
    </row>
    <row r="4065" spans="7:17" x14ac:dyDescent="0.3">
      <c r="G4065" s="3" t="s">
        <v>20</v>
      </c>
      <c r="H4065" s="3" t="s">
        <v>78</v>
      </c>
      <c r="I4065" s="3" t="s">
        <v>79</v>
      </c>
      <c r="J4065" s="3" t="s">
        <v>25</v>
      </c>
      <c r="K4065" s="3" t="s">
        <v>82</v>
      </c>
      <c r="L4065" s="6">
        <v>83768</v>
      </c>
      <c r="M4065" s="6">
        <v>94450</v>
      </c>
      <c r="N4065" s="6">
        <v>97051</v>
      </c>
      <c r="O4065" s="6">
        <v>50249</v>
      </c>
      <c r="P4065" s="6">
        <v>33332</v>
      </c>
      <c r="Q4065" s="6">
        <v>71770</v>
      </c>
    </row>
    <row r="4066" spans="7:17" x14ac:dyDescent="0.3">
      <c r="G4066" s="3" t="s">
        <v>20</v>
      </c>
      <c r="H4066" s="3" t="s">
        <v>78</v>
      </c>
      <c r="I4066" s="3" t="s">
        <v>79</v>
      </c>
      <c r="J4066" s="3" t="s">
        <v>25</v>
      </c>
      <c r="K4066" s="3" t="s">
        <v>83</v>
      </c>
      <c r="L4066" s="6">
        <v>83768</v>
      </c>
      <c r="M4066" s="6">
        <v>94450</v>
      </c>
      <c r="N4066" s="6">
        <v>97051</v>
      </c>
      <c r="O4066" s="6">
        <v>50249</v>
      </c>
      <c r="P4066" s="6">
        <v>41696</v>
      </c>
      <c r="Q4066" s="6">
        <v>73442.8</v>
      </c>
    </row>
    <row r="4067" spans="7:17" x14ac:dyDescent="0.3">
      <c r="G4067" s="3" t="s">
        <v>20</v>
      </c>
      <c r="H4067" s="3" t="s">
        <v>78</v>
      </c>
      <c r="I4067" s="3" t="s">
        <v>79</v>
      </c>
      <c r="J4067" s="3" t="s">
        <v>25</v>
      </c>
      <c r="K4067" s="3" t="s">
        <v>84</v>
      </c>
      <c r="L4067" s="6">
        <v>83768</v>
      </c>
      <c r="M4067" s="6">
        <v>94450</v>
      </c>
      <c r="N4067" s="6">
        <v>97051</v>
      </c>
      <c r="O4067" s="6">
        <v>50249</v>
      </c>
      <c r="P4067" s="6">
        <v>84732</v>
      </c>
      <c r="Q4067" s="6">
        <v>82050</v>
      </c>
    </row>
    <row r="4068" spans="7:17" x14ac:dyDescent="0.3">
      <c r="G4068" s="3" t="s">
        <v>20</v>
      </c>
      <c r="H4068" s="3" t="s">
        <v>78</v>
      </c>
      <c r="I4068" s="3" t="s">
        <v>79</v>
      </c>
      <c r="J4068" s="3" t="s">
        <v>25</v>
      </c>
      <c r="K4068" s="3" t="s">
        <v>24</v>
      </c>
      <c r="L4068" s="6">
        <v>83768</v>
      </c>
      <c r="M4068" s="6">
        <v>94450</v>
      </c>
      <c r="N4068" s="6">
        <v>97051</v>
      </c>
      <c r="O4068" s="6">
        <v>50249</v>
      </c>
      <c r="P4068" s="6">
        <v>100893</v>
      </c>
      <c r="Q4068" s="6">
        <v>85282.2</v>
      </c>
    </row>
    <row r="4069" spans="7:17" x14ac:dyDescent="0.3">
      <c r="G4069" s="3" t="s">
        <v>20</v>
      </c>
      <c r="H4069" s="3" t="s">
        <v>78</v>
      </c>
      <c r="I4069" s="3" t="s">
        <v>79</v>
      </c>
      <c r="J4069" s="3" t="s">
        <v>80</v>
      </c>
      <c r="K4069" s="3" t="s">
        <v>81</v>
      </c>
      <c r="L4069" s="6">
        <v>83768</v>
      </c>
      <c r="M4069" s="6">
        <v>94450</v>
      </c>
      <c r="N4069" s="6">
        <v>97051</v>
      </c>
      <c r="O4069" s="6">
        <v>117461</v>
      </c>
      <c r="P4069" s="6">
        <v>36016</v>
      </c>
      <c r="Q4069" s="6">
        <v>85749.2</v>
      </c>
    </row>
    <row r="4070" spans="7:17" x14ac:dyDescent="0.3">
      <c r="G4070" s="3" t="s">
        <v>20</v>
      </c>
      <c r="H4070" s="3" t="s">
        <v>78</v>
      </c>
      <c r="I4070" s="3" t="s">
        <v>79</v>
      </c>
      <c r="J4070" s="3" t="s">
        <v>80</v>
      </c>
      <c r="K4070" s="3" t="s">
        <v>82</v>
      </c>
      <c r="L4070" s="6">
        <v>83768</v>
      </c>
      <c r="M4070" s="6">
        <v>94450</v>
      </c>
      <c r="N4070" s="6">
        <v>97051</v>
      </c>
      <c r="O4070" s="6">
        <v>117461</v>
      </c>
      <c r="P4070" s="6">
        <v>33332</v>
      </c>
      <c r="Q4070" s="6">
        <v>85212.4</v>
      </c>
    </row>
    <row r="4071" spans="7:17" x14ac:dyDescent="0.3">
      <c r="G4071" s="3" t="s">
        <v>20</v>
      </c>
      <c r="H4071" s="3" t="s">
        <v>78</v>
      </c>
      <c r="I4071" s="3" t="s">
        <v>79</v>
      </c>
      <c r="J4071" s="3" t="s">
        <v>80</v>
      </c>
      <c r="K4071" s="3" t="s">
        <v>83</v>
      </c>
      <c r="L4071" s="6">
        <v>83768</v>
      </c>
      <c r="M4071" s="6">
        <v>94450</v>
      </c>
      <c r="N4071" s="6">
        <v>97051</v>
      </c>
      <c r="O4071" s="6">
        <v>117461</v>
      </c>
      <c r="P4071" s="6">
        <v>41696</v>
      </c>
      <c r="Q4071" s="6">
        <v>86885.2</v>
      </c>
    </row>
    <row r="4072" spans="7:17" x14ac:dyDescent="0.3">
      <c r="G4072" s="3" t="s">
        <v>20</v>
      </c>
      <c r="H4072" s="3" t="s">
        <v>78</v>
      </c>
      <c r="I4072" s="3" t="s">
        <v>79</v>
      </c>
      <c r="J4072" s="3" t="s">
        <v>80</v>
      </c>
      <c r="K4072" s="3" t="s">
        <v>84</v>
      </c>
      <c r="L4072" s="6">
        <v>83768</v>
      </c>
      <c r="M4072" s="6">
        <v>94450</v>
      </c>
      <c r="N4072" s="6">
        <v>97051</v>
      </c>
      <c r="O4072" s="6">
        <v>117461</v>
      </c>
      <c r="P4072" s="6">
        <v>84732</v>
      </c>
      <c r="Q4072" s="6">
        <v>95492.4</v>
      </c>
    </row>
    <row r="4073" spans="7:17" x14ac:dyDescent="0.3">
      <c r="G4073" s="3" t="s">
        <v>20</v>
      </c>
      <c r="H4073" s="3" t="s">
        <v>78</v>
      </c>
      <c r="I4073" s="3" t="s">
        <v>79</v>
      </c>
      <c r="J4073" s="3" t="s">
        <v>80</v>
      </c>
      <c r="K4073" s="3" t="s">
        <v>24</v>
      </c>
      <c r="L4073" s="6">
        <v>83768</v>
      </c>
      <c r="M4073" s="6">
        <v>94450</v>
      </c>
      <c r="N4073" s="6">
        <v>97051</v>
      </c>
      <c r="O4073" s="6">
        <v>117461</v>
      </c>
      <c r="P4073" s="6">
        <v>100893</v>
      </c>
      <c r="Q4073" s="6">
        <v>98724.6</v>
      </c>
    </row>
    <row r="4074" spans="7:17" x14ac:dyDescent="0.3">
      <c r="G4074" s="3" t="s">
        <v>20</v>
      </c>
      <c r="H4074" s="3" t="s">
        <v>78</v>
      </c>
      <c r="I4074" s="3" t="s">
        <v>79</v>
      </c>
      <c r="J4074" s="3" t="s">
        <v>81</v>
      </c>
      <c r="K4074" s="3" t="s">
        <v>82</v>
      </c>
      <c r="L4074" s="6">
        <v>83768</v>
      </c>
      <c r="M4074" s="6">
        <v>94450</v>
      </c>
      <c r="N4074" s="6">
        <v>97051</v>
      </c>
      <c r="O4074" s="6">
        <v>36016</v>
      </c>
      <c r="P4074" s="6">
        <v>33332</v>
      </c>
      <c r="Q4074" s="6">
        <v>68923.399999999994</v>
      </c>
    </row>
    <row r="4075" spans="7:17" x14ac:dyDescent="0.3">
      <c r="G4075" s="3" t="s">
        <v>20</v>
      </c>
      <c r="H4075" s="3" t="s">
        <v>78</v>
      </c>
      <c r="I4075" s="3" t="s">
        <v>79</v>
      </c>
      <c r="J4075" s="3" t="s">
        <v>81</v>
      </c>
      <c r="K4075" s="3" t="s">
        <v>83</v>
      </c>
      <c r="L4075" s="6">
        <v>83768</v>
      </c>
      <c r="M4075" s="6">
        <v>94450</v>
      </c>
      <c r="N4075" s="6">
        <v>97051</v>
      </c>
      <c r="O4075" s="6">
        <v>36016</v>
      </c>
      <c r="P4075" s="6">
        <v>41696</v>
      </c>
      <c r="Q4075" s="6">
        <v>70596.2</v>
      </c>
    </row>
    <row r="4076" spans="7:17" x14ac:dyDescent="0.3">
      <c r="G4076" s="3" t="s">
        <v>20</v>
      </c>
      <c r="H4076" s="3" t="s">
        <v>78</v>
      </c>
      <c r="I4076" s="3" t="s">
        <v>79</v>
      </c>
      <c r="J4076" s="3" t="s">
        <v>81</v>
      </c>
      <c r="K4076" s="3" t="s">
        <v>84</v>
      </c>
      <c r="L4076" s="6">
        <v>83768</v>
      </c>
      <c r="M4076" s="6">
        <v>94450</v>
      </c>
      <c r="N4076" s="6">
        <v>97051</v>
      </c>
      <c r="O4076" s="6">
        <v>36016</v>
      </c>
      <c r="P4076" s="6">
        <v>84732</v>
      </c>
      <c r="Q4076" s="6">
        <v>79203.399999999994</v>
      </c>
    </row>
    <row r="4077" spans="7:17" x14ac:dyDescent="0.3">
      <c r="G4077" s="3" t="s">
        <v>20</v>
      </c>
      <c r="H4077" s="3" t="s">
        <v>78</v>
      </c>
      <c r="I4077" s="3" t="s">
        <v>79</v>
      </c>
      <c r="J4077" s="3" t="s">
        <v>81</v>
      </c>
      <c r="K4077" s="3" t="s">
        <v>24</v>
      </c>
      <c r="L4077" s="6">
        <v>83768</v>
      </c>
      <c r="M4077" s="6">
        <v>94450</v>
      </c>
      <c r="N4077" s="6">
        <v>97051</v>
      </c>
      <c r="O4077" s="6">
        <v>36016</v>
      </c>
      <c r="P4077" s="6">
        <v>100893</v>
      </c>
      <c r="Q4077" s="6">
        <v>82435.600000000006</v>
      </c>
    </row>
    <row r="4078" spans="7:17" x14ac:dyDescent="0.3">
      <c r="G4078" s="3" t="s">
        <v>20</v>
      </c>
      <c r="H4078" s="3" t="s">
        <v>78</v>
      </c>
      <c r="I4078" s="3" t="s">
        <v>79</v>
      </c>
      <c r="J4078" s="3" t="s">
        <v>82</v>
      </c>
      <c r="K4078" s="3" t="s">
        <v>83</v>
      </c>
      <c r="L4078" s="6">
        <v>83768</v>
      </c>
      <c r="M4078" s="6">
        <v>94450</v>
      </c>
      <c r="N4078" s="6">
        <v>97051</v>
      </c>
      <c r="O4078" s="6">
        <v>33332</v>
      </c>
      <c r="P4078" s="6">
        <v>41696</v>
      </c>
      <c r="Q4078" s="6">
        <v>70059.399999999994</v>
      </c>
    </row>
    <row r="4079" spans="7:17" x14ac:dyDescent="0.3">
      <c r="G4079" s="3" t="s">
        <v>20</v>
      </c>
      <c r="H4079" s="3" t="s">
        <v>78</v>
      </c>
      <c r="I4079" s="3" t="s">
        <v>79</v>
      </c>
      <c r="J4079" s="3" t="s">
        <v>82</v>
      </c>
      <c r="K4079" s="3" t="s">
        <v>84</v>
      </c>
      <c r="L4079" s="6">
        <v>83768</v>
      </c>
      <c r="M4079" s="6">
        <v>94450</v>
      </c>
      <c r="N4079" s="6">
        <v>97051</v>
      </c>
      <c r="O4079" s="6">
        <v>33332</v>
      </c>
      <c r="P4079" s="6">
        <v>84732</v>
      </c>
      <c r="Q4079" s="6">
        <v>78666.600000000006</v>
      </c>
    </row>
    <row r="4080" spans="7:17" x14ac:dyDescent="0.3">
      <c r="G4080" s="3" t="s">
        <v>20</v>
      </c>
      <c r="H4080" s="3" t="s">
        <v>78</v>
      </c>
      <c r="I4080" s="3" t="s">
        <v>79</v>
      </c>
      <c r="J4080" s="3" t="s">
        <v>82</v>
      </c>
      <c r="K4080" s="3" t="s">
        <v>24</v>
      </c>
      <c r="L4080" s="6">
        <v>83768</v>
      </c>
      <c r="M4080" s="6">
        <v>94450</v>
      </c>
      <c r="N4080" s="6">
        <v>97051</v>
      </c>
      <c r="O4080" s="6">
        <v>33332</v>
      </c>
      <c r="P4080" s="6">
        <v>100893</v>
      </c>
      <c r="Q4080" s="6">
        <v>81898.8</v>
      </c>
    </row>
    <row r="4081" spans="7:17" x14ac:dyDescent="0.3">
      <c r="G4081" s="3" t="s">
        <v>20</v>
      </c>
      <c r="H4081" s="3" t="s">
        <v>78</v>
      </c>
      <c r="I4081" s="3" t="s">
        <v>79</v>
      </c>
      <c r="J4081" s="3" t="s">
        <v>83</v>
      </c>
      <c r="K4081" s="3" t="s">
        <v>84</v>
      </c>
      <c r="L4081" s="6">
        <v>83768</v>
      </c>
      <c r="M4081" s="6">
        <v>94450</v>
      </c>
      <c r="N4081" s="6">
        <v>97051</v>
      </c>
      <c r="O4081" s="6">
        <v>41696</v>
      </c>
      <c r="P4081" s="6">
        <v>84732</v>
      </c>
      <c r="Q4081" s="6">
        <v>80339.399999999994</v>
      </c>
    </row>
    <row r="4082" spans="7:17" x14ac:dyDescent="0.3">
      <c r="G4082" s="3" t="s">
        <v>20</v>
      </c>
      <c r="H4082" s="3" t="s">
        <v>78</v>
      </c>
      <c r="I4082" s="3" t="s">
        <v>79</v>
      </c>
      <c r="J4082" s="3" t="s">
        <v>83</v>
      </c>
      <c r="K4082" s="3" t="s">
        <v>24</v>
      </c>
      <c r="L4082" s="6">
        <v>83768</v>
      </c>
      <c r="M4082" s="6">
        <v>94450</v>
      </c>
      <c r="N4082" s="6">
        <v>97051</v>
      </c>
      <c r="O4082" s="6">
        <v>41696</v>
      </c>
      <c r="P4082" s="6">
        <v>100893</v>
      </c>
      <c r="Q4082" s="6">
        <v>83571.600000000006</v>
      </c>
    </row>
    <row r="4083" spans="7:17" x14ac:dyDescent="0.3">
      <c r="G4083" s="3" t="s">
        <v>20</v>
      </c>
      <c r="H4083" s="3" t="s">
        <v>78</v>
      </c>
      <c r="I4083" s="3" t="s">
        <v>79</v>
      </c>
      <c r="J4083" s="3" t="s">
        <v>84</v>
      </c>
      <c r="K4083" s="3" t="s">
        <v>24</v>
      </c>
      <c r="L4083" s="6">
        <v>83768</v>
      </c>
      <c r="M4083" s="6">
        <v>94450</v>
      </c>
      <c r="N4083" s="6">
        <v>97051</v>
      </c>
      <c r="O4083" s="6">
        <v>84732</v>
      </c>
      <c r="P4083" s="6">
        <v>100893</v>
      </c>
      <c r="Q4083" s="6">
        <v>92178.8</v>
      </c>
    </row>
    <row r="4084" spans="7:17" x14ac:dyDescent="0.3">
      <c r="G4084" s="3" t="s">
        <v>20</v>
      </c>
      <c r="H4084" s="3" t="s">
        <v>78</v>
      </c>
      <c r="I4084" s="3" t="s">
        <v>25</v>
      </c>
      <c r="J4084" s="3" t="s">
        <v>80</v>
      </c>
      <c r="K4084" s="3" t="s">
        <v>81</v>
      </c>
      <c r="L4084" s="6">
        <v>83768</v>
      </c>
      <c r="M4084" s="6">
        <v>94450</v>
      </c>
      <c r="N4084" s="6">
        <v>50249</v>
      </c>
      <c r="O4084" s="6">
        <v>117461</v>
      </c>
      <c r="P4084" s="6">
        <v>36016</v>
      </c>
      <c r="Q4084" s="6">
        <v>76388.800000000003</v>
      </c>
    </row>
    <row r="4085" spans="7:17" x14ac:dyDescent="0.3">
      <c r="G4085" s="3" t="s">
        <v>20</v>
      </c>
      <c r="H4085" s="3" t="s">
        <v>78</v>
      </c>
      <c r="I4085" s="3" t="s">
        <v>25</v>
      </c>
      <c r="J4085" s="3" t="s">
        <v>80</v>
      </c>
      <c r="K4085" s="3" t="s">
        <v>82</v>
      </c>
      <c r="L4085" s="6">
        <v>83768</v>
      </c>
      <c r="M4085" s="6">
        <v>94450</v>
      </c>
      <c r="N4085" s="6">
        <v>50249</v>
      </c>
      <c r="O4085" s="6">
        <v>117461</v>
      </c>
      <c r="P4085" s="6">
        <v>33332</v>
      </c>
      <c r="Q4085" s="6">
        <v>75852</v>
      </c>
    </row>
    <row r="4086" spans="7:17" x14ac:dyDescent="0.3">
      <c r="G4086" s="3" t="s">
        <v>20</v>
      </c>
      <c r="H4086" s="3" t="s">
        <v>78</v>
      </c>
      <c r="I4086" s="3" t="s">
        <v>25</v>
      </c>
      <c r="J4086" s="3" t="s">
        <v>80</v>
      </c>
      <c r="K4086" s="3" t="s">
        <v>83</v>
      </c>
      <c r="L4086" s="6">
        <v>83768</v>
      </c>
      <c r="M4086" s="6">
        <v>94450</v>
      </c>
      <c r="N4086" s="6">
        <v>50249</v>
      </c>
      <c r="O4086" s="6">
        <v>117461</v>
      </c>
      <c r="P4086" s="6">
        <v>41696</v>
      </c>
      <c r="Q4086" s="6">
        <v>77524.800000000003</v>
      </c>
    </row>
    <row r="4087" spans="7:17" x14ac:dyDescent="0.3">
      <c r="G4087" s="3" t="s">
        <v>20</v>
      </c>
      <c r="H4087" s="3" t="s">
        <v>78</v>
      </c>
      <c r="I4087" s="3" t="s">
        <v>25</v>
      </c>
      <c r="J4087" s="3" t="s">
        <v>80</v>
      </c>
      <c r="K4087" s="3" t="s">
        <v>84</v>
      </c>
      <c r="L4087" s="6">
        <v>83768</v>
      </c>
      <c r="M4087" s="6">
        <v>94450</v>
      </c>
      <c r="N4087" s="6">
        <v>50249</v>
      </c>
      <c r="O4087" s="6">
        <v>117461</v>
      </c>
      <c r="P4087" s="6">
        <v>84732</v>
      </c>
      <c r="Q4087" s="6">
        <v>86132</v>
      </c>
    </row>
    <row r="4088" spans="7:17" x14ac:dyDescent="0.3">
      <c r="G4088" s="3" t="s">
        <v>20</v>
      </c>
      <c r="H4088" s="3" t="s">
        <v>78</v>
      </c>
      <c r="I4088" s="3" t="s">
        <v>25</v>
      </c>
      <c r="J4088" s="3" t="s">
        <v>80</v>
      </c>
      <c r="K4088" s="3" t="s">
        <v>24</v>
      </c>
      <c r="L4088" s="6">
        <v>83768</v>
      </c>
      <c r="M4088" s="6">
        <v>94450</v>
      </c>
      <c r="N4088" s="6">
        <v>50249</v>
      </c>
      <c r="O4088" s="6">
        <v>117461</v>
      </c>
      <c r="P4088" s="6">
        <v>100893</v>
      </c>
      <c r="Q4088" s="6">
        <v>89364.2</v>
      </c>
    </row>
    <row r="4089" spans="7:17" x14ac:dyDescent="0.3">
      <c r="G4089" s="3" t="s">
        <v>20</v>
      </c>
      <c r="H4089" s="3" t="s">
        <v>78</v>
      </c>
      <c r="I4089" s="3" t="s">
        <v>25</v>
      </c>
      <c r="J4089" s="3" t="s">
        <v>81</v>
      </c>
      <c r="K4089" s="3" t="s">
        <v>82</v>
      </c>
      <c r="L4089" s="6">
        <v>83768</v>
      </c>
      <c r="M4089" s="6">
        <v>94450</v>
      </c>
      <c r="N4089" s="6">
        <v>50249</v>
      </c>
      <c r="O4089" s="6">
        <v>36016</v>
      </c>
      <c r="P4089" s="6">
        <v>33332</v>
      </c>
      <c r="Q4089" s="6">
        <v>59563</v>
      </c>
    </row>
    <row r="4090" spans="7:17" x14ac:dyDescent="0.3">
      <c r="G4090" s="3" t="s">
        <v>20</v>
      </c>
      <c r="H4090" s="3" t="s">
        <v>78</v>
      </c>
      <c r="I4090" s="3" t="s">
        <v>25</v>
      </c>
      <c r="J4090" s="3" t="s">
        <v>81</v>
      </c>
      <c r="K4090" s="3" t="s">
        <v>83</v>
      </c>
      <c r="L4090" s="6">
        <v>83768</v>
      </c>
      <c r="M4090" s="6">
        <v>94450</v>
      </c>
      <c r="N4090" s="6">
        <v>50249</v>
      </c>
      <c r="O4090" s="6">
        <v>36016</v>
      </c>
      <c r="P4090" s="6">
        <v>41696</v>
      </c>
      <c r="Q4090" s="6">
        <v>61235.8</v>
      </c>
    </row>
    <row r="4091" spans="7:17" x14ac:dyDescent="0.3">
      <c r="G4091" s="3" t="s">
        <v>20</v>
      </c>
      <c r="H4091" s="3" t="s">
        <v>78</v>
      </c>
      <c r="I4091" s="3" t="s">
        <v>25</v>
      </c>
      <c r="J4091" s="3" t="s">
        <v>81</v>
      </c>
      <c r="K4091" s="3" t="s">
        <v>84</v>
      </c>
      <c r="L4091" s="6">
        <v>83768</v>
      </c>
      <c r="M4091" s="6">
        <v>94450</v>
      </c>
      <c r="N4091" s="6">
        <v>50249</v>
      </c>
      <c r="O4091" s="6">
        <v>36016</v>
      </c>
      <c r="P4091" s="6">
        <v>84732</v>
      </c>
      <c r="Q4091" s="6">
        <v>69843</v>
      </c>
    </row>
    <row r="4092" spans="7:17" x14ac:dyDescent="0.3">
      <c r="G4092" s="3" t="s">
        <v>20</v>
      </c>
      <c r="H4092" s="3" t="s">
        <v>78</v>
      </c>
      <c r="I4092" s="3" t="s">
        <v>25</v>
      </c>
      <c r="J4092" s="3" t="s">
        <v>81</v>
      </c>
      <c r="K4092" s="3" t="s">
        <v>24</v>
      </c>
      <c r="L4092" s="6">
        <v>83768</v>
      </c>
      <c r="M4092" s="6">
        <v>94450</v>
      </c>
      <c r="N4092" s="6">
        <v>50249</v>
      </c>
      <c r="O4092" s="6">
        <v>36016</v>
      </c>
      <c r="P4092" s="6">
        <v>100893</v>
      </c>
      <c r="Q4092" s="6">
        <v>73075.199999999997</v>
      </c>
    </row>
    <row r="4093" spans="7:17" x14ac:dyDescent="0.3">
      <c r="G4093" s="3" t="s">
        <v>20</v>
      </c>
      <c r="H4093" s="3" t="s">
        <v>78</v>
      </c>
      <c r="I4093" s="3" t="s">
        <v>25</v>
      </c>
      <c r="J4093" s="3" t="s">
        <v>82</v>
      </c>
      <c r="K4093" s="3" t="s">
        <v>83</v>
      </c>
      <c r="L4093" s="6">
        <v>83768</v>
      </c>
      <c r="M4093" s="6">
        <v>94450</v>
      </c>
      <c r="N4093" s="6">
        <v>50249</v>
      </c>
      <c r="O4093" s="6">
        <v>33332</v>
      </c>
      <c r="P4093" s="6">
        <v>41696</v>
      </c>
      <c r="Q4093" s="6">
        <v>60699</v>
      </c>
    </row>
    <row r="4094" spans="7:17" x14ac:dyDescent="0.3">
      <c r="G4094" s="3" t="s">
        <v>20</v>
      </c>
      <c r="H4094" s="3" t="s">
        <v>78</v>
      </c>
      <c r="I4094" s="3" t="s">
        <v>25</v>
      </c>
      <c r="J4094" s="3" t="s">
        <v>82</v>
      </c>
      <c r="K4094" s="3" t="s">
        <v>84</v>
      </c>
      <c r="L4094" s="6">
        <v>83768</v>
      </c>
      <c r="M4094" s="6">
        <v>94450</v>
      </c>
      <c r="N4094" s="6">
        <v>50249</v>
      </c>
      <c r="O4094" s="6">
        <v>33332</v>
      </c>
      <c r="P4094" s="6">
        <v>84732</v>
      </c>
      <c r="Q4094" s="6">
        <v>69306.2</v>
      </c>
    </row>
    <row r="4095" spans="7:17" x14ac:dyDescent="0.3">
      <c r="G4095" s="3" t="s">
        <v>20</v>
      </c>
      <c r="H4095" s="3" t="s">
        <v>78</v>
      </c>
      <c r="I4095" s="3" t="s">
        <v>25</v>
      </c>
      <c r="J4095" s="3" t="s">
        <v>82</v>
      </c>
      <c r="K4095" s="3" t="s">
        <v>24</v>
      </c>
      <c r="L4095" s="6">
        <v>83768</v>
      </c>
      <c r="M4095" s="6">
        <v>94450</v>
      </c>
      <c r="N4095" s="6">
        <v>50249</v>
      </c>
      <c r="O4095" s="6">
        <v>33332</v>
      </c>
      <c r="P4095" s="6">
        <v>100893</v>
      </c>
      <c r="Q4095" s="6">
        <v>72538.399999999994</v>
      </c>
    </row>
    <row r="4096" spans="7:17" x14ac:dyDescent="0.3">
      <c r="G4096" s="3" t="s">
        <v>20</v>
      </c>
      <c r="H4096" s="3" t="s">
        <v>78</v>
      </c>
      <c r="I4096" s="3" t="s">
        <v>25</v>
      </c>
      <c r="J4096" s="3" t="s">
        <v>83</v>
      </c>
      <c r="K4096" s="3" t="s">
        <v>84</v>
      </c>
      <c r="L4096" s="6">
        <v>83768</v>
      </c>
      <c r="M4096" s="6">
        <v>94450</v>
      </c>
      <c r="N4096" s="6">
        <v>50249</v>
      </c>
      <c r="O4096" s="6">
        <v>41696</v>
      </c>
      <c r="P4096" s="6">
        <v>84732</v>
      </c>
      <c r="Q4096" s="6">
        <v>70979</v>
      </c>
    </row>
    <row r="4097" spans="7:17" x14ac:dyDescent="0.3">
      <c r="G4097" s="3" t="s">
        <v>20</v>
      </c>
      <c r="H4097" s="3" t="s">
        <v>78</v>
      </c>
      <c r="I4097" s="3" t="s">
        <v>25</v>
      </c>
      <c r="J4097" s="3" t="s">
        <v>83</v>
      </c>
      <c r="K4097" s="3" t="s">
        <v>24</v>
      </c>
      <c r="L4097" s="6">
        <v>83768</v>
      </c>
      <c r="M4097" s="6">
        <v>94450</v>
      </c>
      <c r="N4097" s="6">
        <v>50249</v>
      </c>
      <c r="O4097" s="6">
        <v>41696</v>
      </c>
      <c r="P4097" s="6">
        <v>100893</v>
      </c>
      <c r="Q4097" s="6">
        <v>74211.199999999997</v>
      </c>
    </row>
    <row r="4098" spans="7:17" x14ac:dyDescent="0.3">
      <c r="G4098" s="3" t="s">
        <v>20</v>
      </c>
      <c r="H4098" s="3" t="s">
        <v>78</v>
      </c>
      <c r="I4098" s="3" t="s">
        <v>25</v>
      </c>
      <c r="J4098" s="3" t="s">
        <v>84</v>
      </c>
      <c r="K4098" s="3" t="s">
        <v>24</v>
      </c>
      <c r="L4098" s="6">
        <v>83768</v>
      </c>
      <c r="M4098" s="6">
        <v>94450</v>
      </c>
      <c r="N4098" s="6">
        <v>50249</v>
      </c>
      <c r="O4098" s="6">
        <v>84732</v>
      </c>
      <c r="P4098" s="6">
        <v>100893</v>
      </c>
      <c r="Q4098" s="6">
        <v>82818.399999999994</v>
      </c>
    </row>
    <row r="4099" spans="7:17" x14ac:dyDescent="0.3">
      <c r="G4099" s="3" t="s">
        <v>20</v>
      </c>
      <c r="H4099" s="3" t="s">
        <v>78</v>
      </c>
      <c r="I4099" s="3" t="s">
        <v>80</v>
      </c>
      <c r="J4099" s="3" t="s">
        <v>81</v>
      </c>
      <c r="K4099" s="3" t="s">
        <v>82</v>
      </c>
      <c r="L4099" s="6">
        <v>83768</v>
      </c>
      <c r="M4099" s="6">
        <v>94450</v>
      </c>
      <c r="N4099" s="6">
        <v>117461</v>
      </c>
      <c r="O4099" s="6">
        <v>36016</v>
      </c>
      <c r="P4099" s="6">
        <v>33332</v>
      </c>
      <c r="Q4099" s="6">
        <v>73005.399999999994</v>
      </c>
    </row>
    <row r="4100" spans="7:17" x14ac:dyDescent="0.3">
      <c r="G4100" s="3" t="s">
        <v>20</v>
      </c>
      <c r="H4100" s="3" t="s">
        <v>78</v>
      </c>
      <c r="I4100" s="3" t="s">
        <v>80</v>
      </c>
      <c r="J4100" s="3" t="s">
        <v>81</v>
      </c>
      <c r="K4100" s="3" t="s">
        <v>83</v>
      </c>
      <c r="L4100" s="6">
        <v>83768</v>
      </c>
      <c r="M4100" s="6">
        <v>94450</v>
      </c>
      <c r="N4100" s="6">
        <v>117461</v>
      </c>
      <c r="O4100" s="6">
        <v>36016</v>
      </c>
      <c r="P4100" s="6">
        <v>41696</v>
      </c>
      <c r="Q4100" s="6">
        <v>74678.2</v>
      </c>
    </row>
    <row r="4101" spans="7:17" x14ac:dyDescent="0.3">
      <c r="G4101" s="3" t="s">
        <v>20</v>
      </c>
      <c r="H4101" s="3" t="s">
        <v>78</v>
      </c>
      <c r="I4101" s="3" t="s">
        <v>80</v>
      </c>
      <c r="J4101" s="3" t="s">
        <v>81</v>
      </c>
      <c r="K4101" s="3" t="s">
        <v>84</v>
      </c>
      <c r="L4101" s="6">
        <v>83768</v>
      </c>
      <c r="M4101" s="6">
        <v>94450</v>
      </c>
      <c r="N4101" s="6">
        <v>117461</v>
      </c>
      <c r="O4101" s="6">
        <v>36016</v>
      </c>
      <c r="P4101" s="6">
        <v>84732</v>
      </c>
      <c r="Q4101" s="6">
        <v>83285.399999999994</v>
      </c>
    </row>
    <row r="4102" spans="7:17" x14ac:dyDescent="0.3">
      <c r="G4102" s="3" t="s">
        <v>20</v>
      </c>
      <c r="H4102" s="3" t="s">
        <v>78</v>
      </c>
      <c r="I4102" s="3" t="s">
        <v>80</v>
      </c>
      <c r="J4102" s="3" t="s">
        <v>81</v>
      </c>
      <c r="K4102" s="3" t="s">
        <v>24</v>
      </c>
      <c r="L4102" s="6">
        <v>83768</v>
      </c>
      <c r="M4102" s="6">
        <v>94450</v>
      </c>
      <c r="N4102" s="6">
        <v>117461</v>
      </c>
      <c r="O4102" s="6">
        <v>36016</v>
      </c>
      <c r="P4102" s="6">
        <v>100893</v>
      </c>
      <c r="Q4102" s="6">
        <v>86517.6</v>
      </c>
    </row>
    <row r="4103" spans="7:17" x14ac:dyDescent="0.3">
      <c r="G4103" s="3" t="s">
        <v>20</v>
      </c>
      <c r="H4103" s="3" t="s">
        <v>78</v>
      </c>
      <c r="I4103" s="3" t="s">
        <v>80</v>
      </c>
      <c r="J4103" s="3" t="s">
        <v>82</v>
      </c>
      <c r="K4103" s="3" t="s">
        <v>83</v>
      </c>
      <c r="L4103" s="6">
        <v>83768</v>
      </c>
      <c r="M4103" s="6">
        <v>94450</v>
      </c>
      <c r="N4103" s="6">
        <v>117461</v>
      </c>
      <c r="O4103" s="6">
        <v>33332</v>
      </c>
      <c r="P4103" s="6">
        <v>41696</v>
      </c>
      <c r="Q4103" s="6">
        <v>74141.399999999994</v>
      </c>
    </row>
    <row r="4104" spans="7:17" x14ac:dyDescent="0.3">
      <c r="G4104" s="3" t="s">
        <v>20</v>
      </c>
      <c r="H4104" s="3" t="s">
        <v>78</v>
      </c>
      <c r="I4104" s="3" t="s">
        <v>80</v>
      </c>
      <c r="J4104" s="3" t="s">
        <v>82</v>
      </c>
      <c r="K4104" s="3" t="s">
        <v>84</v>
      </c>
      <c r="L4104" s="6">
        <v>83768</v>
      </c>
      <c r="M4104" s="6">
        <v>94450</v>
      </c>
      <c r="N4104" s="6">
        <v>117461</v>
      </c>
      <c r="O4104" s="6">
        <v>33332</v>
      </c>
      <c r="P4104" s="6">
        <v>84732</v>
      </c>
      <c r="Q4104" s="6">
        <v>82748.600000000006</v>
      </c>
    </row>
    <row r="4105" spans="7:17" x14ac:dyDescent="0.3">
      <c r="G4105" s="3" t="s">
        <v>20</v>
      </c>
      <c r="H4105" s="3" t="s">
        <v>78</v>
      </c>
      <c r="I4105" s="3" t="s">
        <v>80</v>
      </c>
      <c r="J4105" s="3" t="s">
        <v>82</v>
      </c>
      <c r="K4105" s="3" t="s">
        <v>24</v>
      </c>
      <c r="L4105" s="6">
        <v>83768</v>
      </c>
      <c r="M4105" s="6">
        <v>94450</v>
      </c>
      <c r="N4105" s="6">
        <v>117461</v>
      </c>
      <c r="O4105" s="6">
        <v>33332</v>
      </c>
      <c r="P4105" s="6">
        <v>100893</v>
      </c>
      <c r="Q4105" s="6">
        <v>85980.800000000003</v>
      </c>
    </row>
    <row r="4106" spans="7:17" x14ac:dyDescent="0.3">
      <c r="G4106" s="3" t="s">
        <v>20</v>
      </c>
      <c r="H4106" s="3" t="s">
        <v>78</v>
      </c>
      <c r="I4106" s="3" t="s">
        <v>80</v>
      </c>
      <c r="J4106" s="3" t="s">
        <v>83</v>
      </c>
      <c r="K4106" s="3" t="s">
        <v>84</v>
      </c>
      <c r="L4106" s="6">
        <v>83768</v>
      </c>
      <c r="M4106" s="6">
        <v>94450</v>
      </c>
      <c r="N4106" s="6">
        <v>117461</v>
      </c>
      <c r="O4106" s="6">
        <v>41696</v>
      </c>
      <c r="P4106" s="6">
        <v>84732</v>
      </c>
      <c r="Q4106" s="6">
        <v>84421.4</v>
      </c>
    </row>
    <row r="4107" spans="7:17" x14ac:dyDescent="0.3">
      <c r="G4107" s="3" t="s">
        <v>20</v>
      </c>
      <c r="H4107" s="3" t="s">
        <v>78</v>
      </c>
      <c r="I4107" s="3" t="s">
        <v>80</v>
      </c>
      <c r="J4107" s="3" t="s">
        <v>83</v>
      </c>
      <c r="K4107" s="3" t="s">
        <v>24</v>
      </c>
      <c r="L4107" s="6">
        <v>83768</v>
      </c>
      <c r="M4107" s="6">
        <v>94450</v>
      </c>
      <c r="N4107" s="6">
        <v>117461</v>
      </c>
      <c r="O4107" s="6">
        <v>41696</v>
      </c>
      <c r="P4107" s="6">
        <v>100893</v>
      </c>
      <c r="Q4107" s="6">
        <v>87653.6</v>
      </c>
    </row>
    <row r="4108" spans="7:17" x14ac:dyDescent="0.3">
      <c r="G4108" s="3" t="s">
        <v>20</v>
      </c>
      <c r="H4108" s="3" t="s">
        <v>78</v>
      </c>
      <c r="I4108" s="3" t="s">
        <v>80</v>
      </c>
      <c r="J4108" s="3" t="s">
        <v>84</v>
      </c>
      <c r="K4108" s="3" t="s">
        <v>24</v>
      </c>
      <c r="L4108" s="6">
        <v>83768</v>
      </c>
      <c r="M4108" s="6">
        <v>94450</v>
      </c>
      <c r="N4108" s="6">
        <v>117461</v>
      </c>
      <c r="O4108" s="6">
        <v>84732</v>
      </c>
      <c r="P4108" s="6">
        <v>100893</v>
      </c>
      <c r="Q4108" s="6">
        <v>96260.800000000003</v>
      </c>
    </row>
    <row r="4109" spans="7:17" x14ac:dyDescent="0.3">
      <c r="G4109" s="3" t="s">
        <v>20</v>
      </c>
      <c r="H4109" s="3" t="s">
        <v>78</v>
      </c>
      <c r="I4109" s="3" t="s">
        <v>81</v>
      </c>
      <c r="J4109" s="3" t="s">
        <v>82</v>
      </c>
      <c r="K4109" s="3" t="s">
        <v>83</v>
      </c>
      <c r="L4109" s="6">
        <v>83768</v>
      </c>
      <c r="M4109" s="6">
        <v>94450</v>
      </c>
      <c r="N4109" s="6">
        <v>36016</v>
      </c>
      <c r="O4109" s="6">
        <v>33332</v>
      </c>
      <c r="P4109" s="6">
        <v>41696</v>
      </c>
      <c r="Q4109" s="6">
        <v>57852.4</v>
      </c>
    </row>
    <row r="4110" spans="7:17" x14ac:dyDescent="0.3">
      <c r="G4110" s="3" t="s">
        <v>20</v>
      </c>
      <c r="H4110" s="3" t="s">
        <v>78</v>
      </c>
      <c r="I4110" s="3" t="s">
        <v>81</v>
      </c>
      <c r="J4110" s="3" t="s">
        <v>82</v>
      </c>
      <c r="K4110" s="3" t="s">
        <v>84</v>
      </c>
      <c r="L4110" s="6">
        <v>83768</v>
      </c>
      <c r="M4110" s="6">
        <v>94450</v>
      </c>
      <c r="N4110" s="6">
        <v>36016</v>
      </c>
      <c r="O4110" s="6">
        <v>33332</v>
      </c>
      <c r="P4110" s="6">
        <v>84732</v>
      </c>
      <c r="Q4110" s="6">
        <v>66459.600000000006</v>
      </c>
    </row>
    <row r="4111" spans="7:17" x14ac:dyDescent="0.3">
      <c r="G4111" s="3" t="s">
        <v>20</v>
      </c>
      <c r="H4111" s="3" t="s">
        <v>78</v>
      </c>
      <c r="I4111" s="3" t="s">
        <v>81</v>
      </c>
      <c r="J4111" s="3" t="s">
        <v>82</v>
      </c>
      <c r="K4111" s="3" t="s">
        <v>24</v>
      </c>
      <c r="L4111" s="6">
        <v>83768</v>
      </c>
      <c r="M4111" s="6">
        <v>94450</v>
      </c>
      <c r="N4111" s="6">
        <v>36016</v>
      </c>
      <c r="O4111" s="6">
        <v>33332</v>
      </c>
      <c r="P4111" s="6">
        <v>100893</v>
      </c>
      <c r="Q4111" s="6">
        <v>69691.8</v>
      </c>
    </row>
    <row r="4112" spans="7:17" x14ac:dyDescent="0.3">
      <c r="G4112" s="3" t="s">
        <v>20</v>
      </c>
      <c r="H4112" s="3" t="s">
        <v>78</v>
      </c>
      <c r="I4112" s="3" t="s">
        <v>81</v>
      </c>
      <c r="J4112" s="3" t="s">
        <v>83</v>
      </c>
      <c r="K4112" s="3" t="s">
        <v>84</v>
      </c>
      <c r="L4112" s="6">
        <v>83768</v>
      </c>
      <c r="M4112" s="6">
        <v>94450</v>
      </c>
      <c r="N4112" s="6">
        <v>36016</v>
      </c>
      <c r="O4112" s="6">
        <v>41696</v>
      </c>
      <c r="P4112" s="6">
        <v>84732</v>
      </c>
      <c r="Q4112" s="6">
        <v>68132.399999999994</v>
      </c>
    </row>
    <row r="4113" spans="7:17" x14ac:dyDescent="0.3">
      <c r="G4113" s="3" t="s">
        <v>20</v>
      </c>
      <c r="H4113" s="3" t="s">
        <v>78</v>
      </c>
      <c r="I4113" s="3" t="s">
        <v>81</v>
      </c>
      <c r="J4113" s="3" t="s">
        <v>83</v>
      </c>
      <c r="K4113" s="3" t="s">
        <v>24</v>
      </c>
      <c r="L4113" s="6">
        <v>83768</v>
      </c>
      <c r="M4113" s="6">
        <v>94450</v>
      </c>
      <c r="N4113" s="6">
        <v>36016</v>
      </c>
      <c r="O4113" s="6">
        <v>41696</v>
      </c>
      <c r="P4113" s="6">
        <v>100893</v>
      </c>
      <c r="Q4113" s="6">
        <v>71364.600000000006</v>
      </c>
    </row>
    <row r="4114" spans="7:17" x14ac:dyDescent="0.3">
      <c r="G4114" s="3" t="s">
        <v>20</v>
      </c>
      <c r="H4114" s="3" t="s">
        <v>78</v>
      </c>
      <c r="I4114" s="3" t="s">
        <v>81</v>
      </c>
      <c r="J4114" s="3" t="s">
        <v>84</v>
      </c>
      <c r="K4114" s="3" t="s">
        <v>24</v>
      </c>
      <c r="L4114" s="6">
        <v>83768</v>
      </c>
      <c r="M4114" s="6">
        <v>94450</v>
      </c>
      <c r="N4114" s="6">
        <v>36016</v>
      </c>
      <c r="O4114" s="6">
        <v>84732</v>
      </c>
      <c r="P4114" s="6">
        <v>100893</v>
      </c>
      <c r="Q4114" s="6">
        <v>79971.8</v>
      </c>
    </row>
    <row r="4115" spans="7:17" x14ac:dyDescent="0.3">
      <c r="G4115" s="3" t="s">
        <v>20</v>
      </c>
      <c r="H4115" s="3" t="s">
        <v>78</v>
      </c>
      <c r="I4115" s="3" t="s">
        <v>82</v>
      </c>
      <c r="J4115" s="3" t="s">
        <v>83</v>
      </c>
      <c r="K4115" s="3" t="s">
        <v>84</v>
      </c>
      <c r="L4115" s="6">
        <v>83768</v>
      </c>
      <c r="M4115" s="6">
        <v>94450</v>
      </c>
      <c r="N4115" s="6">
        <v>33332</v>
      </c>
      <c r="O4115" s="6">
        <v>41696</v>
      </c>
      <c r="P4115" s="6">
        <v>84732</v>
      </c>
      <c r="Q4115" s="6">
        <v>67595.600000000006</v>
      </c>
    </row>
    <row r="4116" spans="7:17" x14ac:dyDescent="0.3">
      <c r="G4116" s="3" t="s">
        <v>20</v>
      </c>
      <c r="H4116" s="3" t="s">
        <v>78</v>
      </c>
      <c r="I4116" s="3" t="s">
        <v>82</v>
      </c>
      <c r="J4116" s="3" t="s">
        <v>83</v>
      </c>
      <c r="K4116" s="3" t="s">
        <v>24</v>
      </c>
      <c r="L4116" s="6">
        <v>83768</v>
      </c>
      <c r="M4116" s="6">
        <v>94450</v>
      </c>
      <c r="N4116" s="6">
        <v>33332</v>
      </c>
      <c r="O4116" s="6">
        <v>41696</v>
      </c>
      <c r="P4116" s="6">
        <v>100893</v>
      </c>
      <c r="Q4116" s="6">
        <v>70827.8</v>
      </c>
    </row>
    <row r="4117" spans="7:17" x14ac:dyDescent="0.3">
      <c r="G4117" s="3" t="s">
        <v>20</v>
      </c>
      <c r="H4117" s="3" t="s">
        <v>78</v>
      </c>
      <c r="I4117" s="3" t="s">
        <v>82</v>
      </c>
      <c r="J4117" s="3" t="s">
        <v>84</v>
      </c>
      <c r="K4117" s="3" t="s">
        <v>24</v>
      </c>
      <c r="L4117" s="6">
        <v>83768</v>
      </c>
      <c r="M4117" s="6">
        <v>94450</v>
      </c>
      <c r="N4117" s="6">
        <v>33332</v>
      </c>
      <c r="O4117" s="6">
        <v>84732</v>
      </c>
      <c r="P4117" s="6">
        <v>100893</v>
      </c>
      <c r="Q4117" s="6">
        <v>79435</v>
      </c>
    </row>
    <row r="4118" spans="7:17" x14ac:dyDescent="0.3">
      <c r="G4118" s="3" t="s">
        <v>20</v>
      </c>
      <c r="H4118" s="3" t="s">
        <v>78</v>
      </c>
      <c r="I4118" s="3" t="s">
        <v>83</v>
      </c>
      <c r="J4118" s="3" t="s">
        <v>84</v>
      </c>
      <c r="K4118" s="3" t="s">
        <v>24</v>
      </c>
      <c r="L4118" s="6">
        <v>83768</v>
      </c>
      <c r="M4118" s="6">
        <v>94450</v>
      </c>
      <c r="N4118" s="6">
        <v>41696</v>
      </c>
      <c r="O4118" s="6">
        <v>84732</v>
      </c>
      <c r="P4118" s="6">
        <v>100893</v>
      </c>
      <c r="Q4118" s="6">
        <v>81107.8</v>
      </c>
    </row>
    <row r="4119" spans="7:17" x14ac:dyDescent="0.3">
      <c r="G4119" s="3" t="s">
        <v>20</v>
      </c>
      <c r="H4119" s="3" t="s">
        <v>79</v>
      </c>
      <c r="I4119" s="3" t="s">
        <v>25</v>
      </c>
      <c r="J4119" s="3" t="s">
        <v>80</v>
      </c>
      <c r="K4119" s="3" t="s">
        <v>81</v>
      </c>
      <c r="L4119" s="6">
        <v>83768</v>
      </c>
      <c r="M4119" s="6">
        <v>97051</v>
      </c>
      <c r="N4119" s="6">
        <v>50249</v>
      </c>
      <c r="O4119" s="6">
        <v>117461</v>
      </c>
      <c r="P4119" s="6">
        <v>36016</v>
      </c>
      <c r="Q4119" s="6">
        <v>76909</v>
      </c>
    </row>
    <row r="4120" spans="7:17" x14ac:dyDescent="0.3">
      <c r="G4120" s="3" t="s">
        <v>20</v>
      </c>
      <c r="H4120" s="3" t="s">
        <v>79</v>
      </c>
      <c r="I4120" s="3" t="s">
        <v>25</v>
      </c>
      <c r="J4120" s="3" t="s">
        <v>80</v>
      </c>
      <c r="K4120" s="3" t="s">
        <v>82</v>
      </c>
      <c r="L4120" s="6">
        <v>83768</v>
      </c>
      <c r="M4120" s="6">
        <v>97051</v>
      </c>
      <c r="N4120" s="6">
        <v>50249</v>
      </c>
      <c r="O4120" s="6">
        <v>117461</v>
      </c>
      <c r="P4120" s="6">
        <v>33332</v>
      </c>
      <c r="Q4120" s="6">
        <v>76372.2</v>
      </c>
    </row>
    <row r="4121" spans="7:17" x14ac:dyDescent="0.3">
      <c r="G4121" s="3" t="s">
        <v>20</v>
      </c>
      <c r="H4121" s="3" t="s">
        <v>79</v>
      </c>
      <c r="I4121" s="3" t="s">
        <v>25</v>
      </c>
      <c r="J4121" s="3" t="s">
        <v>80</v>
      </c>
      <c r="K4121" s="3" t="s">
        <v>83</v>
      </c>
      <c r="L4121" s="6">
        <v>83768</v>
      </c>
      <c r="M4121" s="6">
        <v>97051</v>
      </c>
      <c r="N4121" s="6">
        <v>50249</v>
      </c>
      <c r="O4121" s="6">
        <v>117461</v>
      </c>
      <c r="P4121" s="6">
        <v>41696</v>
      </c>
      <c r="Q4121" s="6">
        <v>78045</v>
      </c>
    </row>
    <row r="4122" spans="7:17" x14ac:dyDescent="0.3">
      <c r="G4122" s="3" t="s">
        <v>20</v>
      </c>
      <c r="H4122" s="3" t="s">
        <v>79</v>
      </c>
      <c r="I4122" s="3" t="s">
        <v>25</v>
      </c>
      <c r="J4122" s="3" t="s">
        <v>80</v>
      </c>
      <c r="K4122" s="3" t="s">
        <v>84</v>
      </c>
      <c r="L4122" s="6">
        <v>83768</v>
      </c>
      <c r="M4122" s="6">
        <v>97051</v>
      </c>
      <c r="N4122" s="6">
        <v>50249</v>
      </c>
      <c r="O4122" s="6">
        <v>117461</v>
      </c>
      <c r="P4122" s="6">
        <v>84732</v>
      </c>
      <c r="Q4122" s="6">
        <v>86652.2</v>
      </c>
    </row>
    <row r="4123" spans="7:17" x14ac:dyDescent="0.3">
      <c r="G4123" s="3" t="s">
        <v>20</v>
      </c>
      <c r="H4123" s="3" t="s">
        <v>79</v>
      </c>
      <c r="I4123" s="3" t="s">
        <v>25</v>
      </c>
      <c r="J4123" s="3" t="s">
        <v>80</v>
      </c>
      <c r="K4123" s="3" t="s">
        <v>24</v>
      </c>
      <c r="L4123" s="6">
        <v>83768</v>
      </c>
      <c r="M4123" s="6">
        <v>97051</v>
      </c>
      <c r="N4123" s="6">
        <v>50249</v>
      </c>
      <c r="O4123" s="6">
        <v>117461</v>
      </c>
      <c r="P4123" s="6">
        <v>100893</v>
      </c>
      <c r="Q4123" s="6">
        <v>89884.4</v>
      </c>
    </row>
    <row r="4124" spans="7:17" x14ac:dyDescent="0.3">
      <c r="G4124" s="3" t="s">
        <v>20</v>
      </c>
      <c r="H4124" s="3" t="s">
        <v>79</v>
      </c>
      <c r="I4124" s="3" t="s">
        <v>25</v>
      </c>
      <c r="J4124" s="3" t="s">
        <v>81</v>
      </c>
      <c r="K4124" s="3" t="s">
        <v>82</v>
      </c>
      <c r="L4124" s="6">
        <v>83768</v>
      </c>
      <c r="M4124" s="6">
        <v>97051</v>
      </c>
      <c r="N4124" s="6">
        <v>50249</v>
      </c>
      <c r="O4124" s="6">
        <v>36016</v>
      </c>
      <c r="P4124" s="6">
        <v>33332</v>
      </c>
      <c r="Q4124" s="6">
        <v>60083.199999999997</v>
      </c>
    </row>
    <row r="4125" spans="7:17" x14ac:dyDescent="0.3">
      <c r="G4125" s="3" t="s">
        <v>20</v>
      </c>
      <c r="H4125" s="3" t="s">
        <v>79</v>
      </c>
      <c r="I4125" s="3" t="s">
        <v>25</v>
      </c>
      <c r="J4125" s="3" t="s">
        <v>81</v>
      </c>
      <c r="K4125" s="3" t="s">
        <v>83</v>
      </c>
      <c r="L4125" s="6">
        <v>83768</v>
      </c>
      <c r="M4125" s="6">
        <v>97051</v>
      </c>
      <c r="N4125" s="6">
        <v>50249</v>
      </c>
      <c r="O4125" s="6">
        <v>36016</v>
      </c>
      <c r="P4125" s="6">
        <v>41696</v>
      </c>
      <c r="Q4125" s="6">
        <v>61756</v>
      </c>
    </row>
    <row r="4126" spans="7:17" x14ac:dyDescent="0.3">
      <c r="G4126" s="3" t="s">
        <v>20</v>
      </c>
      <c r="H4126" s="3" t="s">
        <v>79</v>
      </c>
      <c r="I4126" s="3" t="s">
        <v>25</v>
      </c>
      <c r="J4126" s="3" t="s">
        <v>81</v>
      </c>
      <c r="K4126" s="3" t="s">
        <v>84</v>
      </c>
      <c r="L4126" s="6">
        <v>83768</v>
      </c>
      <c r="M4126" s="6">
        <v>97051</v>
      </c>
      <c r="N4126" s="6">
        <v>50249</v>
      </c>
      <c r="O4126" s="6">
        <v>36016</v>
      </c>
      <c r="P4126" s="6">
        <v>84732</v>
      </c>
      <c r="Q4126" s="6">
        <v>70363.199999999997</v>
      </c>
    </row>
    <row r="4127" spans="7:17" x14ac:dyDescent="0.3">
      <c r="G4127" s="3" t="s">
        <v>20</v>
      </c>
      <c r="H4127" s="3" t="s">
        <v>79</v>
      </c>
      <c r="I4127" s="3" t="s">
        <v>25</v>
      </c>
      <c r="J4127" s="3" t="s">
        <v>81</v>
      </c>
      <c r="K4127" s="3" t="s">
        <v>24</v>
      </c>
      <c r="L4127" s="6">
        <v>83768</v>
      </c>
      <c r="M4127" s="6">
        <v>97051</v>
      </c>
      <c r="N4127" s="6">
        <v>50249</v>
      </c>
      <c r="O4127" s="6">
        <v>36016</v>
      </c>
      <c r="P4127" s="6">
        <v>100893</v>
      </c>
      <c r="Q4127" s="6">
        <v>73595.399999999994</v>
      </c>
    </row>
    <row r="4128" spans="7:17" x14ac:dyDescent="0.3">
      <c r="G4128" s="3" t="s">
        <v>20</v>
      </c>
      <c r="H4128" s="3" t="s">
        <v>79</v>
      </c>
      <c r="I4128" s="3" t="s">
        <v>25</v>
      </c>
      <c r="J4128" s="3" t="s">
        <v>82</v>
      </c>
      <c r="K4128" s="3" t="s">
        <v>83</v>
      </c>
      <c r="L4128" s="6">
        <v>83768</v>
      </c>
      <c r="M4128" s="6">
        <v>97051</v>
      </c>
      <c r="N4128" s="6">
        <v>50249</v>
      </c>
      <c r="O4128" s="6">
        <v>33332</v>
      </c>
      <c r="P4128" s="6">
        <v>41696</v>
      </c>
      <c r="Q4128" s="6">
        <v>61219.199999999997</v>
      </c>
    </row>
    <row r="4129" spans="7:17" x14ac:dyDescent="0.3">
      <c r="G4129" s="3" t="s">
        <v>20</v>
      </c>
      <c r="H4129" s="3" t="s">
        <v>79</v>
      </c>
      <c r="I4129" s="3" t="s">
        <v>25</v>
      </c>
      <c r="J4129" s="3" t="s">
        <v>82</v>
      </c>
      <c r="K4129" s="3" t="s">
        <v>84</v>
      </c>
      <c r="L4129" s="6">
        <v>83768</v>
      </c>
      <c r="M4129" s="6">
        <v>97051</v>
      </c>
      <c r="N4129" s="6">
        <v>50249</v>
      </c>
      <c r="O4129" s="6">
        <v>33332</v>
      </c>
      <c r="P4129" s="6">
        <v>84732</v>
      </c>
      <c r="Q4129" s="6">
        <v>69826.399999999994</v>
      </c>
    </row>
    <row r="4130" spans="7:17" x14ac:dyDescent="0.3">
      <c r="G4130" s="3" t="s">
        <v>20</v>
      </c>
      <c r="H4130" s="3" t="s">
        <v>79</v>
      </c>
      <c r="I4130" s="3" t="s">
        <v>25</v>
      </c>
      <c r="J4130" s="3" t="s">
        <v>82</v>
      </c>
      <c r="K4130" s="3" t="s">
        <v>24</v>
      </c>
      <c r="L4130" s="6">
        <v>83768</v>
      </c>
      <c r="M4130" s="6">
        <v>97051</v>
      </c>
      <c r="N4130" s="6">
        <v>50249</v>
      </c>
      <c r="O4130" s="6">
        <v>33332</v>
      </c>
      <c r="P4130" s="6">
        <v>100893</v>
      </c>
      <c r="Q4130" s="6">
        <v>73058.600000000006</v>
      </c>
    </row>
    <row r="4131" spans="7:17" x14ac:dyDescent="0.3">
      <c r="G4131" s="3" t="s">
        <v>20</v>
      </c>
      <c r="H4131" s="3" t="s">
        <v>79</v>
      </c>
      <c r="I4131" s="3" t="s">
        <v>25</v>
      </c>
      <c r="J4131" s="3" t="s">
        <v>83</v>
      </c>
      <c r="K4131" s="3" t="s">
        <v>84</v>
      </c>
      <c r="L4131" s="6">
        <v>83768</v>
      </c>
      <c r="M4131" s="6">
        <v>97051</v>
      </c>
      <c r="N4131" s="6">
        <v>50249</v>
      </c>
      <c r="O4131" s="6">
        <v>41696</v>
      </c>
      <c r="P4131" s="6">
        <v>84732</v>
      </c>
      <c r="Q4131" s="6">
        <v>71499.199999999997</v>
      </c>
    </row>
    <row r="4132" spans="7:17" x14ac:dyDescent="0.3">
      <c r="G4132" s="3" t="s">
        <v>20</v>
      </c>
      <c r="H4132" s="3" t="s">
        <v>79</v>
      </c>
      <c r="I4132" s="3" t="s">
        <v>25</v>
      </c>
      <c r="J4132" s="3" t="s">
        <v>83</v>
      </c>
      <c r="K4132" s="3" t="s">
        <v>24</v>
      </c>
      <c r="L4132" s="6">
        <v>83768</v>
      </c>
      <c r="M4132" s="6">
        <v>97051</v>
      </c>
      <c r="N4132" s="6">
        <v>50249</v>
      </c>
      <c r="O4132" s="6">
        <v>41696</v>
      </c>
      <c r="P4132" s="6">
        <v>100893</v>
      </c>
      <c r="Q4132" s="6">
        <v>74731.399999999994</v>
      </c>
    </row>
    <row r="4133" spans="7:17" x14ac:dyDescent="0.3">
      <c r="G4133" s="3" t="s">
        <v>20</v>
      </c>
      <c r="H4133" s="3" t="s">
        <v>79</v>
      </c>
      <c r="I4133" s="3" t="s">
        <v>25</v>
      </c>
      <c r="J4133" s="3" t="s">
        <v>84</v>
      </c>
      <c r="K4133" s="3" t="s">
        <v>24</v>
      </c>
      <c r="L4133" s="6">
        <v>83768</v>
      </c>
      <c r="M4133" s="6">
        <v>97051</v>
      </c>
      <c r="N4133" s="6">
        <v>50249</v>
      </c>
      <c r="O4133" s="6">
        <v>84732</v>
      </c>
      <c r="P4133" s="6">
        <v>100893</v>
      </c>
      <c r="Q4133" s="6">
        <v>83338.600000000006</v>
      </c>
    </row>
    <row r="4134" spans="7:17" x14ac:dyDescent="0.3">
      <c r="G4134" s="3" t="s">
        <v>20</v>
      </c>
      <c r="H4134" s="3" t="s">
        <v>79</v>
      </c>
      <c r="I4134" s="3" t="s">
        <v>80</v>
      </c>
      <c r="J4134" s="3" t="s">
        <v>81</v>
      </c>
      <c r="K4134" s="3" t="s">
        <v>82</v>
      </c>
      <c r="L4134" s="6">
        <v>83768</v>
      </c>
      <c r="M4134" s="6">
        <v>97051</v>
      </c>
      <c r="N4134" s="6">
        <v>117461</v>
      </c>
      <c r="O4134" s="6">
        <v>36016</v>
      </c>
      <c r="P4134" s="6">
        <v>33332</v>
      </c>
      <c r="Q4134" s="6">
        <v>73525.600000000006</v>
      </c>
    </row>
    <row r="4135" spans="7:17" x14ac:dyDescent="0.3">
      <c r="G4135" s="3" t="s">
        <v>20</v>
      </c>
      <c r="H4135" s="3" t="s">
        <v>79</v>
      </c>
      <c r="I4135" s="3" t="s">
        <v>80</v>
      </c>
      <c r="J4135" s="3" t="s">
        <v>81</v>
      </c>
      <c r="K4135" s="3" t="s">
        <v>83</v>
      </c>
      <c r="L4135" s="6">
        <v>83768</v>
      </c>
      <c r="M4135" s="6">
        <v>97051</v>
      </c>
      <c r="N4135" s="6">
        <v>117461</v>
      </c>
      <c r="O4135" s="6">
        <v>36016</v>
      </c>
      <c r="P4135" s="6">
        <v>41696</v>
      </c>
      <c r="Q4135" s="6">
        <v>75198.399999999994</v>
      </c>
    </row>
    <row r="4136" spans="7:17" x14ac:dyDescent="0.3">
      <c r="G4136" s="3" t="s">
        <v>20</v>
      </c>
      <c r="H4136" s="3" t="s">
        <v>79</v>
      </c>
      <c r="I4136" s="3" t="s">
        <v>80</v>
      </c>
      <c r="J4136" s="3" t="s">
        <v>81</v>
      </c>
      <c r="K4136" s="3" t="s">
        <v>84</v>
      </c>
      <c r="L4136" s="6">
        <v>83768</v>
      </c>
      <c r="M4136" s="6">
        <v>97051</v>
      </c>
      <c r="N4136" s="6">
        <v>117461</v>
      </c>
      <c r="O4136" s="6">
        <v>36016</v>
      </c>
      <c r="P4136" s="6">
        <v>84732</v>
      </c>
      <c r="Q4136" s="6">
        <v>83805.600000000006</v>
      </c>
    </row>
    <row r="4137" spans="7:17" x14ac:dyDescent="0.3">
      <c r="G4137" s="3" t="s">
        <v>20</v>
      </c>
      <c r="H4137" s="3" t="s">
        <v>79</v>
      </c>
      <c r="I4137" s="3" t="s">
        <v>80</v>
      </c>
      <c r="J4137" s="3" t="s">
        <v>81</v>
      </c>
      <c r="K4137" s="3" t="s">
        <v>24</v>
      </c>
      <c r="L4137" s="6">
        <v>83768</v>
      </c>
      <c r="M4137" s="6">
        <v>97051</v>
      </c>
      <c r="N4137" s="6">
        <v>117461</v>
      </c>
      <c r="O4137" s="6">
        <v>36016</v>
      </c>
      <c r="P4137" s="6">
        <v>100893</v>
      </c>
      <c r="Q4137" s="6">
        <v>87037.8</v>
      </c>
    </row>
    <row r="4138" spans="7:17" x14ac:dyDescent="0.3">
      <c r="G4138" s="3" t="s">
        <v>20</v>
      </c>
      <c r="H4138" s="3" t="s">
        <v>79</v>
      </c>
      <c r="I4138" s="3" t="s">
        <v>80</v>
      </c>
      <c r="J4138" s="3" t="s">
        <v>82</v>
      </c>
      <c r="K4138" s="3" t="s">
        <v>83</v>
      </c>
      <c r="L4138" s="6">
        <v>83768</v>
      </c>
      <c r="M4138" s="6">
        <v>97051</v>
      </c>
      <c r="N4138" s="6">
        <v>117461</v>
      </c>
      <c r="O4138" s="6">
        <v>33332</v>
      </c>
      <c r="P4138" s="6">
        <v>41696</v>
      </c>
      <c r="Q4138" s="6">
        <v>74661.600000000006</v>
      </c>
    </row>
    <row r="4139" spans="7:17" x14ac:dyDescent="0.3">
      <c r="G4139" s="3" t="s">
        <v>20</v>
      </c>
      <c r="H4139" s="3" t="s">
        <v>79</v>
      </c>
      <c r="I4139" s="3" t="s">
        <v>80</v>
      </c>
      <c r="J4139" s="3" t="s">
        <v>82</v>
      </c>
      <c r="K4139" s="3" t="s">
        <v>84</v>
      </c>
      <c r="L4139" s="6">
        <v>83768</v>
      </c>
      <c r="M4139" s="6">
        <v>97051</v>
      </c>
      <c r="N4139" s="6">
        <v>117461</v>
      </c>
      <c r="O4139" s="6">
        <v>33332</v>
      </c>
      <c r="P4139" s="6">
        <v>84732</v>
      </c>
      <c r="Q4139" s="6">
        <v>83268.800000000003</v>
      </c>
    </row>
    <row r="4140" spans="7:17" x14ac:dyDescent="0.3">
      <c r="G4140" s="3" t="s">
        <v>20</v>
      </c>
      <c r="H4140" s="3" t="s">
        <v>79</v>
      </c>
      <c r="I4140" s="3" t="s">
        <v>80</v>
      </c>
      <c r="J4140" s="3" t="s">
        <v>82</v>
      </c>
      <c r="K4140" s="3" t="s">
        <v>24</v>
      </c>
      <c r="L4140" s="6">
        <v>83768</v>
      </c>
      <c r="M4140" s="6">
        <v>97051</v>
      </c>
      <c r="N4140" s="6">
        <v>117461</v>
      </c>
      <c r="O4140" s="6">
        <v>33332</v>
      </c>
      <c r="P4140" s="6">
        <v>100893</v>
      </c>
      <c r="Q4140" s="6">
        <v>86501</v>
      </c>
    </row>
    <row r="4141" spans="7:17" x14ac:dyDescent="0.3">
      <c r="G4141" s="3" t="s">
        <v>20</v>
      </c>
      <c r="H4141" s="3" t="s">
        <v>79</v>
      </c>
      <c r="I4141" s="3" t="s">
        <v>80</v>
      </c>
      <c r="J4141" s="3" t="s">
        <v>83</v>
      </c>
      <c r="K4141" s="3" t="s">
        <v>84</v>
      </c>
      <c r="L4141" s="6">
        <v>83768</v>
      </c>
      <c r="M4141" s="6">
        <v>97051</v>
      </c>
      <c r="N4141" s="6">
        <v>117461</v>
      </c>
      <c r="O4141" s="6">
        <v>41696</v>
      </c>
      <c r="P4141" s="6">
        <v>84732</v>
      </c>
      <c r="Q4141" s="6">
        <v>84941.6</v>
      </c>
    </row>
    <row r="4142" spans="7:17" x14ac:dyDescent="0.3">
      <c r="G4142" s="3" t="s">
        <v>20</v>
      </c>
      <c r="H4142" s="3" t="s">
        <v>79</v>
      </c>
      <c r="I4142" s="3" t="s">
        <v>80</v>
      </c>
      <c r="J4142" s="3" t="s">
        <v>83</v>
      </c>
      <c r="K4142" s="3" t="s">
        <v>24</v>
      </c>
      <c r="L4142" s="6">
        <v>83768</v>
      </c>
      <c r="M4142" s="6">
        <v>97051</v>
      </c>
      <c r="N4142" s="6">
        <v>117461</v>
      </c>
      <c r="O4142" s="6">
        <v>41696</v>
      </c>
      <c r="P4142" s="6">
        <v>100893</v>
      </c>
      <c r="Q4142" s="6">
        <v>88173.8</v>
      </c>
    </row>
    <row r="4143" spans="7:17" x14ac:dyDescent="0.3">
      <c r="G4143" s="3" t="s">
        <v>20</v>
      </c>
      <c r="H4143" s="3" t="s">
        <v>79</v>
      </c>
      <c r="I4143" s="3" t="s">
        <v>80</v>
      </c>
      <c r="J4143" s="3" t="s">
        <v>84</v>
      </c>
      <c r="K4143" s="3" t="s">
        <v>24</v>
      </c>
      <c r="L4143" s="6">
        <v>83768</v>
      </c>
      <c r="M4143" s="6">
        <v>97051</v>
      </c>
      <c r="N4143" s="6">
        <v>117461</v>
      </c>
      <c r="O4143" s="6">
        <v>84732</v>
      </c>
      <c r="P4143" s="6">
        <v>100893</v>
      </c>
      <c r="Q4143" s="6">
        <v>96781</v>
      </c>
    </row>
    <row r="4144" spans="7:17" x14ac:dyDescent="0.3">
      <c r="G4144" s="3" t="s">
        <v>20</v>
      </c>
      <c r="H4144" s="3" t="s">
        <v>79</v>
      </c>
      <c r="I4144" s="3" t="s">
        <v>81</v>
      </c>
      <c r="J4144" s="3" t="s">
        <v>82</v>
      </c>
      <c r="K4144" s="3" t="s">
        <v>83</v>
      </c>
      <c r="L4144" s="6">
        <v>83768</v>
      </c>
      <c r="M4144" s="6">
        <v>97051</v>
      </c>
      <c r="N4144" s="6">
        <v>36016</v>
      </c>
      <c r="O4144" s="6">
        <v>33332</v>
      </c>
      <c r="P4144" s="6">
        <v>41696</v>
      </c>
      <c r="Q4144" s="6">
        <v>58372.6</v>
      </c>
    </row>
    <row r="4145" spans="7:17" x14ac:dyDescent="0.3">
      <c r="G4145" s="3" t="s">
        <v>20</v>
      </c>
      <c r="H4145" s="3" t="s">
        <v>79</v>
      </c>
      <c r="I4145" s="3" t="s">
        <v>81</v>
      </c>
      <c r="J4145" s="3" t="s">
        <v>82</v>
      </c>
      <c r="K4145" s="3" t="s">
        <v>84</v>
      </c>
      <c r="L4145" s="6">
        <v>83768</v>
      </c>
      <c r="M4145" s="6">
        <v>97051</v>
      </c>
      <c r="N4145" s="6">
        <v>36016</v>
      </c>
      <c r="O4145" s="6">
        <v>33332</v>
      </c>
      <c r="P4145" s="6">
        <v>84732</v>
      </c>
      <c r="Q4145" s="6">
        <v>66979.8</v>
      </c>
    </row>
    <row r="4146" spans="7:17" x14ac:dyDescent="0.3">
      <c r="G4146" s="3" t="s">
        <v>20</v>
      </c>
      <c r="H4146" s="3" t="s">
        <v>79</v>
      </c>
      <c r="I4146" s="3" t="s">
        <v>81</v>
      </c>
      <c r="J4146" s="3" t="s">
        <v>82</v>
      </c>
      <c r="K4146" s="3" t="s">
        <v>24</v>
      </c>
      <c r="L4146" s="6">
        <v>83768</v>
      </c>
      <c r="M4146" s="6">
        <v>97051</v>
      </c>
      <c r="N4146" s="6">
        <v>36016</v>
      </c>
      <c r="O4146" s="6">
        <v>33332</v>
      </c>
      <c r="P4146" s="6">
        <v>100893</v>
      </c>
      <c r="Q4146" s="6">
        <v>70212</v>
      </c>
    </row>
    <row r="4147" spans="7:17" x14ac:dyDescent="0.3">
      <c r="G4147" s="3" t="s">
        <v>20</v>
      </c>
      <c r="H4147" s="3" t="s">
        <v>79</v>
      </c>
      <c r="I4147" s="3" t="s">
        <v>81</v>
      </c>
      <c r="J4147" s="3" t="s">
        <v>83</v>
      </c>
      <c r="K4147" s="3" t="s">
        <v>84</v>
      </c>
      <c r="L4147" s="6">
        <v>83768</v>
      </c>
      <c r="M4147" s="6">
        <v>97051</v>
      </c>
      <c r="N4147" s="6">
        <v>36016</v>
      </c>
      <c r="O4147" s="6">
        <v>41696</v>
      </c>
      <c r="P4147" s="6">
        <v>84732</v>
      </c>
      <c r="Q4147" s="6">
        <v>68652.600000000006</v>
      </c>
    </row>
    <row r="4148" spans="7:17" x14ac:dyDescent="0.3">
      <c r="G4148" s="3" t="s">
        <v>20</v>
      </c>
      <c r="H4148" s="3" t="s">
        <v>79</v>
      </c>
      <c r="I4148" s="3" t="s">
        <v>81</v>
      </c>
      <c r="J4148" s="3" t="s">
        <v>83</v>
      </c>
      <c r="K4148" s="3" t="s">
        <v>24</v>
      </c>
      <c r="L4148" s="6">
        <v>83768</v>
      </c>
      <c r="M4148" s="6">
        <v>97051</v>
      </c>
      <c r="N4148" s="6">
        <v>36016</v>
      </c>
      <c r="O4148" s="6">
        <v>41696</v>
      </c>
      <c r="P4148" s="6">
        <v>100893</v>
      </c>
      <c r="Q4148" s="6">
        <v>71884.800000000003</v>
      </c>
    </row>
    <row r="4149" spans="7:17" x14ac:dyDescent="0.3">
      <c r="G4149" s="3" t="s">
        <v>20</v>
      </c>
      <c r="H4149" s="3" t="s">
        <v>79</v>
      </c>
      <c r="I4149" s="3" t="s">
        <v>81</v>
      </c>
      <c r="J4149" s="3" t="s">
        <v>84</v>
      </c>
      <c r="K4149" s="3" t="s">
        <v>24</v>
      </c>
      <c r="L4149" s="6">
        <v>83768</v>
      </c>
      <c r="M4149" s="6">
        <v>97051</v>
      </c>
      <c r="N4149" s="6">
        <v>36016</v>
      </c>
      <c r="O4149" s="6">
        <v>84732</v>
      </c>
      <c r="P4149" s="6">
        <v>100893</v>
      </c>
      <c r="Q4149" s="6">
        <v>80492</v>
      </c>
    </row>
    <row r="4150" spans="7:17" x14ac:dyDescent="0.3">
      <c r="G4150" s="3" t="s">
        <v>20</v>
      </c>
      <c r="H4150" s="3" t="s">
        <v>79</v>
      </c>
      <c r="I4150" s="3" t="s">
        <v>82</v>
      </c>
      <c r="J4150" s="3" t="s">
        <v>83</v>
      </c>
      <c r="K4150" s="3" t="s">
        <v>84</v>
      </c>
      <c r="L4150" s="6">
        <v>83768</v>
      </c>
      <c r="M4150" s="6">
        <v>97051</v>
      </c>
      <c r="N4150" s="6">
        <v>33332</v>
      </c>
      <c r="O4150" s="6">
        <v>41696</v>
      </c>
      <c r="P4150" s="6">
        <v>84732</v>
      </c>
      <c r="Q4150" s="6">
        <v>68115.8</v>
      </c>
    </row>
    <row r="4151" spans="7:17" x14ac:dyDescent="0.3">
      <c r="G4151" s="3" t="s">
        <v>20</v>
      </c>
      <c r="H4151" s="3" t="s">
        <v>79</v>
      </c>
      <c r="I4151" s="3" t="s">
        <v>82</v>
      </c>
      <c r="J4151" s="3" t="s">
        <v>83</v>
      </c>
      <c r="K4151" s="3" t="s">
        <v>24</v>
      </c>
      <c r="L4151" s="6">
        <v>83768</v>
      </c>
      <c r="M4151" s="6">
        <v>97051</v>
      </c>
      <c r="N4151" s="6">
        <v>33332</v>
      </c>
      <c r="O4151" s="6">
        <v>41696</v>
      </c>
      <c r="P4151" s="6">
        <v>100893</v>
      </c>
      <c r="Q4151" s="6">
        <v>71348</v>
      </c>
    </row>
    <row r="4152" spans="7:17" x14ac:dyDescent="0.3">
      <c r="G4152" s="3" t="s">
        <v>20</v>
      </c>
      <c r="H4152" s="3" t="s">
        <v>79</v>
      </c>
      <c r="I4152" s="3" t="s">
        <v>82</v>
      </c>
      <c r="J4152" s="3" t="s">
        <v>84</v>
      </c>
      <c r="K4152" s="3" t="s">
        <v>24</v>
      </c>
      <c r="L4152" s="6">
        <v>83768</v>
      </c>
      <c r="M4152" s="6">
        <v>97051</v>
      </c>
      <c r="N4152" s="6">
        <v>33332</v>
      </c>
      <c r="O4152" s="6">
        <v>84732</v>
      </c>
      <c r="P4152" s="6">
        <v>100893</v>
      </c>
      <c r="Q4152" s="6">
        <v>79955.199999999997</v>
      </c>
    </row>
    <row r="4153" spans="7:17" x14ac:dyDescent="0.3">
      <c r="G4153" s="3" t="s">
        <v>20</v>
      </c>
      <c r="H4153" s="3" t="s">
        <v>79</v>
      </c>
      <c r="I4153" s="3" t="s">
        <v>83</v>
      </c>
      <c r="J4153" s="3" t="s">
        <v>84</v>
      </c>
      <c r="K4153" s="3" t="s">
        <v>24</v>
      </c>
      <c r="L4153" s="6">
        <v>83768</v>
      </c>
      <c r="M4153" s="6">
        <v>97051</v>
      </c>
      <c r="N4153" s="6">
        <v>41696</v>
      </c>
      <c r="O4153" s="6">
        <v>84732</v>
      </c>
      <c r="P4153" s="6">
        <v>100893</v>
      </c>
      <c r="Q4153" s="6">
        <v>81628</v>
      </c>
    </row>
    <row r="4154" spans="7:17" x14ac:dyDescent="0.3">
      <c r="G4154" s="3" t="s">
        <v>20</v>
      </c>
      <c r="H4154" s="3" t="s">
        <v>25</v>
      </c>
      <c r="I4154" s="3" t="s">
        <v>80</v>
      </c>
      <c r="J4154" s="3" t="s">
        <v>81</v>
      </c>
      <c r="K4154" s="3" t="s">
        <v>82</v>
      </c>
      <c r="L4154" s="6">
        <v>83768</v>
      </c>
      <c r="M4154" s="6">
        <v>50249</v>
      </c>
      <c r="N4154" s="6">
        <v>117461</v>
      </c>
      <c r="O4154" s="6">
        <v>36016</v>
      </c>
      <c r="P4154" s="6">
        <v>33332</v>
      </c>
      <c r="Q4154" s="6">
        <v>64165.2</v>
      </c>
    </row>
    <row r="4155" spans="7:17" x14ac:dyDescent="0.3">
      <c r="G4155" s="3" t="s">
        <v>20</v>
      </c>
      <c r="H4155" s="3" t="s">
        <v>25</v>
      </c>
      <c r="I4155" s="3" t="s">
        <v>80</v>
      </c>
      <c r="J4155" s="3" t="s">
        <v>81</v>
      </c>
      <c r="K4155" s="3" t="s">
        <v>83</v>
      </c>
      <c r="L4155" s="6">
        <v>83768</v>
      </c>
      <c r="M4155" s="6">
        <v>50249</v>
      </c>
      <c r="N4155" s="6">
        <v>117461</v>
      </c>
      <c r="O4155" s="6">
        <v>36016</v>
      </c>
      <c r="P4155" s="6">
        <v>41696</v>
      </c>
      <c r="Q4155" s="6">
        <v>65838</v>
      </c>
    </row>
    <row r="4156" spans="7:17" x14ac:dyDescent="0.3">
      <c r="G4156" s="3" t="s">
        <v>20</v>
      </c>
      <c r="H4156" s="3" t="s">
        <v>25</v>
      </c>
      <c r="I4156" s="3" t="s">
        <v>80</v>
      </c>
      <c r="J4156" s="3" t="s">
        <v>81</v>
      </c>
      <c r="K4156" s="3" t="s">
        <v>84</v>
      </c>
      <c r="L4156" s="6">
        <v>83768</v>
      </c>
      <c r="M4156" s="6">
        <v>50249</v>
      </c>
      <c r="N4156" s="6">
        <v>117461</v>
      </c>
      <c r="O4156" s="6">
        <v>36016</v>
      </c>
      <c r="P4156" s="6">
        <v>84732</v>
      </c>
      <c r="Q4156" s="6">
        <v>74445.2</v>
      </c>
    </row>
    <row r="4157" spans="7:17" x14ac:dyDescent="0.3">
      <c r="G4157" s="3" t="s">
        <v>20</v>
      </c>
      <c r="H4157" s="3" t="s">
        <v>25</v>
      </c>
      <c r="I4157" s="3" t="s">
        <v>80</v>
      </c>
      <c r="J4157" s="3" t="s">
        <v>81</v>
      </c>
      <c r="K4157" s="3" t="s">
        <v>24</v>
      </c>
      <c r="L4157" s="6">
        <v>83768</v>
      </c>
      <c r="M4157" s="6">
        <v>50249</v>
      </c>
      <c r="N4157" s="6">
        <v>117461</v>
      </c>
      <c r="O4157" s="6">
        <v>36016</v>
      </c>
      <c r="P4157" s="6">
        <v>100893</v>
      </c>
      <c r="Q4157" s="6">
        <v>77677.399999999994</v>
      </c>
    </row>
    <row r="4158" spans="7:17" x14ac:dyDescent="0.3">
      <c r="G4158" s="3" t="s">
        <v>20</v>
      </c>
      <c r="H4158" s="3" t="s">
        <v>25</v>
      </c>
      <c r="I4158" s="3" t="s">
        <v>80</v>
      </c>
      <c r="J4158" s="3" t="s">
        <v>82</v>
      </c>
      <c r="K4158" s="3" t="s">
        <v>83</v>
      </c>
      <c r="L4158" s="6">
        <v>83768</v>
      </c>
      <c r="M4158" s="6">
        <v>50249</v>
      </c>
      <c r="N4158" s="6">
        <v>117461</v>
      </c>
      <c r="O4158" s="6">
        <v>33332</v>
      </c>
      <c r="P4158" s="6">
        <v>41696</v>
      </c>
      <c r="Q4158" s="6">
        <v>65301.2</v>
      </c>
    </row>
    <row r="4159" spans="7:17" x14ac:dyDescent="0.3">
      <c r="G4159" s="3" t="s">
        <v>20</v>
      </c>
      <c r="H4159" s="3" t="s">
        <v>25</v>
      </c>
      <c r="I4159" s="3" t="s">
        <v>80</v>
      </c>
      <c r="J4159" s="3" t="s">
        <v>82</v>
      </c>
      <c r="K4159" s="3" t="s">
        <v>84</v>
      </c>
      <c r="L4159" s="6">
        <v>83768</v>
      </c>
      <c r="M4159" s="6">
        <v>50249</v>
      </c>
      <c r="N4159" s="6">
        <v>117461</v>
      </c>
      <c r="O4159" s="6">
        <v>33332</v>
      </c>
      <c r="P4159" s="6">
        <v>84732</v>
      </c>
      <c r="Q4159" s="6">
        <v>73908.399999999994</v>
      </c>
    </row>
    <row r="4160" spans="7:17" x14ac:dyDescent="0.3">
      <c r="G4160" s="3" t="s">
        <v>20</v>
      </c>
      <c r="H4160" s="3" t="s">
        <v>25</v>
      </c>
      <c r="I4160" s="3" t="s">
        <v>80</v>
      </c>
      <c r="J4160" s="3" t="s">
        <v>82</v>
      </c>
      <c r="K4160" s="3" t="s">
        <v>24</v>
      </c>
      <c r="L4160" s="6">
        <v>83768</v>
      </c>
      <c r="M4160" s="6">
        <v>50249</v>
      </c>
      <c r="N4160" s="6">
        <v>117461</v>
      </c>
      <c r="O4160" s="6">
        <v>33332</v>
      </c>
      <c r="P4160" s="6">
        <v>100893</v>
      </c>
      <c r="Q4160" s="6">
        <v>77140.600000000006</v>
      </c>
    </row>
    <row r="4161" spans="7:17" x14ac:dyDescent="0.3">
      <c r="G4161" s="3" t="s">
        <v>20</v>
      </c>
      <c r="H4161" s="3" t="s">
        <v>25</v>
      </c>
      <c r="I4161" s="3" t="s">
        <v>80</v>
      </c>
      <c r="J4161" s="3" t="s">
        <v>83</v>
      </c>
      <c r="K4161" s="3" t="s">
        <v>84</v>
      </c>
      <c r="L4161" s="6">
        <v>83768</v>
      </c>
      <c r="M4161" s="6">
        <v>50249</v>
      </c>
      <c r="N4161" s="6">
        <v>117461</v>
      </c>
      <c r="O4161" s="6">
        <v>41696</v>
      </c>
      <c r="P4161" s="6">
        <v>84732</v>
      </c>
      <c r="Q4161" s="6">
        <v>75581.2</v>
      </c>
    </row>
    <row r="4162" spans="7:17" x14ac:dyDescent="0.3">
      <c r="G4162" s="3" t="s">
        <v>20</v>
      </c>
      <c r="H4162" s="3" t="s">
        <v>25</v>
      </c>
      <c r="I4162" s="3" t="s">
        <v>80</v>
      </c>
      <c r="J4162" s="3" t="s">
        <v>83</v>
      </c>
      <c r="K4162" s="3" t="s">
        <v>24</v>
      </c>
      <c r="L4162" s="6">
        <v>83768</v>
      </c>
      <c r="M4162" s="6">
        <v>50249</v>
      </c>
      <c r="N4162" s="6">
        <v>117461</v>
      </c>
      <c r="O4162" s="6">
        <v>41696</v>
      </c>
      <c r="P4162" s="6">
        <v>100893</v>
      </c>
      <c r="Q4162" s="6">
        <v>78813.399999999994</v>
      </c>
    </row>
    <row r="4163" spans="7:17" x14ac:dyDescent="0.3">
      <c r="G4163" s="3" t="s">
        <v>20</v>
      </c>
      <c r="H4163" s="3" t="s">
        <v>25</v>
      </c>
      <c r="I4163" s="3" t="s">
        <v>80</v>
      </c>
      <c r="J4163" s="3" t="s">
        <v>84</v>
      </c>
      <c r="K4163" s="3" t="s">
        <v>24</v>
      </c>
      <c r="L4163" s="6">
        <v>83768</v>
      </c>
      <c r="M4163" s="6">
        <v>50249</v>
      </c>
      <c r="N4163" s="6">
        <v>117461</v>
      </c>
      <c r="O4163" s="6">
        <v>84732</v>
      </c>
      <c r="P4163" s="6">
        <v>100893</v>
      </c>
      <c r="Q4163" s="6">
        <v>87420.6</v>
      </c>
    </row>
    <row r="4164" spans="7:17" x14ac:dyDescent="0.3">
      <c r="G4164" s="3" t="s">
        <v>20</v>
      </c>
      <c r="H4164" s="3" t="s">
        <v>25</v>
      </c>
      <c r="I4164" s="3" t="s">
        <v>81</v>
      </c>
      <c r="J4164" s="3" t="s">
        <v>82</v>
      </c>
      <c r="K4164" s="3" t="s">
        <v>83</v>
      </c>
      <c r="L4164" s="6">
        <v>83768</v>
      </c>
      <c r="M4164" s="6">
        <v>50249</v>
      </c>
      <c r="N4164" s="6">
        <v>36016</v>
      </c>
      <c r="O4164" s="6">
        <v>33332</v>
      </c>
      <c r="P4164" s="6">
        <v>41696</v>
      </c>
      <c r="Q4164" s="6">
        <v>49012.2</v>
      </c>
    </row>
    <row r="4165" spans="7:17" x14ac:dyDescent="0.3">
      <c r="G4165" s="3" t="s">
        <v>20</v>
      </c>
      <c r="H4165" s="3" t="s">
        <v>25</v>
      </c>
      <c r="I4165" s="3" t="s">
        <v>81</v>
      </c>
      <c r="J4165" s="3" t="s">
        <v>82</v>
      </c>
      <c r="K4165" s="3" t="s">
        <v>84</v>
      </c>
      <c r="L4165" s="6">
        <v>83768</v>
      </c>
      <c r="M4165" s="6">
        <v>50249</v>
      </c>
      <c r="N4165" s="6">
        <v>36016</v>
      </c>
      <c r="O4165" s="6">
        <v>33332</v>
      </c>
      <c r="P4165" s="6">
        <v>84732</v>
      </c>
      <c r="Q4165" s="6">
        <v>57619.4</v>
      </c>
    </row>
    <row r="4166" spans="7:17" x14ac:dyDescent="0.3">
      <c r="G4166" s="3" t="s">
        <v>20</v>
      </c>
      <c r="H4166" s="3" t="s">
        <v>25</v>
      </c>
      <c r="I4166" s="3" t="s">
        <v>81</v>
      </c>
      <c r="J4166" s="3" t="s">
        <v>82</v>
      </c>
      <c r="K4166" s="3" t="s">
        <v>24</v>
      </c>
      <c r="L4166" s="6">
        <v>83768</v>
      </c>
      <c r="M4166" s="6">
        <v>50249</v>
      </c>
      <c r="N4166" s="6">
        <v>36016</v>
      </c>
      <c r="O4166" s="6">
        <v>33332</v>
      </c>
      <c r="P4166" s="6">
        <v>100893</v>
      </c>
      <c r="Q4166" s="6">
        <v>60851.6</v>
      </c>
    </row>
    <row r="4167" spans="7:17" x14ac:dyDescent="0.3">
      <c r="G4167" s="3" t="s">
        <v>20</v>
      </c>
      <c r="H4167" s="3" t="s">
        <v>25</v>
      </c>
      <c r="I4167" s="3" t="s">
        <v>81</v>
      </c>
      <c r="J4167" s="3" t="s">
        <v>83</v>
      </c>
      <c r="K4167" s="3" t="s">
        <v>84</v>
      </c>
      <c r="L4167" s="6">
        <v>83768</v>
      </c>
      <c r="M4167" s="6">
        <v>50249</v>
      </c>
      <c r="N4167" s="6">
        <v>36016</v>
      </c>
      <c r="O4167" s="6">
        <v>41696</v>
      </c>
      <c r="P4167" s="6">
        <v>84732</v>
      </c>
      <c r="Q4167" s="6">
        <v>59292.2</v>
      </c>
    </row>
    <row r="4168" spans="7:17" x14ac:dyDescent="0.3">
      <c r="G4168" s="3" t="s">
        <v>20</v>
      </c>
      <c r="H4168" s="3" t="s">
        <v>25</v>
      </c>
      <c r="I4168" s="3" t="s">
        <v>81</v>
      </c>
      <c r="J4168" s="3" t="s">
        <v>83</v>
      </c>
      <c r="K4168" s="3" t="s">
        <v>24</v>
      </c>
      <c r="L4168" s="6">
        <v>83768</v>
      </c>
      <c r="M4168" s="6">
        <v>50249</v>
      </c>
      <c r="N4168" s="6">
        <v>36016</v>
      </c>
      <c r="O4168" s="6">
        <v>41696</v>
      </c>
      <c r="P4168" s="6">
        <v>100893</v>
      </c>
      <c r="Q4168" s="6">
        <v>62524.4</v>
      </c>
    </row>
    <row r="4169" spans="7:17" x14ac:dyDescent="0.3">
      <c r="G4169" s="3" t="s">
        <v>20</v>
      </c>
      <c r="H4169" s="3" t="s">
        <v>25</v>
      </c>
      <c r="I4169" s="3" t="s">
        <v>81</v>
      </c>
      <c r="J4169" s="3" t="s">
        <v>84</v>
      </c>
      <c r="K4169" s="3" t="s">
        <v>24</v>
      </c>
      <c r="L4169" s="6">
        <v>83768</v>
      </c>
      <c r="M4169" s="6">
        <v>50249</v>
      </c>
      <c r="N4169" s="6">
        <v>36016</v>
      </c>
      <c r="O4169" s="6">
        <v>84732</v>
      </c>
      <c r="P4169" s="6">
        <v>100893</v>
      </c>
      <c r="Q4169" s="6">
        <v>71131.600000000006</v>
      </c>
    </row>
    <row r="4170" spans="7:17" x14ac:dyDescent="0.3">
      <c r="G4170" s="3" t="s">
        <v>20</v>
      </c>
      <c r="H4170" s="3" t="s">
        <v>25</v>
      </c>
      <c r="I4170" s="3" t="s">
        <v>82</v>
      </c>
      <c r="J4170" s="3" t="s">
        <v>83</v>
      </c>
      <c r="K4170" s="3" t="s">
        <v>84</v>
      </c>
      <c r="L4170" s="6">
        <v>83768</v>
      </c>
      <c r="M4170" s="6">
        <v>50249</v>
      </c>
      <c r="N4170" s="6">
        <v>33332</v>
      </c>
      <c r="O4170" s="6">
        <v>41696</v>
      </c>
      <c r="P4170" s="6">
        <v>84732</v>
      </c>
      <c r="Q4170" s="6">
        <v>58755.4</v>
      </c>
    </row>
    <row r="4171" spans="7:17" x14ac:dyDescent="0.3">
      <c r="G4171" s="3" t="s">
        <v>20</v>
      </c>
      <c r="H4171" s="3" t="s">
        <v>25</v>
      </c>
      <c r="I4171" s="3" t="s">
        <v>82</v>
      </c>
      <c r="J4171" s="3" t="s">
        <v>83</v>
      </c>
      <c r="K4171" s="3" t="s">
        <v>24</v>
      </c>
      <c r="L4171" s="6">
        <v>83768</v>
      </c>
      <c r="M4171" s="6">
        <v>50249</v>
      </c>
      <c r="N4171" s="6">
        <v>33332</v>
      </c>
      <c r="O4171" s="6">
        <v>41696</v>
      </c>
      <c r="P4171" s="6">
        <v>100893</v>
      </c>
      <c r="Q4171" s="6">
        <v>61987.6</v>
      </c>
    </row>
    <row r="4172" spans="7:17" x14ac:dyDescent="0.3">
      <c r="G4172" s="3" t="s">
        <v>20</v>
      </c>
      <c r="H4172" s="3" t="s">
        <v>25</v>
      </c>
      <c r="I4172" s="3" t="s">
        <v>82</v>
      </c>
      <c r="J4172" s="3" t="s">
        <v>84</v>
      </c>
      <c r="K4172" s="3" t="s">
        <v>24</v>
      </c>
      <c r="L4172" s="6">
        <v>83768</v>
      </c>
      <c r="M4172" s="6">
        <v>50249</v>
      </c>
      <c r="N4172" s="6">
        <v>33332</v>
      </c>
      <c r="O4172" s="6">
        <v>84732</v>
      </c>
      <c r="P4172" s="6">
        <v>100893</v>
      </c>
      <c r="Q4172" s="6">
        <v>70594.8</v>
      </c>
    </row>
    <row r="4173" spans="7:17" x14ac:dyDescent="0.3">
      <c r="G4173" s="3" t="s">
        <v>20</v>
      </c>
      <c r="H4173" s="3" t="s">
        <v>25</v>
      </c>
      <c r="I4173" s="3" t="s">
        <v>83</v>
      </c>
      <c r="J4173" s="3" t="s">
        <v>84</v>
      </c>
      <c r="K4173" s="3" t="s">
        <v>24</v>
      </c>
      <c r="L4173" s="6">
        <v>83768</v>
      </c>
      <c r="M4173" s="6">
        <v>50249</v>
      </c>
      <c r="N4173" s="6">
        <v>41696</v>
      </c>
      <c r="O4173" s="6">
        <v>84732</v>
      </c>
      <c r="P4173" s="6">
        <v>100893</v>
      </c>
      <c r="Q4173" s="6">
        <v>72267.600000000006</v>
      </c>
    </row>
    <row r="4174" spans="7:17" x14ac:dyDescent="0.3">
      <c r="G4174" s="3" t="s">
        <v>20</v>
      </c>
      <c r="H4174" s="3" t="s">
        <v>80</v>
      </c>
      <c r="I4174" s="3" t="s">
        <v>81</v>
      </c>
      <c r="J4174" s="3" t="s">
        <v>82</v>
      </c>
      <c r="K4174" s="3" t="s">
        <v>83</v>
      </c>
      <c r="L4174" s="6">
        <v>83768</v>
      </c>
      <c r="M4174" s="6">
        <v>117461</v>
      </c>
      <c r="N4174" s="6">
        <v>36016</v>
      </c>
      <c r="O4174" s="6">
        <v>33332</v>
      </c>
      <c r="P4174" s="6">
        <v>41696</v>
      </c>
      <c r="Q4174" s="6">
        <v>62454.6</v>
      </c>
    </row>
    <row r="4175" spans="7:17" x14ac:dyDescent="0.3">
      <c r="G4175" s="3" t="s">
        <v>20</v>
      </c>
      <c r="H4175" s="3" t="s">
        <v>80</v>
      </c>
      <c r="I4175" s="3" t="s">
        <v>81</v>
      </c>
      <c r="J4175" s="3" t="s">
        <v>82</v>
      </c>
      <c r="K4175" s="3" t="s">
        <v>84</v>
      </c>
      <c r="L4175" s="6">
        <v>83768</v>
      </c>
      <c r="M4175" s="6">
        <v>117461</v>
      </c>
      <c r="N4175" s="6">
        <v>36016</v>
      </c>
      <c r="O4175" s="6">
        <v>33332</v>
      </c>
      <c r="P4175" s="6">
        <v>84732</v>
      </c>
      <c r="Q4175" s="6">
        <v>71061.8</v>
      </c>
    </row>
    <row r="4176" spans="7:17" x14ac:dyDescent="0.3">
      <c r="G4176" s="3" t="s">
        <v>20</v>
      </c>
      <c r="H4176" s="3" t="s">
        <v>80</v>
      </c>
      <c r="I4176" s="3" t="s">
        <v>81</v>
      </c>
      <c r="J4176" s="3" t="s">
        <v>82</v>
      </c>
      <c r="K4176" s="3" t="s">
        <v>24</v>
      </c>
      <c r="L4176" s="6">
        <v>83768</v>
      </c>
      <c r="M4176" s="6">
        <v>117461</v>
      </c>
      <c r="N4176" s="6">
        <v>36016</v>
      </c>
      <c r="O4176" s="6">
        <v>33332</v>
      </c>
      <c r="P4176" s="6">
        <v>100893</v>
      </c>
      <c r="Q4176" s="6">
        <v>74294</v>
      </c>
    </row>
    <row r="4177" spans="7:17" x14ac:dyDescent="0.3">
      <c r="G4177" s="3" t="s">
        <v>20</v>
      </c>
      <c r="H4177" s="3" t="s">
        <v>80</v>
      </c>
      <c r="I4177" s="3" t="s">
        <v>81</v>
      </c>
      <c r="J4177" s="3" t="s">
        <v>83</v>
      </c>
      <c r="K4177" s="3" t="s">
        <v>84</v>
      </c>
      <c r="L4177" s="6">
        <v>83768</v>
      </c>
      <c r="M4177" s="6">
        <v>117461</v>
      </c>
      <c r="N4177" s="6">
        <v>36016</v>
      </c>
      <c r="O4177" s="6">
        <v>41696</v>
      </c>
      <c r="P4177" s="6">
        <v>84732</v>
      </c>
      <c r="Q4177" s="6">
        <v>72734.600000000006</v>
      </c>
    </row>
    <row r="4178" spans="7:17" x14ac:dyDescent="0.3">
      <c r="G4178" s="3" t="s">
        <v>20</v>
      </c>
      <c r="H4178" s="3" t="s">
        <v>80</v>
      </c>
      <c r="I4178" s="3" t="s">
        <v>81</v>
      </c>
      <c r="J4178" s="3" t="s">
        <v>83</v>
      </c>
      <c r="K4178" s="3" t="s">
        <v>24</v>
      </c>
      <c r="L4178" s="6">
        <v>83768</v>
      </c>
      <c r="M4178" s="6">
        <v>117461</v>
      </c>
      <c r="N4178" s="6">
        <v>36016</v>
      </c>
      <c r="O4178" s="6">
        <v>41696</v>
      </c>
      <c r="P4178" s="6">
        <v>100893</v>
      </c>
      <c r="Q4178" s="6">
        <v>75966.8</v>
      </c>
    </row>
    <row r="4179" spans="7:17" x14ac:dyDescent="0.3">
      <c r="G4179" s="3" t="s">
        <v>20</v>
      </c>
      <c r="H4179" s="3" t="s">
        <v>80</v>
      </c>
      <c r="I4179" s="3" t="s">
        <v>81</v>
      </c>
      <c r="J4179" s="3" t="s">
        <v>84</v>
      </c>
      <c r="K4179" s="3" t="s">
        <v>24</v>
      </c>
      <c r="L4179" s="6">
        <v>83768</v>
      </c>
      <c r="M4179" s="6">
        <v>117461</v>
      </c>
      <c r="N4179" s="6">
        <v>36016</v>
      </c>
      <c r="O4179" s="6">
        <v>84732</v>
      </c>
      <c r="P4179" s="6">
        <v>100893</v>
      </c>
      <c r="Q4179" s="6">
        <v>84574</v>
      </c>
    </row>
    <row r="4180" spans="7:17" x14ac:dyDescent="0.3">
      <c r="G4180" s="3" t="s">
        <v>20</v>
      </c>
      <c r="H4180" s="3" t="s">
        <v>80</v>
      </c>
      <c r="I4180" s="3" t="s">
        <v>82</v>
      </c>
      <c r="J4180" s="3" t="s">
        <v>83</v>
      </c>
      <c r="K4180" s="3" t="s">
        <v>84</v>
      </c>
      <c r="L4180" s="6">
        <v>83768</v>
      </c>
      <c r="M4180" s="6">
        <v>117461</v>
      </c>
      <c r="N4180" s="6">
        <v>33332</v>
      </c>
      <c r="O4180" s="6">
        <v>41696</v>
      </c>
      <c r="P4180" s="6">
        <v>84732</v>
      </c>
      <c r="Q4180" s="6">
        <v>72197.8</v>
      </c>
    </row>
    <row r="4181" spans="7:17" x14ac:dyDescent="0.3">
      <c r="G4181" s="3" t="s">
        <v>20</v>
      </c>
      <c r="H4181" s="3" t="s">
        <v>80</v>
      </c>
      <c r="I4181" s="3" t="s">
        <v>82</v>
      </c>
      <c r="J4181" s="3" t="s">
        <v>83</v>
      </c>
      <c r="K4181" s="3" t="s">
        <v>24</v>
      </c>
      <c r="L4181" s="6">
        <v>83768</v>
      </c>
      <c r="M4181" s="6">
        <v>117461</v>
      </c>
      <c r="N4181" s="6">
        <v>33332</v>
      </c>
      <c r="O4181" s="6">
        <v>41696</v>
      </c>
      <c r="P4181" s="6">
        <v>100893</v>
      </c>
      <c r="Q4181" s="6">
        <v>75430</v>
      </c>
    </row>
    <row r="4182" spans="7:17" x14ac:dyDescent="0.3">
      <c r="G4182" s="3" t="s">
        <v>20</v>
      </c>
      <c r="H4182" s="3" t="s">
        <v>80</v>
      </c>
      <c r="I4182" s="3" t="s">
        <v>82</v>
      </c>
      <c r="J4182" s="3" t="s">
        <v>84</v>
      </c>
      <c r="K4182" s="3" t="s">
        <v>24</v>
      </c>
      <c r="L4182" s="6">
        <v>83768</v>
      </c>
      <c r="M4182" s="6">
        <v>117461</v>
      </c>
      <c r="N4182" s="6">
        <v>33332</v>
      </c>
      <c r="O4182" s="6">
        <v>84732</v>
      </c>
      <c r="P4182" s="6">
        <v>100893</v>
      </c>
      <c r="Q4182" s="6">
        <v>84037.2</v>
      </c>
    </row>
    <row r="4183" spans="7:17" x14ac:dyDescent="0.3">
      <c r="G4183" s="3" t="s">
        <v>20</v>
      </c>
      <c r="H4183" s="3" t="s">
        <v>80</v>
      </c>
      <c r="I4183" s="3" t="s">
        <v>83</v>
      </c>
      <c r="J4183" s="3" t="s">
        <v>84</v>
      </c>
      <c r="K4183" s="3" t="s">
        <v>24</v>
      </c>
      <c r="L4183" s="6">
        <v>83768</v>
      </c>
      <c r="M4183" s="6">
        <v>117461</v>
      </c>
      <c r="N4183" s="6">
        <v>41696</v>
      </c>
      <c r="O4183" s="6">
        <v>84732</v>
      </c>
      <c r="P4183" s="6">
        <v>100893</v>
      </c>
      <c r="Q4183" s="6">
        <v>85710</v>
      </c>
    </row>
    <row r="4184" spans="7:17" x14ac:dyDescent="0.3">
      <c r="G4184" s="3" t="s">
        <v>20</v>
      </c>
      <c r="H4184" s="3" t="s">
        <v>81</v>
      </c>
      <c r="I4184" s="3" t="s">
        <v>82</v>
      </c>
      <c r="J4184" s="3" t="s">
        <v>83</v>
      </c>
      <c r="K4184" s="3" t="s">
        <v>84</v>
      </c>
      <c r="L4184" s="6">
        <v>83768</v>
      </c>
      <c r="M4184" s="6">
        <v>36016</v>
      </c>
      <c r="N4184" s="6">
        <v>33332</v>
      </c>
      <c r="O4184" s="6">
        <v>41696</v>
      </c>
      <c r="P4184" s="6">
        <v>84732</v>
      </c>
      <c r="Q4184" s="6">
        <v>55908.800000000003</v>
      </c>
    </row>
    <row r="4185" spans="7:17" x14ac:dyDescent="0.3">
      <c r="G4185" s="3" t="s">
        <v>20</v>
      </c>
      <c r="H4185" s="3" t="s">
        <v>81</v>
      </c>
      <c r="I4185" s="3" t="s">
        <v>82</v>
      </c>
      <c r="J4185" s="3" t="s">
        <v>83</v>
      </c>
      <c r="K4185" s="3" t="s">
        <v>24</v>
      </c>
      <c r="L4185" s="6">
        <v>83768</v>
      </c>
      <c r="M4185" s="6">
        <v>36016</v>
      </c>
      <c r="N4185" s="6">
        <v>33332</v>
      </c>
      <c r="O4185" s="6">
        <v>41696</v>
      </c>
      <c r="P4185" s="6">
        <v>100893</v>
      </c>
      <c r="Q4185" s="6">
        <v>59141</v>
      </c>
    </row>
    <row r="4186" spans="7:17" x14ac:dyDescent="0.3">
      <c r="G4186" s="3" t="s">
        <v>20</v>
      </c>
      <c r="H4186" s="3" t="s">
        <v>81</v>
      </c>
      <c r="I4186" s="3" t="s">
        <v>82</v>
      </c>
      <c r="J4186" s="3" t="s">
        <v>84</v>
      </c>
      <c r="K4186" s="3" t="s">
        <v>24</v>
      </c>
      <c r="L4186" s="6">
        <v>83768</v>
      </c>
      <c r="M4186" s="6">
        <v>36016</v>
      </c>
      <c r="N4186" s="6">
        <v>33332</v>
      </c>
      <c r="O4186" s="6">
        <v>84732</v>
      </c>
      <c r="P4186" s="6">
        <v>100893</v>
      </c>
      <c r="Q4186" s="6">
        <v>67748.2</v>
      </c>
    </row>
    <row r="4187" spans="7:17" x14ac:dyDescent="0.3">
      <c r="G4187" s="3" t="s">
        <v>20</v>
      </c>
      <c r="H4187" s="3" t="s">
        <v>81</v>
      </c>
      <c r="I4187" s="3" t="s">
        <v>83</v>
      </c>
      <c r="J4187" s="3" t="s">
        <v>84</v>
      </c>
      <c r="K4187" s="3" t="s">
        <v>24</v>
      </c>
      <c r="L4187" s="6">
        <v>83768</v>
      </c>
      <c r="M4187" s="6">
        <v>36016</v>
      </c>
      <c r="N4187" s="6">
        <v>41696</v>
      </c>
      <c r="O4187" s="6">
        <v>84732</v>
      </c>
      <c r="P4187" s="6">
        <v>100893</v>
      </c>
      <c r="Q4187" s="6">
        <v>69421</v>
      </c>
    </row>
    <row r="4188" spans="7:17" x14ac:dyDescent="0.3">
      <c r="G4188" s="3" t="s">
        <v>20</v>
      </c>
      <c r="H4188" s="3" t="s">
        <v>82</v>
      </c>
      <c r="I4188" s="3" t="s">
        <v>83</v>
      </c>
      <c r="J4188" s="3" t="s">
        <v>84</v>
      </c>
      <c r="K4188" s="3" t="s">
        <v>24</v>
      </c>
      <c r="L4188" s="6">
        <v>83768</v>
      </c>
      <c r="M4188" s="6">
        <v>33332</v>
      </c>
      <c r="N4188" s="6">
        <v>41696</v>
      </c>
      <c r="O4188" s="6">
        <v>84732</v>
      </c>
      <c r="P4188" s="6">
        <v>100893</v>
      </c>
      <c r="Q4188" s="6">
        <v>68884.2</v>
      </c>
    </row>
    <row r="4189" spans="7:17" x14ac:dyDescent="0.3">
      <c r="G4189" s="3" t="s">
        <v>74</v>
      </c>
      <c r="H4189" s="3" t="s">
        <v>75</v>
      </c>
      <c r="I4189" s="3" t="s">
        <v>76</v>
      </c>
      <c r="J4189" s="3" t="s">
        <v>23</v>
      </c>
      <c r="K4189" s="3" t="s">
        <v>77</v>
      </c>
      <c r="L4189" s="6">
        <v>101112</v>
      </c>
      <c r="M4189" s="6">
        <v>19868</v>
      </c>
      <c r="N4189" s="6">
        <v>36021</v>
      </c>
      <c r="O4189" s="6">
        <v>12030</v>
      </c>
      <c r="P4189" s="6">
        <v>65219</v>
      </c>
      <c r="Q4189" s="6">
        <v>46850</v>
      </c>
    </row>
    <row r="4190" spans="7:17" x14ac:dyDescent="0.3">
      <c r="G4190" s="3" t="s">
        <v>74</v>
      </c>
      <c r="H4190" s="3" t="s">
        <v>75</v>
      </c>
      <c r="I4190" s="3" t="s">
        <v>76</v>
      </c>
      <c r="J4190" s="3" t="s">
        <v>23</v>
      </c>
      <c r="K4190" s="3" t="s">
        <v>78</v>
      </c>
      <c r="L4190" s="6">
        <v>101112</v>
      </c>
      <c r="M4190" s="6">
        <v>19868</v>
      </c>
      <c r="N4190" s="6">
        <v>36021</v>
      </c>
      <c r="O4190" s="6">
        <v>12030</v>
      </c>
      <c r="P4190" s="6">
        <v>94450</v>
      </c>
      <c r="Q4190" s="6">
        <v>52696.2</v>
      </c>
    </row>
    <row r="4191" spans="7:17" x14ac:dyDescent="0.3">
      <c r="G4191" s="3" t="s">
        <v>74</v>
      </c>
      <c r="H4191" s="3" t="s">
        <v>75</v>
      </c>
      <c r="I4191" s="3" t="s">
        <v>76</v>
      </c>
      <c r="J4191" s="3" t="s">
        <v>23</v>
      </c>
      <c r="K4191" s="3" t="s">
        <v>79</v>
      </c>
      <c r="L4191" s="6">
        <v>101112</v>
      </c>
      <c r="M4191" s="6">
        <v>19868</v>
      </c>
      <c r="N4191" s="6">
        <v>36021</v>
      </c>
      <c r="O4191" s="6">
        <v>12030</v>
      </c>
      <c r="P4191" s="6">
        <v>97051</v>
      </c>
      <c r="Q4191" s="6">
        <v>53216.4</v>
      </c>
    </row>
    <row r="4192" spans="7:17" x14ac:dyDescent="0.3">
      <c r="G4192" s="3" t="s">
        <v>74</v>
      </c>
      <c r="H4192" s="3" t="s">
        <v>75</v>
      </c>
      <c r="I4192" s="3" t="s">
        <v>76</v>
      </c>
      <c r="J4192" s="3" t="s">
        <v>23</v>
      </c>
      <c r="K4192" s="3" t="s">
        <v>25</v>
      </c>
      <c r="L4192" s="6">
        <v>101112</v>
      </c>
      <c r="M4192" s="6">
        <v>19868</v>
      </c>
      <c r="N4192" s="6">
        <v>36021</v>
      </c>
      <c r="O4192" s="6">
        <v>12030</v>
      </c>
      <c r="P4192" s="6">
        <v>50249</v>
      </c>
      <c r="Q4192" s="6">
        <v>43856</v>
      </c>
    </row>
    <row r="4193" spans="7:17" x14ac:dyDescent="0.3">
      <c r="G4193" s="3" t="s">
        <v>74</v>
      </c>
      <c r="H4193" s="3" t="s">
        <v>75</v>
      </c>
      <c r="I4193" s="3" t="s">
        <v>76</v>
      </c>
      <c r="J4193" s="3" t="s">
        <v>23</v>
      </c>
      <c r="K4193" s="3" t="s">
        <v>80</v>
      </c>
      <c r="L4193" s="6">
        <v>101112</v>
      </c>
      <c r="M4193" s="6">
        <v>19868</v>
      </c>
      <c r="N4193" s="6">
        <v>36021</v>
      </c>
      <c r="O4193" s="6">
        <v>12030</v>
      </c>
      <c r="P4193" s="6">
        <v>117461</v>
      </c>
      <c r="Q4193" s="6">
        <v>57298.400000000001</v>
      </c>
    </row>
    <row r="4194" spans="7:17" x14ac:dyDescent="0.3">
      <c r="G4194" s="3" t="s">
        <v>74</v>
      </c>
      <c r="H4194" s="3" t="s">
        <v>75</v>
      </c>
      <c r="I4194" s="3" t="s">
        <v>76</v>
      </c>
      <c r="J4194" s="3" t="s">
        <v>23</v>
      </c>
      <c r="K4194" s="3" t="s">
        <v>81</v>
      </c>
      <c r="L4194" s="6">
        <v>101112</v>
      </c>
      <c r="M4194" s="6">
        <v>19868</v>
      </c>
      <c r="N4194" s="6">
        <v>36021</v>
      </c>
      <c r="O4194" s="6">
        <v>12030</v>
      </c>
      <c r="P4194" s="6">
        <v>36016</v>
      </c>
      <c r="Q4194" s="6">
        <v>41009.4</v>
      </c>
    </row>
    <row r="4195" spans="7:17" x14ac:dyDescent="0.3">
      <c r="G4195" s="3" t="s">
        <v>74</v>
      </c>
      <c r="H4195" s="3" t="s">
        <v>75</v>
      </c>
      <c r="I4195" s="3" t="s">
        <v>76</v>
      </c>
      <c r="J4195" s="3" t="s">
        <v>23</v>
      </c>
      <c r="K4195" s="3" t="s">
        <v>82</v>
      </c>
      <c r="L4195" s="6">
        <v>101112</v>
      </c>
      <c r="M4195" s="6">
        <v>19868</v>
      </c>
      <c r="N4195" s="6">
        <v>36021</v>
      </c>
      <c r="O4195" s="6">
        <v>12030</v>
      </c>
      <c r="P4195" s="6">
        <v>33332</v>
      </c>
      <c r="Q4195" s="6">
        <v>40472.6</v>
      </c>
    </row>
    <row r="4196" spans="7:17" x14ac:dyDescent="0.3">
      <c r="G4196" s="3" t="s">
        <v>74</v>
      </c>
      <c r="H4196" s="3" t="s">
        <v>75</v>
      </c>
      <c r="I4196" s="3" t="s">
        <v>76</v>
      </c>
      <c r="J4196" s="3" t="s">
        <v>23</v>
      </c>
      <c r="K4196" s="3" t="s">
        <v>83</v>
      </c>
      <c r="L4196" s="6">
        <v>101112</v>
      </c>
      <c r="M4196" s="6">
        <v>19868</v>
      </c>
      <c r="N4196" s="6">
        <v>36021</v>
      </c>
      <c r="O4196" s="6">
        <v>12030</v>
      </c>
      <c r="P4196" s="6">
        <v>41696</v>
      </c>
      <c r="Q4196" s="6">
        <v>42145.4</v>
      </c>
    </row>
    <row r="4197" spans="7:17" x14ac:dyDescent="0.3">
      <c r="G4197" s="3" t="s">
        <v>74</v>
      </c>
      <c r="H4197" s="3" t="s">
        <v>75</v>
      </c>
      <c r="I4197" s="3" t="s">
        <v>76</v>
      </c>
      <c r="J4197" s="3" t="s">
        <v>23</v>
      </c>
      <c r="K4197" s="3" t="s">
        <v>84</v>
      </c>
      <c r="L4197" s="6">
        <v>101112</v>
      </c>
      <c r="M4197" s="6">
        <v>19868</v>
      </c>
      <c r="N4197" s="6">
        <v>36021</v>
      </c>
      <c r="O4197" s="6">
        <v>12030</v>
      </c>
      <c r="P4197" s="6">
        <v>84732</v>
      </c>
      <c r="Q4197" s="6">
        <v>50752.6</v>
      </c>
    </row>
    <row r="4198" spans="7:17" x14ac:dyDescent="0.3">
      <c r="G4198" s="3" t="s">
        <v>74</v>
      </c>
      <c r="H4198" s="3" t="s">
        <v>75</v>
      </c>
      <c r="I4198" s="3" t="s">
        <v>76</v>
      </c>
      <c r="J4198" s="3" t="s">
        <v>23</v>
      </c>
      <c r="K4198" s="3" t="s">
        <v>24</v>
      </c>
      <c r="L4198" s="6">
        <v>101112</v>
      </c>
      <c r="M4198" s="6">
        <v>19868</v>
      </c>
      <c r="N4198" s="6">
        <v>36021</v>
      </c>
      <c r="O4198" s="6">
        <v>12030</v>
      </c>
      <c r="P4198" s="6">
        <v>100893</v>
      </c>
      <c r="Q4198" s="6">
        <v>53984.800000000003</v>
      </c>
    </row>
    <row r="4199" spans="7:17" x14ac:dyDescent="0.3">
      <c r="G4199" s="3" t="s">
        <v>74</v>
      </c>
      <c r="H4199" s="3" t="s">
        <v>75</v>
      </c>
      <c r="I4199" s="3" t="s">
        <v>76</v>
      </c>
      <c r="J4199" s="3" t="s">
        <v>77</v>
      </c>
      <c r="K4199" s="3" t="s">
        <v>78</v>
      </c>
      <c r="L4199" s="6">
        <v>101112</v>
      </c>
      <c r="M4199" s="6">
        <v>19868</v>
      </c>
      <c r="N4199" s="6">
        <v>36021</v>
      </c>
      <c r="O4199" s="6">
        <v>65219</v>
      </c>
      <c r="P4199" s="6">
        <v>94450</v>
      </c>
      <c r="Q4199" s="6">
        <v>63334</v>
      </c>
    </row>
    <row r="4200" spans="7:17" x14ac:dyDescent="0.3">
      <c r="G4200" s="3" t="s">
        <v>74</v>
      </c>
      <c r="H4200" s="3" t="s">
        <v>75</v>
      </c>
      <c r="I4200" s="3" t="s">
        <v>76</v>
      </c>
      <c r="J4200" s="3" t="s">
        <v>77</v>
      </c>
      <c r="K4200" s="3" t="s">
        <v>79</v>
      </c>
      <c r="L4200" s="6">
        <v>101112</v>
      </c>
      <c r="M4200" s="6">
        <v>19868</v>
      </c>
      <c r="N4200" s="6">
        <v>36021</v>
      </c>
      <c r="O4200" s="6">
        <v>65219</v>
      </c>
      <c r="P4200" s="6">
        <v>97051</v>
      </c>
      <c r="Q4200" s="6">
        <v>63854.2</v>
      </c>
    </row>
    <row r="4201" spans="7:17" x14ac:dyDescent="0.3">
      <c r="G4201" s="3" t="s">
        <v>74</v>
      </c>
      <c r="H4201" s="3" t="s">
        <v>75</v>
      </c>
      <c r="I4201" s="3" t="s">
        <v>76</v>
      </c>
      <c r="J4201" s="3" t="s">
        <v>77</v>
      </c>
      <c r="K4201" s="3" t="s">
        <v>25</v>
      </c>
      <c r="L4201" s="6">
        <v>101112</v>
      </c>
      <c r="M4201" s="6">
        <v>19868</v>
      </c>
      <c r="N4201" s="6">
        <v>36021</v>
      </c>
      <c r="O4201" s="6">
        <v>65219</v>
      </c>
      <c r="P4201" s="6">
        <v>50249</v>
      </c>
      <c r="Q4201" s="6">
        <v>54493.8</v>
      </c>
    </row>
    <row r="4202" spans="7:17" x14ac:dyDescent="0.3">
      <c r="G4202" s="3" t="s">
        <v>74</v>
      </c>
      <c r="H4202" s="3" t="s">
        <v>75</v>
      </c>
      <c r="I4202" s="3" t="s">
        <v>76</v>
      </c>
      <c r="J4202" s="3" t="s">
        <v>77</v>
      </c>
      <c r="K4202" s="3" t="s">
        <v>80</v>
      </c>
      <c r="L4202" s="6">
        <v>101112</v>
      </c>
      <c r="M4202" s="6">
        <v>19868</v>
      </c>
      <c r="N4202" s="6">
        <v>36021</v>
      </c>
      <c r="O4202" s="6">
        <v>65219</v>
      </c>
      <c r="P4202" s="6">
        <v>117461</v>
      </c>
      <c r="Q4202" s="6">
        <v>67936.2</v>
      </c>
    </row>
    <row r="4203" spans="7:17" x14ac:dyDescent="0.3">
      <c r="G4203" s="3" t="s">
        <v>74</v>
      </c>
      <c r="H4203" s="3" t="s">
        <v>75</v>
      </c>
      <c r="I4203" s="3" t="s">
        <v>76</v>
      </c>
      <c r="J4203" s="3" t="s">
        <v>77</v>
      </c>
      <c r="K4203" s="3" t="s">
        <v>81</v>
      </c>
      <c r="L4203" s="6">
        <v>101112</v>
      </c>
      <c r="M4203" s="6">
        <v>19868</v>
      </c>
      <c r="N4203" s="6">
        <v>36021</v>
      </c>
      <c r="O4203" s="6">
        <v>65219</v>
      </c>
      <c r="P4203" s="6">
        <v>36016</v>
      </c>
      <c r="Q4203" s="6">
        <v>51647.199999999997</v>
      </c>
    </row>
    <row r="4204" spans="7:17" x14ac:dyDescent="0.3">
      <c r="G4204" s="3" t="s">
        <v>74</v>
      </c>
      <c r="H4204" s="3" t="s">
        <v>75</v>
      </c>
      <c r="I4204" s="3" t="s">
        <v>76</v>
      </c>
      <c r="J4204" s="3" t="s">
        <v>77</v>
      </c>
      <c r="K4204" s="3" t="s">
        <v>82</v>
      </c>
      <c r="L4204" s="6">
        <v>101112</v>
      </c>
      <c r="M4204" s="6">
        <v>19868</v>
      </c>
      <c r="N4204" s="6">
        <v>36021</v>
      </c>
      <c r="O4204" s="6">
        <v>65219</v>
      </c>
      <c r="P4204" s="6">
        <v>33332</v>
      </c>
      <c r="Q4204" s="6">
        <v>51110.400000000001</v>
      </c>
    </row>
    <row r="4205" spans="7:17" x14ac:dyDescent="0.3">
      <c r="G4205" s="3" t="s">
        <v>74</v>
      </c>
      <c r="H4205" s="3" t="s">
        <v>75</v>
      </c>
      <c r="I4205" s="3" t="s">
        <v>76</v>
      </c>
      <c r="J4205" s="3" t="s">
        <v>77</v>
      </c>
      <c r="K4205" s="3" t="s">
        <v>83</v>
      </c>
      <c r="L4205" s="6">
        <v>101112</v>
      </c>
      <c r="M4205" s="6">
        <v>19868</v>
      </c>
      <c r="N4205" s="6">
        <v>36021</v>
      </c>
      <c r="O4205" s="6">
        <v>65219</v>
      </c>
      <c r="P4205" s="6">
        <v>41696</v>
      </c>
      <c r="Q4205" s="6">
        <v>52783.199999999997</v>
      </c>
    </row>
    <row r="4206" spans="7:17" x14ac:dyDescent="0.3">
      <c r="G4206" s="3" t="s">
        <v>74</v>
      </c>
      <c r="H4206" s="3" t="s">
        <v>75</v>
      </c>
      <c r="I4206" s="3" t="s">
        <v>76</v>
      </c>
      <c r="J4206" s="3" t="s">
        <v>77</v>
      </c>
      <c r="K4206" s="3" t="s">
        <v>84</v>
      </c>
      <c r="L4206" s="6">
        <v>101112</v>
      </c>
      <c r="M4206" s="6">
        <v>19868</v>
      </c>
      <c r="N4206" s="6">
        <v>36021</v>
      </c>
      <c r="O4206" s="6">
        <v>65219</v>
      </c>
      <c r="P4206" s="6">
        <v>84732</v>
      </c>
      <c r="Q4206" s="6">
        <v>61390.400000000001</v>
      </c>
    </row>
    <row r="4207" spans="7:17" x14ac:dyDescent="0.3">
      <c r="G4207" s="3" t="s">
        <v>74</v>
      </c>
      <c r="H4207" s="3" t="s">
        <v>75</v>
      </c>
      <c r="I4207" s="3" t="s">
        <v>76</v>
      </c>
      <c r="J4207" s="3" t="s">
        <v>77</v>
      </c>
      <c r="K4207" s="3" t="s">
        <v>24</v>
      </c>
      <c r="L4207" s="6">
        <v>101112</v>
      </c>
      <c r="M4207" s="6">
        <v>19868</v>
      </c>
      <c r="N4207" s="6">
        <v>36021</v>
      </c>
      <c r="O4207" s="6">
        <v>65219</v>
      </c>
      <c r="P4207" s="6">
        <v>100893</v>
      </c>
      <c r="Q4207" s="6">
        <v>64622.6</v>
      </c>
    </row>
    <row r="4208" spans="7:17" x14ac:dyDescent="0.3">
      <c r="G4208" s="3" t="s">
        <v>74</v>
      </c>
      <c r="H4208" s="3" t="s">
        <v>75</v>
      </c>
      <c r="I4208" s="3" t="s">
        <v>76</v>
      </c>
      <c r="J4208" s="3" t="s">
        <v>78</v>
      </c>
      <c r="K4208" s="3" t="s">
        <v>79</v>
      </c>
      <c r="L4208" s="6">
        <v>101112</v>
      </c>
      <c r="M4208" s="6">
        <v>19868</v>
      </c>
      <c r="N4208" s="6">
        <v>36021</v>
      </c>
      <c r="O4208" s="6">
        <v>94450</v>
      </c>
      <c r="P4208" s="6">
        <v>97051</v>
      </c>
      <c r="Q4208" s="6">
        <v>69700.399999999994</v>
      </c>
    </row>
    <row r="4209" spans="7:17" x14ac:dyDescent="0.3">
      <c r="G4209" s="3" t="s">
        <v>74</v>
      </c>
      <c r="H4209" s="3" t="s">
        <v>75</v>
      </c>
      <c r="I4209" s="3" t="s">
        <v>76</v>
      </c>
      <c r="J4209" s="3" t="s">
        <v>78</v>
      </c>
      <c r="K4209" s="3" t="s">
        <v>25</v>
      </c>
      <c r="L4209" s="6">
        <v>101112</v>
      </c>
      <c r="M4209" s="6">
        <v>19868</v>
      </c>
      <c r="N4209" s="6">
        <v>36021</v>
      </c>
      <c r="O4209" s="6">
        <v>94450</v>
      </c>
      <c r="P4209" s="6">
        <v>50249</v>
      </c>
      <c r="Q4209" s="6">
        <v>60340</v>
      </c>
    </row>
    <row r="4210" spans="7:17" x14ac:dyDescent="0.3">
      <c r="G4210" s="3" t="s">
        <v>74</v>
      </c>
      <c r="H4210" s="3" t="s">
        <v>75</v>
      </c>
      <c r="I4210" s="3" t="s">
        <v>76</v>
      </c>
      <c r="J4210" s="3" t="s">
        <v>78</v>
      </c>
      <c r="K4210" s="3" t="s">
        <v>80</v>
      </c>
      <c r="L4210" s="6">
        <v>101112</v>
      </c>
      <c r="M4210" s="6">
        <v>19868</v>
      </c>
      <c r="N4210" s="6">
        <v>36021</v>
      </c>
      <c r="O4210" s="6">
        <v>94450</v>
      </c>
      <c r="P4210" s="6">
        <v>117461</v>
      </c>
      <c r="Q4210" s="6">
        <v>73782.399999999994</v>
      </c>
    </row>
    <row r="4211" spans="7:17" x14ac:dyDescent="0.3">
      <c r="G4211" s="3" t="s">
        <v>74</v>
      </c>
      <c r="H4211" s="3" t="s">
        <v>75</v>
      </c>
      <c r="I4211" s="3" t="s">
        <v>76</v>
      </c>
      <c r="J4211" s="3" t="s">
        <v>78</v>
      </c>
      <c r="K4211" s="3" t="s">
        <v>81</v>
      </c>
      <c r="L4211" s="6">
        <v>101112</v>
      </c>
      <c r="M4211" s="6">
        <v>19868</v>
      </c>
      <c r="N4211" s="6">
        <v>36021</v>
      </c>
      <c r="O4211" s="6">
        <v>94450</v>
      </c>
      <c r="P4211" s="6">
        <v>36016</v>
      </c>
      <c r="Q4211" s="6">
        <v>57493.4</v>
      </c>
    </row>
    <row r="4212" spans="7:17" x14ac:dyDescent="0.3">
      <c r="G4212" s="3" t="s">
        <v>74</v>
      </c>
      <c r="H4212" s="3" t="s">
        <v>75</v>
      </c>
      <c r="I4212" s="3" t="s">
        <v>76</v>
      </c>
      <c r="J4212" s="3" t="s">
        <v>78</v>
      </c>
      <c r="K4212" s="3" t="s">
        <v>82</v>
      </c>
      <c r="L4212" s="6">
        <v>101112</v>
      </c>
      <c r="M4212" s="6">
        <v>19868</v>
      </c>
      <c r="N4212" s="6">
        <v>36021</v>
      </c>
      <c r="O4212" s="6">
        <v>94450</v>
      </c>
      <c r="P4212" s="6">
        <v>33332</v>
      </c>
      <c r="Q4212" s="6">
        <v>56956.6</v>
      </c>
    </row>
    <row r="4213" spans="7:17" x14ac:dyDescent="0.3">
      <c r="G4213" s="3" t="s">
        <v>74</v>
      </c>
      <c r="H4213" s="3" t="s">
        <v>75</v>
      </c>
      <c r="I4213" s="3" t="s">
        <v>76</v>
      </c>
      <c r="J4213" s="3" t="s">
        <v>78</v>
      </c>
      <c r="K4213" s="3" t="s">
        <v>83</v>
      </c>
      <c r="L4213" s="6">
        <v>101112</v>
      </c>
      <c r="M4213" s="6">
        <v>19868</v>
      </c>
      <c r="N4213" s="6">
        <v>36021</v>
      </c>
      <c r="O4213" s="6">
        <v>94450</v>
      </c>
      <c r="P4213" s="6">
        <v>41696</v>
      </c>
      <c r="Q4213" s="6">
        <v>58629.4</v>
      </c>
    </row>
    <row r="4214" spans="7:17" x14ac:dyDescent="0.3">
      <c r="G4214" s="3" t="s">
        <v>74</v>
      </c>
      <c r="H4214" s="3" t="s">
        <v>75</v>
      </c>
      <c r="I4214" s="3" t="s">
        <v>76</v>
      </c>
      <c r="J4214" s="3" t="s">
        <v>78</v>
      </c>
      <c r="K4214" s="3" t="s">
        <v>84</v>
      </c>
      <c r="L4214" s="6">
        <v>101112</v>
      </c>
      <c r="M4214" s="6">
        <v>19868</v>
      </c>
      <c r="N4214" s="6">
        <v>36021</v>
      </c>
      <c r="O4214" s="6">
        <v>94450</v>
      </c>
      <c r="P4214" s="6">
        <v>84732</v>
      </c>
      <c r="Q4214" s="6">
        <v>67236.600000000006</v>
      </c>
    </row>
    <row r="4215" spans="7:17" x14ac:dyDescent="0.3">
      <c r="G4215" s="3" t="s">
        <v>74</v>
      </c>
      <c r="H4215" s="3" t="s">
        <v>75</v>
      </c>
      <c r="I4215" s="3" t="s">
        <v>76</v>
      </c>
      <c r="J4215" s="3" t="s">
        <v>78</v>
      </c>
      <c r="K4215" s="3" t="s">
        <v>24</v>
      </c>
      <c r="L4215" s="6">
        <v>101112</v>
      </c>
      <c r="M4215" s="6">
        <v>19868</v>
      </c>
      <c r="N4215" s="6">
        <v>36021</v>
      </c>
      <c r="O4215" s="6">
        <v>94450</v>
      </c>
      <c r="P4215" s="6">
        <v>100893</v>
      </c>
      <c r="Q4215" s="6">
        <v>70468.800000000003</v>
      </c>
    </row>
    <row r="4216" spans="7:17" x14ac:dyDescent="0.3">
      <c r="G4216" s="3" t="s">
        <v>74</v>
      </c>
      <c r="H4216" s="3" t="s">
        <v>75</v>
      </c>
      <c r="I4216" s="3" t="s">
        <v>76</v>
      </c>
      <c r="J4216" s="3" t="s">
        <v>79</v>
      </c>
      <c r="K4216" s="3" t="s">
        <v>25</v>
      </c>
      <c r="L4216" s="6">
        <v>101112</v>
      </c>
      <c r="M4216" s="6">
        <v>19868</v>
      </c>
      <c r="N4216" s="6">
        <v>36021</v>
      </c>
      <c r="O4216" s="6">
        <v>97051</v>
      </c>
      <c r="P4216" s="6">
        <v>50249</v>
      </c>
      <c r="Q4216" s="6">
        <v>60860.2</v>
      </c>
    </row>
    <row r="4217" spans="7:17" x14ac:dyDescent="0.3">
      <c r="G4217" s="3" t="s">
        <v>74</v>
      </c>
      <c r="H4217" s="3" t="s">
        <v>75</v>
      </c>
      <c r="I4217" s="3" t="s">
        <v>76</v>
      </c>
      <c r="J4217" s="3" t="s">
        <v>79</v>
      </c>
      <c r="K4217" s="3" t="s">
        <v>80</v>
      </c>
      <c r="L4217" s="6">
        <v>101112</v>
      </c>
      <c r="M4217" s="6">
        <v>19868</v>
      </c>
      <c r="N4217" s="6">
        <v>36021</v>
      </c>
      <c r="O4217" s="6">
        <v>97051</v>
      </c>
      <c r="P4217" s="6">
        <v>117461</v>
      </c>
      <c r="Q4217" s="6">
        <v>74302.600000000006</v>
      </c>
    </row>
    <row r="4218" spans="7:17" x14ac:dyDescent="0.3">
      <c r="G4218" s="3" t="s">
        <v>74</v>
      </c>
      <c r="H4218" s="3" t="s">
        <v>75</v>
      </c>
      <c r="I4218" s="3" t="s">
        <v>76</v>
      </c>
      <c r="J4218" s="3" t="s">
        <v>79</v>
      </c>
      <c r="K4218" s="3" t="s">
        <v>81</v>
      </c>
      <c r="L4218" s="6">
        <v>101112</v>
      </c>
      <c r="M4218" s="6">
        <v>19868</v>
      </c>
      <c r="N4218" s="6">
        <v>36021</v>
      </c>
      <c r="O4218" s="6">
        <v>97051</v>
      </c>
      <c r="P4218" s="6">
        <v>36016</v>
      </c>
      <c r="Q4218" s="6">
        <v>58013.599999999999</v>
      </c>
    </row>
    <row r="4219" spans="7:17" x14ac:dyDescent="0.3">
      <c r="G4219" s="3" t="s">
        <v>74</v>
      </c>
      <c r="H4219" s="3" t="s">
        <v>75</v>
      </c>
      <c r="I4219" s="3" t="s">
        <v>76</v>
      </c>
      <c r="J4219" s="3" t="s">
        <v>79</v>
      </c>
      <c r="K4219" s="3" t="s">
        <v>82</v>
      </c>
      <c r="L4219" s="6">
        <v>101112</v>
      </c>
      <c r="M4219" s="6">
        <v>19868</v>
      </c>
      <c r="N4219" s="6">
        <v>36021</v>
      </c>
      <c r="O4219" s="6">
        <v>97051</v>
      </c>
      <c r="P4219" s="6">
        <v>33332</v>
      </c>
      <c r="Q4219" s="6">
        <v>57476.800000000003</v>
      </c>
    </row>
    <row r="4220" spans="7:17" x14ac:dyDescent="0.3">
      <c r="G4220" s="3" t="s">
        <v>74</v>
      </c>
      <c r="H4220" s="3" t="s">
        <v>75</v>
      </c>
      <c r="I4220" s="3" t="s">
        <v>76</v>
      </c>
      <c r="J4220" s="3" t="s">
        <v>79</v>
      </c>
      <c r="K4220" s="3" t="s">
        <v>83</v>
      </c>
      <c r="L4220" s="6">
        <v>101112</v>
      </c>
      <c r="M4220" s="6">
        <v>19868</v>
      </c>
      <c r="N4220" s="6">
        <v>36021</v>
      </c>
      <c r="O4220" s="6">
        <v>97051</v>
      </c>
      <c r="P4220" s="6">
        <v>41696</v>
      </c>
      <c r="Q4220" s="6">
        <v>59149.599999999999</v>
      </c>
    </row>
    <row r="4221" spans="7:17" x14ac:dyDescent="0.3">
      <c r="G4221" s="3" t="s">
        <v>74</v>
      </c>
      <c r="H4221" s="3" t="s">
        <v>75</v>
      </c>
      <c r="I4221" s="3" t="s">
        <v>76</v>
      </c>
      <c r="J4221" s="3" t="s">
        <v>79</v>
      </c>
      <c r="K4221" s="3" t="s">
        <v>84</v>
      </c>
      <c r="L4221" s="6">
        <v>101112</v>
      </c>
      <c r="M4221" s="6">
        <v>19868</v>
      </c>
      <c r="N4221" s="6">
        <v>36021</v>
      </c>
      <c r="O4221" s="6">
        <v>97051</v>
      </c>
      <c r="P4221" s="6">
        <v>84732</v>
      </c>
      <c r="Q4221" s="6">
        <v>67756.800000000003</v>
      </c>
    </row>
    <row r="4222" spans="7:17" x14ac:dyDescent="0.3">
      <c r="G4222" s="3" t="s">
        <v>74</v>
      </c>
      <c r="H4222" s="3" t="s">
        <v>75</v>
      </c>
      <c r="I4222" s="3" t="s">
        <v>76</v>
      </c>
      <c r="J4222" s="3" t="s">
        <v>79</v>
      </c>
      <c r="K4222" s="3" t="s">
        <v>24</v>
      </c>
      <c r="L4222" s="6">
        <v>101112</v>
      </c>
      <c r="M4222" s="6">
        <v>19868</v>
      </c>
      <c r="N4222" s="6">
        <v>36021</v>
      </c>
      <c r="O4222" s="6">
        <v>97051</v>
      </c>
      <c r="P4222" s="6">
        <v>100893</v>
      </c>
      <c r="Q4222" s="6">
        <v>70989</v>
      </c>
    </row>
    <row r="4223" spans="7:17" x14ac:dyDescent="0.3">
      <c r="G4223" s="3" t="s">
        <v>74</v>
      </c>
      <c r="H4223" s="3" t="s">
        <v>75</v>
      </c>
      <c r="I4223" s="3" t="s">
        <v>76</v>
      </c>
      <c r="J4223" s="3" t="s">
        <v>25</v>
      </c>
      <c r="K4223" s="3" t="s">
        <v>80</v>
      </c>
      <c r="L4223" s="6">
        <v>101112</v>
      </c>
      <c r="M4223" s="6">
        <v>19868</v>
      </c>
      <c r="N4223" s="6">
        <v>36021</v>
      </c>
      <c r="O4223" s="6">
        <v>50249</v>
      </c>
      <c r="P4223" s="6">
        <v>117461</v>
      </c>
      <c r="Q4223" s="6">
        <v>64942.2</v>
      </c>
    </row>
    <row r="4224" spans="7:17" x14ac:dyDescent="0.3">
      <c r="G4224" s="3" t="s">
        <v>74</v>
      </c>
      <c r="H4224" s="3" t="s">
        <v>75</v>
      </c>
      <c r="I4224" s="3" t="s">
        <v>76</v>
      </c>
      <c r="J4224" s="3" t="s">
        <v>25</v>
      </c>
      <c r="K4224" s="3" t="s">
        <v>81</v>
      </c>
      <c r="L4224" s="6">
        <v>101112</v>
      </c>
      <c r="M4224" s="6">
        <v>19868</v>
      </c>
      <c r="N4224" s="6">
        <v>36021</v>
      </c>
      <c r="O4224" s="6">
        <v>50249</v>
      </c>
      <c r="P4224" s="6">
        <v>36016</v>
      </c>
      <c r="Q4224" s="6">
        <v>48653.2</v>
      </c>
    </row>
    <row r="4225" spans="7:17" x14ac:dyDescent="0.3">
      <c r="G4225" s="3" t="s">
        <v>74</v>
      </c>
      <c r="H4225" s="3" t="s">
        <v>75</v>
      </c>
      <c r="I4225" s="3" t="s">
        <v>76</v>
      </c>
      <c r="J4225" s="3" t="s">
        <v>25</v>
      </c>
      <c r="K4225" s="3" t="s">
        <v>82</v>
      </c>
      <c r="L4225" s="6">
        <v>101112</v>
      </c>
      <c r="M4225" s="6">
        <v>19868</v>
      </c>
      <c r="N4225" s="6">
        <v>36021</v>
      </c>
      <c r="O4225" s="6">
        <v>50249</v>
      </c>
      <c r="P4225" s="6">
        <v>33332</v>
      </c>
      <c r="Q4225" s="6">
        <v>48116.4</v>
      </c>
    </row>
    <row r="4226" spans="7:17" x14ac:dyDescent="0.3">
      <c r="G4226" s="3" t="s">
        <v>74</v>
      </c>
      <c r="H4226" s="3" t="s">
        <v>75</v>
      </c>
      <c r="I4226" s="3" t="s">
        <v>76</v>
      </c>
      <c r="J4226" s="3" t="s">
        <v>25</v>
      </c>
      <c r="K4226" s="3" t="s">
        <v>83</v>
      </c>
      <c r="L4226" s="6">
        <v>101112</v>
      </c>
      <c r="M4226" s="6">
        <v>19868</v>
      </c>
      <c r="N4226" s="6">
        <v>36021</v>
      </c>
      <c r="O4226" s="6">
        <v>50249</v>
      </c>
      <c r="P4226" s="6">
        <v>41696</v>
      </c>
      <c r="Q4226" s="6">
        <v>49789.2</v>
      </c>
    </row>
    <row r="4227" spans="7:17" x14ac:dyDescent="0.3">
      <c r="G4227" s="3" t="s">
        <v>74</v>
      </c>
      <c r="H4227" s="3" t="s">
        <v>75</v>
      </c>
      <c r="I4227" s="3" t="s">
        <v>76</v>
      </c>
      <c r="J4227" s="3" t="s">
        <v>25</v>
      </c>
      <c r="K4227" s="3" t="s">
        <v>84</v>
      </c>
      <c r="L4227" s="6">
        <v>101112</v>
      </c>
      <c r="M4227" s="6">
        <v>19868</v>
      </c>
      <c r="N4227" s="6">
        <v>36021</v>
      </c>
      <c r="O4227" s="6">
        <v>50249</v>
      </c>
      <c r="P4227" s="6">
        <v>84732</v>
      </c>
      <c r="Q4227" s="6">
        <v>58396.4</v>
      </c>
    </row>
    <row r="4228" spans="7:17" x14ac:dyDescent="0.3">
      <c r="G4228" s="3" t="s">
        <v>74</v>
      </c>
      <c r="H4228" s="3" t="s">
        <v>75</v>
      </c>
      <c r="I4228" s="3" t="s">
        <v>76</v>
      </c>
      <c r="J4228" s="3" t="s">
        <v>25</v>
      </c>
      <c r="K4228" s="3" t="s">
        <v>24</v>
      </c>
      <c r="L4228" s="6">
        <v>101112</v>
      </c>
      <c r="M4228" s="6">
        <v>19868</v>
      </c>
      <c r="N4228" s="6">
        <v>36021</v>
      </c>
      <c r="O4228" s="6">
        <v>50249</v>
      </c>
      <c r="P4228" s="6">
        <v>100893</v>
      </c>
      <c r="Q4228" s="6">
        <v>61628.6</v>
      </c>
    </row>
    <row r="4229" spans="7:17" x14ac:dyDescent="0.3">
      <c r="G4229" s="3" t="s">
        <v>74</v>
      </c>
      <c r="H4229" s="3" t="s">
        <v>75</v>
      </c>
      <c r="I4229" s="3" t="s">
        <v>76</v>
      </c>
      <c r="J4229" s="3" t="s">
        <v>80</v>
      </c>
      <c r="K4229" s="3" t="s">
        <v>81</v>
      </c>
      <c r="L4229" s="6">
        <v>101112</v>
      </c>
      <c r="M4229" s="6">
        <v>19868</v>
      </c>
      <c r="N4229" s="6">
        <v>36021</v>
      </c>
      <c r="O4229" s="6">
        <v>117461</v>
      </c>
      <c r="P4229" s="6">
        <v>36016</v>
      </c>
      <c r="Q4229" s="6">
        <v>62095.6</v>
      </c>
    </row>
    <row r="4230" spans="7:17" x14ac:dyDescent="0.3">
      <c r="G4230" s="3" t="s">
        <v>74</v>
      </c>
      <c r="H4230" s="3" t="s">
        <v>75</v>
      </c>
      <c r="I4230" s="3" t="s">
        <v>76</v>
      </c>
      <c r="J4230" s="3" t="s">
        <v>80</v>
      </c>
      <c r="K4230" s="3" t="s">
        <v>82</v>
      </c>
      <c r="L4230" s="6">
        <v>101112</v>
      </c>
      <c r="M4230" s="6">
        <v>19868</v>
      </c>
      <c r="N4230" s="6">
        <v>36021</v>
      </c>
      <c r="O4230" s="6">
        <v>117461</v>
      </c>
      <c r="P4230" s="6">
        <v>33332</v>
      </c>
      <c r="Q4230" s="6">
        <v>61558.8</v>
      </c>
    </row>
    <row r="4231" spans="7:17" x14ac:dyDescent="0.3">
      <c r="G4231" s="3" t="s">
        <v>74</v>
      </c>
      <c r="H4231" s="3" t="s">
        <v>75</v>
      </c>
      <c r="I4231" s="3" t="s">
        <v>76</v>
      </c>
      <c r="J4231" s="3" t="s">
        <v>80</v>
      </c>
      <c r="K4231" s="3" t="s">
        <v>83</v>
      </c>
      <c r="L4231" s="6">
        <v>101112</v>
      </c>
      <c r="M4231" s="6">
        <v>19868</v>
      </c>
      <c r="N4231" s="6">
        <v>36021</v>
      </c>
      <c r="O4231" s="6">
        <v>117461</v>
      </c>
      <c r="P4231" s="6">
        <v>41696</v>
      </c>
      <c r="Q4231" s="6">
        <v>63231.6</v>
      </c>
    </row>
    <row r="4232" spans="7:17" x14ac:dyDescent="0.3">
      <c r="G4232" s="3" t="s">
        <v>74</v>
      </c>
      <c r="H4232" s="3" t="s">
        <v>75</v>
      </c>
      <c r="I4232" s="3" t="s">
        <v>76</v>
      </c>
      <c r="J4232" s="3" t="s">
        <v>80</v>
      </c>
      <c r="K4232" s="3" t="s">
        <v>84</v>
      </c>
      <c r="L4232" s="6">
        <v>101112</v>
      </c>
      <c r="M4232" s="6">
        <v>19868</v>
      </c>
      <c r="N4232" s="6">
        <v>36021</v>
      </c>
      <c r="O4232" s="6">
        <v>117461</v>
      </c>
      <c r="P4232" s="6">
        <v>84732</v>
      </c>
      <c r="Q4232" s="6">
        <v>71838.8</v>
      </c>
    </row>
    <row r="4233" spans="7:17" x14ac:dyDescent="0.3">
      <c r="G4233" s="3" t="s">
        <v>74</v>
      </c>
      <c r="H4233" s="3" t="s">
        <v>75</v>
      </c>
      <c r="I4233" s="3" t="s">
        <v>76</v>
      </c>
      <c r="J4233" s="3" t="s">
        <v>80</v>
      </c>
      <c r="K4233" s="3" t="s">
        <v>24</v>
      </c>
      <c r="L4233" s="6">
        <v>101112</v>
      </c>
      <c r="M4233" s="6">
        <v>19868</v>
      </c>
      <c r="N4233" s="6">
        <v>36021</v>
      </c>
      <c r="O4233" s="6">
        <v>117461</v>
      </c>
      <c r="P4233" s="6">
        <v>100893</v>
      </c>
      <c r="Q4233" s="6">
        <v>75071</v>
      </c>
    </row>
    <row r="4234" spans="7:17" x14ac:dyDescent="0.3">
      <c r="G4234" s="3" t="s">
        <v>74</v>
      </c>
      <c r="H4234" s="3" t="s">
        <v>75</v>
      </c>
      <c r="I4234" s="3" t="s">
        <v>76</v>
      </c>
      <c r="J4234" s="3" t="s">
        <v>81</v>
      </c>
      <c r="K4234" s="3" t="s">
        <v>82</v>
      </c>
      <c r="L4234" s="6">
        <v>101112</v>
      </c>
      <c r="M4234" s="6">
        <v>19868</v>
      </c>
      <c r="N4234" s="6">
        <v>36021</v>
      </c>
      <c r="O4234" s="6">
        <v>36016</v>
      </c>
      <c r="P4234" s="6">
        <v>33332</v>
      </c>
      <c r="Q4234" s="6">
        <v>45269.8</v>
      </c>
    </row>
    <row r="4235" spans="7:17" x14ac:dyDescent="0.3">
      <c r="G4235" s="3" t="s">
        <v>74</v>
      </c>
      <c r="H4235" s="3" t="s">
        <v>75</v>
      </c>
      <c r="I4235" s="3" t="s">
        <v>76</v>
      </c>
      <c r="J4235" s="3" t="s">
        <v>81</v>
      </c>
      <c r="K4235" s="3" t="s">
        <v>83</v>
      </c>
      <c r="L4235" s="6">
        <v>101112</v>
      </c>
      <c r="M4235" s="6">
        <v>19868</v>
      </c>
      <c r="N4235" s="6">
        <v>36021</v>
      </c>
      <c r="O4235" s="6">
        <v>36016</v>
      </c>
      <c r="P4235" s="6">
        <v>41696</v>
      </c>
      <c r="Q4235" s="6">
        <v>46942.6</v>
      </c>
    </row>
    <row r="4236" spans="7:17" x14ac:dyDescent="0.3">
      <c r="G4236" s="3" t="s">
        <v>74</v>
      </c>
      <c r="H4236" s="3" t="s">
        <v>75</v>
      </c>
      <c r="I4236" s="3" t="s">
        <v>76</v>
      </c>
      <c r="J4236" s="3" t="s">
        <v>81</v>
      </c>
      <c r="K4236" s="3" t="s">
        <v>84</v>
      </c>
      <c r="L4236" s="6">
        <v>101112</v>
      </c>
      <c r="M4236" s="6">
        <v>19868</v>
      </c>
      <c r="N4236" s="6">
        <v>36021</v>
      </c>
      <c r="O4236" s="6">
        <v>36016</v>
      </c>
      <c r="P4236" s="6">
        <v>84732</v>
      </c>
      <c r="Q4236" s="6">
        <v>55549.8</v>
      </c>
    </row>
    <row r="4237" spans="7:17" x14ac:dyDescent="0.3">
      <c r="G4237" s="3" t="s">
        <v>74</v>
      </c>
      <c r="H4237" s="3" t="s">
        <v>75</v>
      </c>
      <c r="I4237" s="3" t="s">
        <v>76</v>
      </c>
      <c r="J4237" s="3" t="s">
        <v>81</v>
      </c>
      <c r="K4237" s="3" t="s">
        <v>24</v>
      </c>
      <c r="L4237" s="6">
        <v>101112</v>
      </c>
      <c r="M4237" s="6">
        <v>19868</v>
      </c>
      <c r="N4237" s="6">
        <v>36021</v>
      </c>
      <c r="O4237" s="6">
        <v>36016</v>
      </c>
      <c r="P4237" s="6">
        <v>100893</v>
      </c>
      <c r="Q4237" s="6">
        <v>58782</v>
      </c>
    </row>
    <row r="4238" spans="7:17" x14ac:dyDescent="0.3">
      <c r="G4238" s="3" t="s">
        <v>74</v>
      </c>
      <c r="H4238" s="3" t="s">
        <v>75</v>
      </c>
      <c r="I4238" s="3" t="s">
        <v>76</v>
      </c>
      <c r="J4238" s="3" t="s">
        <v>82</v>
      </c>
      <c r="K4238" s="3" t="s">
        <v>83</v>
      </c>
      <c r="L4238" s="6">
        <v>101112</v>
      </c>
      <c r="M4238" s="6">
        <v>19868</v>
      </c>
      <c r="N4238" s="6">
        <v>36021</v>
      </c>
      <c r="O4238" s="6">
        <v>33332</v>
      </c>
      <c r="P4238" s="6">
        <v>41696</v>
      </c>
      <c r="Q4238" s="6">
        <v>46405.8</v>
      </c>
    </row>
    <row r="4239" spans="7:17" x14ac:dyDescent="0.3">
      <c r="G4239" s="3" t="s">
        <v>74</v>
      </c>
      <c r="H4239" s="3" t="s">
        <v>75</v>
      </c>
      <c r="I4239" s="3" t="s">
        <v>76</v>
      </c>
      <c r="J4239" s="3" t="s">
        <v>82</v>
      </c>
      <c r="K4239" s="3" t="s">
        <v>84</v>
      </c>
      <c r="L4239" s="6">
        <v>101112</v>
      </c>
      <c r="M4239" s="6">
        <v>19868</v>
      </c>
      <c r="N4239" s="6">
        <v>36021</v>
      </c>
      <c r="O4239" s="6">
        <v>33332</v>
      </c>
      <c r="P4239" s="6">
        <v>84732</v>
      </c>
      <c r="Q4239" s="6">
        <v>55013</v>
      </c>
    </row>
    <row r="4240" spans="7:17" x14ac:dyDescent="0.3">
      <c r="G4240" s="3" t="s">
        <v>74</v>
      </c>
      <c r="H4240" s="3" t="s">
        <v>75</v>
      </c>
      <c r="I4240" s="3" t="s">
        <v>76</v>
      </c>
      <c r="J4240" s="3" t="s">
        <v>82</v>
      </c>
      <c r="K4240" s="3" t="s">
        <v>24</v>
      </c>
      <c r="L4240" s="6">
        <v>101112</v>
      </c>
      <c r="M4240" s="6">
        <v>19868</v>
      </c>
      <c r="N4240" s="6">
        <v>36021</v>
      </c>
      <c r="O4240" s="6">
        <v>33332</v>
      </c>
      <c r="P4240" s="6">
        <v>100893</v>
      </c>
      <c r="Q4240" s="6">
        <v>58245.2</v>
      </c>
    </row>
    <row r="4241" spans="7:17" x14ac:dyDescent="0.3">
      <c r="G4241" s="3" t="s">
        <v>74</v>
      </c>
      <c r="H4241" s="3" t="s">
        <v>75</v>
      </c>
      <c r="I4241" s="3" t="s">
        <v>76</v>
      </c>
      <c r="J4241" s="3" t="s">
        <v>83</v>
      </c>
      <c r="K4241" s="3" t="s">
        <v>84</v>
      </c>
      <c r="L4241" s="6">
        <v>101112</v>
      </c>
      <c r="M4241" s="6">
        <v>19868</v>
      </c>
      <c r="N4241" s="6">
        <v>36021</v>
      </c>
      <c r="O4241" s="6">
        <v>41696</v>
      </c>
      <c r="P4241" s="6">
        <v>84732</v>
      </c>
      <c r="Q4241" s="6">
        <v>56685.8</v>
      </c>
    </row>
    <row r="4242" spans="7:17" x14ac:dyDescent="0.3">
      <c r="G4242" s="3" t="s">
        <v>74</v>
      </c>
      <c r="H4242" s="3" t="s">
        <v>75</v>
      </c>
      <c r="I4242" s="3" t="s">
        <v>76</v>
      </c>
      <c r="J4242" s="3" t="s">
        <v>83</v>
      </c>
      <c r="K4242" s="3" t="s">
        <v>24</v>
      </c>
      <c r="L4242" s="6">
        <v>101112</v>
      </c>
      <c r="M4242" s="6">
        <v>19868</v>
      </c>
      <c r="N4242" s="6">
        <v>36021</v>
      </c>
      <c r="O4242" s="6">
        <v>41696</v>
      </c>
      <c r="P4242" s="6">
        <v>100893</v>
      </c>
      <c r="Q4242" s="6">
        <v>59918</v>
      </c>
    </row>
    <row r="4243" spans="7:17" x14ac:dyDescent="0.3">
      <c r="G4243" s="3" t="s">
        <v>74</v>
      </c>
      <c r="H4243" s="3" t="s">
        <v>75</v>
      </c>
      <c r="I4243" s="3" t="s">
        <v>76</v>
      </c>
      <c r="J4243" s="3" t="s">
        <v>84</v>
      </c>
      <c r="K4243" s="3" t="s">
        <v>24</v>
      </c>
      <c r="L4243" s="6">
        <v>101112</v>
      </c>
      <c r="M4243" s="6">
        <v>19868</v>
      </c>
      <c r="N4243" s="6">
        <v>36021</v>
      </c>
      <c r="O4243" s="6">
        <v>84732</v>
      </c>
      <c r="P4243" s="6">
        <v>100893</v>
      </c>
      <c r="Q4243" s="6">
        <v>68525.2</v>
      </c>
    </row>
    <row r="4244" spans="7:17" x14ac:dyDescent="0.3">
      <c r="G4244" s="3" t="s">
        <v>74</v>
      </c>
      <c r="H4244" s="3" t="s">
        <v>75</v>
      </c>
      <c r="I4244" s="3" t="s">
        <v>23</v>
      </c>
      <c r="J4244" s="3" t="s">
        <v>77</v>
      </c>
      <c r="K4244" s="3" t="s">
        <v>78</v>
      </c>
      <c r="L4244" s="6">
        <v>101112</v>
      </c>
      <c r="M4244" s="6">
        <v>19868</v>
      </c>
      <c r="N4244" s="6">
        <v>12030</v>
      </c>
      <c r="O4244" s="6">
        <v>65219</v>
      </c>
      <c r="P4244" s="6">
        <v>94450</v>
      </c>
      <c r="Q4244" s="6">
        <v>58535.8</v>
      </c>
    </row>
    <row r="4245" spans="7:17" x14ac:dyDescent="0.3">
      <c r="G4245" s="3" t="s">
        <v>74</v>
      </c>
      <c r="H4245" s="3" t="s">
        <v>75</v>
      </c>
      <c r="I4245" s="3" t="s">
        <v>23</v>
      </c>
      <c r="J4245" s="3" t="s">
        <v>77</v>
      </c>
      <c r="K4245" s="3" t="s">
        <v>79</v>
      </c>
      <c r="L4245" s="6">
        <v>101112</v>
      </c>
      <c r="M4245" s="6">
        <v>19868</v>
      </c>
      <c r="N4245" s="6">
        <v>12030</v>
      </c>
      <c r="O4245" s="6">
        <v>65219</v>
      </c>
      <c r="P4245" s="6">
        <v>97051</v>
      </c>
      <c r="Q4245" s="6">
        <v>59056</v>
      </c>
    </row>
    <row r="4246" spans="7:17" x14ac:dyDescent="0.3">
      <c r="G4246" s="3" t="s">
        <v>74</v>
      </c>
      <c r="H4246" s="3" t="s">
        <v>75</v>
      </c>
      <c r="I4246" s="3" t="s">
        <v>23</v>
      </c>
      <c r="J4246" s="3" t="s">
        <v>77</v>
      </c>
      <c r="K4246" s="3" t="s">
        <v>25</v>
      </c>
      <c r="L4246" s="6">
        <v>101112</v>
      </c>
      <c r="M4246" s="6">
        <v>19868</v>
      </c>
      <c r="N4246" s="6">
        <v>12030</v>
      </c>
      <c r="O4246" s="6">
        <v>65219</v>
      </c>
      <c r="P4246" s="6">
        <v>50249</v>
      </c>
      <c r="Q4246" s="6">
        <v>49695.6</v>
      </c>
    </row>
    <row r="4247" spans="7:17" x14ac:dyDescent="0.3">
      <c r="G4247" s="3" t="s">
        <v>74</v>
      </c>
      <c r="H4247" s="3" t="s">
        <v>75</v>
      </c>
      <c r="I4247" s="3" t="s">
        <v>23</v>
      </c>
      <c r="J4247" s="3" t="s">
        <v>77</v>
      </c>
      <c r="K4247" s="3" t="s">
        <v>80</v>
      </c>
      <c r="L4247" s="6">
        <v>101112</v>
      </c>
      <c r="M4247" s="6">
        <v>19868</v>
      </c>
      <c r="N4247" s="6">
        <v>12030</v>
      </c>
      <c r="O4247" s="6">
        <v>65219</v>
      </c>
      <c r="P4247" s="6">
        <v>117461</v>
      </c>
      <c r="Q4247" s="6">
        <v>63138</v>
      </c>
    </row>
    <row r="4248" spans="7:17" x14ac:dyDescent="0.3">
      <c r="G4248" s="3" t="s">
        <v>74</v>
      </c>
      <c r="H4248" s="3" t="s">
        <v>75</v>
      </c>
      <c r="I4248" s="3" t="s">
        <v>23</v>
      </c>
      <c r="J4248" s="3" t="s">
        <v>77</v>
      </c>
      <c r="K4248" s="3" t="s">
        <v>81</v>
      </c>
      <c r="L4248" s="6">
        <v>101112</v>
      </c>
      <c r="M4248" s="6">
        <v>19868</v>
      </c>
      <c r="N4248" s="6">
        <v>12030</v>
      </c>
      <c r="O4248" s="6">
        <v>65219</v>
      </c>
      <c r="P4248" s="6">
        <v>36016</v>
      </c>
      <c r="Q4248" s="6">
        <v>46849</v>
      </c>
    </row>
    <row r="4249" spans="7:17" x14ac:dyDescent="0.3">
      <c r="G4249" s="3" t="s">
        <v>74</v>
      </c>
      <c r="H4249" s="3" t="s">
        <v>75</v>
      </c>
      <c r="I4249" s="3" t="s">
        <v>23</v>
      </c>
      <c r="J4249" s="3" t="s">
        <v>77</v>
      </c>
      <c r="K4249" s="3" t="s">
        <v>82</v>
      </c>
      <c r="L4249" s="6">
        <v>101112</v>
      </c>
      <c r="M4249" s="6">
        <v>19868</v>
      </c>
      <c r="N4249" s="6">
        <v>12030</v>
      </c>
      <c r="O4249" s="6">
        <v>65219</v>
      </c>
      <c r="P4249" s="6">
        <v>33332</v>
      </c>
      <c r="Q4249" s="6">
        <v>46312.2</v>
      </c>
    </row>
    <row r="4250" spans="7:17" x14ac:dyDescent="0.3">
      <c r="G4250" s="3" t="s">
        <v>74</v>
      </c>
      <c r="H4250" s="3" t="s">
        <v>75</v>
      </c>
      <c r="I4250" s="3" t="s">
        <v>23</v>
      </c>
      <c r="J4250" s="3" t="s">
        <v>77</v>
      </c>
      <c r="K4250" s="3" t="s">
        <v>83</v>
      </c>
      <c r="L4250" s="6">
        <v>101112</v>
      </c>
      <c r="M4250" s="6">
        <v>19868</v>
      </c>
      <c r="N4250" s="6">
        <v>12030</v>
      </c>
      <c r="O4250" s="6">
        <v>65219</v>
      </c>
      <c r="P4250" s="6">
        <v>41696</v>
      </c>
      <c r="Q4250" s="6">
        <v>47985</v>
      </c>
    </row>
    <row r="4251" spans="7:17" x14ac:dyDescent="0.3">
      <c r="G4251" s="3" t="s">
        <v>74</v>
      </c>
      <c r="H4251" s="3" t="s">
        <v>75</v>
      </c>
      <c r="I4251" s="3" t="s">
        <v>23</v>
      </c>
      <c r="J4251" s="3" t="s">
        <v>77</v>
      </c>
      <c r="K4251" s="3" t="s">
        <v>84</v>
      </c>
      <c r="L4251" s="6">
        <v>101112</v>
      </c>
      <c r="M4251" s="6">
        <v>19868</v>
      </c>
      <c r="N4251" s="6">
        <v>12030</v>
      </c>
      <c r="O4251" s="6">
        <v>65219</v>
      </c>
      <c r="P4251" s="6">
        <v>84732</v>
      </c>
      <c r="Q4251" s="6">
        <v>56592.2</v>
      </c>
    </row>
    <row r="4252" spans="7:17" x14ac:dyDescent="0.3">
      <c r="G4252" s="3" t="s">
        <v>74</v>
      </c>
      <c r="H4252" s="3" t="s">
        <v>75</v>
      </c>
      <c r="I4252" s="3" t="s">
        <v>23</v>
      </c>
      <c r="J4252" s="3" t="s">
        <v>77</v>
      </c>
      <c r="K4252" s="3" t="s">
        <v>24</v>
      </c>
      <c r="L4252" s="6">
        <v>101112</v>
      </c>
      <c r="M4252" s="6">
        <v>19868</v>
      </c>
      <c r="N4252" s="6">
        <v>12030</v>
      </c>
      <c r="O4252" s="6">
        <v>65219</v>
      </c>
      <c r="P4252" s="6">
        <v>100893</v>
      </c>
      <c r="Q4252" s="6">
        <v>59824.4</v>
      </c>
    </row>
    <row r="4253" spans="7:17" x14ac:dyDescent="0.3">
      <c r="G4253" s="3" t="s">
        <v>74</v>
      </c>
      <c r="H4253" s="3" t="s">
        <v>75</v>
      </c>
      <c r="I4253" s="3" t="s">
        <v>23</v>
      </c>
      <c r="J4253" s="3" t="s">
        <v>78</v>
      </c>
      <c r="K4253" s="3" t="s">
        <v>79</v>
      </c>
      <c r="L4253" s="6">
        <v>101112</v>
      </c>
      <c r="M4253" s="6">
        <v>19868</v>
      </c>
      <c r="N4253" s="6">
        <v>12030</v>
      </c>
      <c r="O4253" s="6">
        <v>94450</v>
      </c>
      <c r="P4253" s="6">
        <v>97051</v>
      </c>
      <c r="Q4253" s="6">
        <v>64902.2</v>
      </c>
    </row>
    <row r="4254" spans="7:17" x14ac:dyDescent="0.3">
      <c r="G4254" s="3" t="s">
        <v>74</v>
      </c>
      <c r="H4254" s="3" t="s">
        <v>75</v>
      </c>
      <c r="I4254" s="3" t="s">
        <v>23</v>
      </c>
      <c r="J4254" s="3" t="s">
        <v>78</v>
      </c>
      <c r="K4254" s="3" t="s">
        <v>25</v>
      </c>
      <c r="L4254" s="6">
        <v>101112</v>
      </c>
      <c r="M4254" s="6">
        <v>19868</v>
      </c>
      <c r="N4254" s="6">
        <v>12030</v>
      </c>
      <c r="O4254" s="6">
        <v>94450</v>
      </c>
      <c r="P4254" s="6">
        <v>50249</v>
      </c>
      <c r="Q4254" s="6">
        <v>55541.8</v>
      </c>
    </row>
    <row r="4255" spans="7:17" x14ac:dyDescent="0.3">
      <c r="G4255" s="3" t="s">
        <v>74</v>
      </c>
      <c r="H4255" s="3" t="s">
        <v>75</v>
      </c>
      <c r="I4255" s="3" t="s">
        <v>23</v>
      </c>
      <c r="J4255" s="3" t="s">
        <v>78</v>
      </c>
      <c r="K4255" s="3" t="s">
        <v>80</v>
      </c>
      <c r="L4255" s="6">
        <v>101112</v>
      </c>
      <c r="M4255" s="6">
        <v>19868</v>
      </c>
      <c r="N4255" s="6">
        <v>12030</v>
      </c>
      <c r="O4255" s="6">
        <v>94450</v>
      </c>
      <c r="P4255" s="6">
        <v>117461</v>
      </c>
      <c r="Q4255" s="6">
        <v>68984.2</v>
      </c>
    </row>
    <row r="4256" spans="7:17" x14ac:dyDescent="0.3">
      <c r="G4256" s="3" t="s">
        <v>74</v>
      </c>
      <c r="H4256" s="3" t="s">
        <v>75</v>
      </c>
      <c r="I4256" s="3" t="s">
        <v>23</v>
      </c>
      <c r="J4256" s="3" t="s">
        <v>78</v>
      </c>
      <c r="K4256" s="3" t="s">
        <v>81</v>
      </c>
      <c r="L4256" s="6">
        <v>101112</v>
      </c>
      <c r="M4256" s="6">
        <v>19868</v>
      </c>
      <c r="N4256" s="6">
        <v>12030</v>
      </c>
      <c r="O4256" s="6">
        <v>94450</v>
      </c>
      <c r="P4256" s="6">
        <v>36016</v>
      </c>
      <c r="Q4256" s="6">
        <v>52695.199999999997</v>
      </c>
    </row>
    <row r="4257" spans="7:17" x14ac:dyDescent="0.3">
      <c r="G4257" s="3" t="s">
        <v>74</v>
      </c>
      <c r="H4257" s="3" t="s">
        <v>75</v>
      </c>
      <c r="I4257" s="3" t="s">
        <v>23</v>
      </c>
      <c r="J4257" s="3" t="s">
        <v>78</v>
      </c>
      <c r="K4257" s="3" t="s">
        <v>82</v>
      </c>
      <c r="L4257" s="6">
        <v>101112</v>
      </c>
      <c r="M4257" s="6">
        <v>19868</v>
      </c>
      <c r="N4257" s="6">
        <v>12030</v>
      </c>
      <c r="O4257" s="6">
        <v>94450</v>
      </c>
      <c r="P4257" s="6">
        <v>33332</v>
      </c>
      <c r="Q4257" s="6">
        <v>52158.400000000001</v>
      </c>
    </row>
    <row r="4258" spans="7:17" x14ac:dyDescent="0.3">
      <c r="G4258" s="3" t="s">
        <v>74</v>
      </c>
      <c r="H4258" s="3" t="s">
        <v>75</v>
      </c>
      <c r="I4258" s="3" t="s">
        <v>23</v>
      </c>
      <c r="J4258" s="3" t="s">
        <v>78</v>
      </c>
      <c r="K4258" s="3" t="s">
        <v>83</v>
      </c>
      <c r="L4258" s="6">
        <v>101112</v>
      </c>
      <c r="M4258" s="6">
        <v>19868</v>
      </c>
      <c r="N4258" s="6">
        <v>12030</v>
      </c>
      <c r="O4258" s="6">
        <v>94450</v>
      </c>
      <c r="P4258" s="6">
        <v>41696</v>
      </c>
      <c r="Q4258" s="6">
        <v>53831.199999999997</v>
      </c>
    </row>
    <row r="4259" spans="7:17" x14ac:dyDescent="0.3">
      <c r="G4259" s="3" t="s">
        <v>74</v>
      </c>
      <c r="H4259" s="3" t="s">
        <v>75</v>
      </c>
      <c r="I4259" s="3" t="s">
        <v>23</v>
      </c>
      <c r="J4259" s="3" t="s">
        <v>78</v>
      </c>
      <c r="K4259" s="3" t="s">
        <v>84</v>
      </c>
      <c r="L4259" s="6">
        <v>101112</v>
      </c>
      <c r="M4259" s="6">
        <v>19868</v>
      </c>
      <c r="N4259" s="6">
        <v>12030</v>
      </c>
      <c r="O4259" s="6">
        <v>94450</v>
      </c>
      <c r="P4259" s="6">
        <v>84732</v>
      </c>
      <c r="Q4259" s="6">
        <v>62438.400000000001</v>
      </c>
    </row>
    <row r="4260" spans="7:17" x14ac:dyDescent="0.3">
      <c r="G4260" s="3" t="s">
        <v>74</v>
      </c>
      <c r="H4260" s="3" t="s">
        <v>75</v>
      </c>
      <c r="I4260" s="3" t="s">
        <v>23</v>
      </c>
      <c r="J4260" s="3" t="s">
        <v>78</v>
      </c>
      <c r="K4260" s="3" t="s">
        <v>24</v>
      </c>
      <c r="L4260" s="6">
        <v>101112</v>
      </c>
      <c r="M4260" s="6">
        <v>19868</v>
      </c>
      <c r="N4260" s="6">
        <v>12030</v>
      </c>
      <c r="O4260" s="6">
        <v>94450</v>
      </c>
      <c r="P4260" s="6">
        <v>100893</v>
      </c>
      <c r="Q4260" s="6">
        <v>65670.600000000006</v>
      </c>
    </row>
    <row r="4261" spans="7:17" x14ac:dyDescent="0.3">
      <c r="G4261" s="3" t="s">
        <v>74</v>
      </c>
      <c r="H4261" s="3" t="s">
        <v>75</v>
      </c>
      <c r="I4261" s="3" t="s">
        <v>23</v>
      </c>
      <c r="J4261" s="3" t="s">
        <v>79</v>
      </c>
      <c r="K4261" s="3" t="s">
        <v>25</v>
      </c>
      <c r="L4261" s="6">
        <v>101112</v>
      </c>
      <c r="M4261" s="6">
        <v>19868</v>
      </c>
      <c r="N4261" s="6">
        <v>12030</v>
      </c>
      <c r="O4261" s="6">
        <v>97051</v>
      </c>
      <c r="P4261" s="6">
        <v>50249</v>
      </c>
      <c r="Q4261" s="6">
        <v>56062</v>
      </c>
    </row>
    <row r="4262" spans="7:17" x14ac:dyDescent="0.3">
      <c r="G4262" s="3" t="s">
        <v>74</v>
      </c>
      <c r="H4262" s="3" t="s">
        <v>75</v>
      </c>
      <c r="I4262" s="3" t="s">
        <v>23</v>
      </c>
      <c r="J4262" s="3" t="s">
        <v>79</v>
      </c>
      <c r="K4262" s="3" t="s">
        <v>80</v>
      </c>
      <c r="L4262" s="6">
        <v>101112</v>
      </c>
      <c r="M4262" s="6">
        <v>19868</v>
      </c>
      <c r="N4262" s="6">
        <v>12030</v>
      </c>
      <c r="O4262" s="6">
        <v>97051</v>
      </c>
      <c r="P4262" s="6">
        <v>117461</v>
      </c>
      <c r="Q4262" s="6">
        <v>69504.399999999994</v>
      </c>
    </row>
    <row r="4263" spans="7:17" x14ac:dyDescent="0.3">
      <c r="G4263" s="3" t="s">
        <v>74</v>
      </c>
      <c r="H4263" s="3" t="s">
        <v>75</v>
      </c>
      <c r="I4263" s="3" t="s">
        <v>23</v>
      </c>
      <c r="J4263" s="3" t="s">
        <v>79</v>
      </c>
      <c r="K4263" s="3" t="s">
        <v>81</v>
      </c>
      <c r="L4263" s="6">
        <v>101112</v>
      </c>
      <c r="M4263" s="6">
        <v>19868</v>
      </c>
      <c r="N4263" s="6">
        <v>12030</v>
      </c>
      <c r="O4263" s="6">
        <v>97051</v>
      </c>
      <c r="P4263" s="6">
        <v>36016</v>
      </c>
      <c r="Q4263" s="6">
        <v>53215.4</v>
      </c>
    </row>
    <row r="4264" spans="7:17" x14ac:dyDescent="0.3">
      <c r="G4264" s="3" t="s">
        <v>74</v>
      </c>
      <c r="H4264" s="3" t="s">
        <v>75</v>
      </c>
      <c r="I4264" s="3" t="s">
        <v>23</v>
      </c>
      <c r="J4264" s="3" t="s">
        <v>79</v>
      </c>
      <c r="K4264" s="3" t="s">
        <v>82</v>
      </c>
      <c r="L4264" s="6">
        <v>101112</v>
      </c>
      <c r="M4264" s="6">
        <v>19868</v>
      </c>
      <c r="N4264" s="6">
        <v>12030</v>
      </c>
      <c r="O4264" s="6">
        <v>97051</v>
      </c>
      <c r="P4264" s="6">
        <v>33332</v>
      </c>
      <c r="Q4264" s="6">
        <v>52678.6</v>
      </c>
    </row>
    <row r="4265" spans="7:17" x14ac:dyDescent="0.3">
      <c r="G4265" s="3" t="s">
        <v>74</v>
      </c>
      <c r="H4265" s="3" t="s">
        <v>75</v>
      </c>
      <c r="I4265" s="3" t="s">
        <v>23</v>
      </c>
      <c r="J4265" s="3" t="s">
        <v>79</v>
      </c>
      <c r="K4265" s="3" t="s">
        <v>83</v>
      </c>
      <c r="L4265" s="6">
        <v>101112</v>
      </c>
      <c r="M4265" s="6">
        <v>19868</v>
      </c>
      <c r="N4265" s="6">
        <v>12030</v>
      </c>
      <c r="O4265" s="6">
        <v>97051</v>
      </c>
      <c r="P4265" s="6">
        <v>41696</v>
      </c>
      <c r="Q4265" s="6">
        <v>54351.4</v>
      </c>
    </row>
    <row r="4266" spans="7:17" x14ac:dyDescent="0.3">
      <c r="G4266" s="3" t="s">
        <v>74</v>
      </c>
      <c r="H4266" s="3" t="s">
        <v>75</v>
      </c>
      <c r="I4266" s="3" t="s">
        <v>23</v>
      </c>
      <c r="J4266" s="3" t="s">
        <v>79</v>
      </c>
      <c r="K4266" s="3" t="s">
        <v>84</v>
      </c>
      <c r="L4266" s="6">
        <v>101112</v>
      </c>
      <c r="M4266" s="6">
        <v>19868</v>
      </c>
      <c r="N4266" s="6">
        <v>12030</v>
      </c>
      <c r="O4266" s="6">
        <v>97051</v>
      </c>
      <c r="P4266" s="6">
        <v>84732</v>
      </c>
      <c r="Q4266" s="6">
        <v>62958.6</v>
      </c>
    </row>
    <row r="4267" spans="7:17" x14ac:dyDescent="0.3">
      <c r="G4267" s="3" t="s">
        <v>74</v>
      </c>
      <c r="H4267" s="3" t="s">
        <v>75</v>
      </c>
      <c r="I4267" s="3" t="s">
        <v>23</v>
      </c>
      <c r="J4267" s="3" t="s">
        <v>79</v>
      </c>
      <c r="K4267" s="3" t="s">
        <v>24</v>
      </c>
      <c r="L4267" s="6">
        <v>101112</v>
      </c>
      <c r="M4267" s="6">
        <v>19868</v>
      </c>
      <c r="N4267" s="6">
        <v>12030</v>
      </c>
      <c r="O4267" s="6">
        <v>97051</v>
      </c>
      <c r="P4267" s="6">
        <v>100893</v>
      </c>
      <c r="Q4267" s="6">
        <v>66190.8</v>
      </c>
    </row>
    <row r="4268" spans="7:17" x14ac:dyDescent="0.3">
      <c r="G4268" s="3" t="s">
        <v>74</v>
      </c>
      <c r="H4268" s="3" t="s">
        <v>75</v>
      </c>
      <c r="I4268" s="3" t="s">
        <v>23</v>
      </c>
      <c r="J4268" s="3" t="s">
        <v>25</v>
      </c>
      <c r="K4268" s="3" t="s">
        <v>80</v>
      </c>
      <c r="L4268" s="6">
        <v>101112</v>
      </c>
      <c r="M4268" s="6">
        <v>19868</v>
      </c>
      <c r="N4268" s="6">
        <v>12030</v>
      </c>
      <c r="O4268" s="6">
        <v>50249</v>
      </c>
      <c r="P4268" s="6">
        <v>117461</v>
      </c>
      <c r="Q4268" s="6">
        <v>60144</v>
      </c>
    </row>
    <row r="4269" spans="7:17" x14ac:dyDescent="0.3">
      <c r="G4269" s="3" t="s">
        <v>74</v>
      </c>
      <c r="H4269" s="3" t="s">
        <v>75</v>
      </c>
      <c r="I4269" s="3" t="s">
        <v>23</v>
      </c>
      <c r="J4269" s="3" t="s">
        <v>25</v>
      </c>
      <c r="K4269" s="3" t="s">
        <v>81</v>
      </c>
      <c r="L4269" s="6">
        <v>101112</v>
      </c>
      <c r="M4269" s="6">
        <v>19868</v>
      </c>
      <c r="N4269" s="6">
        <v>12030</v>
      </c>
      <c r="O4269" s="6">
        <v>50249</v>
      </c>
      <c r="P4269" s="6">
        <v>36016</v>
      </c>
      <c r="Q4269" s="6">
        <v>43855</v>
      </c>
    </row>
    <row r="4270" spans="7:17" x14ac:dyDescent="0.3">
      <c r="G4270" s="3" t="s">
        <v>74</v>
      </c>
      <c r="H4270" s="3" t="s">
        <v>75</v>
      </c>
      <c r="I4270" s="3" t="s">
        <v>23</v>
      </c>
      <c r="J4270" s="3" t="s">
        <v>25</v>
      </c>
      <c r="K4270" s="3" t="s">
        <v>82</v>
      </c>
      <c r="L4270" s="6">
        <v>101112</v>
      </c>
      <c r="M4270" s="6">
        <v>19868</v>
      </c>
      <c r="N4270" s="6">
        <v>12030</v>
      </c>
      <c r="O4270" s="6">
        <v>50249</v>
      </c>
      <c r="P4270" s="6">
        <v>33332</v>
      </c>
      <c r="Q4270" s="6">
        <v>43318.2</v>
      </c>
    </row>
    <row r="4271" spans="7:17" x14ac:dyDescent="0.3">
      <c r="G4271" s="3" t="s">
        <v>74</v>
      </c>
      <c r="H4271" s="3" t="s">
        <v>75</v>
      </c>
      <c r="I4271" s="3" t="s">
        <v>23</v>
      </c>
      <c r="J4271" s="3" t="s">
        <v>25</v>
      </c>
      <c r="K4271" s="3" t="s">
        <v>83</v>
      </c>
      <c r="L4271" s="6">
        <v>101112</v>
      </c>
      <c r="M4271" s="6">
        <v>19868</v>
      </c>
      <c r="N4271" s="6">
        <v>12030</v>
      </c>
      <c r="O4271" s="6">
        <v>50249</v>
      </c>
      <c r="P4271" s="6">
        <v>41696</v>
      </c>
      <c r="Q4271" s="6">
        <v>44991</v>
      </c>
    </row>
    <row r="4272" spans="7:17" x14ac:dyDescent="0.3">
      <c r="G4272" s="3" t="s">
        <v>74</v>
      </c>
      <c r="H4272" s="3" t="s">
        <v>75</v>
      </c>
      <c r="I4272" s="3" t="s">
        <v>23</v>
      </c>
      <c r="J4272" s="3" t="s">
        <v>25</v>
      </c>
      <c r="K4272" s="3" t="s">
        <v>84</v>
      </c>
      <c r="L4272" s="6">
        <v>101112</v>
      </c>
      <c r="M4272" s="6">
        <v>19868</v>
      </c>
      <c r="N4272" s="6">
        <v>12030</v>
      </c>
      <c r="O4272" s="6">
        <v>50249</v>
      </c>
      <c r="P4272" s="6">
        <v>84732</v>
      </c>
      <c r="Q4272" s="6">
        <v>53598.2</v>
      </c>
    </row>
    <row r="4273" spans="7:17" x14ac:dyDescent="0.3">
      <c r="G4273" s="3" t="s">
        <v>74</v>
      </c>
      <c r="H4273" s="3" t="s">
        <v>75</v>
      </c>
      <c r="I4273" s="3" t="s">
        <v>23</v>
      </c>
      <c r="J4273" s="3" t="s">
        <v>25</v>
      </c>
      <c r="K4273" s="3" t="s">
        <v>24</v>
      </c>
      <c r="L4273" s="6">
        <v>101112</v>
      </c>
      <c r="M4273" s="6">
        <v>19868</v>
      </c>
      <c r="N4273" s="6">
        <v>12030</v>
      </c>
      <c r="O4273" s="6">
        <v>50249</v>
      </c>
      <c r="P4273" s="6">
        <v>100893</v>
      </c>
      <c r="Q4273" s="6">
        <v>56830.400000000001</v>
      </c>
    </row>
    <row r="4274" spans="7:17" x14ac:dyDescent="0.3">
      <c r="G4274" s="3" t="s">
        <v>74</v>
      </c>
      <c r="H4274" s="3" t="s">
        <v>75</v>
      </c>
      <c r="I4274" s="3" t="s">
        <v>23</v>
      </c>
      <c r="J4274" s="3" t="s">
        <v>80</v>
      </c>
      <c r="K4274" s="3" t="s">
        <v>81</v>
      </c>
      <c r="L4274" s="6">
        <v>101112</v>
      </c>
      <c r="M4274" s="6">
        <v>19868</v>
      </c>
      <c r="N4274" s="6">
        <v>12030</v>
      </c>
      <c r="O4274" s="6">
        <v>117461</v>
      </c>
      <c r="P4274" s="6">
        <v>36016</v>
      </c>
      <c r="Q4274" s="6">
        <v>57297.4</v>
      </c>
    </row>
    <row r="4275" spans="7:17" x14ac:dyDescent="0.3">
      <c r="G4275" s="3" t="s">
        <v>74</v>
      </c>
      <c r="H4275" s="3" t="s">
        <v>75</v>
      </c>
      <c r="I4275" s="3" t="s">
        <v>23</v>
      </c>
      <c r="J4275" s="3" t="s">
        <v>80</v>
      </c>
      <c r="K4275" s="3" t="s">
        <v>82</v>
      </c>
      <c r="L4275" s="6">
        <v>101112</v>
      </c>
      <c r="M4275" s="6">
        <v>19868</v>
      </c>
      <c r="N4275" s="6">
        <v>12030</v>
      </c>
      <c r="O4275" s="6">
        <v>117461</v>
      </c>
      <c r="P4275" s="6">
        <v>33332</v>
      </c>
      <c r="Q4275" s="6">
        <v>56760.6</v>
      </c>
    </row>
    <row r="4276" spans="7:17" x14ac:dyDescent="0.3">
      <c r="G4276" s="3" t="s">
        <v>74</v>
      </c>
      <c r="H4276" s="3" t="s">
        <v>75</v>
      </c>
      <c r="I4276" s="3" t="s">
        <v>23</v>
      </c>
      <c r="J4276" s="3" t="s">
        <v>80</v>
      </c>
      <c r="K4276" s="3" t="s">
        <v>83</v>
      </c>
      <c r="L4276" s="6">
        <v>101112</v>
      </c>
      <c r="M4276" s="6">
        <v>19868</v>
      </c>
      <c r="N4276" s="6">
        <v>12030</v>
      </c>
      <c r="O4276" s="6">
        <v>117461</v>
      </c>
      <c r="P4276" s="6">
        <v>41696</v>
      </c>
      <c r="Q4276" s="6">
        <v>58433.4</v>
      </c>
    </row>
    <row r="4277" spans="7:17" x14ac:dyDescent="0.3">
      <c r="G4277" s="3" t="s">
        <v>74</v>
      </c>
      <c r="H4277" s="3" t="s">
        <v>75</v>
      </c>
      <c r="I4277" s="3" t="s">
        <v>23</v>
      </c>
      <c r="J4277" s="3" t="s">
        <v>80</v>
      </c>
      <c r="K4277" s="3" t="s">
        <v>84</v>
      </c>
      <c r="L4277" s="6">
        <v>101112</v>
      </c>
      <c r="M4277" s="6">
        <v>19868</v>
      </c>
      <c r="N4277" s="6">
        <v>12030</v>
      </c>
      <c r="O4277" s="6">
        <v>117461</v>
      </c>
      <c r="P4277" s="6">
        <v>84732</v>
      </c>
      <c r="Q4277" s="6">
        <v>67040.600000000006</v>
      </c>
    </row>
    <row r="4278" spans="7:17" x14ac:dyDescent="0.3">
      <c r="G4278" s="3" t="s">
        <v>74</v>
      </c>
      <c r="H4278" s="3" t="s">
        <v>75</v>
      </c>
      <c r="I4278" s="3" t="s">
        <v>23</v>
      </c>
      <c r="J4278" s="3" t="s">
        <v>80</v>
      </c>
      <c r="K4278" s="3" t="s">
        <v>24</v>
      </c>
      <c r="L4278" s="6">
        <v>101112</v>
      </c>
      <c r="M4278" s="6">
        <v>19868</v>
      </c>
      <c r="N4278" s="6">
        <v>12030</v>
      </c>
      <c r="O4278" s="6">
        <v>117461</v>
      </c>
      <c r="P4278" s="6">
        <v>100893</v>
      </c>
      <c r="Q4278" s="6">
        <v>70272.800000000003</v>
      </c>
    </row>
    <row r="4279" spans="7:17" x14ac:dyDescent="0.3">
      <c r="G4279" s="3" t="s">
        <v>74</v>
      </c>
      <c r="H4279" s="3" t="s">
        <v>75</v>
      </c>
      <c r="I4279" s="3" t="s">
        <v>23</v>
      </c>
      <c r="J4279" s="3" t="s">
        <v>81</v>
      </c>
      <c r="K4279" s="3" t="s">
        <v>82</v>
      </c>
      <c r="L4279" s="6">
        <v>101112</v>
      </c>
      <c r="M4279" s="6">
        <v>19868</v>
      </c>
      <c r="N4279" s="6">
        <v>12030</v>
      </c>
      <c r="O4279" s="6">
        <v>36016</v>
      </c>
      <c r="P4279" s="6">
        <v>33332</v>
      </c>
      <c r="Q4279" s="6">
        <v>40471.599999999999</v>
      </c>
    </row>
    <row r="4280" spans="7:17" x14ac:dyDescent="0.3">
      <c r="G4280" s="3" t="s">
        <v>74</v>
      </c>
      <c r="H4280" s="3" t="s">
        <v>75</v>
      </c>
      <c r="I4280" s="3" t="s">
        <v>23</v>
      </c>
      <c r="J4280" s="3" t="s">
        <v>81</v>
      </c>
      <c r="K4280" s="3" t="s">
        <v>83</v>
      </c>
      <c r="L4280" s="6">
        <v>101112</v>
      </c>
      <c r="M4280" s="6">
        <v>19868</v>
      </c>
      <c r="N4280" s="6">
        <v>12030</v>
      </c>
      <c r="O4280" s="6">
        <v>36016</v>
      </c>
      <c r="P4280" s="6">
        <v>41696</v>
      </c>
      <c r="Q4280" s="6">
        <v>42144.4</v>
      </c>
    </row>
    <row r="4281" spans="7:17" x14ac:dyDescent="0.3">
      <c r="G4281" s="3" t="s">
        <v>74</v>
      </c>
      <c r="H4281" s="3" t="s">
        <v>75</v>
      </c>
      <c r="I4281" s="3" t="s">
        <v>23</v>
      </c>
      <c r="J4281" s="3" t="s">
        <v>81</v>
      </c>
      <c r="K4281" s="3" t="s">
        <v>84</v>
      </c>
      <c r="L4281" s="6">
        <v>101112</v>
      </c>
      <c r="M4281" s="6">
        <v>19868</v>
      </c>
      <c r="N4281" s="6">
        <v>12030</v>
      </c>
      <c r="O4281" s="6">
        <v>36016</v>
      </c>
      <c r="P4281" s="6">
        <v>84732</v>
      </c>
      <c r="Q4281" s="6">
        <v>50751.6</v>
      </c>
    </row>
    <row r="4282" spans="7:17" x14ac:dyDescent="0.3">
      <c r="G4282" s="3" t="s">
        <v>74</v>
      </c>
      <c r="H4282" s="3" t="s">
        <v>75</v>
      </c>
      <c r="I4282" s="3" t="s">
        <v>23</v>
      </c>
      <c r="J4282" s="3" t="s">
        <v>81</v>
      </c>
      <c r="K4282" s="3" t="s">
        <v>24</v>
      </c>
      <c r="L4282" s="6">
        <v>101112</v>
      </c>
      <c r="M4282" s="6">
        <v>19868</v>
      </c>
      <c r="N4282" s="6">
        <v>12030</v>
      </c>
      <c r="O4282" s="6">
        <v>36016</v>
      </c>
      <c r="P4282" s="6">
        <v>100893</v>
      </c>
      <c r="Q4282" s="6">
        <v>53983.8</v>
      </c>
    </row>
    <row r="4283" spans="7:17" x14ac:dyDescent="0.3">
      <c r="G4283" s="3" t="s">
        <v>74</v>
      </c>
      <c r="H4283" s="3" t="s">
        <v>75</v>
      </c>
      <c r="I4283" s="3" t="s">
        <v>23</v>
      </c>
      <c r="J4283" s="3" t="s">
        <v>82</v>
      </c>
      <c r="K4283" s="3" t="s">
        <v>83</v>
      </c>
      <c r="L4283" s="6">
        <v>101112</v>
      </c>
      <c r="M4283" s="6">
        <v>19868</v>
      </c>
      <c r="N4283" s="6">
        <v>12030</v>
      </c>
      <c r="O4283" s="6">
        <v>33332</v>
      </c>
      <c r="P4283" s="6">
        <v>41696</v>
      </c>
      <c r="Q4283" s="6">
        <v>41607.599999999999</v>
      </c>
    </row>
    <row r="4284" spans="7:17" x14ac:dyDescent="0.3">
      <c r="G4284" s="3" t="s">
        <v>74</v>
      </c>
      <c r="H4284" s="3" t="s">
        <v>75</v>
      </c>
      <c r="I4284" s="3" t="s">
        <v>23</v>
      </c>
      <c r="J4284" s="3" t="s">
        <v>82</v>
      </c>
      <c r="K4284" s="3" t="s">
        <v>84</v>
      </c>
      <c r="L4284" s="6">
        <v>101112</v>
      </c>
      <c r="M4284" s="6">
        <v>19868</v>
      </c>
      <c r="N4284" s="6">
        <v>12030</v>
      </c>
      <c r="O4284" s="6">
        <v>33332</v>
      </c>
      <c r="P4284" s="6">
        <v>84732</v>
      </c>
      <c r="Q4284" s="6">
        <v>50214.8</v>
      </c>
    </row>
    <row r="4285" spans="7:17" x14ac:dyDescent="0.3">
      <c r="G4285" s="3" t="s">
        <v>74</v>
      </c>
      <c r="H4285" s="3" t="s">
        <v>75</v>
      </c>
      <c r="I4285" s="3" t="s">
        <v>23</v>
      </c>
      <c r="J4285" s="3" t="s">
        <v>82</v>
      </c>
      <c r="K4285" s="3" t="s">
        <v>24</v>
      </c>
      <c r="L4285" s="6">
        <v>101112</v>
      </c>
      <c r="M4285" s="6">
        <v>19868</v>
      </c>
      <c r="N4285" s="6">
        <v>12030</v>
      </c>
      <c r="O4285" s="6">
        <v>33332</v>
      </c>
      <c r="P4285" s="6">
        <v>100893</v>
      </c>
      <c r="Q4285" s="6">
        <v>53447</v>
      </c>
    </row>
    <row r="4286" spans="7:17" x14ac:dyDescent="0.3">
      <c r="G4286" s="3" t="s">
        <v>74</v>
      </c>
      <c r="H4286" s="3" t="s">
        <v>75</v>
      </c>
      <c r="I4286" s="3" t="s">
        <v>23</v>
      </c>
      <c r="J4286" s="3" t="s">
        <v>83</v>
      </c>
      <c r="K4286" s="3" t="s">
        <v>84</v>
      </c>
      <c r="L4286" s="6">
        <v>101112</v>
      </c>
      <c r="M4286" s="6">
        <v>19868</v>
      </c>
      <c r="N4286" s="6">
        <v>12030</v>
      </c>
      <c r="O4286" s="6">
        <v>41696</v>
      </c>
      <c r="P4286" s="6">
        <v>84732</v>
      </c>
      <c r="Q4286" s="6">
        <v>51887.6</v>
      </c>
    </row>
    <row r="4287" spans="7:17" x14ac:dyDescent="0.3">
      <c r="G4287" s="3" t="s">
        <v>74</v>
      </c>
      <c r="H4287" s="3" t="s">
        <v>75</v>
      </c>
      <c r="I4287" s="3" t="s">
        <v>23</v>
      </c>
      <c r="J4287" s="3" t="s">
        <v>83</v>
      </c>
      <c r="K4287" s="3" t="s">
        <v>24</v>
      </c>
      <c r="L4287" s="6">
        <v>101112</v>
      </c>
      <c r="M4287" s="6">
        <v>19868</v>
      </c>
      <c r="N4287" s="6">
        <v>12030</v>
      </c>
      <c r="O4287" s="6">
        <v>41696</v>
      </c>
      <c r="P4287" s="6">
        <v>100893</v>
      </c>
      <c r="Q4287" s="6">
        <v>55119.8</v>
      </c>
    </row>
    <row r="4288" spans="7:17" x14ac:dyDescent="0.3">
      <c r="G4288" s="3" t="s">
        <v>74</v>
      </c>
      <c r="H4288" s="3" t="s">
        <v>75</v>
      </c>
      <c r="I4288" s="3" t="s">
        <v>23</v>
      </c>
      <c r="J4288" s="3" t="s">
        <v>84</v>
      </c>
      <c r="K4288" s="3" t="s">
        <v>24</v>
      </c>
      <c r="L4288" s="6">
        <v>101112</v>
      </c>
      <c r="M4288" s="6">
        <v>19868</v>
      </c>
      <c r="N4288" s="6">
        <v>12030</v>
      </c>
      <c r="O4288" s="6">
        <v>84732</v>
      </c>
      <c r="P4288" s="6">
        <v>100893</v>
      </c>
      <c r="Q4288" s="6">
        <v>63727</v>
      </c>
    </row>
    <row r="4289" spans="7:17" x14ac:dyDescent="0.3">
      <c r="G4289" s="3" t="s">
        <v>74</v>
      </c>
      <c r="H4289" s="3" t="s">
        <v>75</v>
      </c>
      <c r="I4289" s="3" t="s">
        <v>77</v>
      </c>
      <c r="J4289" s="3" t="s">
        <v>78</v>
      </c>
      <c r="K4289" s="3" t="s">
        <v>79</v>
      </c>
      <c r="L4289" s="6">
        <v>101112</v>
      </c>
      <c r="M4289" s="6">
        <v>19868</v>
      </c>
      <c r="N4289" s="6">
        <v>65219</v>
      </c>
      <c r="O4289" s="6">
        <v>94450</v>
      </c>
      <c r="P4289" s="6">
        <v>97051</v>
      </c>
      <c r="Q4289" s="6">
        <v>75540</v>
      </c>
    </row>
    <row r="4290" spans="7:17" x14ac:dyDescent="0.3">
      <c r="G4290" s="3" t="s">
        <v>74</v>
      </c>
      <c r="H4290" s="3" t="s">
        <v>75</v>
      </c>
      <c r="I4290" s="3" t="s">
        <v>77</v>
      </c>
      <c r="J4290" s="3" t="s">
        <v>78</v>
      </c>
      <c r="K4290" s="3" t="s">
        <v>25</v>
      </c>
      <c r="L4290" s="6">
        <v>101112</v>
      </c>
      <c r="M4290" s="6">
        <v>19868</v>
      </c>
      <c r="N4290" s="6">
        <v>65219</v>
      </c>
      <c r="O4290" s="6">
        <v>94450</v>
      </c>
      <c r="P4290" s="6">
        <v>50249</v>
      </c>
      <c r="Q4290" s="6">
        <v>66179.600000000006</v>
      </c>
    </row>
    <row r="4291" spans="7:17" x14ac:dyDescent="0.3">
      <c r="G4291" s="3" t="s">
        <v>74</v>
      </c>
      <c r="H4291" s="3" t="s">
        <v>75</v>
      </c>
      <c r="I4291" s="3" t="s">
        <v>77</v>
      </c>
      <c r="J4291" s="3" t="s">
        <v>78</v>
      </c>
      <c r="K4291" s="3" t="s">
        <v>80</v>
      </c>
      <c r="L4291" s="6">
        <v>101112</v>
      </c>
      <c r="M4291" s="6">
        <v>19868</v>
      </c>
      <c r="N4291" s="6">
        <v>65219</v>
      </c>
      <c r="O4291" s="6">
        <v>94450</v>
      </c>
      <c r="P4291" s="6">
        <v>117461</v>
      </c>
      <c r="Q4291" s="6">
        <v>79622</v>
      </c>
    </row>
    <row r="4292" spans="7:17" x14ac:dyDescent="0.3">
      <c r="G4292" s="3" t="s">
        <v>74</v>
      </c>
      <c r="H4292" s="3" t="s">
        <v>75</v>
      </c>
      <c r="I4292" s="3" t="s">
        <v>77</v>
      </c>
      <c r="J4292" s="3" t="s">
        <v>78</v>
      </c>
      <c r="K4292" s="3" t="s">
        <v>81</v>
      </c>
      <c r="L4292" s="6">
        <v>101112</v>
      </c>
      <c r="M4292" s="6">
        <v>19868</v>
      </c>
      <c r="N4292" s="6">
        <v>65219</v>
      </c>
      <c r="O4292" s="6">
        <v>94450</v>
      </c>
      <c r="P4292" s="6">
        <v>36016</v>
      </c>
      <c r="Q4292" s="6">
        <v>63333</v>
      </c>
    </row>
    <row r="4293" spans="7:17" x14ac:dyDescent="0.3">
      <c r="G4293" s="3" t="s">
        <v>74</v>
      </c>
      <c r="H4293" s="3" t="s">
        <v>75</v>
      </c>
      <c r="I4293" s="3" t="s">
        <v>77</v>
      </c>
      <c r="J4293" s="3" t="s">
        <v>78</v>
      </c>
      <c r="K4293" s="3" t="s">
        <v>82</v>
      </c>
      <c r="L4293" s="6">
        <v>101112</v>
      </c>
      <c r="M4293" s="6">
        <v>19868</v>
      </c>
      <c r="N4293" s="6">
        <v>65219</v>
      </c>
      <c r="O4293" s="6">
        <v>94450</v>
      </c>
      <c r="P4293" s="6">
        <v>33332</v>
      </c>
      <c r="Q4293" s="6">
        <v>62796.2</v>
      </c>
    </row>
    <row r="4294" spans="7:17" x14ac:dyDescent="0.3">
      <c r="G4294" s="3" t="s">
        <v>74</v>
      </c>
      <c r="H4294" s="3" t="s">
        <v>75</v>
      </c>
      <c r="I4294" s="3" t="s">
        <v>77</v>
      </c>
      <c r="J4294" s="3" t="s">
        <v>78</v>
      </c>
      <c r="K4294" s="3" t="s">
        <v>83</v>
      </c>
      <c r="L4294" s="6">
        <v>101112</v>
      </c>
      <c r="M4294" s="6">
        <v>19868</v>
      </c>
      <c r="N4294" s="6">
        <v>65219</v>
      </c>
      <c r="O4294" s="6">
        <v>94450</v>
      </c>
      <c r="P4294" s="6">
        <v>41696</v>
      </c>
      <c r="Q4294" s="6">
        <v>64469</v>
      </c>
    </row>
    <row r="4295" spans="7:17" x14ac:dyDescent="0.3">
      <c r="G4295" s="3" t="s">
        <v>74</v>
      </c>
      <c r="H4295" s="3" t="s">
        <v>75</v>
      </c>
      <c r="I4295" s="3" t="s">
        <v>77</v>
      </c>
      <c r="J4295" s="3" t="s">
        <v>78</v>
      </c>
      <c r="K4295" s="3" t="s">
        <v>84</v>
      </c>
      <c r="L4295" s="6">
        <v>101112</v>
      </c>
      <c r="M4295" s="6">
        <v>19868</v>
      </c>
      <c r="N4295" s="6">
        <v>65219</v>
      </c>
      <c r="O4295" s="6">
        <v>94450</v>
      </c>
      <c r="P4295" s="6">
        <v>84732</v>
      </c>
      <c r="Q4295" s="6">
        <v>73076.2</v>
      </c>
    </row>
    <row r="4296" spans="7:17" x14ac:dyDescent="0.3">
      <c r="G4296" s="3" t="s">
        <v>74</v>
      </c>
      <c r="H4296" s="3" t="s">
        <v>75</v>
      </c>
      <c r="I4296" s="3" t="s">
        <v>77</v>
      </c>
      <c r="J4296" s="3" t="s">
        <v>78</v>
      </c>
      <c r="K4296" s="3" t="s">
        <v>24</v>
      </c>
      <c r="L4296" s="6">
        <v>101112</v>
      </c>
      <c r="M4296" s="6">
        <v>19868</v>
      </c>
      <c r="N4296" s="6">
        <v>65219</v>
      </c>
      <c r="O4296" s="6">
        <v>94450</v>
      </c>
      <c r="P4296" s="6">
        <v>100893</v>
      </c>
      <c r="Q4296" s="6">
        <v>76308.399999999994</v>
      </c>
    </row>
    <row r="4297" spans="7:17" x14ac:dyDescent="0.3">
      <c r="G4297" s="3" t="s">
        <v>74</v>
      </c>
      <c r="H4297" s="3" t="s">
        <v>75</v>
      </c>
      <c r="I4297" s="3" t="s">
        <v>77</v>
      </c>
      <c r="J4297" s="3" t="s">
        <v>79</v>
      </c>
      <c r="K4297" s="3" t="s">
        <v>25</v>
      </c>
      <c r="L4297" s="6">
        <v>101112</v>
      </c>
      <c r="M4297" s="6">
        <v>19868</v>
      </c>
      <c r="N4297" s="6">
        <v>65219</v>
      </c>
      <c r="O4297" s="6">
        <v>97051</v>
      </c>
      <c r="P4297" s="6">
        <v>50249</v>
      </c>
      <c r="Q4297" s="6">
        <v>66699.8</v>
      </c>
    </row>
    <row r="4298" spans="7:17" x14ac:dyDescent="0.3">
      <c r="G4298" s="3" t="s">
        <v>74</v>
      </c>
      <c r="H4298" s="3" t="s">
        <v>75</v>
      </c>
      <c r="I4298" s="3" t="s">
        <v>77</v>
      </c>
      <c r="J4298" s="3" t="s">
        <v>79</v>
      </c>
      <c r="K4298" s="3" t="s">
        <v>80</v>
      </c>
      <c r="L4298" s="6">
        <v>101112</v>
      </c>
      <c r="M4298" s="6">
        <v>19868</v>
      </c>
      <c r="N4298" s="6">
        <v>65219</v>
      </c>
      <c r="O4298" s="6">
        <v>97051</v>
      </c>
      <c r="P4298" s="6">
        <v>117461</v>
      </c>
      <c r="Q4298" s="6">
        <v>80142.2</v>
      </c>
    </row>
    <row r="4299" spans="7:17" x14ac:dyDescent="0.3">
      <c r="G4299" s="3" t="s">
        <v>74</v>
      </c>
      <c r="H4299" s="3" t="s">
        <v>75</v>
      </c>
      <c r="I4299" s="3" t="s">
        <v>77</v>
      </c>
      <c r="J4299" s="3" t="s">
        <v>79</v>
      </c>
      <c r="K4299" s="3" t="s">
        <v>81</v>
      </c>
      <c r="L4299" s="6">
        <v>101112</v>
      </c>
      <c r="M4299" s="6">
        <v>19868</v>
      </c>
      <c r="N4299" s="6">
        <v>65219</v>
      </c>
      <c r="O4299" s="6">
        <v>97051</v>
      </c>
      <c r="P4299" s="6">
        <v>36016</v>
      </c>
      <c r="Q4299" s="6">
        <v>63853.2</v>
      </c>
    </row>
    <row r="4300" spans="7:17" x14ac:dyDescent="0.3">
      <c r="G4300" s="3" t="s">
        <v>74</v>
      </c>
      <c r="H4300" s="3" t="s">
        <v>75</v>
      </c>
      <c r="I4300" s="3" t="s">
        <v>77</v>
      </c>
      <c r="J4300" s="3" t="s">
        <v>79</v>
      </c>
      <c r="K4300" s="3" t="s">
        <v>82</v>
      </c>
      <c r="L4300" s="6">
        <v>101112</v>
      </c>
      <c r="M4300" s="6">
        <v>19868</v>
      </c>
      <c r="N4300" s="6">
        <v>65219</v>
      </c>
      <c r="O4300" s="6">
        <v>97051</v>
      </c>
      <c r="P4300" s="6">
        <v>33332</v>
      </c>
      <c r="Q4300" s="6">
        <v>63316.4</v>
      </c>
    </row>
    <row r="4301" spans="7:17" x14ac:dyDescent="0.3">
      <c r="G4301" s="3" t="s">
        <v>74</v>
      </c>
      <c r="H4301" s="3" t="s">
        <v>75</v>
      </c>
      <c r="I4301" s="3" t="s">
        <v>77</v>
      </c>
      <c r="J4301" s="3" t="s">
        <v>79</v>
      </c>
      <c r="K4301" s="3" t="s">
        <v>83</v>
      </c>
      <c r="L4301" s="6">
        <v>101112</v>
      </c>
      <c r="M4301" s="6">
        <v>19868</v>
      </c>
      <c r="N4301" s="6">
        <v>65219</v>
      </c>
      <c r="O4301" s="6">
        <v>97051</v>
      </c>
      <c r="P4301" s="6">
        <v>41696</v>
      </c>
      <c r="Q4301" s="6">
        <v>64989.2</v>
      </c>
    </row>
    <row r="4302" spans="7:17" x14ac:dyDescent="0.3">
      <c r="G4302" s="3" t="s">
        <v>74</v>
      </c>
      <c r="H4302" s="3" t="s">
        <v>75</v>
      </c>
      <c r="I4302" s="3" t="s">
        <v>77</v>
      </c>
      <c r="J4302" s="3" t="s">
        <v>79</v>
      </c>
      <c r="K4302" s="3" t="s">
        <v>84</v>
      </c>
      <c r="L4302" s="6">
        <v>101112</v>
      </c>
      <c r="M4302" s="6">
        <v>19868</v>
      </c>
      <c r="N4302" s="6">
        <v>65219</v>
      </c>
      <c r="O4302" s="6">
        <v>97051</v>
      </c>
      <c r="P4302" s="6">
        <v>84732</v>
      </c>
      <c r="Q4302" s="6">
        <v>73596.399999999994</v>
      </c>
    </row>
    <row r="4303" spans="7:17" x14ac:dyDescent="0.3">
      <c r="G4303" s="3" t="s">
        <v>74</v>
      </c>
      <c r="H4303" s="3" t="s">
        <v>75</v>
      </c>
      <c r="I4303" s="3" t="s">
        <v>77</v>
      </c>
      <c r="J4303" s="3" t="s">
        <v>79</v>
      </c>
      <c r="K4303" s="3" t="s">
        <v>24</v>
      </c>
      <c r="L4303" s="6">
        <v>101112</v>
      </c>
      <c r="M4303" s="6">
        <v>19868</v>
      </c>
      <c r="N4303" s="6">
        <v>65219</v>
      </c>
      <c r="O4303" s="6">
        <v>97051</v>
      </c>
      <c r="P4303" s="6">
        <v>100893</v>
      </c>
      <c r="Q4303" s="6">
        <v>76828.600000000006</v>
      </c>
    </row>
    <row r="4304" spans="7:17" x14ac:dyDescent="0.3">
      <c r="G4304" s="3" t="s">
        <v>74</v>
      </c>
      <c r="H4304" s="3" t="s">
        <v>75</v>
      </c>
      <c r="I4304" s="3" t="s">
        <v>77</v>
      </c>
      <c r="J4304" s="3" t="s">
        <v>25</v>
      </c>
      <c r="K4304" s="3" t="s">
        <v>80</v>
      </c>
      <c r="L4304" s="6">
        <v>101112</v>
      </c>
      <c r="M4304" s="6">
        <v>19868</v>
      </c>
      <c r="N4304" s="6">
        <v>65219</v>
      </c>
      <c r="O4304" s="6">
        <v>50249</v>
      </c>
      <c r="P4304" s="6">
        <v>117461</v>
      </c>
      <c r="Q4304" s="6">
        <v>70781.8</v>
      </c>
    </row>
    <row r="4305" spans="7:17" x14ac:dyDescent="0.3">
      <c r="G4305" s="3" t="s">
        <v>74</v>
      </c>
      <c r="H4305" s="3" t="s">
        <v>75</v>
      </c>
      <c r="I4305" s="3" t="s">
        <v>77</v>
      </c>
      <c r="J4305" s="3" t="s">
        <v>25</v>
      </c>
      <c r="K4305" s="3" t="s">
        <v>81</v>
      </c>
      <c r="L4305" s="6">
        <v>101112</v>
      </c>
      <c r="M4305" s="6">
        <v>19868</v>
      </c>
      <c r="N4305" s="6">
        <v>65219</v>
      </c>
      <c r="O4305" s="6">
        <v>50249</v>
      </c>
      <c r="P4305" s="6">
        <v>36016</v>
      </c>
      <c r="Q4305" s="6">
        <v>54492.800000000003</v>
      </c>
    </row>
    <row r="4306" spans="7:17" x14ac:dyDescent="0.3">
      <c r="G4306" s="3" t="s">
        <v>74</v>
      </c>
      <c r="H4306" s="3" t="s">
        <v>75</v>
      </c>
      <c r="I4306" s="3" t="s">
        <v>77</v>
      </c>
      <c r="J4306" s="3" t="s">
        <v>25</v>
      </c>
      <c r="K4306" s="3" t="s">
        <v>82</v>
      </c>
      <c r="L4306" s="6">
        <v>101112</v>
      </c>
      <c r="M4306" s="6">
        <v>19868</v>
      </c>
      <c r="N4306" s="6">
        <v>65219</v>
      </c>
      <c r="O4306" s="6">
        <v>50249</v>
      </c>
      <c r="P4306" s="6">
        <v>33332</v>
      </c>
      <c r="Q4306" s="6">
        <v>53956</v>
      </c>
    </row>
    <row r="4307" spans="7:17" x14ac:dyDescent="0.3">
      <c r="G4307" s="3" t="s">
        <v>74</v>
      </c>
      <c r="H4307" s="3" t="s">
        <v>75</v>
      </c>
      <c r="I4307" s="3" t="s">
        <v>77</v>
      </c>
      <c r="J4307" s="3" t="s">
        <v>25</v>
      </c>
      <c r="K4307" s="3" t="s">
        <v>83</v>
      </c>
      <c r="L4307" s="6">
        <v>101112</v>
      </c>
      <c r="M4307" s="6">
        <v>19868</v>
      </c>
      <c r="N4307" s="6">
        <v>65219</v>
      </c>
      <c r="O4307" s="6">
        <v>50249</v>
      </c>
      <c r="P4307" s="6">
        <v>41696</v>
      </c>
      <c r="Q4307" s="6">
        <v>55628.800000000003</v>
      </c>
    </row>
    <row r="4308" spans="7:17" x14ac:dyDescent="0.3">
      <c r="G4308" s="3" t="s">
        <v>74</v>
      </c>
      <c r="H4308" s="3" t="s">
        <v>75</v>
      </c>
      <c r="I4308" s="3" t="s">
        <v>77</v>
      </c>
      <c r="J4308" s="3" t="s">
        <v>25</v>
      </c>
      <c r="K4308" s="3" t="s">
        <v>84</v>
      </c>
      <c r="L4308" s="6">
        <v>101112</v>
      </c>
      <c r="M4308" s="6">
        <v>19868</v>
      </c>
      <c r="N4308" s="6">
        <v>65219</v>
      </c>
      <c r="O4308" s="6">
        <v>50249</v>
      </c>
      <c r="P4308" s="6">
        <v>84732</v>
      </c>
      <c r="Q4308" s="6">
        <v>64236</v>
      </c>
    </row>
    <row r="4309" spans="7:17" x14ac:dyDescent="0.3">
      <c r="G4309" s="3" t="s">
        <v>74</v>
      </c>
      <c r="H4309" s="3" t="s">
        <v>75</v>
      </c>
      <c r="I4309" s="3" t="s">
        <v>77</v>
      </c>
      <c r="J4309" s="3" t="s">
        <v>25</v>
      </c>
      <c r="K4309" s="3" t="s">
        <v>24</v>
      </c>
      <c r="L4309" s="6">
        <v>101112</v>
      </c>
      <c r="M4309" s="6">
        <v>19868</v>
      </c>
      <c r="N4309" s="6">
        <v>65219</v>
      </c>
      <c r="O4309" s="6">
        <v>50249</v>
      </c>
      <c r="P4309" s="6">
        <v>100893</v>
      </c>
      <c r="Q4309" s="6">
        <v>67468.2</v>
      </c>
    </row>
    <row r="4310" spans="7:17" x14ac:dyDescent="0.3">
      <c r="G4310" s="3" t="s">
        <v>74</v>
      </c>
      <c r="H4310" s="3" t="s">
        <v>75</v>
      </c>
      <c r="I4310" s="3" t="s">
        <v>77</v>
      </c>
      <c r="J4310" s="3" t="s">
        <v>80</v>
      </c>
      <c r="K4310" s="3" t="s">
        <v>81</v>
      </c>
      <c r="L4310" s="6">
        <v>101112</v>
      </c>
      <c r="M4310" s="6">
        <v>19868</v>
      </c>
      <c r="N4310" s="6">
        <v>65219</v>
      </c>
      <c r="O4310" s="6">
        <v>117461</v>
      </c>
      <c r="P4310" s="6">
        <v>36016</v>
      </c>
      <c r="Q4310" s="6">
        <v>67935.199999999997</v>
      </c>
    </row>
    <row r="4311" spans="7:17" x14ac:dyDescent="0.3">
      <c r="G4311" s="3" t="s">
        <v>74</v>
      </c>
      <c r="H4311" s="3" t="s">
        <v>75</v>
      </c>
      <c r="I4311" s="3" t="s">
        <v>77</v>
      </c>
      <c r="J4311" s="3" t="s">
        <v>80</v>
      </c>
      <c r="K4311" s="3" t="s">
        <v>82</v>
      </c>
      <c r="L4311" s="6">
        <v>101112</v>
      </c>
      <c r="M4311" s="6">
        <v>19868</v>
      </c>
      <c r="N4311" s="6">
        <v>65219</v>
      </c>
      <c r="O4311" s="6">
        <v>117461</v>
      </c>
      <c r="P4311" s="6">
        <v>33332</v>
      </c>
      <c r="Q4311" s="6">
        <v>67398.399999999994</v>
      </c>
    </row>
    <row r="4312" spans="7:17" x14ac:dyDescent="0.3">
      <c r="G4312" s="3" t="s">
        <v>74</v>
      </c>
      <c r="H4312" s="3" t="s">
        <v>75</v>
      </c>
      <c r="I4312" s="3" t="s">
        <v>77</v>
      </c>
      <c r="J4312" s="3" t="s">
        <v>80</v>
      </c>
      <c r="K4312" s="3" t="s">
        <v>83</v>
      </c>
      <c r="L4312" s="6">
        <v>101112</v>
      </c>
      <c r="M4312" s="6">
        <v>19868</v>
      </c>
      <c r="N4312" s="6">
        <v>65219</v>
      </c>
      <c r="O4312" s="6">
        <v>117461</v>
      </c>
      <c r="P4312" s="6">
        <v>41696</v>
      </c>
      <c r="Q4312" s="6">
        <v>69071.199999999997</v>
      </c>
    </row>
    <row r="4313" spans="7:17" x14ac:dyDescent="0.3">
      <c r="G4313" s="3" t="s">
        <v>74</v>
      </c>
      <c r="H4313" s="3" t="s">
        <v>75</v>
      </c>
      <c r="I4313" s="3" t="s">
        <v>77</v>
      </c>
      <c r="J4313" s="3" t="s">
        <v>80</v>
      </c>
      <c r="K4313" s="3" t="s">
        <v>84</v>
      </c>
      <c r="L4313" s="6">
        <v>101112</v>
      </c>
      <c r="M4313" s="6">
        <v>19868</v>
      </c>
      <c r="N4313" s="6">
        <v>65219</v>
      </c>
      <c r="O4313" s="6">
        <v>117461</v>
      </c>
      <c r="P4313" s="6">
        <v>84732</v>
      </c>
      <c r="Q4313" s="6">
        <v>77678.399999999994</v>
      </c>
    </row>
    <row r="4314" spans="7:17" x14ac:dyDescent="0.3">
      <c r="G4314" s="3" t="s">
        <v>74</v>
      </c>
      <c r="H4314" s="3" t="s">
        <v>75</v>
      </c>
      <c r="I4314" s="3" t="s">
        <v>77</v>
      </c>
      <c r="J4314" s="3" t="s">
        <v>80</v>
      </c>
      <c r="K4314" s="3" t="s">
        <v>24</v>
      </c>
      <c r="L4314" s="6">
        <v>101112</v>
      </c>
      <c r="M4314" s="6">
        <v>19868</v>
      </c>
      <c r="N4314" s="6">
        <v>65219</v>
      </c>
      <c r="O4314" s="6">
        <v>117461</v>
      </c>
      <c r="P4314" s="6">
        <v>100893</v>
      </c>
      <c r="Q4314" s="6">
        <v>80910.600000000006</v>
      </c>
    </row>
    <row r="4315" spans="7:17" x14ac:dyDescent="0.3">
      <c r="G4315" s="3" t="s">
        <v>74</v>
      </c>
      <c r="H4315" s="3" t="s">
        <v>75</v>
      </c>
      <c r="I4315" s="3" t="s">
        <v>77</v>
      </c>
      <c r="J4315" s="3" t="s">
        <v>81</v>
      </c>
      <c r="K4315" s="3" t="s">
        <v>82</v>
      </c>
      <c r="L4315" s="6">
        <v>101112</v>
      </c>
      <c r="M4315" s="6">
        <v>19868</v>
      </c>
      <c r="N4315" s="6">
        <v>65219</v>
      </c>
      <c r="O4315" s="6">
        <v>36016</v>
      </c>
      <c r="P4315" s="6">
        <v>33332</v>
      </c>
      <c r="Q4315" s="6">
        <v>51109.4</v>
      </c>
    </row>
    <row r="4316" spans="7:17" x14ac:dyDescent="0.3">
      <c r="G4316" s="3" t="s">
        <v>74</v>
      </c>
      <c r="H4316" s="3" t="s">
        <v>75</v>
      </c>
      <c r="I4316" s="3" t="s">
        <v>77</v>
      </c>
      <c r="J4316" s="3" t="s">
        <v>81</v>
      </c>
      <c r="K4316" s="3" t="s">
        <v>83</v>
      </c>
      <c r="L4316" s="6">
        <v>101112</v>
      </c>
      <c r="M4316" s="6">
        <v>19868</v>
      </c>
      <c r="N4316" s="6">
        <v>65219</v>
      </c>
      <c r="O4316" s="6">
        <v>36016</v>
      </c>
      <c r="P4316" s="6">
        <v>41696</v>
      </c>
      <c r="Q4316" s="6">
        <v>52782.2</v>
      </c>
    </row>
    <row r="4317" spans="7:17" x14ac:dyDescent="0.3">
      <c r="G4317" s="3" t="s">
        <v>74</v>
      </c>
      <c r="H4317" s="3" t="s">
        <v>75</v>
      </c>
      <c r="I4317" s="3" t="s">
        <v>77</v>
      </c>
      <c r="J4317" s="3" t="s">
        <v>81</v>
      </c>
      <c r="K4317" s="3" t="s">
        <v>84</v>
      </c>
      <c r="L4317" s="6">
        <v>101112</v>
      </c>
      <c r="M4317" s="6">
        <v>19868</v>
      </c>
      <c r="N4317" s="6">
        <v>65219</v>
      </c>
      <c r="O4317" s="6">
        <v>36016</v>
      </c>
      <c r="P4317" s="6">
        <v>84732</v>
      </c>
      <c r="Q4317" s="6">
        <v>61389.4</v>
      </c>
    </row>
    <row r="4318" spans="7:17" x14ac:dyDescent="0.3">
      <c r="G4318" s="3" t="s">
        <v>74</v>
      </c>
      <c r="H4318" s="3" t="s">
        <v>75</v>
      </c>
      <c r="I4318" s="3" t="s">
        <v>77</v>
      </c>
      <c r="J4318" s="3" t="s">
        <v>81</v>
      </c>
      <c r="K4318" s="3" t="s">
        <v>24</v>
      </c>
      <c r="L4318" s="6">
        <v>101112</v>
      </c>
      <c r="M4318" s="6">
        <v>19868</v>
      </c>
      <c r="N4318" s="6">
        <v>65219</v>
      </c>
      <c r="O4318" s="6">
        <v>36016</v>
      </c>
      <c r="P4318" s="6">
        <v>100893</v>
      </c>
      <c r="Q4318" s="6">
        <v>64621.599999999999</v>
      </c>
    </row>
    <row r="4319" spans="7:17" x14ac:dyDescent="0.3">
      <c r="G4319" s="3" t="s">
        <v>74</v>
      </c>
      <c r="H4319" s="3" t="s">
        <v>75</v>
      </c>
      <c r="I4319" s="3" t="s">
        <v>77</v>
      </c>
      <c r="J4319" s="3" t="s">
        <v>82</v>
      </c>
      <c r="K4319" s="3" t="s">
        <v>83</v>
      </c>
      <c r="L4319" s="6">
        <v>101112</v>
      </c>
      <c r="M4319" s="6">
        <v>19868</v>
      </c>
      <c r="N4319" s="6">
        <v>65219</v>
      </c>
      <c r="O4319" s="6">
        <v>33332</v>
      </c>
      <c r="P4319" s="6">
        <v>41696</v>
      </c>
      <c r="Q4319" s="6">
        <v>52245.4</v>
      </c>
    </row>
    <row r="4320" spans="7:17" x14ac:dyDescent="0.3">
      <c r="G4320" s="3" t="s">
        <v>74</v>
      </c>
      <c r="H4320" s="3" t="s">
        <v>75</v>
      </c>
      <c r="I4320" s="3" t="s">
        <v>77</v>
      </c>
      <c r="J4320" s="3" t="s">
        <v>82</v>
      </c>
      <c r="K4320" s="3" t="s">
        <v>84</v>
      </c>
      <c r="L4320" s="6">
        <v>101112</v>
      </c>
      <c r="M4320" s="6">
        <v>19868</v>
      </c>
      <c r="N4320" s="6">
        <v>65219</v>
      </c>
      <c r="O4320" s="6">
        <v>33332</v>
      </c>
      <c r="P4320" s="6">
        <v>84732</v>
      </c>
      <c r="Q4320" s="6">
        <v>60852.6</v>
      </c>
    </row>
    <row r="4321" spans="7:17" x14ac:dyDescent="0.3">
      <c r="G4321" s="3" t="s">
        <v>74</v>
      </c>
      <c r="H4321" s="3" t="s">
        <v>75</v>
      </c>
      <c r="I4321" s="3" t="s">
        <v>77</v>
      </c>
      <c r="J4321" s="3" t="s">
        <v>82</v>
      </c>
      <c r="K4321" s="3" t="s">
        <v>24</v>
      </c>
      <c r="L4321" s="6">
        <v>101112</v>
      </c>
      <c r="M4321" s="6">
        <v>19868</v>
      </c>
      <c r="N4321" s="6">
        <v>65219</v>
      </c>
      <c r="O4321" s="6">
        <v>33332</v>
      </c>
      <c r="P4321" s="6">
        <v>100893</v>
      </c>
      <c r="Q4321" s="6">
        <v>64084.800000000003</v>
      </c>
    </row>
    <row r="4322" spans="7:17" x14ac:dyDescent="0.3">
      <c r="G4322" s="3" t="s">
        <v>74</v>
      </c>
      <c r="H4322" s="3" t="s">
        <v>75</v>
      </c>
      <c r="I4322" s="3" t="s">
        <v>77</v>
      </c>
      <c r="J4322" s="3" t="s">
        <v>83</v>
      </c>
      <c r="K4322" s="3" t="s">
        <v>84</v>
      </c>
      <c r="L4322" s="6">
        <v>101112</v>
      </c>
      <c r="M4322" s="6">
        <v>19868</v>
      </c>
      <c r="N4322" s="6">
        <v>65219</v>
      </c>
      <c r="O4322" s="6">
        <v>41696</v>
      </c>
      <c r="P4322" s="6">
        <v>84732</v>
      </c>
      <c r="Q4322" s="6">
        <v>62525.4</v>
      </c>
    </row>
    <row r="4323" spans="7:17" x14ac:dyDescent="0.3">
      <c r="G4323" s="3" t="s">
        <v>74</v>
      </c>
      <c r="H4323" s="3" t="s">
        <v>75</v>
      </c>
      <c r="I4323" s="3" t="s">
        <v>77</v>
      </c>
      <c r="J4323" s="3" t="s">
        <v>83</v>
      </c>
      <c r="K4323" s="3" t="s">
        <v>24</v>
      </c>
      <c r="L4323" s="6">
        <v>101112</v>
      </c>
      <c r="M4323" s="6">
        <v>19868</v>
      </c>
      <c r="N4323" s="6">
        <v>65219</v>
      </c>
      <c r="O4323" s="6">
        <v>41696</v>
      </c>
      <c r="P4323" s="6">
        <v>100893</v>
      </c>
      <c r="Q4323" s="6">
        <v>65757.600000000006</v>
      </c>
    </row>
    <row r="4324" spans="7:17" x14ac:dyDescent="0.3">
      <c r="G4324" s="3" t="s">
        <v>74</v>
      </c>
      <c r="H4324" s="3" t="s">
        <v>75</v>
      </c>
      <c r="I4324" s="3" t="s">
        <v>77</v>
      </c>
      <c r="J4324" s="3" t="s">
        <v>84</v>
      </c>
      <c r="K4324" s="3" t="s">
        <v>24</v>
      </c>
      <c r="L4324" s="6">
        <v>101112</v>
      </c>
      <c r="M4324" s="6">
        <v>19868</v>
      </c>
      <c r="N4324" s="6">
        <v>65219</v>
      </c>
      <c r="O4324" s="6">
        <v>84732</v>
      </c>
      <c r="P4324" s="6">
        <v>100893</v>
      </c>
      <c r="Q4324" s="6">
        <v>74364.800000000003</v>
      </c>
    </row>
    <row r="4325" spans="7:17" x14ac:dyDescent="0.3">
      <c r="G4325" s="3" t="s">
        <v>74</v>
      </c>
      <c r="H4325" s="3" t="s">
        <v>75</v>
      </c>
      <c r="I4325" s="3" t="s">
        <v>78</v>
      </c>
      <c r="J4325" s="3" t="s">
        <v>79</v>
      </c>
      <c r="K4325" s="3" t="s">
        <v>25</v>
      </c>
      <c r="L4325" s="6">
        <v>101112</v>
      </c>
      <c r="M4325" s="6">
        <v>19868</v>
      </c>
      <c r="N4325" s="6">
        <v>94450</v>
      </c>
      <c r="O4325" s="6">
        <v>97051</v>
      </c>
      <c r="P4325" s="6">
        <v>50249</v>
      </c>
      <c r="Q4325" s="6">
        <v>72546</v>
      </c>
    </row>
    <row r="4326" spans="7:17" x14ac:dyDescent="0.3">
      <c r="G4326" s="3" t="s">
        <v>74</v>
      </c>
      <c r="H4326" s="3" t="s">
        <v>75</v>
      </c>
      <c r="I4326" s="3" t="s">
        <v>78</v>
      </c>
      <c r="J4326" s="3" t="s">
        <v>79</v>
      </c>
      <c r="K4326" s="3" t="s">
        <v>80</v>
      </c>
      <c r="L4326" s="6">
        <v>101112</v>
      </c>
      <c r="M4326" s="6">
        <v>19868</v>
      </c>
      <c r="N4326" s="6">
        <v>94450</v>
      </c>
      <c r="O4326" s="6">
        <v>97051</v>
      </c>
      <c r="P4326" s="6">
        <v>117461</v>
      </c>
      <c r="Q4326" s="6">
        <v>85988.4</v>
      </c>
    </row>
    <row r="4327" spans="7:17" x14ac:dyDescent="0.3">
      <c r="G4327" s="3" t="s">
        <v>74</v>
      </c>
      <c r="H4327" s="3" t="s">
        <v>75</v>
      </c>
      <c r="I4327" s="3" t="s">
        <v>78</v>
      </c>
      <c r="J4327" s="3" t="s">
        <v>79</v>
      </c>
      <c r="K4327" s="3" t="s">
        <v>81</v>
      </c>
      <c r="L4327" s="6">
        <v>101112</v>
      </c>
      <c r="M4327" s="6">
        <v>19868</v>
      </c>
      <c r="N4327" s="6">
        <v>94450</v>
      </c>
      <c r="O4327" s="6">
        <v>97051</v>
      </c>
      <c r="P4327" s="6">
        <v>36016</v>
      </c>
      <c r="Q4327" s="6">
        <v>69699.399999999994</v>
      </c>
    </row>
    <row r="4328" spans="7:17" x14ac:dyDescent="0.3">
      <c r="G4328" s="3" t="s">
        <v>74</v>
      </c>
      <c r="H4328" s="3" t="s">
        <v>75</v>
      </c>
      <c r="I4328" s="3" t="s">
        <v>78</v>
      </c>
      <c r="J4328" s="3" t="s">
        <v>79</v>
      </c>
      <c r="K4328" s="3" t="s">
        <v>82</v>
      </c>
      <c r="L4328" s="6">
        <v>101112</v>
      </c>
      <c r="M4328" s="6">
        <v>19868</v>
      </c>
      <c r="N4328" s="6">
        <v>94450</v>
      </c>
      <c r="O4328" s="6">
        <v>97051</v>
      </c>
      <c r="P4328" s="6">
        <v>33332</v>
      </c>
      <c r="Q4328" s="6">
        <v>69162.600000000006</v>
      </c>
    </row>
    <row r="4329" spans="7:17" x14ac:dyDescent="0.3">
      <c r="G4329" s="3" t="s">
        <v>74</v>
      </c>
      <c r="H4329" s="3" t="s">
        <v>75</v>
      </c>
      <c r="I4329" s="3" t="s">
        <v>78</v>
      </c>
      <c r="J4329" s="3" t="s">
        <v>79</v>
      </c>
      <c r="K4329" s="3" t="s">
        <v>83</v>
      </c>
      <c r="L4329" s="6">
        <v>101112</v>
      </c>
      <c r="M4329" s="6">
        <v>19868</v>
      </c>
      <c r="N4329" s="6">
        <v>94450</v>
      </c>
      <c r="O4329" s="6">
        <v>97051</v>
      </c>
      <c r="P4329" s="6">
        <v>41696</v>
      </c>
      <c r="Q4329" s="6">
        <v>70835.399999999994</v>
      </c>
    </row>
    <row r="4330" spans="7:17" x14ac:dyDescent="0.3">
      <c r="G4330" s="3" t="s">
        <v>74</v>
      </c>
      <c r="H4330" s="3" t="s">
        <v>75</v>
      </c>
      <c r="I4330" s="3" t="s">
        <v>78</v>
      </c>
      <c r="J4330" s="3" t="s">
        <v>79</v>
      </c>
      <c r="K4330" s="3" t="s">
        <v>84</v>
      </c>
      <c r="L4330" s="6">
        <v>101112</v>
      </c>
      <c r="M4330" s="6">
        <v>19868</v>
      </c>
      <c r="N4330" s="6">
        <v>94450</v>
      </c>
      <c r="O4330" s="6">
        <v>97051</v>
      </c>
      <c r="P4330" s="6">
        <v>84732</v>
      </c>
      <c r="Q4330" s="6">
        <v>79442.600000000006</v>
      </c>
    </row>
    <row r="4331" spans="7:17" x14ac:dyDescent="0.3">
      <c r="G4331" s="3" t="s">
        <v>74</v>
      </c>
      <c r="H4331" s="3" t="s">
        <v>75</v>
      </c>
      <c r="I4331" s="3" t="s">
        <v>78</v>
      </c>
      <c r="J4331" s="3" t="s">
        <v>79</v>
      </c>
      <c r="K4331" s="3" t="s">
        <v>24</v>
      </c>
      <c r="L4331" s="6">
        <v>101112</v>
      </c>
      <c r="M4331" s="6">
        <v>19868</v>
      </c>
      <c r="N4331" s="6">
        <v>94450</v>
      </c>
      <c r="O4331" s="6">
        <v>97051</v>
      </c>
      <c r="P4331" s="6">
        <v>100893</v>
      </c>
      <c r="Q4331" s="6">
        <v>82674.8</v>
      </c>
    </row>
    <row r="4332" spans="7:17" x14ac:dyDescent="0.3">
      <c r="G4332" s="3" t="s">
        <v>74</v>
      </c>
      <c r="H4332" s="3" t="s">
        <v>75</v>
      </c>
      <c r="I4332" s="3" t="s">
        <v>78</v>
      </c>
      <c r="J4332" s="3" t="s">
        <v>25</v>
      </c>
      <c r="K4332" s="3" t="s">
        <v>80</v>
      </c>
      <c r="L4332" s="6">
        <v>101112</v>
      </c>
      <c r="M4332" s="6">
        <v>19868</v>
      </c>
      <c r="N4332" s="6">
        <v>94450</v>
      </c>
      <c r="O4332" s="6">
        <v>50249</v>
      </c>
      <c r="P4332" s="6">
        <v>117461</v>
      </c>
      <c r="Q4332" s="6">
        <v>76628</v>
      </c>
    </row>
    <row r="4333" spans="7:17" x14ac:dyDescent="0.3">
      <c r="G4333" s="3" t="s">
        <v>74</v>
      </c>
      <c r="H4333" s="3" t="s">
        <v>75</v>
      </c>
      <c r="I4333" s="3" t="s">
        <v>78</v>
      </c>
      <c r="J4333" s="3" t="s">
        <v>25</v>
      </c>
      <c r="K4333" s="3" t="s">
        <v>81</v>
      </c>
      <c r="L4333" s="6">
        <v>101112</v>
      </c>
      <c r="M4333" s="6">
        <v>19868</v>
      </c>
      <c r="N4333" s="6">
        <v>94450</v>
      </c>
      <c r="O4333" s="6">
        <v>50249</v>
      </c>
      <c r="P4333" s="6">
        <v>36016</v>
      </c>
      <c r="Q4333" s="6">
        <v>60339</v>
      </c>
    </row>
    <row r="4334" spans="7:17" x14ac:dyDescent="0.3">
      <c r="G4334" s="3" t="s">
        <v>74</v>
      </c>
      <c r="H4334" s="3" t="s">
        <v>75</v>
      </c>
      <c r="I4334" s="3" t="s">
        <v>78</v>
      </c>
      <c r="J4334" s="3" t="s">
        <v>25</v>
      </c>
      <c r="K4334" s="3" t="s">
        <v>82</v>
      </c>
      <c r="L4334" s="6">
        <v>101112</v>
      </c>
      <c r="M4334" s="6">
        <v>19868</v>
      </c>
      <c r="N4334" s="6">
        <v>94450</v>
      </c>
      <c r="O4334" s="6">
        <v>50249</v>
      </c>
      <c r="P4334" s="6">
        <v>33332</v>
      </c>
      <c r="Q4334" s="6">
        <v>59802.2</v>
      </c>
    </row>
    <row r="4335" spans="7:17" x14ac:dyDescent="0.3">
      <c r="G4335" s="3" t="s">
        <v>74</v>
      </c>
      <c r="H4335" s="3" t="s">
        <v>75</v>
      </c>
      <c r="I4335" s="3" t="s">
        <v>78</v>
      </c>
      <c r="J4335" s="3" t="s">
        <v>25</v>
      </c>
      <c r="K4335" s="3" t="s">
        <v>83</v>
      </c>
      <c r="L4335" s="6">
        <v>101112</v>
      </c>
      <c r="M4335" s="6">
        <v>19868</v>
      </c>
      <c r="N4335" s="6">
        <v>94450</v>
      </c>
      <c r="O4335" s="6">
        <v>50249</v>
      </c>
      <c r="P4335" s="6">
        <v>41696</v>
      </c>
      <c r="Q4335" s="6">
        <v>61475</v>
      </c>
    </row>
    <row r="4336" spans="7:17" x14ac:dyDescent="0.3">
      <c r="G4336" s="3" t="s">
        <v>74</v>
      </c>
      <c r="H4336" s="3" t="s">
        <v>75</v>
      </c>
      <c r="I4336" s="3" t="s">
        <v>78</v>
      </c>
      <c r="J4336" s="3" t="s">
        <v>25</v>
      </c>
      <c r="K4336" s="3" t="s">
        <v>84</v>
      </c>
      <c r="L4336" s="6">
        <v>101112</v>
      </c>
      <c r="M4336" s="6">
        <v>19868</v>
      </c>
      <c r="N4336" s="6">
        <v>94450</v>
      </c>
      <c r="O4336" s="6">
        <v>50249</v>
      </c>
      <c r="P4336" s="6">
        <v>84732</v>
      </c>
      <c r="Q4336" s="6">
        <v>70082.2</v>
      </c>
    </row>
    <row r="4337" spans="7:17" x14ac:dyDescent="0.3">
      <c r="G4337" s="3" t="s">
        <v>74</v>
      </c>
      <c r="H4337" s="3" t="s">
        <v>75</v>
      </c>
      <c r="I4337" s="3" t="s">
        <v>78</v>
      </c>
      <c r="J4337" s="3" t="s">
        <v>25</v>
      </c>
      <c r="K4337" s="3" t="s">
        <v>24</v>
      </c>
      <c r="L4337" s="6">
        <v>101112</v>
      </c>
      <c r="M4337" s="6">
        <v>19868</v>
      </c>
      <c r="N4337" s="6">
        <v>94450</v>
      </c>
      <c r="O4337" s="6">
        <v>50249</v>
      </c>
      <c r="P4337" s="6">
        <v>100893</v>
      </c>
      <c r="Q4337" s="6">
        <v>73314.399999999994</v>
      </c>
    </row>
    <row r="4338" spans="7:17" x14ac:dyDescent="0.3">
      <c r="G4338" s="3" t="s">
        <v>74</v>
      </c>
      <c r="H4338" s="3" t="s">
        <v>75</v>
      </c>
      <c r="I4338" s="3" t="s">
        <v>78</v>
      </c>
      <c r="J4338" s="3" t="s">
        <v>80</v>
      </c>
      <c r="K4338" s="3" t="s">
        <v>81</v>
      </c>
      <c r="L4338" s="6">
        <v>101112</v>
      </c>
      <c r="M4338" s="6">
        <v>19868</v>
      </c>
      <c r="N4338" s="6">
        <v>94450</v>
      </c>
      <c r="O4338" s="6">
        <v>117461</v>
      </c>
      <c r="P4338" s="6">
        <v>36016</v>
      </c>
      <c r="Q4338" s="6">
        <v>73781.399999999994</v>
      </c>
    </row>
    <row r="4339" spans="7:17" x14ac:dyDescent="0.3">
      <c r="G4339" s="3" t="s">
        <v>74</v>
      </c>
      <c r="H4339" s="3" t="s">
        <v>75</v>
      </c>
      <c r="I4339" s="3" t="s">
        <v>78</v>
      </c>
      <c r="J4339" s="3" t="s">
        <v>80</v>
      </c>
      <c r="K4339" s="3" t="s">
        <v>82</v>
      </c>
      <c r="L4339" s="6">
        <v>101112</v>
      </c>
      <c r="M4339" s="6">
        <v>19868</v>
      </c>
      <c r="N4339" s="6">
        <v>94450</v>
      </c>
      <c r="O4339" s="6">
        <v>117461</v>
      </c>
      <c r="P4339" s="6">
        <v>33332</v>
      </c>
      <c r="Q4339" s="6">
        <v>73244.600000000006</v>
      </c>
    </row>
    <row r="4340" spans="7:17" x14ac:dyDescent="0.3">
      <c r="G4340" s="3" t="s">
        <v>74</v>
      </c>
      <c r="H4340" s="3" t="s">
        <v>75</v>
      </c>
      <c r="I4340" s="3" t="s">
        <v>78</v>
      </c>
      <c r="J4340" s="3" t="s">
        <v>80</v>
      </c>
      <c r="K4340" s="3" t="s">
        <v>83</v>
      </c>
      <c r="L4340" s="6">
        <v>101112</v>
      </c>
      <c r="M4340" s="6">
        <v>19868</v>
      </c>
      <c r="N4340" s="6">
        <v>94450</v>
      </c>
      <c r="O4340" s="6">
        <v>117461</v>
      </c>
      <c r="P4340" s="6">
        <v>41696</v>
      </c>
      <c r="Q4340" s="6">
        <v>74917.399999999994</v>
      </c>
    </row>
    <row r="4341" spans="7:17" x14ac:dyDescent="0.3">
      <c r="G4341" s="3" t="s">
        <v>74</v>
      </c>
      <c r="H4341" s="3" t="s">
        <v>75</v>
      </c>
      <c r="I4341" s="3" t="s">
        <v>78</v>
      </c>
      <c r="J4341" s="3" t="s">
        <v>80</v>
      </c>
      <c r="K4341" s="3" t="s">
        <v>84</v>
      </c>
      <c r="L4341" s="6">
        <v>101112</v>
      </c>
      <c r="M4341" s="6">
        <v>19868</v>
      </c>
      <c r="N4341" s="6">
        <v>94450</v>
      </c>
      <c r="O4341" s="6">
        <v>117461</v>
      </c>
      <c r="P4341" s="6">
        <v>84732</v>
      </c>
      <c r="Q4341" s="6">
        <v>83524.600000000006</v>
      </c>
    </row>
    <row r="4342" spans="7:17" x14ac:dyDescent="0.3">
      <c r="G4342" s="3" t="s">
        <v>74</v>
      </c>
      <c r="H4342" s="3" t="s">
        <v>75</v>
      </c>
      <c r="I4342" s="3" t="s">
        <v>78</v>
      </c>
      <c r="J4342" s="3" t="s">
        <v>80</v>
      </c>
      <c r="K4342" s="3" t="s">
        <v>24</v>
      </c>
      <c r="L4342" s="6">
        <v>101112</v>
      </c>
      <c r="M4342" s="6">
        <v>19868</v>
      </c>
      <c r="N4342" s="6">
        <v>94450</v>
      </c>
      <c r="O4342" s="6">
        <v>117461</v>
      </c>
      <c r="P4342" s="6">
        <v>100893</v>
      </c>
      <c r="Q4342" s="6">
        <v>86756.800000000003</v>
      </c>
    </row>
    <row r="4343" spans="7:17" x14ac:dyDescent="0.3">
      <c r="G4343" s="3" t="s">
        <v>74</v>
      </c>
      <c r="H4343" s="3" t="s">
        <v>75</v>
      </c>
      <c r="I4343" s="3" t="s">
        <v>78</v>
      </c>
      <c r="J4343" s="3" t="s">
        <v>81</v>
      </c>
      <c r="K4343" s="3" t="s">
        <v>82</v>
      </c>
      <c r="L4343" s="6">
        <v>101112</v>
      </c>
      <c r="M4343" s="6">
        <v>19868</v>
      </c>
      <c r="N4343" s="6">
        <v>94450</v>
      </c>
      <c r="O4343" s="6">
        <v>36016</v>
      </c>
      <c r="P4343" s="6">
        <v>33332</v>
      </c>
      <c r="Q4343" s="6">
        <v>56955.6</v>
      </c>
    </row>
    <row r="4344" spans="7:17" x14ac:dyDescent="0.3">
      <c r="G4344" s="3" t="s">
        <v>74</v>
      </c>
      <c r="H4344" s="3" t="s">
        <v>75</v>
      </c>
      <c r="I4344" s="3" t="s">
        <v>78</v>
      </c>
      <c r="J4344" s="3" t="s">
        <v>81</v>
      </c>
      <c r="K4344" s="3" t="s">
        <v>83</v>
      </c>
      <c r="L4344" s="6">
        <v>101112</v>
      </c>
      <c r="M4344" s="6">
        <v>19868</v>
      </c>
      <c r="N4344" s="6">
        <v>94450</v>
      </c>
      <c r="O4344" s="6">
        <v>36016</v>
      </c>
      <c r="P4344" s="6">
        <v>41696</v>
      </c>
      <c r="Q4344" s="6">
        <v>58628.4</v>
      </c>
    </row>
    <row r="4345" spans="7:17" x14ac:dyDescent="0.3">
      <c r="G4345" s="3" t="s">
        <v>74</v>
      </c>
      <c r="H4345" s="3" t="s">
        <v>75</v>
      </c>
      <c r="I4345" s="3" t="s">
        <v>78</v>
      </c>
      <c r="J4345" s="3" t="s">
        <v>81</v>
      </c>
      <c r="K4345" s="3" t="s">
        <v>84</v>
      </c>
      <c r="L4345" s="6">
        <v>101112</v>
      </c>
      <c r="M4345" s="6">
        <v>19868</v>
      </c>
      <c r="N4345" s="6">
        <v>94450</v>
      </c>
      <c r="O4345" s="6">
        <v>36016</v>
      </c>
      <c r="P4345" s="6">
        <v>84732</v>
      </c>
      <c r="Q4345" s="6">
        <v>67235.600000000006</v>
      </c>
    </row>
    <row r="4346" spans="7:17" x14ac:dyDescent="0.3">
      <c r="G4346" s="3" t="s">
        <v>74</v>
      </c>
      <c r="H4346" s="3" t="s">
        <v>75</v>
      </c>
      <c r="I4346" s="3" t="s">
        <v>78</v>
      </c>
      <c r="J4346" s="3" t="s">
        <v>81</v>
      </c>
      <c r="K4346" s="3" t="s">
        <v>24</v>
      </c>
      <c r="L4346" s="6">
        <v>101112</v>
      </c>
      <c r="M4346" s="6">
        <v>19868</v>
      </c>
      <c r="N4346" s="6">
        <v>94450</v>
      </c>
      <c r="O4346" s="6">
        <v>36016</v>
      </c>
      <c r="P4346" s="6">
        <v>100893</v>
      </c>
      <c r="Q4346" s="6">
        <v>70467.8</v>
      </c>
    </row>
    <row r="4347" spans="7:17" x14ac:dyDescent="0.3">
      <c r="G4347" s="3" t="s">
        <v>74</v>
      </c>
      <c r="H4347" s="3" t="s">
        <v>75</v>
      </c>
      <c r="I4347" s="3" t="s">
        <v>78</v>
      </c>
      <c r="J4347" s="3" t="s">
        <v>82</v>
      </c>
      <c r="K4347" s="3" t="s">
        <v>83</v>
      </c>
      <c r="L4347" s="6">
        <v>101112</v>
      </c>
      <c r="M4347" s="6">
        <v>19868</v>
      </c>
      <c r="N4347" s="6">
        <v>94450</v>
      </c>
      <c r="O4347" s="6">
        <v>33332</v>
      </c>
      <c r="P4347" s="6">
        <v>41696</v>
      </c>
      <c r="Q4347" s="6">
        <v>58091.6</v>
      </c>
    </row>
    <row r="4348" spans="7:17" x14ac:dyDescent="0.3">
      <c r="G4348" s="3" t="s">
        <v>74</v>
      </c>
      <c r="H4348" s="3" t="s">
        <v>75</v>
      </c>
      <c r="I4348" s="3" t="s">
        <v>78</v>
      </c>
      <c r="J4348" s="3" t="s">
        <v>82</v>
      </c>
      <c r="K4348" s="3" t="s">
        <v>84</v>
      </c>
      <c r="L4348" s="6">
        <v>101112</v>
      </c>
      <c r="M4348" s="6">
        <v>19868</v>
      </c>
      <c r="N4348" s="6">
        <v>94450</v>
      </c>
      <c r="O4348" s="6">
        <v>33332</v>
      </c>
      <c r="P4348" s="6">
        <v>84732</v>
      </c>
      <c r="Q4348" s="6">
        <v>66698.8</v>
      </c>
    </row>
    <row r="4349" spans="7:17" x14ac:dyDescent="0.3">
      <c r="G4349" s="3" t="s">
        <v>74</v>
      </c>
      <c r="H4349" s="3" t="s">
        <v>75</v>
      </c>
      <c r="I4349" s="3" t="s">
        <v>78</v>
      </c>
      <c r="J4349" s="3" t="s">
        <v>82</v>
      </c>
      <c r="K4349" s="3" t="s">
        <v>24</v>
      </c>
      <c r="L4349" s="6">
        <v>101112</v>
      </c>
      <c r="M4349" s="6">
        <v>19868</v>
      </c>
      <c r="N4349" s="6">
        <v>94450</v>
      </c>
      <c r="O4349" s="6">
        <v>33332</v>
      </c>
      <c r="P4349" s="6">
        <v>100893</v>
      </c>
      <c r="Q4349" s="6">
        <v>69931</v>
      </c>
    </row>
    <row r="4350" spans="7:17" x14ac:dyDescent="0.3">
      <c r="G4350" s="3" t="s">
        <v>74</v>
      </c>
      <c r="H4350" s="3" t="s">
        <v>75</v>
      </c>
      <c r="I4350" s="3" t="s">
        <v>78</v>
      </c>
      <c r="J4350" s="3" t="s">
        <v>83</v>
      </c>
      <c r="K4350" s="3" t="s">
        <v>84</v>
      </c>
      <c r="L4350" s="6">
        <v>101112</v>
      </c>
      <c r="M4350" s="6">
        <v>19868</v>
      </c>
      <c r="N4350" s="6">
        <v>94450</v>
      </c>
      <c r="O4350" s="6">
        <v>41696</v>
      </c>
      <c r="P4350" s="6">
        <v>84732</v>
      </c>
      <c r="Q4350" s="6">
        <v>68371.600000000006</v>
      </c>
    </row>
    <row r="4351" spans="7:17" x14ac:dyDescent="0.3">
      <c r="G4351" s="3" t="s">
        <v>74</v>
      </c>
      <c r="H4351" s="3" t="s">
        <v>75</v>
      </c>
      <c r="I4351" s="3" t="s">
        <v>78</v>
      </c>
      <c r="J4351" s="3" t="s">
        <v>83</v>
      </c>
      <c r="K4351" s="3" t="s">
        <v>24</v>
      </c>
      <c r="L4351" s="6">
        <v>101112</v>
      </c>
      <c r="M4351" s="6">
        <v>19868</v>
      </c>
      <c r="N4351" s="6">
        <v>94450</v>
      </c>
      <c r="O4351" s="6">
        <v>41696</v>
      </c>
      <c r="P4351" s="6">
        <v>100893</v>
      </c>
      <c r="Q4351" s="6">
        <v>71603.8</v>
      </c>
    </row>
    <row r="4352" spans="7:17" x14ac:dyDescent="0.3">
      <c r="G4352" s="3" t="s">
        <v>74</v>
      </c>
      <c r="H4352" s="3" t="s">
        <v>75</v>
      </c>
      <c r="I4352" s="3" t="s">
        <v>78</v>
      </c>
      <c r="J4352" s="3" t="s">
        <v>84</v>
      </c>
      <c r="K4352" s="3" t="s">
        <v>24</v>
      </c>
      <c r="L4352" s="6">
        <v>101112</v>
      </c>
      <c r="M4352" s="6">
        <v>19868</v>
      </c>
      <c r="N4352" s="6">
        <v>94450</v>
      </c>
      <c r="O4352" s="6">
        <v>84732</v>
      </c>
      <c r="P4352" s="6">
        <v>100893</v>
      </c>
      <c r="Q4352" s="6">
        <v>80211</v>
      </c>
    </row>
    <row r="4353" spans="7:17" x14ac:dyDescent="0.3">
      <c r="G4353" s="3" t="s">
        <v>74</v>
      </c>
      <c r="H4353" s="3" t="s">
        <v>75</v>
      </c>
      <c r="I4353" s="3" t="s">
        <v>79</v>
      </c>
      <c r="J4353" s="3" t="s">
        <v>25</v>
      </c>
      <c r="K4353" s="3" t="s">
        <v>80</v>
      </c>
      <c r="L4353" s="6">
        <v>101112</v>
      </c>
      <c r="M4353" s="6">
        <v>19868</v>
      </c>
      <c r="N4353" s="6">
        <v>97051</v>
      </c>
      <c r="O4353" s="6">
        <v>50249</v>
      </c>
      <c r="P4353" s="6">
        <v>117461</v>
      </c>
      <c r="Q4353" s="6">
        <v>77148.2</v>
      </c>
    </row>
    <row r="4354" spans="7:17" x14ac:dyDescent="0.3">
      <c r="G4354" s="3" t="s">
        <v>74</v>
      </c>
      <c r="H4354" s="3" t="s">
        <v>75</v>
      </c>
      <c r="I4354" s="3" t="s">
        <v>79</v>
      </c>
      <c r="J4354" s="3" t="s">
        <v>25</v>
      </c>
      <c r="K4354" s="3" t="s">
        <v>81</v>
      </c>
      <c r="L4354" s="6">
        <v>101112</v>
      </c>
      <c r="M4354" s="6">
        <v>19868</v>
      </c>
      <c r="N4354" s="6">
        <v>97051</v>
      </c>
      <c r="O4354" s="6">
        <v>50249</v>
      </c>
      <c r="P4354" s="6">
        <v>36016</v>
      </c>
      <c r="Q4354" s="6">
        <v>60859.199999999997</v>
      </c>
    </row>
    <row r="4355" spans="7:17" x14ac:dyDescent="0.3">
      <c r="G4355" s="3" t="s">
        <v>74</v>
      </c>
      <c r="H4355" s="3" t="s">
        <v>75</v>
      </c>
      <c r="I4355" s="3" t="s">
        <v>79</v>
      </c>
      <c r="J4355" s="3" t="s">
        <v>25</v>
      </c>
      <c r="K4355" s="3" t="s">
        <v>82</v>
      </c>
      <c r="L4355" s="6">
        <v>101112</v>
      </c>
      <c r="M4355" s="6">
        <v>19868</v>
      </c>
      <c r="N4355" s="6">
        <v>97051</v>
      </c>
      <c r="O4355" s="6">
        <v>50249</v>
      </c>
      <c r="P4355" s="6">
        <v>33332</v>
      </c>
      <c r="Q4355" s="6">
        <v>60322.400000000001</v>
      </c>
    </row>
    <row r="4356" spans="7:17" x14ac:dyDescent="0.3">
      <c r="G4356" s="3" t="s">
        <v>74</v>
      </c>
      <c r="H4356" s="3" t="s">
        <v>75</v>
      </c>
      <c r="I4356" s="3" t="s">
        <v>79</v>
      </c>
      <c r="J4356" s="3" t="s">
        <v>25</v>
      </c>
      <c r="K4356" s="3" t="s">
        <v>83</v>
      </c>
      <c r="L4356" s="6">
        <v>101112</v>
      </c>
      <c r="M4356" s="6">
        <v>19868</v>
      </c>
      <c r="N4356" s="6">
        <v>97051</v>
      </c>
      <c r="O4356" s="6">
        <v>50249</v>
      </c>
      <c r="P4356" s="6">
        <v>41696</v>
      </c>
      <c r="Q4356" s="6">
        <v>61995.199999999997</v>
      </c>
    </row>
    <row r="4357" spans="7:17" x14ac:dyDescent="0.3">
      <c r="G4357" s="3" t="s">
        <v>74</v>
      </c>
      <c r="H4357" s="3" t="s">
        <v>75</v>
      </c>
      <c r="I4357" s="3" t="s">
        <v>79</v>
      </c>
      <c r="J4357" s="3" t="s">
        <v>25</v>
      </c>
      <c r="K4357" s="3" t="s">
        <v>84</v>
      </c>
      <c r="L4357" s="6">
        <v>101112</v>
      </c>
      <c r="M4357" s="6">
        <v>19868</v>
      </c>
      <c r="N4357" s="6">
        <v>97051</v>
      </c>
      <c r="O4357" s="6">
        <v>50249</v>
      </c>
      <c r="P4357" s="6">
        <v>84732</v>
      </c>
      <c r="Q4357" s="6">
        <v>70602.399999999994</v>
      </c>
    </row>
    <row r="4358" spans="7:17" x14ac:dyDescent="0.3">
      <c r="G4358" s="3" t="s">
        <v>74</v>
      </c>
      <c r="H4358" s="3" t="s">
        <v>75</v>
      </c>
      <c r="I4358" s="3" t="s">
        <v>79</v>
      </c>
      <c r="J4358" s="3" t="s">
        <v>25</v>
      </c>
      <c r="K4358" s="3" t="s">
        <v>24</v>
      </c>
      <c r="L4358" s="6">
        <v>101112</v>
      </c>
      <c r="M4358" s="6">
        <v>19868</v>
      </c>
      <c r="N4358" s="6">
        <v>97051</v>
      </c>
      <c r="O4358" s="6">
        <v>50249</v>
      </c>
      <c r="P4358" s="6">
        <v>100893</v>
      </c>
      <c r="Q4358" s="6">
        <v>73834.600000000006</v>
      </c>
    </row>
    <row r="4359" spans="7:17" x14ac:dyDescent="0.3">
      <c r="G4359" s="3" t="s">
        <v>74</v>
      </c>
      <c r="H4359" s="3" t="s">
        <v>75</v>
      </c>
      <c r="I4359" s="3" t="s">
        <v>79</v>
      </c>
      <c r="J4359" s="3" t="s">
        <v>80</v>
      </c>
      <c r="K4359" s="3" t="s">
        <v>81</v>
      </c>
      <c r="L4359" s="6">
        <v>101112</v>
      </c>
      <c r="M4359" s="6">
        <v>19868</v>
      </c>
      <c r="N4359" s="6">
        <v>97051</v>
      </c>
      <c r="O4359" s="6">
        <v>117461</v>
      </c>
      <c r="P4359" s="6">
        <v>36016</v>
      </c>
      <c r="Q4359" s="6">
        <v>74301.600000000006</v>
      </c>
    </row>
    <row r="4360" spans="7:17" x14ac:dyDescent="0.3">
      <c r="G4360" s="3" t="s">
        <v>74</v>
      </c>
      <c r="H4360" s="3" t="s">
        <v>75</v>
      </c>
      <c r="I4360" s="3" t="s">
        <v>79</v>
      </c>
      <c r="J4360" s="3" t="s">
        <v>80</v>
      </c>
      <c r="K4360" s="3" t="s">
        <v>82</v>
      </c>
      <c r="L4360" s="6">
        <v>101112</v>
      </c>
      <c r="M4360" s="6">
        <v>19868</v>
      </c>
      <c r="N4360" s="6">
        <v>97051</v>
      </c>
      <c r="O4360" s="6">
        <v>117461</v>
      </c>
      <c r="P4360" s="6">
        <v>33332</v>
      </c>
      <c r="Q4360" s="6">
        <v>73764.800000000003</v>
      </c>
    </row>
    <row r="4361" spans="7:17" x14ac:dyDescent="0.3">
      <c r="G4361" s="3" t="s">
        <v>74</v>
      </c>
      <c r="H4361" s="3" t="s">
        <v>75</v>
      </c>
      <c r="I4361" s="3" t="s">
        <v>79</v>
      </c>
      <c r="J4361" s="3" t="s">
        <v>80</v>
      </c>
      <c r="K4361" s="3" t="s">
        <v>83</v>
      </c>
      <c r="L4361" s="6">
        <v>101112</v>
      </c>
      <c r="M4361" s="6">
        <v>19868</v>
      </c>
      <c r="N4361" s="6">
        <v>97051</v>
      </c>
      <c r="O4361" s="6">
        <v>117461</v>
      </c>
      <c r="P4361" s="6">
        <v>41696</v>
      </c>
      <c r="Q4361" s="6">
        <v>75437.600000000006</v>
      </c>
    </row>
    <row r="4362" spans="7:17" x14ac:dyDescent="0.3">
      <c r="G4362" s="3" t="s">
        <v>74</v>
      </c>
      <c r="H4362" s="3" t="s">
        <v>75</v>
      </c>
      <c r="I4362" s="3" t="s">
        <v>79</v>
      </c>
      <c r="J4362" s="3" t="s">
        <v>80</v>
      </c>
      <c r="K4362" s="3" t="s">
        <v>84</v>
      </c>
      <c r="L4362" s="6">
        <v>101112</v>
      </c>
      <c r="M4362" s="6">
        <v>19868</v>
      </c>
      <c r="N4362" s="6">
        <v>97051</v>
      </c>
      <c r="O4362" s="6">
        <v>117461</v>
      </c>
      <c r="P4362" s="6">
        <v>84732</v>
      </c>
      <c r="Q4362" s="6">
        <v>84044.800000000003</v>
      </c>
    </row>
    <row r="4363" spans="7:17" x14ac:dyDescent="0.3">
      <c r="G4363" s="3" t="s">
        <v>74</v>
      </c>
      <c r="H4363" s="3" t="s">
        <v>75</v>
      </c>
      <c r="I4363" s="3" t="s">
        <v>79</v>
      </c>
      <c r="J4363" s="3" t="s">
        <v>80</v>
      </c>
      <c r="K4363" s="3" t="s">
        <v>24</v>
      </c>
      <c r="L4363" s="6">
        <v>101112</v>
      </c>
      <c r="M4363" s="6">
        <v>19868</v>
      </c>
      <c r="N4363" s="6">
        <v>97051</v>
      </c>
      <c r="O4363" s="6">
        <v>117461</v>
      </c>
      <c r="P4363" s="6">
        <v>100893</v>
      </c>
      <c r="Q4363" s="6">
        <v>87277</v>
      </c>
    </row>
    <row r="4364" spans="7:17" x14ac:dyDescent="0.3">
      <c r="G4364" s="3" t="s">
        <v>74</v>
      </c>
      <c r="H4364" s="3" t="s">
        <v>75</v>
      </c>
      <c r="I4364" s="3" t="s">
        <v>79</v>
      </c>
      <c r="J4364" s="3" t="s">
        <v>81</v>
      </c>
      <c r="K4364" s="3" t="s">
        <v>82</v>
      </c>
      <c r="L4364" s="6">
        <v>101112</v>
      </c>
      <c r="M4364" s="6">
        <v>19868</v>
      </c>
      <c r="N4364" s="6">
        <v>97051</v>
      </c>
      <c r="O4364" s="6">
        <v>36016</v>
      </c>
      <c r="P4364" s="6">
        <v>33332</v>
      </c>
      <c r="Q4364" s="6">
        <v>57475.8</v>
      </c>
    </row>
    <row r="4365" spans="7:17" x14ac:dyDescent="0.3">
      <c r="G4365" s="3" t="s">
        <v>74</v>
      </c>
      <c r="H4365" s="3" t="s">
        <v>75</v>
      </c>
      <c r="I4365" s="3" t="s">
        <v>79</v>
      </c>
      <c r="J4365" s="3" t="s">
        <v>81</v>
      </c>
      <c r="K4365" s="3" t="s">
        <v>83</v>
      </c>
      <c r="L4365" s="6">
        <v>101112</v>
      </c>
      <c r="M4365" s="6">
        <v>19868</v>
      </c>
      <c r="N4365" s="6">
        <v>97051</v>
      </c>
      <c r="O4365" s="6">
        <v>36016</v>
      </c>
      <c r="P4365" s="6">
        <v>41696</v>
      </c>
      <c r="Q4365" s="6">
        <v>59148.6</v>
      </c>
    </row>
    <row r="4366" spans="7:17" x14ac:dyDescent="0.3">
      <c r="G4366" s="3" t="s">
        <v>74</v>
      </c>
      <c r="H4366" s="3" t="s">
        <v>75</v>
      </c>
      <c r="I4366" s="3" t="s">
        <v>79</v>
      </c>
      <c r="J4366" s="3" t="s">
        <v>81</v>
      </c>
      <c r="K4366" s="3" t="s">
        <v>84</v>
      </c>
      <c r="L4366" s="6">
        <v>101112</v>
      </c>
      <c r="M4366" s="6">
        <v>19868</v>
      </c>
      <c r="N4366" s="6">
        <v>97051</v>
      </c>
      <c r="O4366" s="6">
        <v>36016</v>
      </c>
      <c r="P4366" s="6">
        <v>84732</v>
      </c>
      <c r="Q4366" s="6">
        <v>67755.8</v>
      </c>
    </row>
    <row r="4367" spans="7:17" x14ac:dyDescent="0.3">
      <c r="G4367" s="3" t="s">
        <v>74</v>
      </c>
      <c r="H4367" s="3" t="s">
        <v>75</v>
      </c>
      <c r="I4367" s="3" t="s">
        <v>79</v>
      </c>
      <c r="J4367" s="3" t="s">
        <v>81</v>
      </c>
      <c r="K4367" s="3" t="s">
        <v>24</v>
      </c>
      <c r="L4367" s="6">
        <v>101112</v>
      </c>
      <c r="M4367" s="6">
        <v>19868</v>
      </c>
      <c r="N4367" s="6">
        <v>97051</v>
      </c>
      <c r="O4367" s="6">
        <v>36016</v>
      </c>
      <c r="P4367" s="6">
        <v>100893</v>
      </c>
      <c r="Q4367" s="6">
        <v>70988</v>
      </c>
    </row>
    <row r="4368" spans="7:17" x14ac:dyDescent="0.3">
      <c r="G4368" s="3" t="s">
        <v>74</v>
      </c>
      <c r="H4368" s="3" t="s">
        <v>75</v>
      </c>
      <c r="I4368" s="3" t="s">
        <v>79</v>
      </c>
      <c r="J4368" s="3" t="s">
        <v>82</v>
      </c>
      <c r="K4368" s="3" t="s">
        <v>83</v>
      </c>
      <c r="L4368" s="6">
        <v>101112</v>
      </c>
      <c r="M4368" s="6">
        <v>19868</v>
      </c>
      <c r="N4368" s="6">
        <v>97051</v>
      </c>
      <c r="O4368" s="6">
        <v>33332</v>
      </c>
      <c r="P4368" s="6">
        <v>41696</v>
      </c>
      <c r="Q4368" s="6">
        <v>58611.8</v>
      </c>
    </row>
    <row r="4369" spans="7:17" x14ac:dyDescent="0.3">
      <c r="G4369" s="3" t="s">
        <v>74</v>
      </c>
      <c r="H4369" s="3" t="s">
        <v>75</v>
      </c>
      <c r="I4369" s="3" t="s">
        <v>79</v>
      </c>
      <c r="J4369" s="3" t="s">
        <v>82</v>
      </c>
      <c r="K4369" s="3" t="s">
        <v>84</v>
      </c>
      <c r="L4369" s="6">
        <v>101112</v>
      </c>
      <c r="M4369" s="6">
        <v>19868</v>
      </c>
      <c r="N4369" s="6">
        <v>97051</v>
      </c>
      <c r="O4369" s="6">
        <v>33332</v>
      </c>
      <c r="P4369" s="6">
        <v>84732</v>
      </c>
      <c r="Q4369" s="6">
        <v>67219</v>
      </c>
    </row>
    <row r="4370" spans="7:17" x14ac:dyDescent="0.3">
      <c r="G4370" s="3" t="s">
        <v>74</v>
      </c>
      <c r="H4370" s="3" t="s">
        <v>75</v>
      </c>
      <c r="I4370" s="3" t="s">
        <v>79</v>
      </c>
      <c r="J4370" s="3" t="s">
        <v>82</v>
      </c>
      <c r="K4370" s="3" t="s">
        <v>24</v>
      </c>
      <c r="L4370" s="6">
        <v>101112</v>
      </c>
      <c r="M4370" s="6">
        <v>19868</v>
      </c>
      <c r="N4370" s="6">
        <v>97051</v>
      </c>
      <c r="O4370" s="6">
        <v>33332</v>
      </c>
      <c r="P4370" s="6">
        <v>100893</v>
      </c>
      <c r="Q4370" s="6">
        <v>70451.199999999997</v>
      </c>
    </row>
    <row r="4371" spans="7:17" x14ac:dyDescent="0.3">
      <c r="G4371" s="3" t="s">
        <v>74</v>
      </c>
      <c r="H4371" s="3" t="s">
        <v>75</v>
      </c>
      <c r="I4371" s="3" t="s">
        <v>79</v>
      </c>
      <c r="J4371" s="3" t="s">
        <v>83</v>
      </c>
      <c r="K4371" s="3" t="s">
        <v>84</v>
      </c>
      <c r="L4371" s="6">
        <v>101112</v>
      </c>
      <c r="M4371" s="6">
        <v>19868</v>
      </c>
      <c r="N4371" s="6">
        <v>97051</v>
      </c>
      <c r="O4371" s="6">
        <v>41696</v>
      </c>
      <c r="P4371" s="6">
        <v>84732</v>
      </c>
      <c r="Q4371" s="6">
        <v>68891.8</v>
      </c>
    </row>
    <row r="4372" spans="7:17" x14ac:dyDescent="0.3">
      <c r="G4372" s="3" t="s">
        <v>74</v>
      </c>
      <c r="H4372" s="3" t="s">
        <v>75</v>
      </c>
      <c r="I4372" s="3" t="s">
        <v>79</v>
      </c>
      <c r="J4372" s="3" t="s">
        <v>83</v>
      </c>
      <c r="K4372" s="3" t="s">
        <v>24</v>
      </c>
      <c r="L4372" s="6">
        <v>101112</v>
      </c>
      <c r="M4372" s="6">
        <v>19868</v>
      </c>
      <c r="N4372" s="6">
        <v>97051</v>
      </c>
      <c r="O4372" s="6">
        <v>41696</v>
      </c>
      <c r="P4372" s="6">
        <v>100893</v>
      </c>
      <c r="Q4372" s="6">
        <v>72124</v>
      </c>
    </row>
    <row r="4373" spans="7:17" x14ac:dyDescent="0.3">
      <c r="G4373" s="3" t="s">
        <v>74</v>
      </c>
      <c r="H4373" s="3" t="s">
        <v>75</v>
      </c>
      <c r="I4373" s="3" t="s">
        <v>79</v>
      </c>
      <c r="J4373" s="3" t="s">
        <v>84</v>
      </c>
      <c r="K4373" s="3" t="s">
        <v>24</v>
      </c>
      <c r="L4373" s="6">
        <v>101112</v>
      </c>
      <c r="M4373" s="6">
        <v>19868</v>
      </c>
      <c r="N4373" s="6">
        <v>97051</v>
      </c>
      <c r="O4373" s="6">
        <v>84732</v>
      </c>
      <c r="P4373" s="6">
        <v>100893</v>
      </c>
      <c r="Q4373" s="6">
        <v>80731.199999999997</v>
      </c>
    </row>
    <row r="4374" spans="7:17" x14ac:dyDescent="0.3">
      <c r="G4374" s="3" t="s">
        <v>74</v>
      </c>
      <c r="H4374" s="3" t="s">
        <v>75</v>
      </c>
      <c r="I4374" s="3" t="s">
        <v>25</v>
      </c>
      <c r="J4374" s="3" t="s">
        <v>80</v>
      </c>
      <c r="K4374" s="3" t="s">
        <v>81</v>
      </c>
      <c r="L4374" s="6">
        <v>101112</v>
      </c>
      <c r="M4374" s="6">
        <v>19868</v>
      </c>
      <c r="N4374" s="6">
        <v>50249</v>
      </c>
      <c r="O4374" s="6">
        <v>117461</v>
      </c>
      <c r="P4374" s="6">
        <v>36016</v>
      </c>
      <c r="Q4374" s="6">
        <v>64941.2</v>
      </c>
    </row>
    <row r="4375" spans="7:17" x14ac:dyDescent="0.3">
      <c r="G4375" s="3" t="s">
        <v>74</v>
      </c>
      <c r="H4375" s="3" t="s">
        <v>75</v>
      </c>
      <c r="I4375" s="3" t="s">
        <v>25</v>
      </c>
      <c r="J4375" s="3" t="s">
        <v>80</v>
      </c>
      <c r="K4375" s="3" t="s">
        <v>82</v>
      </c>
      <c r="L4375" s="6">
        <v>101112</v>
      </c>
      <c r="M4375" s="6">
        <v>19868</v>
      </c>
      <c r="N4375" s="6">
        <v>50249</v>
      </c>
      <c r="O4375" s="6">
        <v>117461</v>
      </c>
      <c r="P4375" s="6">
        <v>33332</v>
      </c>
      <c r="Q4375" s="6">
        <v>64404.4</v>
      </c>
    </row>
    <row r="4376" spans="7:17" x14ac:dyDescent="0.3">
      <c r="G4376" s="3" t="s">
        <v>74</v>
      </c>
      <c r="H4376" s="3" t="s">
        <v>75</v>
      </c>
      <c r="I4376" s="3" t="s">
        <v>25</v>
      </c>
      <c r="J4376" s="3" t="s">
        <v>80</v>
      </c>
      <c r="K4376" s="3" t="s">
        <v>83</v>
      </c>
      <c r="L4376" s="6">
        <v>101112</v>
      </c>
      <c r="M4376" s="6">
        <v>19868</v>
      </c>
      <c r="N4376" s="6">
        <v>50249</v>
      </c>
      <c r="O4376" s="6">
        <v>117461</v>
      </c>
      <c r="P4376" s="6">
        <v>41696</v>
      </c>
      <c r="Q4376" s="6">
        <v>66077.2</v>
      </c>
    </row>
    <row r="4377" spans="7:17" x14ac:dyDescent="0.3">
      <c r="G4377" s="3" t="s">
        <v>74</v>
      </c>
      <c r="H4377" s="3" t="s">
        <v>75</v>
      </c>
      <c r="I4377" s="3" t="s">
        <v>25</v>
      </c>
      <c r="J4377" s="3" t="s">
        <v>80</v>
      </c>
      <c r="K4377" s="3" t="s">
        <v>84</v>
      </c>
      <c r="L4377" s="6">
        <v>101112</v>
      </c>
      <c r="M4377" s="6">
        <v>19868</v>
      </c>
      <c r="N4377" s="6">
        <v>50249</v>
      </c>
      <c r="O4377" s="6">
        <v>117461</v>
      </c>
      <c r="P4377" s="6">
        <v>84732</v>
      </c>
      <c r="Q4377" s="6">
        <v>74684.399999999994</v>
      </c>
    </row>
    <row r="4378" spans="7:17" x14ac:dyDescent="0.3">
      <c r="G4378" s="3" t="s">
        <v>74</v>
      </c>
      <c r="H4378" s="3" t="s">
        <v>75</v>
      </c>
      <c r="I4378" s="3" t="s">
        <v>25</v>
      </c>
      <c r="J4378" s="3" t="s">
        <v>80</v>
      </c>
      <c r="K4378" s="3" t="s">
        <v>24</v>
      </c>
      <c r="L4378" s="6">
        <v>101112</v>
      </c>
      <c r="M4378" s="6">
        <v>19868</v>
      </c>
      <c r="N4378" s="6">
        <v>50249</v>
      </c>
      <c r="O4378" s="6">
        <v>117461</v>
      </c>
      <c r="P4378" s="6">
        <v>100893</v>
      </c>
      <c r="Q4378" s="6">
        <v>77916.600000000006</v>
      </c>
    </row>
    <row r="4379" spans="7:17" x14ac:dyDescent="0.3">
      <c r="G4379" s="3" t="s">
        <v>74</v>
      </c>
      <c r="H4379" s="3" t="s">
        <v>75</v>
      </c>
      <c r="I4379" s="3" t="s">
        <v>25</v>
      </c>
      <c r="J4379" s="3" t="s">
        <v>81</v>
      </c>
      <c r="K4379" s="3" t="s">
        <v>82</v>
      </c>
      <c r="L4379" s="6">
        <v>101112</v>
      </c>
      <c r="M4379" s="6">
        <v>19868</v>
      </c>
      <c r="N4379" s="6">
        <v>50249</v>
      </c>
      <c r="O4379" s="6">
        <v>36016</v>
      </c>
      <c r="P4379" s="6">
        <v>33332</v>
      </c>
      <c r="Q4379" s="6">
        <v>48115.4</v>
      </c>
    </row>
    <row r="4380" spans="7:17" x14ac:dyDescent="0.3">
      <c r="G4380" s="3" t="s">
        <v>74</v>
      </c>
      <c r="H4380" s="3" t="s">
        <v>75</v>
      </c>
      <c r="I4380" s="3" t="s">
        <v>25</v>
      </c>
      <c r="J4380" s="3" t="s">
        <v>81</v>
      </c>
      <c r="K4380" s="3" t="s">
        <v>83</v>
      </c>
      <c r="L4380" s="6">
        <v>101112</v>
      </c>
      <c r="M4380" s="6">
        <v>19868</v>
      </c>
      <c r="N4380" s="6">
        <v>50249</v>
      </c>
      <c r="O4380" s="6">
        <v>36016</v>
      </c>
      <c r="P4380" s="6">
        <v>41696</v>
      </c>
      <c r="Q4380" s="6">
        <v>49788.2</v>
      </c>
    </row>
    <row r="4381" spans="7:17" x14ac:dyDescent="0.3">
      <c r="G4381" s="3" t="s">
        <v>74</v>
      </c>
      <c r="H4381" s="3" t="s">
        <v>75</v>
      </c>
      <c r="I4381" s="3" t="s">
        <v>25</v>
      </c>
      <c r="J4381" s="3" t="s">
        <v>81</v>
      </c>
      <c r="K4381" s="3" t="s">
        <v>84</v>
      </c>
      <c r="L4381" s="6">
        <v>101112</v>
      </c>
      <c r="M4381" s="6">
        <v>19868</v>
      </c>
      <c r="N4381" s="6">
        <v>50249</v>
      </c>
      <c r="O4381" s="6">
        <v>36016</v>
      </c>
      <c r="P4381" s="6">
        <v>84732</v>
      </c>
      <c r="Q4381" s="6">
        <v>58395.4</v>
      </c>
    </row>
    <row r="4382" spans="7:17" x14ac:dyDescent="0.3">
      <c r="G4382" s="3" t="s">
        <v>74</v>
      </c>
      <c r="H4382" s="3" t="s">
        <v>75</v>
      </c>
      <c r="I4382" s="3" t="s">
        <v>25</v>
      </c>
      <c r="J4382" s="3" t="s">
        <v>81</v>
      </c>
      <c r="K4382" s="3" t="s">
        <v>24</v>
      </c>
      <c r="L4382" s="6">
        <v>101112</v>
      </c>
      <c r="M4382" s="6">
        <v>19868</v>
      </c>
      <c r="N4382" s="6">
        <v>50249</v>
      </c>
      <c r="O4382" s="6">
        <v>36016</v>
      </c>
      <c r="P4382" s="6">
        <v>100893</v>
      </c>
      <c r="Q4382" s="6">
        <v>61627.6</v>
      </c>
    </row>
    <row r="4383" spans="7:17" x14ac:dyDescent="0.3">
      <c r="G4383" s="3" t="s">
        <v>74</v>
      </c>
      <c r="H4383" s="3" t="s">
        <v>75</v>
      </c>
      <c r="I4383" s="3" t="s">
        <v>25</v>
      </c>
      <c r="J4383" s="3" t="s">
        <v>82</v>
      </c>
      <c r="K4383" s="3" t="s">
        <v>83</v>
      </c>
      <c r="L4383" s="6">
        <v>101112</v>
      </c>
      <c r="M4383" s="6">
        <v>19868</v>
      </c>
      <c r="N4383" s="6">
        <v>50249</v>
      </c>
      <c r="O4383" s="6">
        <v>33332</v>
      </c>
      <c r="P4383" s="6">
        <v>41696</v>
      </c>
      <c r="Q4383" s="6">
        <v>49251.4</v>
      </c>
    </row>
    <row r="4384" spans="7:17" x14ac:dyDescent="0.3">
      <c r="G4384" s="3" t="s">
        <v>74</v>
      </c>
      <c r="H4384" s="3" t="s">
        <v>75</v>
      </c>
      <c r="I4384" s="3" t="s">
        <v>25</v>
      </c>
      <c r="J4384" s="3" t="s">
        <v>82</v>
      </c>
      <c r="K4384" s="3" t="s">
        <v>84</v>
      </c>
      <c r="L4384" s="6">
        <v>101112</v>
      </c>
      <c r="M4384" s="6">
        <v>19868</v>
      </c>
      <c r="N4384" s="6">
        <v>50249</v>
      </c>
      <c r="O4384" s="6">
        <v>33332</v>
      </c>
      <c r="P4384" s="6">
        <v>84732</v>
      </c>
      <c r="Q4384" s="6">
        <v>57858.6</v>
      </c>
    </row>
    <row r="4385" spans="7:17" x14ac:dyDescent="0.3">
      <c r="G4385" s="3" t="s">
        <v>74</v>
      </c>
      <c r="H4385" s="3" t="s">
        <v>75</v>
      </c>
      <c r="I4385" s="3" t="s">
        <v>25</v>
      </c>
      <c r="J4385" s="3" t="s">
        <v>82</v>
      </c>
      <c r="K4385" s="3" t="s">
        <v>24</v>
      </c>
      <c r="L4385" s="6">
        <v>101112</v>
      </c>
      <c r="M4385" s="6">
        <v>19868</v>
      </c>
      <c r="N4385" s="6">
        <v>50249</v>
      </c>
      <c r="O4385" s="6">
        <v>33332</v>
      </c>
      <c r="P4385" s="6">
        <v>100893</v>
      </c>
      <c r="Q4385" s="6">
        <v>61090.8</v>
      </c>
    </row>
    <row r="4386" spans="7:17" x14ac:dyDescent="0.3">
      <c r="G4386" s="3" t="s">
        <v>74</v>
      </c>
      <c r="H4386" s="3" t="s">
        <v>75</v>
      </c>
      <c r="I4386" s="3" t="s">
        <v>25</v>
      </c>
      <c r="J4386" s="3" t="s">
        <v>83</v>
      </c>
      <c r="K4386" s="3" t="s">
        <v>84</v>
      </c>
      <c r="L4386" s="6">
        <v>101112</v>
      </c>
      <c r="M4386" s="6">
        <v>19868</v>
      </c>
      <c r="N4386" s="6">
        <v>50249</v>
      </c>
      <c r="O4386" s="6">
        <v>41696</v>
      </c>
      <c r="P4386" s="6">
        <v>84732</v>
      </c>
      <c r="Q4386" s="6">
        <v>59531.4</v>
      </c>
    </row>
    <row r="4387" spans="7:17" x14ac:dyDescent="0.3">
      <c r="G4387" s="3" t="s">
        <v>74</v>
      </c>
      <c r="H4387" s="3" t="s">
        <v>75</v>
      </c>
      <c r="I4387" s="3" t="s">
        <v>25</v>
      </c>
      <c r="J4387" s="3" t="s">
        <v>83</v>
      </c>
      <c r="K4387" s="3" t="s">
        <v>24</v>
      </c>
      <c r="L4387" s="6">
        <v>101112</v>
      </c>
      <c r="M4387" s="6">
        <v>19868</v>
      </c>
      <c r="N4387" s="6">
        <v>50249</v>
      </c>
      <c r="O4387" s="6">
        <v>41696</v>
      </c>
      <c r="P4387" s="6">
        <v>100893</v>
      </c>
      <c r="Q4387" s="6">
        <v>62763.6</v>
      </c>
    </row>
    <row r="4388" spans="7:17" x14ac:dyDescent="0.3">
      <c r="G4388" s="3" t="s">
        <v>74</v>
      </c>
      <c r="H4388" s="3" t="s">
        <v>75</v>
      </c>
      <c r="I4388" s="3" t="s">
        <v>25</v>
      </c>
      <c r="J4388" s="3" t="s">
        <v>84</v>
      </c>
      <c r="K4388" s="3" t="s">
        <v>24</v>
      </c>
      <c r="L4388" s="6">
        <v>101112</v>
      </c>
      <c r="M4388" s="6">
        <v>19868</v>
      </c>
      <c r="N4388" s="6">
        <v>50249</v>
      </c>
      <c r="O4388" s="6">
        <v>84732</v>
      </c>
      <c r="P4388" s="6">
        <v>100893</v>
      </c>
      <c r="Q4388" s="6">
        <v>71370.8</v>
      </c>
    </row>
    <row r="4389" spans="7:17" x14ac:dyDescent="0.3">
      <c r="G4389" s="3" t="s">
        <v>74</v>
      </c>
      <c r="H4389" s="3" t="s">
        <v>75</v>
      </c>
      <c r="I4389" s="3" t="s">
        <v>80</v>
      </c>
      <c r="J4389" s="3" t="s">
        <v>81</v>
      </c>
      <c r="K4389" s="3" t="s">
        <v>82</v>
      </c>
      <c r="L4389" s="6">
        <v>101112</v>
      </c>
      <c r="M4389" s="6">
        <v>19868</v>
      </c>
      <c r="N4389" s="6">
        <v>117461</v>
      </c>
      <c r="O4389" s="6">
        <v>36016</v>
      </c>
      <c r="P4389" s="6">
        <v>33332</v>
      </c>
      <c r="Q4389" s="6">
        <v>61557.8</v>
      </c>
    </row>
    <row r="4390" spans="7:17" x14ac:dyDescent="0.3">
      <c r="G4390" s="3" t="s">
        <v>74</v>
      </c>
      <c r="H4390" s="3" t="s">
        <v>75</v>
      </c>
      <c r="I4390" s="3" t="s">
        <v>80</v>
      </c>
      <c r="J4390" s="3" t="s">
        <v>81</v>
      </c>
      <c r="K4390" s="3" t="s">
        <v>83</v>
      </c>
      <c r="L4390" s="6">
        <v>101112</v>
      </c>
      <c r="M4390" s="6">
        <v>19868</v>
      </c>
      <c r="N4390" s="6">
        <v>117461</v>
      </c>
      <c r="O4390" s="6">
        <v>36016</v>
      </c>
      <c r="P4390" s="6">
        <v>41696</v>
      </c>
      <c r="Q4390" s="6">
        <v>63230.6</v>
      </c>
    </row>
    <row r="4391" spans="7:17" x14ac:dyDescent="0.3">
      <c r="G4391" s="3" t="s">
        <v>74</v>
      </c>
      <c r="H4391" s="3" t="s">
        <v>75</v>
      </c>
      <c r="I4391" s="3" t="s">
        <v>80</v>
      </c>
      <c r="J4391" s="3" t="s">
        <v>81</v>
      </c>
      <c r="K4391" s="3" t="s">
        <v>84</v>
      </c>
      <c r="L4391" s="6">
        <v>101112</v>
      </c>
      <c r="M4391" s="6">
        <v>19868</v>
      </c>
      <c r="N4391" s="6">
        <v>117461</v>
      </c>
      <c r="O4391" s="6">
        <v>36016</v>
      </c>
      <c r="P4391" s="6">
        <v>84732</v>
      </c>
      <c r="Q4391" s="6">
        <v>71837.8</v>
      </c>
    </row>
    <row r="4392" spans="7:17" x14ac:dyDescent="0.3">
      <c r="G4392" s="3" t="s">
        <v>74</v>
      </c>
      <c r="H4392" s="3" t="s">
        <v>75</v>
      </c>
      <c r="I4392" s="3" t="s">
        <v>80</v>
      </c>
      <c r="J4392" s="3" t="s">
        <v>81</v>
      </c>
      <c r="K4392" s="3" t="s">
        <v>24</v>
      </c>
      <c r="L4392" s="6">
        <v>101112</v>
      </c>
      <c r="M4392" s="6">
        <v>19868</v>
      </c>
      <c r="N4392" s="6">
        <v>117461</v>
      </c>
      <c r="O4392" s="6">
        <v>36016</v>
      </c>
      <c r="P4392" s="6">
        <v>100893</v>
      </c>
      <c r="Q4392" s="6">
        <v>75070</v>
      </c>
    </row>
    <row r="4393" spans="7:17" x14ac:dyDescent="0.3">
      <c r="G4393" s="3" t="s">
        <v>74</v>
      </c>
      <c r="H4393" s="3" t="s">
        <v>75</v>
      </c>
      <c r="I4393" s="3" t="s">
        <v>80</v>
      </c>
      <c r="J4393" s="3" t="s">
        <v>82</v>
      </c>
      <c r="K4393" s="3" t="s">
        <v>83</v>
      </c>
      <c r="L4393" s="6">
        <v>101112</v>
      </c>
      <c r="M4393" s="6">
        <v>19868</v>
      </c>
      <c r="N4393" s="6">
        <v>117461</v>
      </c>
      <c r="O4393" s="6">
        <v>33332</v>
      </c>
      <c r="P4393" s="6">
        <v>41696</v>
      </c>
      <c r="Q4393" s="6">
        <v>62693.8</v>
      </c>
    </row>
    <row r="4394" spans="7:17" x14ac:dyDescent="0.3">
      <c r="G4394" s="3" t="s">
        <v>74</v>
      </c>
      <c r="H4394" s="3" t="s">
        <v>75</v>
      </c>
      <c r="I4394" s="3" t="s">
        <v>80</v>
      </c>
      <c r="J4394" s="3" t="s">
        <v>82</v>
      </c>
      <c r="K4394" s="3" t="s">
        <v>84</v>
      </c>
      <c r="L4394" s="6">
        <v>101112</v>
      </c>
      <c r="M4394" s="6">
        <v>19868</v>
      </c>
      <c r="N4394" s="6">
        <v>117461</v>
      </c>
      <c r="O4394" s="6">
        <v>33332</v>
      </c>
      <c r="P4394" s="6">
        <v>84732</v>
      </c>
      <c r="Q4394" s="6">
        <v>71301</v>
      </c>
    </row>
    <row r="4395" spans="7:17" x14ac:dyDescent="0.3">
      <c r="G4395" s="3" t="s">
        <v>74</v>
      </c>
      <c r="H4395" s="3" t="s">
        <v>75</v>
      </c>
      <c r="I4395" s="3" t="s">
        <v>80</v>
      </c>
      <c r="J4395" s="3" t="s">
        <v>82</v>
      </c>
      <c r="K4395" s="3" t="s">
        <v>24</v>
      </c>
      <c r="L4395" s="6">
        <v>101112</v>
      </c>
      <c r="M4395" s="6">
        <v>19868</v>
      </c>
      <c r="N4395" s="6">
        <v>117461</v>
      </c>
      <c r="O4395" s="6">
        <v>33332</v>
      </c>
      <c r="P4395" s="6">
        <v>100893</v>
      </c>
      <c r="Q4395" s="6">
        <v>74533.2</v>
      </c>
    </row>
    <row r="4396" spans="7:17" x14ac:dyDescent="0.3">
      <c r="G4396" s="3" t="s">
        <v>74</v>
      </c>
      <c r="H4396" s="3" t="s">
        <v>75</v>
      </c>
      <c r="I4396" s="3" t="s">
        <v>80</v>
      </c>
      <c r="J4396" s="3" t="s">
        <v>83</v>
      </c>
      <c r="K4396" s="3" t="s">
        <v>84</v>
      </c>
      <c r="L4396" s="6">
        <v>101112</v>
      </c>
      <c r="M4396" s="6">
        <v>19868</v>
      </c>
      <c r="N4396" s="6">
        <v>117461</v>
      </c>
      <c r="O4396" s="6">
        <v>41696</v>
      </c>
      <c r="P4396" s="6">
        <v>84732</v>
      </c>
      <c r="Q4396" s="6">
        <v>72973.8</v>
      </c>
    </row>
    <row r="4397" spans="7:17" x14ac:dyDescent="0.3">
      <c r="G4397" s="3" t="s">
        <v>74</v>
      </c>
      <c r="H4397" s="3" t="s">
        <v>75</v>
      </c>
      <c r="I4397" s="3" t="s">
        <v>80</v>
      </c>
      <c r="J4397" s="3" t="s">
        <v>83</v>
      </c>
      <c r="K4397" s="3" t="s">
        <v>24</v>
      </c>
      <c r="L4397" s="6">
        <v>101112</v>
      </c>
      <c r="M4397" s="6">
        <v>19868</v>
      </c>
      <c r="N4397" s="6">
        <v>117461</v>
      </c>
      <c r="O4397" s="6">
        <v>41696</v>
      </c>
      <c r="P4397" s="6">
        <v>100893</v>
      </c>
      <c r="Q4397" s="6">
        <v>76206</v>
      </c>
    </row>
    <row r="4398" spans="7:17" x14ac:dyDescent="0.3">
      <c r="G4398" s="3" t="s">
        <v>74</v>
      </c>
      <c r="H4398" s="3" t="s">
        <v>75</v>
      </c>
      <c r="I4398" s="3" t="s">
        <v>80</v>
      </c>
      <c r="J4398" s="3" t="s">
        <v>84</v>
      </c>
      <c r="K4398" s="3" t="s">
        <v>24</v>
      </c>
      <c r="L4398" s="6">
        <v>101112</v>
      </c>
      <c r="M4398" s="6">
        <v>19868</v>
      </c>
      <c r="N4398" s="6">
        <v>117461</v>
      </c>
      <c r="O4398" s="6">
        <v>84732</v>
      </c>
      <c r="P4398" s="6">
        <v>100893</v>
      </c>
      <c r="Q4398" s="6">
        <v>84813.2</v>
      </c>
    </row>
    <row r="4399" spans="7:17" x14ac:dyDescent="0.3">
      <c r="G4399" s="3" t="s">
        <v>74</v>
      </c>
      <c r="H4399" s="3" t="s">
        <v>75</v>
      </c>
      <c r="I4399" s="3" t="s">
        <v>81</v>
      </c>
      <c r="J4399" s="3" t="s">
        <v>82</v>
      </c>
      <c r="K4399" s="3" t="s">
        <v>83</v>
      </c>
      <c r="L4399" s="6">
        <v>101112</v>
      </c>
      <c r="M4399" s="6">
        <v>19868</v>
      </c>
      <c r="N4399" s="6">
        <v>36016</v>
      </c>
      <c r="O4399" s="6">
        <v>33332</v>
      </c>
      <c r="P4399" s="6">
        <v>41696</v>
      </c>
      <c r="Q4399" s="6">
        <v>46404.800000000003</v>
      </c>
    </row>
    <row r="4400" spans="7:17" x14ac:dyDescent="0.3">
      <c r="G4400" s="3" t="s">
        <v>74</v>
      </c>
      <c r="H4400" s="3" t="s">
        <v>75</v>
      </c>
      <c r="I4400" s="3" t="s">
        <v>81</v>
      </c>
      <c r="J4400" s="3" t="s">
        <v>82</v>
      </c>
      <c r="K4400" s="3" t="s">
        <v>84</v>
      </c>
      <c r="L4400" s="6">
        <v>101112</v>
      </c>
      <c r="M4400" s="6">
        <v>19868</v>
      </c>
      <c r="N4400" s="6">
        <v>36016</v>
      </c>
      <c r="O4400" s="6">
        <v>33332</v>
      </c>
      <c r="P4400" s="6">
        <v>84732</v>
      </c>
      <c r="Q4400" s="6">
        <v>55012</v>
      </c>
    </row>
    <row r="4401" spans="7:17" x14ac:dyDescent="0.3">
      <c r="G4401" s="3" t="s">
        <v>74</v>
      </c>
      <c r="H4401" s="3" t="s">
        <v>75</v>
      </c>
      <c r="I4401" s="3" t="s">
        <v>81</v>
      </c>
      <c r="J4401" s="3" t="s">
        <v>82</v>
      </c>
      <c r="K4401" s="3" t="s">
        <v>24</v>
      </c>
      <c r="L4401" s="6">
        <v>101112</v>
      </c>
      <c r="M4401" s="6">
        <v>19868</v>
      </c>
      <c r="N4401" s="6">
        <v>36016</v>
      </c>
      <c r="O4401" s="6">
        <v>33332</v>
      </c>
      <c r="P4401" s="6">
        <v>100893</v>
      </c>
      <c r="Q4401" s="6">
        <v>58244.2</v>
      </c>
    </row>
    <row r="4402" spans="7:17" x14ac:dyDescent="0.3">
      <c r="G4402" s="3" t="s">
        <v>74</v>
      </c>
      <c r="H4402" s="3" t="s">
        <v>75</v>
      </c>
      <c r="I4402" s="3" t="s">
        <v>81</v>
      </c>
      <c r="J4402" s="3" t="s">
        <v>83</v>
      </c>
      <c r="K4402" s="3" t="s">
        <v>84</v>
      </c>
      <c r="L4402" s="6">
        <v>101112</v>
      </c>
      <c r="M4402" s="6">
        <v>19868</v>
      </c>
      <c r="N4402" s="6">
        <v>36016</v>
      </c>
      <c r="O4402" s="6">
        <v>41696</v>
      </c>
      <c r="P4402" s="6">
        <v>84732</v>
      </c>
      <c r="Q4402" s="6">
        <v>56684.800000000003</v>
      </c>
    </row>
    <row r="4403" spans="7:17" x14ac:dyDescent="0.3">
      <c r="G4403" s="3" t="s">
        <v>74</v>
      </c>
      <c r="H4403" s="3" t="s">
        <v>75</v>
      </c>
      <c r="I4403" s="3" t="s">
        <v>81</v>
      </c>
      <c r="J4403" s="3" t="s">
        <v>83</v>
      </c>
      <c r="K4403" s="3" t="s">
        <v>24</v>
      </c>
      <c r="L4403" s="6">
        <v>101112</v>
      </c>
      <c r="M4403" s="6">
        <v>19868</v>
      </c>
      <c r="N4403" s="6">
        <v>36016</v>
      </c>
      <c r="O4403" s="6">
        <v>41696</v>
      </c>
      <c r="P4403" s="6">
        <v>100893</v>
      </c>
      <c r="Q4403" s="6">
        <v>59917</v>
      </c>
    </row>
    <row r="4404" spans="7:17" x14ac:dyDescent="0.3">
      <c r="G4404" s="3" t="s">
        <v>74</v>
      </c>
      <c r="H4404" s="3" t="s">
        <v>75</v>
      </c>
      <c r="I4404" s="3" t="s">
        <v>81</v>
      </c>
      <c r="J4404" s="3" t="s">
        <v>84</v>
      </c>
      <c r="K4404" s="3" t="s">
        <v>24</v>
      </c>
      <c r="L4404" s="6">
        <v>101112</v>
      </c>
      <c r="M4404" s="6">
        <v>19868</v>
      </c>
      <c r="N4404" s="6">
        <v>36016</v>
      </c>
      <c r="O4404" s="6">
        <v>84732</v>
      </c>
      <c r="P4404" s="6">
        <v>100893</v>
      </c>
      <c r="Q4404" s="6">
        <v>68524.2</v>
      </c>
    </row>
    <row r="4405" spans="7:17" x14ac:dyDescent="0.3">
      <c r="G4405" s="3" t="s">
        <v>74</v>
      </c>
      <c r="H4405" s="3" t="s">
        <v>75</v>
      </c>
      <c r="I4405" s="3" t="s">
        <v>82</v>
      </c>
      <c r="J4405" s="3" t="s">
        <v>83</v>
      </c>
      <c r="K4405" s="3" t="s">
        <v>84</v>
      </c>
      <c r="L4405" s="6">
        <v>101112</v>
      </c>
      <c r="M4405" s="6">
        <v>19868</v>
      </c>
      <c r="N4405" s="6">
        <v>33332</v>
      </c>
      <c r="O4405" s="6">
        <v>41696</v>
      </c>
      <c r="P4405" s="6">
        <v>84732</v>
      </c>
      <c r="Q4405" s="6">
        <v>56148</v>
      </c>
    </row>
    <row r="4406" spans="7:17" x14ac:dyDescent="0.3">
      <c r="G4406" s="3" t="s">
        <v>74</v>
      </c>
      <c r="H4406" s="3" t="s">
        <v>75</v>
      </c>
      <c r="I4406" s="3" t="s">
        <v>82</v>
      </c>
      <c r="J4406" s="3" t="s">
        <v>83</v>
      </c>
      <c r="K4406" s="3" t="s">
        <v>24</v>
      </c>
      <c r="L4406" s="6">
        <v>101112</v>
      </c>
      <c r="M4406" s="6">
        <v>19868</v>
      </c>
      <c r="N4406" s="6">
        <v>33332</v>
      </c>
      <c r="O4406" s="6">
        <v>41696</v>
      </c>
      <c r="P4406" s="6">
        <v>100893</v>
      </c>
      <c r="Q4406" s="6">
        <v>59380.2</v>
      </c>
    </row>
    <row r="4407" spans="7:17" x14ac:dyDescent="0.3">
      <c r="G4407" s="3" t="s">
        <v>74</v>
      </c>
      <c r="H4407" s="3" t="s">
        <v>75</v>
      </c>
      <c r="I4407" s="3" t="s">
        <v>82</v>
      </c>
      <c r="J4407" s="3" t="s">
        <v>84</v>
      </c>
      <c r="K4407" s="3" t="s">
        <v>24</v>
      </c>
      <c r="L4407" s="6">
        <v>101112</v>
      </c>
      <c r="M4407" s="6">
        <v>19868</v>
      </c>
      <c r="N4407" s="6">
        <v>33332</v>
      </c>
      <c r="O4407" s="6">
        <v>84732</v>
      </c>
      <c r="P4407" s="6">
        <v>100893</v>
      </c>
      <c r="Q4407" s="6">
        <v>67987.399999999994</v>
      </c>
    </row>
    <row r="4408" spans="7:17" x14ac:dyDescent="0.3">
      <c r="G4408" s="3" t="s">
        <v>74</v>
      </c>
      <c r="H4408" s="3" t="s">
        <v>75</v>
      </c>
      <c r="I4408" s="3" t="s">
        <v>83</v>
      </c>
      <c r="J4408" s="3" t="s">
        <v>84</v>
      </c>
      <c r="K4408" s="3" t="s">
        <v>24</v>
      </c>
      <c r="L4408" s="6">
        <v>101112</v>
      </c>
      <c r="M4408" s="6">
        <v>19868</v>
      </c>
      <c r="N4408" s="6">
        <v>41696</v>
      </c>
      <c r="O4408" s="6">
        <v>84732</v>
      </c>
      <c r="P4408" s="6">
        <v>100893</v>
      </c>
      <c r="Q4408" s="6">
        <v>69660.2</v>
      </c>
    </row>
    <row r="4409" spans="7:17" x14ac:dyDescent="0.3">
      <c r="G4409" s="3" t="s">
        <v>74</v>
      </c>
      <c r="H4409" s="3" t="s">
        <v>76</v>
      </c>
      <c r="I4409" s="3" t="s">
        <v>23</v>
      </c>
      <c r="J4409" s="3" t="s">
        <v>77</v>
      </c>
      <c r="K4409" s="3" t="s">
        <v>78</v>
      </c>
      <c r="L4409" s="6">
        <v>101112</v>
      </c>
      <c r="M4409" s="6">
        <v>36021</v>
      </c>
      <c r="N4409" s="6">
        <v>12030</v>
      </c>
      <c r="O4409" s="6">
        <v>65219</v>
      </c>
      <c r="P4409" s="6">
        <v>94450</v>
      </c>
      <c r="Q4409" s="6">
        <v>61766.400000000001</v>
      </c>
    </row>
    <row r="4410" spans="7:17" x14ac:dyDescent="0.3">
      <c r="G4410" s="3" t="s">
        <v>74</v>
      </c>
      <c r="H4410" s="3" t="s">
        <v>76</v>
      </c>
      <c r="I4410" s="3" t="s">
        <v>23</v>
      </c>
      <c r="J4410" s="3" t="s">
        <v>77</v>
      </c>
      <c r="K4410" s="3" t="s">
        <v>79</v>
      </c>
      <c r="L4410" s="6">
        <v>101112</v>
      </c>
      <c r="M4410" s="6">
        <v>36021</v>
      </c>
      <c r="N4410" s="6">
        <v>12030</v>
      </c>
      <c r="O4410" s="6">
        <v>65219</v>
      </c>
      <c r="P4410" s="6">
        <v>97051</v>
      </c>
      <c r="Q4410" s="6">
        <v>62286.6</v>
      </c>
    </row>
    <row r="4411" spans="7:17" x14ac:dyDescent="0.3">
      <c r="G4411" s="3" t="s">
        <v>74</v>
      </c>
      <c r="H4411" s="3" t="s">
        <v>76</v>
      </c>
      <c r="I4411" s="3" t="s">
        <v>23</v>
      </c>
      <c r="J4411" s="3" t="s">
        <v>77</v>
      </c>
      <c r="K4411" s="3" t="s">
        <v>25</v>
      </c>
      <c r="L4411" s="6">
        <v>101112</v>
      </c>
      <c r="M4411" s="6">
        <v>36021</v>
      </c>
      <c r="N4411" s="6">
        <v>12030</v>
      </c>
      <c r="O4411" s="6">
        <v>65219</v>
      </c>
      <c r="P4411" s="6">
        <v>50249</v>
      </c>
      <c r="Q4411" s="6">
        <v>52926.2</v>
      </c>
    </row>
    <row r="4412" spans="7:17" x14ac:dyDescent="0.3">
      <c r="G4412" s="3" t="s">
        <v>74</v>
      </c>
      <c r="H4412" s="3" t="s">
        <v>76</v>
      </c>
      <c r="I4412" s="3" t="s">
        <v>23</v>
      </c>
      <c r="J4412" s="3" t="s">
        <v>77</v>
      </c>
      <c r="K4412" s="3" t="s">
        <v>80</v>
      </c>
      <c r="L4412" s="6">
        <v>101112</v>
      </c>
      <c r="M4412" s="6">
        <v>36021</v>
      </c>
      <c r="N4412" s="6">
        <v>12030</v>
      </c>
      <c r="O4412" s="6">
        <v>65219</v>
      </c>
      <c r="P4412" s="6">
        <v>117461</v>
      </c>
      <c r="Q4412" s="6">
        <v>66368.600000000006</v>
      </c>
    </row>
    <row r="4413" spans="7:17" x14ac:dyDescent="0.3">
      <c r="G4413" s="3" t="s">
        <v>74</v>
      </c>
      <c r="H4413" s="3" t="s">
        <v>76</v>
      </c>
      <c r="I4413" s="3" t="s">
        <v>23</v>
      </c>
      <c r="J4413" s="3" t="s">
        <v>77</v>
      </c>
      <c r="K4413" s="3" t="s">
        <v>81</v>
      </c>
      <c r="L4413" s="6">
        <v>101112</v>
      </c>
      <c r="M4413" s="6">
        <v>36021</v>
      </c>
      <c r="N4413" s="6">
        <v>12030</v>
      </c>
      <c r="O4413" s="6">
        <v>65219</v>
      </c>
      <c r="P4413" s="6">
        <v>36016</v>
      </c>
      <c r="Q4413" s="6">
        <v>50079.6</v>
      </c>
    </row>
    <row r="4414" spans="7:17" x14ac:dyDescent="0.3">
      <c r="G4414" s="3" t="s">
        <v>74</v>
      </c>
      <c r="H4414" s="3" t="s">
        <v>76</v>
      </c>
      <c r="I4414" s="3" t="s">
        <v>23</v>
      </c>
      <c r="J4414" s="3" t="s">
        <v>77</v>
      </c>
      <c r="K4414" s="3" t="s">
        <v>82</v>
      </c>
      <c r="L4414" s="6">
        <v>101112</v>
      </c>
      <c r="M4414" s="6">
        <v>36021</v>
      </c>
      <c r="N4414" s="6">
        <v>12030</v>
      </c>
      <c r="O4414" s="6">
        <v>65219</v>
      </c>
      <c r="P4414" s="6">
        <v>33332</v>
      </c>
      <c r="Q4414" s="6">
        <v>49542.8</v>
      </c>
    </row>
    <row r="4415" spans="7:17" x14ac:dyDescent="0.3">
      <c r="G4415" s="3" t="s">
        <v>74</v>
      </c>
      <c r="H4415" s="3" t="s">
        <v>76</v>
      </c>
      <c r="I4415" s="3" t="s">
        <v>23</v>
      </c>
      <c r="J4415" s="3" t="s">
        <v>77</v>
      </c>
      <c r="K4415" s="3" t="s">
        <v>83</v>
      </c>
      <c r="L4415" s="6">
        <v>101112</v>
      </c>
      <c r="M4415" s="6">
        <v>36021</v>
      </c>
      <c r="N4415" s="6">
        <v>12030</v>
      </c>
      <c r="O4415" s="6">
        <v>65219</v>
      </c>
      <c r="P4415" s="6">
        <v>41696</v>
      </c>
      <c r="Q4415" s="6">
        <v>51215.6</v>
      </c>
    </row>
    <row r="4416" spans="7:17" x14ac:dyDescent="0.3">
      <c r="G4416" s="3" t="s">
        <v>74</v>
      </c>
      <c r="H4416" s="3" t="s">
        <v>76</v>
      </c>
      <c r="I4416" s="3" t="s">
        <v>23</v>
      </c>
      <c r="J4416" s="3" t="s">
        <v>77</v>
      </c>
      <c r="K4416" s="3" t="s">
        <v>84</v>
      </c>
      <c r="L4416" s="6">
        <v>101112</v>
      </c>
      <c r="M4416" s="6">
        <v>36021</v>
      </c>
      <c r="N4416" s="6">
        <v>12030</v>
      </c>
      <c r="O4416" s="6">
        <v>65219</v>
      </c>
      <c r="P4416" s="6">
        <v>84732</v>
      </c>
      <c r="Q4416" s="6">
        <v>59822.8</v>
      </c>
    </row>
    <row r="4417" spans="7:17" x14ac:dyDescent="0.3">
      <c r="G4417" s="3" t="s">
        <v>74</v>
      </c>
      <c r="H4417" s="3" t="s">
        <v>76</v>
      </c>
      <c r="I4417" s="3" t="s">
        <v>23</v>
      </c>
      <c r="J4417" s="3" t="s">
        <v>77</v>
      </c>
      <c r="K4417" s="3" t="s">
        <v>24</v>
      </c>
      <c r="L4417" s="6">
        <v>101112</v>
      </c>
      <c r="M4417" s="6">
        <v>36021</v>
      </c>
      <c r="N4417" s="6">
        <v>12030</v>
      </c>
      <c r="O4417" s="6">
        <v>65219</v>
      </c>
      <c r="P4417" s="6">
        <v>100893</v>
      </c>
      <c r="Q4417" s="6">
        <v>63055</v>
      </c>
    </row>
    <row r="4418" spans="7:17" x14ac:dyDescent="0.3">
      <c r="G4418" s="3" t="s">
        <v>74</v>
      </c>
      <c r="H4418" s="3" t="s">
        <v>76</v>
      </c>
      <c r="I4418" s="3" t="s">
        <v>23</v>
      </c>
      <c r="J4418" s="3" t="s">
        <v>78</v>
      </c>
      <c r="K4418" s="3" t="s">
        <v>79</v>
      </c>
      <c r="L4418" s="6">
        <v>101112</v>
      </c>
      <c r="M4418" s="6">
        <v>36021</v>
      </c>
      <c r="N4418" s="6">
        <v>12030</v>
      </c>
      <c r="O4418" s="6">
        <v>94450</v>
      </c>
      <c r="P4418" s="6">
        <v>97051</v>
      </c>
      <c r="Q4418" s="6">
        <v>68132.800000000003</v>
      </c>
    </row>
    <row r="4419" spans="7:17" x14ac:dyDescent="0.3">
      <c r="G4419" s="3" t="s">
        <v>74</v>
      </c>
      <c r="H4419" s="3" t="s">
        <v>76</v>
      </c>
      <c r="I4419" s="3" t="s">
        <v>23</v>
      </c>
      <c r="J4419" s="3" t="s">
        <v>78</v>
      </c>
      <c r="K4419" s="3" t="s">
        <v>25</v>
      </c>
      <c r="L4419" s="6">
        <v>101112</v>
      </c>
      <c r="M4419" s="6">
        <v>36021</v>
      </c>
      <c r="N4419" s="6">
        <v>12030</v>
      </c>
      <c r="O4419" s="6">
        <v>94450</v>
      </c>
      <c r="P4419" s="6">
        <v>50249</v>
      </c>
      <c r="Q4419" s="6">
        <v>58772.4</v>
      </c>
    </row>
    <row r="4420" spans="7:17" x14ac:dyDescent="0.3">
      <c r="G4420" s="3" t="s">
        <v>74</v>
      </c>
      <c r="H4420" s="3" t="s">
        <v>76</v>
      </c>
      <c r="I4420" s="3" t="s">
        <v>23</v>
      </c>
      <c r="J4420" s="3" t="s">
        <v>78</v>
      </c>
      <c r="K4420" s="3" t="s">
        <v>80</v>
      </c>
      <c r="L4420" s="6">
        <v>101112</v>
      </c>
      <c r="M4420" s="6">
        <v>36021</v>
      </c>
      <c r="N4420" s="6">
        <v>12030</v>
      </c>
      <c r="O4420" s="6">
        <v>94450</v>
      </c>
      <c r="P4420" s="6">
        <v>117461</v>
      </c>
      <c r="Q4420" s="6">
        <v>72214.8</v>
      </c>
    </row>
    <row r="4421" spans="7:17" x14ac:dyDescent="0.3">
      <c r="G4421" s="3" t="s">
        <v>74</v>
      </c>
      <c r="H4421" s="3" t="s">
        <v>76</v>
      </c>
      <c r="I4421" s="3" t="s">
        <v>23</v>
      </c>
      <c r="J4421" s="3" t="s">
        <v>78</v>
      </c>
      <c r="K4421" s="3" t="s">
        <v>81</v>
      </c>
      <c r="L4421" s="6">
        <v>101112</v>
      </c>
      <c r="M4421" s="6">
        <v>36021</v>
      </c>
      <c r="N4421" s="6">
        <v>12030</v>
      </c>
      <c r="O4421" s="6">
        <v>94450</v>
      </c>
      <c r="P4421" s="6">
        <v>36016</v>
      </c>
      <c r="Q4421" s="6">
        <v>55925.8</v>
      </c>
    </row>
    <row r="4422" spans="7:17" x14ac:dyDescent="0.3">
      <c r="G4422" s="3" t="s">
        <v>74</v>
      </c>
      <c r="H4422" s="3" t="s">
        <v>76</v>
      </c>
      <c r="I4422" s="3" t="s">
        <v>23</v>
      </c>
      <c r="J4422" s="3" t="s">
        <v>78</v>
      </c>
      <c r="K4422" s="3" t="s">
        <v>82</v>
      </c>
      <c r="L4422" s="6">
        <v>101112</v>
      </c>
      <c r="M4422" s="6">
        <v>36021</v>
      </c>
      <c r="N4422" s="6">
        <v>12030</v>
      </c>
      <c r="O4422" s="6">
        <v>94450</v>
      </c>
      <c r="P4422" s="6">
        <v>33332</v>
      </c>
      <c r="Q4422" s="6">
        <v>55389</v>
      </c>
    </row>
    <row r="4423" spans="7:17" x14ac:dyDescent="0.3">
      <c r="G4423" s="3" t="s">
        <v>74</v>
      </c>
      <c r="H4423" s="3" t="s">
        <v>76</v>
      </c>
      <c r="I4423" s="3" t="s">
        <v>23</v>
      </c>
      <c r="J4423" s="3" t="s">
        <v>78</v>
      </c>
      <c r="K4423" s="3" t="s">
        <v>83</v>
      </c>
      <c r="L4423" s="6">
        <v>101112</v>
      </c>
      <c r="M4423" s="6">
        <v>36021</v>
      </c>
      <c r="N4423" s="6">
        <v>12030</v>
      </c>
      <c r="O4423" s="6">
        <v>94450</v>
      </c>
      <c r="P4423" s="6">
        <v>41696</v>
      </c>
      <c r="Q4423" s="6">
        <v>57061.8</v>
      </c>
    </row>
    <row r="4424" spans="7:17" x14ac:dyDescent="0.3">
      <c r="G4424" s="3" t="s">
        <v>74</v>
      </c>
      <c r="H4424" s="3" t="s">
        <v>76</v>
      </c>
      <c r="I4424" s="3" t="s">
        <v>23</v>
      </c>
      <c r="J4424" s="3" t="s">
        <v>78</v>
      </c>
      <c r="K4424" s="3" t="s">
        <v>84</v>
      </c>
      <c r="L4424" s="6">
        <v>101112</v>
      </c>
      <c r="M4424" s="6">
        <v>36021</v>
      </c>
      <c r="N4424" s="6">
        <v>12030</v>
      </c>
      <c r="O4424" s="6">
        <v>94450</v>
      </c>
      <c r="P4424" s="6">
        <v>84732</v>
      </c>
      <c r="Q4424" s="6">
        <v>65669</v>
      </c>
    </row>
    <row r="4425" spans="7:17" x14ac:dyDescent="0.3">
      <c r="G4425" s="3" t="s">
        <v>74</v>
      </c>
      <c r="H4425" s="3" t="s">
        <v>76</v>
      </c>
      <c r="I4425" s="3" t="s">
        <v>23</v>
      </c>
      <c r="J4425" s="3" t="s">
        <v>78</v>
      </c>
      <c r="K4425" s="3" t="s">
        <v>24</v>
      </c>
      <c r="L4425" s="6">
        <v>101112</v>
      </c>
      <c r="M4425" s="6">
        <v>36021</v>
      </c>
      <c r="N4425" s="6">
        <v>12030</v>
      </c>
      <c r="O4425" s="6">
        <v>94450</v>
      </c>
      <c r="P4425" s="6">
        <v>100893</v>
      </c>
      <c r="Q4425" s="6">
        <v>68901.2</v>
      </c>
    </row>
    <row r="4426" spans="7:17" x14ac:dyDescent="0.3">
      <c r="G4426" s="3" t="s">
        <v>74</v>
      </c>
      <c r="H4426" s="3" t="s">
        <v>76</v>
      </c>
      <c r="I4426" s="3" t="s">
        <v>23</v>
      </c>
      <c r="J4426" s="3" t="s">
        <v>79</v>
      </c>
      <c r="K4426" s="3" t="s">
        <v>25</v>
      </c>
      <c r="L4426" s="6">
        <v>101112</v>
      </c>
      <c r="M4426" s="6">
        <v>36021</v>
      </c>
      <c r="N4426" s="6">
        <v>12030</v>
      </c>
      <c r="O4426" s="6">
        <v>97051</v>
      </c>
      <c r="P4426" s="6">
        <v>50249</v>
      </c>
      <c r="Q4426" s="6">
        <v>59292.6</v>
      </c>
    </row>
    <row r="4427" spans="7:17" x14ac:dyDescent="0.3">
      <c r="G4427" s="3" t="s">
        <v>74</v>
      </c>
      <c r="H4427" s="3" t="s">
        <v>76</v>
      </c>
      <c r="I4427" s="3" t="s">
        <v>23</v>
      </c>
      <c r="J4427" s="3" t="s">
        <v>79</v>
      </c>
      <c r="K4427" s="3" t="s">
        <v>80</v>
      </c>
      <c r="L4427" s="6">
        <v>101112</v>
      </c>
      <c r="M4427" s="6">
        <v>36021</v>
      </c>
      <c r="N4427" s="6">
        <v>12030</v>
      </c>
      <c r="O4427" s="6">
        <v>97051</v>
      </c>
      <c r="P4427" s="6">
        <v>117461</v>
      </c>
      <c r="Q4427" s="6">
        <v>72735</v>
      </c>
    </row>
    <row r="4428" spans="7:17" x14ac:dyDescent="0.3">
      <c r="G4428" s="3" t="s">
        <v>74</v>
      </c>
      <c r="H4428" s="3" t="s">
        <v>76</v>
      </c>
      <c r="I4428" s="3" t="s">
        <v>23</v>
      </c>
      <c r="J4428" s="3" t="s">
        <v>79</v>
      </c>
      <c r="K4428" s="3" t="s">
        <v>81</v>
      </c>
      <c r="L4428" s="6">
        <v>101112</v>
      </c>
      <c r="M4428" s="6">
        <v>36021</v>
      </c>
      <c r="N4428" s="6">
        <v>12030</v>
      </c>
      <c r="O4428" s="6">
        <v>97051</v>
      </c>
      <c r="P4428" s="6">
        <v>36016</v>
      </c>
      <c r="Q4428" s="6">
        <v>56446</v>
      </c>
    </row>
    <row r="4429" spans="7:17" x14ac:dyDescent="0.3">
      <c r="G4429" s="3" t="s">
        <v>74</v>
      </c>
      <c r="H4429" s="3" t="s">
        <v>76</v>
      </c>
      <c r="I4429" s="3" t="s">
        <v>23</v>
      </c>
      <c r="J4429" s="3" t="s">
        <v>79</v>
      </c>
      <c r="K4429" s="3" t="s">
        <v>82</v>
      </c>
      <c r="L4429" s="6">
        <v>101112</v>
      </c>
      <c r="M4429" s="6">
        <v>36021</v>
      </c>
      <c r="N4429" s="6">
        <v>12030</v>
      </c>
      <c r="O4429" s="6">
        <v>97051</v>
      </c>
      <c r="P4429" s="6">
        <v>33332</v>
      </c>
      <c r="Q4429" s="6">
        <v>55909.2</v>
      </c>
    </row>
    <row r="4430" spans="7:17" x14ac:dyDescent="0.3">
      <c r="G4430" s="3" t="s">
        <v>74</v>
      </c>
      <c r="H4430" s="3" t="s">
        <v>76</v>
      </c>
      <c r="I4430" s="3" t="s">
        <v>23</v>
      </c>
      <c r="J4430" s="3" t="s">
        <v>79</v>
      </c>
      <c r="K4430" s="3" t="s">
        <v>83</v>
      </c>
      <c r="L4430" s="6">
        <v>101112</v>
      </c>
      <c r="M4430" s="6">
        <v>36021</v>
      </c>
      <c r="N4430" s="6">
        <v>12030</v>
      </c>
      <c r="O4430" s="6">
        <v>97051</v>
      </c>
      <c r="P4430" s="6">
        <v>41696</v>
      </c>
      <c r="Q4430" s="6">
        <v>57582</v>
      </c>
    </row>
    <row r="4431" spans="7:17" x14ac:dyDescent="0.3">
      <c r="G4431" s="3" t="s">
        <v>74</v>
      </c>
      <c r="H4431" s="3" t="s">
        <v>76</v>
      </c>
      <c r="I4431" s="3" t="s">
        <v>23</v>
      </c>
      <c r="J4431" s="3" t="s">
        <v>79</v>
      </c>
      <c r="K4431" s="3" t="s">
        <v>84</v>
      </c>
      <c r="L4431" s="6">
        <v>101112</v>
      </c>
      <c r="M4431" s="6">
        <v>36021</v>
      </c>
      <c r="N4431" s="6">
        <v>12030</v>
      </c>
      <c r="O4431" s="6">
        <v>97051</v>
      </c>
      <c r="P4431" s="6">
        <v>84732</v>
      </c>
      <c r="Q4431" s="6">
        <v>66189.2</v>
      </c>
    </row>
    <row r="4432" spans="7:17" x14ac:dyDescent="0.3">
      <c r="G4432" s="3" t="s">
        <v>74</v>
      </c>
      <c r="H4432" s="3" t="s">
        <v>76</v>
      </c>
      <c r="I4432" s="3" t="s">
        <v>23</v>
      </c>
      <c r="J4432" s="3" t="s">
        <v>79</v>
      </c>
      <c r="K4432" s="3" t="s">
        <v>24</v>
      </c>
      <c r="L4432" s="6">
        <v>101112</v>
      </c>
      <c r="M4432" s="6">
        <v>36021</v>
      </c>
      <c r="N4432" s="6">
        <v>12030</v>
      </c>
      <c r="O4432" s="6">
        <v>97051</v>
      </c>
      <c r="P4432" s="6">
        <v>100893</v>
      </c>
      <c r="Q4432" s="6">
        <v>69421.399999999994</v>
      </c>
    </row>
    <row r="4433" spans="7:17" x14ac:dyDescent="0.3">
      <c r="G4433" s="3" t="s">
        <v>74</v>
      </c>
      <c r="H4433" s="3" t="s">
        <v>76</v>
      </c>
      <c r="I4433" s="3" t="s">
        <v>23</v>
      </c>
      <c r="J4433" s="3" t="s">
        <v>25</v>
      </c>
      <c r="K4433" s="3" t="s">
        <v>80</v>
      </c>
      <c r="L4433" s="6">
        <v>101112</v>
      </c>
      <c r="M4433" s="6">
        <v>36021</v>
      </c>
      <c r="N4433" s="6">
        <v>12030</v>
      </c>
      <c r="O4433" s="6">
        <v>50249</v>
      </c>
      <c r="P4433" s="6">
        <v>117461</v>
      </c>
      <c r="Q4433" s="6">
        <v>63374.6</v>
      </c>
    </row>
    <row r="4434" spans="7:17" x14ac:dyDescent="0.3">
      <c r="G4434" s="3" t="s">
        <v>74</v>
      </c>
      <c r="H4434" s="3" t="s">
        <v>76</v>
      </c>
      <c r="I4434" s="3" t="s">
        <v>23</v>
      </c>
      <c r="J4434" s="3" t="s">
        <v>25</v>
      </c>
      <c r="K4434" s="3" t="s">
        <v>81</v>
      </c>
      <c r="L4434" s="6">
        <v>101112</v>
      </c>
      <c r="M4434" s="6">
        <v>36021</v>
      </c>
      <c r="N4434" s="6">
        <v>12030</v>
      </c>
      <c r="O4434" s="6">
        <v>50249</v>
      </c>
      <c r="P4434" s="6">
        <v>36016</v>
      </c>
      <c r="Q4434" s="6">
        <v>47085.599999999999</v>
      </c>
    </row>
    <row r="4435" spans="7:17" x14ac:dyDescent="0.3">
      <c r="G4435" s="3" t="s">
        <v>74</v>
      </c>
      <c r="H4435" s="3" t="s">
        <v>76</v>
      </c>
      <c r="I4435" s="3" t="s">
        <v>23</v>
      </c>
      <c r="J4435" s="3" t="s">
        <v>25</v>
      </c>
      <c r="K4435" s="3" t="s">
        <v>82</v>
      </c>
      <c r="L4435" s="6">
        <v>101112</v>
      </c>
      <c r="M4435" s="6">
        <v>36021</v>
      </c>
      <c r="N4435" s="6">
        <v>12030</v>
      </c>
      <c r="O4435" s="6">
        <v>50249</v>
      </c>
      <c r="P4435" s="6">
        <v>33332</v>
      </c>
      <c r="Q4435" s="6">
        <v>46548.800000000003</v>
      </c>
    </row>
    <row r="4436" spans="7:17" x14ac:dyDescent="0.3">
      <c r="G4436" s="3" t="s">
        <v>74</v>
      </c>
      <c r="H4436" s="3" t="s">
        <v>76</v>
      </c>
      <c r="I4436" s="3" t="s">
        <v>23</v>
      </c>
      <c r="J4436" s="3" t="s">
        <v>25</v>
      </c>
      <c r="K4436" s="3" t="s">
        <v>83</v>
      </c>
      <c r="L4436" s="6">
        <v>101112</v>
      </c>
      <c r="M4436" s="6">
        <v>36021</v>
      </c>
      <c r="N4436" s="6">
        <v>12030</v>
      </c>
      <c r="O4436" s="6">
        <v>50249</v>
      </c>
      <c r="P4436" s="6">
        <v>41696</v>
      </c>
      <c r="Q4436" s="6">
        <v>48221.599999999999</v>
      </c>
    </row>
    <row r="4437" spans="7:17" x14ac:dyDescent="0.3">
      <c r="G4437" s="3" t="s">
        <v>74</v>
      </c>
      <c r="H4437" s="3" t="s">
        <v>76</v>
      </c>
      <c r="I4437" s="3" t="s">
        <v>23</v>
      </c>
      <c r="J4437" s="3" t="s">
        <v>25</v>
      </c>
      <c r="K4437" s="3" t="s">
        <v>84</v>
      </c>
      <c r="L4437" s="6">
        <v>101112</v>
      </c>
      <c r="M4437" s="6">
        <v>36021</v>
      </c>
      <c r="N4437" s="6">
        <v>12030</v>
      </c>
      <c r="O4437" s="6">
        <v>50249</v>
      </c>
      <c r="P4437" s="6">
        <v>84732</v>
      </c>
      <c r="Q4437" s="6">
        <v>56828.800000000003</v>
      </c>
    </row>
    <row r="4438" spans="7:17" x14ac:dyDescent="0.3">
      <c r="G4438" s="3" t="s">
        <v>74</v>
      </c>
      <c r="H4438" s="3" t="s">
        <v>76</v>
      </c>
      <c r="I4438" s="3" t="s">
        <v>23</v>
      </c>
      <c r="J4438" s="3" t="s">
        <v>25</v>
      </c>
      <c r="K4438" s="3" t="s">
        <v>24</v>
      </c>
      <c r="L4438" s="6">
        <v>101112</v>
      </c>
      <c r="M4438" s="6">
        <v>36021</v>
      </c>
      <c r="N4438" s="6">
        <v>12030</v>
      </c>
      <c r="O4438" s="6">
        <v>50249</v>
      </c>
      <c r="P4438" s="6">
        <v>100893</v>
      </c>
      <c r="Q4438" s="6">
        <v>60061</v>
      </c>
    </row>
    <row r="4439" spans="7:17" x14ac:dyDescent="0.3">
      <c r="G4439" s="3" t="s">
        <v>74</v>
      </c>
      <c r="H4439" s="3" t="s">
        <v>76</v>
      </c>
      <c r="I4439" s="3" t="s">
        <v>23</v>
      </c>
      <c r="J4439" s="3" t="s">
        <v>80</v>
      </c>
      <c r="K4439" s="3" t="s">
        <v>81</v>
      </c>
      <c r="L4439" s="6">
        <v>101112</v>
      </c>
      <c r="M4439" s="6">
        <v>36021</v>
      </c>
      <c r="N4439" s="6">
        <v>12030</v>
      </c>
      <c r="O4439" s="6">
        <v>117461</v>
      </c>
      <c r="P4439" s="6">
        <v>36016</v>
      </c>
      <c r="Q4439" s="6">
        <v>60528</v>
      </c>
    </row>
    <row r="4440" spans="7:17" x14ac:dyDescent="0.3">
      <c r="G4440" s="3" t="s">
        <v>74</v>
      </c>
      <c r="H4440" s="3" t="s">
        <v>76</v>
      </c>
      <c r="I4440" s="3" t="s">
        <v>23</v>
      </c>
      <c r="J4440" s="3" t="s">
        <v>80</v>
      </c>
      <c r="K4440" s="3" t="s">
        <v>82</v>
      </c>
      <c r="L4440" s="6">
        <v>101112</v>
      </c>
      <c r="M4440" s="6">
        <v>36021</v>
      </c>
      <c r="N4440" s="6">
        <v>12030</v>
      </c>
      <c r="O4440" s="6">
        <v>117461</v>
      </c>
      <c r="P4440" s="6">
        <v>33332</v>
      </c>
      <c r="Q4440" s="6">
        <v>59991.199999999997</v>
      </c>
    </row>
    <row r="4441" spans="7:17" x14ac:dyDescent="0.3">
      <c r="G4441" s="3" t="s">
        <v>74</v>
      </c>
      <c r="H4441" s="3" t="s">
        <v>76</v>
      </c>
      <c r="I4441" s="3" t="s">
        <v>23</v>
      </c>
      <c r="J4441" s="3" t="s">
        <v>80</v>
      </c>
      <c r="K4441" s="3" t="s">
        <v>83</v>
      </c>
      <c r="L4441" s="6">
        <v>101112</v>
      </c>
      <c r="M4441" s="6">
        <v>36021</v>
      </c>
      <c r="N4441" s="6">
        <v>12030</v>
      </c>
      <c r="O4441" s="6">
        <v>117461</v>
      </c>
      <c r="P4441" s="6">
        <v>41696</v>
      </c>
      <c r="Q4441" s="6">
        <v>61664</v>
      </c>
    </row>
    <row r="4442" spans="7:17" x14ac:dyDescent="0.3">
      <c r="G4442" s="3" t="s">
        <v>74</v>
      </c>
      <c r="H4442" s="3" t="s">
        <v>76</v>
      </c>
      <c r="I4442" s="3" t="s">
        <v>23</v>
      </c>
      <c r="J4442" s="3" t="s">
        <v>80</v>
      </c>
      <c r="K4442" s="3" t="s">
        <v>84</v>
      </c>
      <c r="L4442" s="6">
        <v>101112</v>
      </c>
      <c r="M4442" s="6">
        <v>36021</v>
      </c>
      <c r="N4442" s="6">
        <v>12030</v>
      </c>
      <c r="O4442" s="6">
        <v>117461</v>
      </c>
      <c r="P4442" s="6">
        <v>84732</v>
      </c>
      <c r="Q4442" s="6">
        <v>70271.199999999997</v>
      </c>
    </row>
    <row r="4443" spans="7:17" x14ac:dyDescent="0.3">
      <c r="G4443" s="3" t="s">
        <v>74</v>
      </c>
      <c r="H4443" s="3" t="s">
        <v>76</v>
      </c>
      <c r="I4443" s="3" t="s">
        <v>23</v>
      </c>
      <c r="J4443" s="3" t="s">
        <v>80</v>
      </c>
      <c r="K4443" s="3" t="s">
        <v>24</v>
      </c>
      <c r="L4443" s="6">
        <v>101112</v>
      </c>
      <c r="M4443" s="6">
        <v>36021</v>
      </c>
      <c r="N4443" s="6">
        <v>12030</v>
      </c>
      <c r="O4443" s="6">
        <v>117461</v>
      </c>
      <c r="P4443" s="6">
        <v>100893</v>
      </c>
      <c r="Q4443" s="6">
        <v>73503.399999999994</v>
      </c>
    </row>
    <row r="4444" spans="7:17" x14ac:dyDescent="0.3">
      <c r="G4444" s="3" t="s">
        <v>74</v>
      </c>
      <c r="H4444" s="3" t="s">
        <v>76</v>
      </c>
      <c r="I4444" s="3" t="s">
        <v>23</v>
      </c>
      <c r="J4444" s="3" t="s">
        <v>81</v>
      </c>
      <c r="K4444" s="3" t="s">
        <v>82</v>
      </c>
      <c r="L4444" s="6">
        <v>101112</v>
      </c>
      <c r="M4444" s="6">
        <v>36021</v>
      </c>
      <c r="N4444" s="6">
        <v>12030</v>
      </c>
      <c r="O4444" s="6">
        <v>36016</v>
      </c>
      <c r="P4444" s="6">
        <v>33332</v>
      </c>
      <c r="Q4444" s="6">
        <v>43702.2</v>
      </c>
    </row>
    <row r="4445" spans="7:17" x14ac:dyDescent="0.3">
      <c r="G4445" s="3" t="s">
        <v>74</v>
      </c>
      <c r="H4445" s="3" t="s">
        <v>76</v>
      </c>
      <c r="I4445" s="3" t="s">
        <v>23</v>
      </c>
      <c r="J4445" s="3" t="s">
        <v>81</v>
      </c>
      <c r="K4445" s="3" t="s">
        <v>83</v>
      </c>
      <c r="L4445" s="6">
        <v>101112</v>
      </c>
      <c r="M4445" s="6">
        <v>36021</v>
      </c>
      <c r="N4445" s="6">
        <v>12030</v>
      </c>
      <c r="O4445" s="6">
        <v>36016</v>
      </c>
      <c r="P4445" s="6">
        <v>41696</v>
      </c>
      <c r="Q4445" s="6">
        <v>45375</v>
      </c>
    </row>
    <row r="4446" spans="7:17" x14ac:dyDescent="0.3">
      <c r="G4446" s="3" t="s">
        <v>74</v>
      </c>
      <c r="H4446" s="3" t="s">
        <v>76</v>
      </c>
      <c r="I4446" s="3" t="s">
        <v>23</v>
      </c>
      <c r="J4446" s="3" t="s">
        <v>81</v>
      </c>
      <c r="K4446" s="3" t="s">
        <v>84</v>
      </c>
      <c r="L4446" s="6">
        <v>101112</v>
      </c>
      <c r="M4446" s="6">
        <v>36021</v>
      </c>
      <c r="N4446" s="6">
        <v>12030</v>
      </c>
      <c r="O4446" s="6">
        <v>36016</v>
      </c>
      <c r="P4446" s="6">
        <v>84732</v>
      </c>
      <c r="Q4446" s="6">
        <v>53982.2</v>
      </c>
    </row>
    <row r="4447" spans="7:17" x14ac:dyDescent="0.3">
      <c r="G4447" s="3" t="s">
        <v>74</v>
      </c>
      <c r="H4447" s="3" t="s">
        <v>76</v>
      </c>
      <c r="I4447" s="3" t="s">
        <v>23</v>
      </c>
      <c r="J4447" s="3" t="s">
        <v>81</v>
      </c>
      <c r="K4447" s="3" t="s">
        <v>24</v>
      </c>
      <c r="L4447" s="6">
        <v>101112</v>
      </c>
      <c r="M4447" s="6">
        <v>36021</v>
      </c>
      <c r="N4447" s="6">
        <v>12030</v>
      </c>
      <c r="O4447" s="6">
        <v>36016</v>
      </c>
      <c r="P4447" s="6">
        <v>100893</v>
      </c>
      <c r="Q4447" s="6">
        <v>57214.400000000001</v>
      </c>
    </row>
    <row r="4448" spans="7:17" x14ac:dyDescent="0.3">
      <c r="G4448" s="3" t="s">
        <v>74</v>
      </c>
      <c r="H4448" s="3" t="s">
        <v>76</v>
      </c>
      <c r="I4448" s="3" t="s">
        <v>23</v>
      </c>
      <c r="J4448" s="3" t="s">
        <v>82</v>
      </c>
      <c r="K4448" s="3" t="s">
        <v>83</v>
      </c>
      <c r="L4448" s="6">
        <v>101112</v>
      </c>
      <c r="M4448" s="6">
        <v>36021</v>
      </c>
      <c r="N4448" s="6">
        <v>12030</v>
      </c>
      <c r="O4448" s="6">
        <v>33332</v>
      </c>
      <c r="P4448" s="6">
        <v>41696</v>
      </c>
      <c r="Q4448" s="6">
        <v>44838.2</v>
      </c>
    </row>
    <row r="4449" spans="7:17" x14ac:dyDescent="0.3">
      <c r="G4449" s="3" t="s">
        <v>74</v>
      </c>
      <c r="H4449" s="3" t="s">
        <v>76</v>
      </c>
      <c r="I4449" s="3" t="s">
        <v>23</v>
      </c>
      <c r="J4449" s="3" t="s">
        <v>82</v>
      </c>
      <c r="K4449" s="3" t="s">
        <v>84</v>
      </c>
      <c r="L4449" s="6">
        <v>101112</v>
      </c>
      <c r="M4449" s="6">
        <v>36021</v>
      </c>
      <c r="N4449" s="6">
        <v>12030</v>
      </c>
      <c r="O4449" s="6">
        <v>33332</v>
      </c>
      <c r="P4449" s="6">
        <v>84732</v>
      </c>
      <c r="Q4449" s="6">
        <v>53445.4</v>
      </c>
    </row>
    <row r="4450" spans="7:17" x14ac:dyDescent="0.3">
      <c r="G4450" s="3" t="s">
        <v>74</v>
      </c>
      <c r="H4450" s="3" t="s">
        <v>76</v>
      </c>
      <c r="I4450" s="3" t="s">
        <v>23</v>
      </c>
      <c r="J4450" s="3" t="s">
        <v>82</v>
      </c>
      <c r="K4450" s="3" t="s">
        <v>24</v>
      </c>
      <c r="L4450" s="6">
        <v>101112</v>
      </c>
      <c r="M4450" s="6">
        <v>36021</v>
      </c>
      <c r="N4450" s="6">
        <v>12030</v>
      </c>
      <c r="O4450" s="6">
        <v>33332</v>
      </c>
      <c r="P4450" s="6">
        <v>100893</v>
      </c>
      <c r="Q4450" s="6">
        <v>56677.599999999999</v>
      </c>
    </row>
    <row r="4451" spans="7:17" x14ac:dyDescent="0.3">
      <c r="G4451" s="3" t="s">
        <v>74</v>
      </c>
      <c r="H4451" s="3" t="s">
        <v>76</v>
      </c>
      <c r="I4451" s="3" t="s">
        <v>23</v>
      </c>
      <c r="J4451" s="3" t="s">
        <v>83</v>
      </c>
      <c r="K4451" s="3" t="s">
        <v>84</v>
      </c>
      <c r="L4451" s="6">
        <v>101112</v>
      </c>
      <c r="M4451" s="6">
        <v>36021</v>
      </c>
      <c r="N4451" s="6">
        <v>12030</v>
      </c>
      <c r="O4451" s="6">
        <v>41696</v>
      </c>
      <c r="P4451" s="6">
        <v>84732</v>
      </c>
      <c r="Q4451" s="6">
        <v>55118.2</v>
      </c>
    </row>
    <row r="4452" spans="7:17" x14ac:dyDescent="0.3">
      <c r="G4452" s="3" t="s">
        <v>74</v>
      </c>
      <c r="H4452" s="3" t="s">
        <v>76</v>
      </c>
      <c r="I4452" s="3" t="s">
        <v>23</v>
      </c>
      <c r="J4452" s="3" t="s">
        <v>83</v>
      </c>
      <c r="K4452" s="3" t="s">
        <v>24</v>
      </c>
      <c r="L4452" s="6">
        <v>101112</v>
      </c>
      <c r="M4452" s="6">
        <v>36021</v>
      </c>
      <c r="N4452" s="6">
        <v>12030</v>
      </c>
      <c r="O4452" s="6">
        <v>41696</v>
      </c>
      <c r="P4452" s="6">
        <v>100893</v>
      </c>
      <c r="Q4452" s="6">
        <v>58350.400000000001</v>
      </c>
    </row>
    <row r="4453" spans="7:17" x14ac:dyDescent="0.3">
      <c r="G4453" s="3" t="s">
        <v>74</v>
      </c>
      <c r="H4453" s="3" t="s">
        <v>76</v>
      </c>
      <c r="I4453" s="3" t="s">
        <v>23</v>
      </c>
      <c r="J4453" s="3" t="s">
        <v>84</v>
      </c>
      <c r="K4453" s="3" t="s">
        <v>24</v>
      </c>
      <c r="L4453" s="6">
        <v>101112</v>
      </c>
      <c r="M4453" s="6">
        <v>36021</v>
      </c>
      <c r="N4453" s="6">
        <v>12030</v>
      </c>
      <c r="O4453" s="6">
        <v>84732</v>
      </c>
      <c r="P4453" s="6">
        <v>100893</v>
      </c>
      <c r="Q4453" s="6">
        <v>66957.600000000006</v>
      </c>
    </row>
    <row r="4454" spans="7:17" x14ac:dyDescent="0.3">
      <c r="G4454" s="3" t="s">
        <v>74</v>
      </c>
      <c r="H4454" s="3" t="s">
        <v>76</v>
      </c>
      <c r="I4454" s="3" t="s">
        <v>77</v>
      </c>
      <c r="J4454" s="3" t="s">
        <v>78</v>
      </c>
      <c r="K4454" s="3" t="s">
        <v>79</v>
      </c>
      <c r="L4454" s="6">
        <v>101112</v>
      </c>
      <c r="M4454" s="6">
        <v>36021</v>
      </c>
      <c r="N4454" s="6">
        <v>65219</v>
      </c>
      <c r="O4454" s="6">
        <v>94450</v>
      </c>
      <c r="P4454" s="6">
        <v>97051</v>
      </c>
      <c r="Q4454" s="6">
        <v>78770.600000000006</v>
      </c>
    </row>
    <row r="4455" spans="7:17" x14ac:dyDescent="0.3">
      <c r="G4455" s="3" t="s">
        <v>74</v>
      </c>
      <c r="H4455" s="3" t="s">
        <v>76</v>
      </c>
      <c r="I4455" s="3" t="s">
        <v>77</v>
      </c>
      <c r="J4455" s="3" t="s">
        <v>78</v>
      </c>
      <c r="K4455" s="3" t="s">
        <v>25</v>
      </c>
      <c r="L4455" s="6">
        <v>101112</v>
      </c>
      <c r="M4455" s="6">
        <v>36021</v>
      </c>
      <c r="N4455" s="6">
        <v>65219</v>
      </c>
      <c r="O4455" s="6">
        <v>94450</v>
      </c>
      <c r="P4455" s="6">
        <v>50249</v>
      </c>
      <c r="Q4455" s="6">
        <v>69410.2</v>
      </c>
    </row>
    <row r="4456" spans="7:17" x14ac:dyDescent="0.3">
      <c r="G4456" s="3" t="s">
        <v>74</v>
      </c>
      <c r="H4456" s="3" t="s">
        <v>76</v>
      </c>
      <c r="I4456" s="3" t="s">
        <v>77</v>
      </c>
      <c r="J4456" s="3" t="s">
        <v>78</v>
      </c>
      <c r="K4456" s="3" t="s">
        <v>80</v>
      </c>
      <c r="L4456" s="6">
        <v>101112</v>
      </c>
      <c r="M4456" s="6">
        <v>36021</v>
      </c>
      <c r="N4456" s="6">
        <v>65219</v>
      </c>
      <c r="O4456" s="6">
        <v>94450</v>
      </c>
      <c r="P4456" s="6">
        <v>117461</v>
      </c>
      <c r="Q4456" s="6">
        <v>82852.600000000006</v>
      </c>
    </row>
    <row r="4457" spans="7:17" x14ac:dyDescent="0.3">
      <c r="G4457" s="3" t="s">
        <v>74</v>
      </c>
      <c r="H4457" s="3" t="s">
        <v>76</v>
      </c>
      <c r="I4457" s="3" t="s">
        <v>77</v>
      </c>
      <c r="J4457" s="3" t="s">
        <v>78</v>
      </c>
      <c r="K4457" s="3" t="s">
        <v>81</v>
      </c>
      <c r="L4457" s="6">
        <v>101112</v>
      </c>
      <c r="M4457" s="6">
        <v>36021</v>
      </c>
      <c r="N4457" s="6">
        <v>65219</v>
      </c>
      <c r="O4457" s="6">
        <v>94450</v>
      </c>
      <c r="P4457" s="6">
        <v>36016</v>
      </c>
      <c r="Q4457" s="6">
        <v>66563.600000000006</v>
      </c>
    </row>
    <row r="4458" spans="7:17" x14ac:dyDescent="0.3">
      <c r="G4458" s="3" t="s">
        <v>74</v>
      </c>
      <c r="H4458" s="3" t="s">
        <v>76</v>
      </c>
      <c r="I4458" s="3" t="s">
        <v>77</v>
      </c>
      <c r="J4458" s="3" t="s">
        <v>78</v>
      </c>
      <c r="K4458" s="3" t="s">
        <v>82</v>
      </c>
      <c r="L4458" s="6">
        <v>101112</v>
      </c>
      <c r="M4458" s="6">
        <v>36021</v>
      </c>
      <c r="N4458" s="6">
        <v>65219</v>
      </c>
      <c r="O4458" s="6">
        <v>94450</v>
      </c>
      <c r="P4458" s="6">
        <v>33332</v>
      </c>
      <c r="Q4458" s="6">
        <v>66026.8</v>
      </c>
    </row>
    <row r="4459" spans="7:17" x14ac:dyDescent="0.3">
      <c r="G4459" s="3" t="s">
        <v>74</v>
      </c>
      <c r="H4459" s="3" t="s">
        <v>76</v>
      </c>
      <c r="I4459" s="3" t="s">
        <v>77</v>
      </c>
      <c r="J4459" s="3" t="s">
        <v>78</v>
      </c>
      <c r="K4459" s="3" t="s">
        <v>83</v>
      </c>
      <c r="L4459" s="6">
        <v>101112</v>
      </c>
      <c r="M4459" s="6">
        <v>36021</v>
      </c>
      <c r="N4459" s="6">
        <v>65219</v>
      </c>
      <c r="O4459" s="6">
        <v>94450</v>
      </c>
      <c r="P4459" s="6">
        <v>41696</v>
      </c>
      <c r="Q4459" s="6">
        <v>67699.600000000006</v>
      </c>
    </row>
    <row r="4460" spans="7:17" x14ac:dyDescent="0.3">
      <c r="G4460" s="3" t="s">
        <v>74</v>
      </c>
      <c r="H4460" s="3" t="s">
        <v>76</v>
      </c>
      <c r="I4460" s="3" t="s">
        <v>77</v>
      </c>
      <c r="J4460" s="3" t="s">
        <v>78</v>
      </c>
      <c r="K4460" s="3" t="s">
        <v>84</v>
      </c>
      <c r="L4460" s="6">
        <v>101112</v>
      </c>
      <c r="M4460" s="6">
        <v>36021</v>
      </c>
      <c r="N4460" s="6">
        <v>65219</v>
      </c>
      <c r="O4460" s="6">
        <v>94450</v>
      </c>
      <c r="P4460" s="6">
        <v>84732</v>
      </c>
      <c r="Q4460" s="6">
        <v>76306.8</v>
      </c>
    </row>
    <row r="4461" spans="7:17" x14ac:dyDescent="0.3">
      <c r="G4461" s="3" t="s">
        <v>74</v>
      </c>
      <c r="H4461" s="3" t="s">
        <v>76</v>
      </c>
      <c r="I4461" s="3" t="s">
        <v>77</v>
      </c>
      <c r="J4461" s="3" t="s">
        <v>78</v>
      </c>
      <c r="K4461" s="3" t="s">
        <v>24</v>
      </c>
      <c r="L4461" s="6">
        <v>101112</v>
      </c>
      <c r="M4461" s="6">
        <v>36021</v>
      </c>
      <c r="N4461" s="6">
        <v>65219</v>
      </c>
      <c r="O4461" s="6">
        <v>94450</v>
      </c>
      <c r="P4461" s="6">
        <v>100893</v>
      </c>
      <c r="Q4461" s="6">
        <v>79539</v>
      </c>
    </row>
    <row r="4462" spans="7:17" x14ac:dyDescent="0.3">
      <c r="G4462" s="3" t="s">
        <v>74</v>
      </c>
      <c r="H4462" s="3" t="s">
        <v>76</v>
      </c>
      <c r="I4462" s="3" t="s">
        <v>77</v>
      </c>
      <c r="J4462" s="3" t="s">
        <v>79</v>
      </c>
      <c r="K4462" s="3" t="s">
        <v>25</v>
      </c>
      <c r="L4462" s="6">
        <v>101112</v>
      </c>
      <c r="M4462" s="6">
        <v>36021</v>
      </c>
      <c r="N4462" s="6">
        <v>65219</v>
      </c>
      <c r="O4462" s="6">
        <v>97051</v>
      </c>
      <c r="P4462" s="6">
        <v>50249</v>
      </c>
      <c r="Q4462" s="6">
        <v>69930.399999999994</v>
      </c>
    </row>
    <row r="4463" spans="7:17" x14ac:dyDescent="0.3">
      <c r="G4463" s="3" t="s">
        <v>74</v>
      </c>
      <c r="H4463" s="3" t="s">
        <v>76</v>
      </c>
      <c r="I4463" s="3" t="s">
        <v>77</v>
      </c>
      <c r="J4463" s="3" t="s">
        <v>79</v>
      </c>
      <c r="K4463" s="3" t="s">
        <v>80</v>
      </c>
      <c r="L4463" s="6">
        <v>101112</v>
      </c>
      <c r="M4463" s="6">
        <v>36021</v>
      </c>
      <c r="N4463" s="6">
        <v>65219</v>
      </c>
      <c r="O4463" s="6">
        <v>97051</v>
      </c>
      <c r="P4463" s="6">
        <v>117461</v>
      </c>
      <c r="Q4463" s="6">
        <v>83372.800000000003</v>
      </c>
    </row>
    <row r="4464" spans="7:17" x14ac:dyDescent="0.3">
      <c r="G4464" s="3" t="s">
        <v>74</v>
      </c>
      <c r="H4464" s="3" t="s">
        <v>76</v>
      </c>
      <c r="I4464" s="3" t="s">
        <v>77</v>
      </c>
      <c r="J4464" s="3" t="s">
        <v>79</v>
      </c>
      <c r="K4464" s="3" t="s">
        <v>81</v>
      </c>
      <c r="L4464" s="6">
        <v>101112</v>
      </c>
      <c r="M4464" s="6">
        <v>36021</v>
      </c>
      <c r="N4464" s="6">
        <v>65219</v>
      </c>
      <c r="O4464" s="6">
        <v>97051</v>
      </c>
      <c r="P4464" s="6">
        <v>36016</v>
      </c>
      <c r="Q4464" s="6">
        <v>67083.8</v>
      </c>
    </row>
    <row r="4465" spans="7:17" x14ac:dyDescent="0.3">
      <c r="G4465" s="3" t="s">
        <v>74</v>
      </c>
      <c r="H4465" s="3" t="s">
        <v>76</v>
      </c>
      <c r="I4465" s="3" t="s">
        <v>77</v>
      </c>
      <c r="J4465" s="3" t="s">
        <v>79</v>
      </c>
      <c r="K4465" s="3" t="s">
        <v>82</v>
      </c>
      <c r="L4465" s="6">
        <v>101112</v>
      </c>
      <c r="M4465" s="6">
        <v>36021</v>
      </c>
      <c r="N4465" s="6">
        <v>65219</v>
      </c>
      <c r="O4465" s="6">
        <v>97051</v>
      </c>
      <c r="P4465" s="6">
        <v>33332</v>
      </c>
      <c r="Q4465" s="6">
        <v>66547</v>
      </c>
    </row>
    <row r="4466" spans="7:17" x14ac:dyDescent="0.3">
      <c r="G4466" s="3" t="s">
        <v>74</v>
      </c>
      <c r="H4466" s="3" t="s">
        <v>76</v>
      </c>
      <c r="I4466" s="3" t="s">
        <v>77</v>
      </c>
      <c r="J4466" s="3" t="s">
        <v>79</v>
      </c>
      <c r="K4466" s="3" t="s">
        <v>83</v>
      </c>
      <c r="L4466" s="6">
        <v>101112</v>
      </c>
      <c r="M4466" s="6">
        <v>36021</v>
      </c>
      <c r="N4466" s="6">
        <v>65219</v>
      </c>
      <c r="O4466" s="6">
        <v>97051</v>
      </c>
      <c r="P4466" s="6">
        <v>41696</v>
      </c>
      <c r="Q4466" s="6">
        <v>68219.8</v>
      </c>
    </row>
    <row r="4467" spans="7:17" x14ac:dyDescent="0.3">
      <c r="G4467" s="3" t="s">
        <v>74</v>
      </c>
      <c r="H4467" s="3" t="s">
        <v>76</v>
      </c>
      <c r="I4467" s="3" t="s">
        <v>77</v>
      </c>
      <c r="J4467" s="3" t="s">
        <v>79</v>
      </c>
      <c r="K4467" s="3" t="s">
        <v>84</v>
      </c>
      <c r="L4467" s="6">
        <v>101112</v>
      </c>
      <c r="M4467" s="6">
        <v>36021</v>
      </c>
      <c r="N4467" s="6">
        <v>65219</v>
      </c>
      <c r="O4467" s="6">
        <v>97051</v>
      </c>
      <c r="P4467" s="6">
        <v>84732</v>
      </c>
      <c r="Q4467" s="6">
        <v>76827</v>
      </c>
    </row>
    <row r="4468" spans="7:17" x14ac:dyDescent="0.3">
      <c r="G4468" s="3" t="s">
        <v>74</v>
      </c>
      <c r="H4468" s="3" t="s">
        <v>76</v>
      </c>
      <c r="I4468" s="3" t="s">
        <v>77</v>
      </c>
      <c r="J4468" s="3" t="s">
        <v>79</v>
      </c>
      <c r="K4468" s="3" t="s">
        <v>24</v>
      </c>
      <c r="L4468" s="6">
        <v>101112</v>
      </c>
      <c r="M4468" s="6">
        <v>36021</v>
      </c>
      <c r="N4468" s="6">
        <v>65219</v>
      </c>
      <c r="O4468" s="6">
        <v>97051</v>
      </c>
      <c r="P4468" s="6">
        <v>100893</v>
      </c>
      <c r="Q4468" s="6">
        <v>80059.199999999997</v>
      </c>
    </row>
    <row r="4469" spans="7:17" x14ac:dyDescent="0.3">
      <c r="G4469" s="3" t="s">
        <v>74</v>
      </c>
      <c r="H4469" s="3" t="s">
        <v>76</v>
      </c>
      <c r="I4469" s="3" t="s">
        <v>77</v>
      </c>
      <c r="J4469" s="3" t="s">
        <v>25</v>
      </c>
      <c r="K4469" s="3" t="s">
        <v>80</v>
      </c>
      <c r="L4469" s="6">
        <v>101112</v>
      </c>
      <c r="M4469" s="6">
        <v>36021</v>
      </c>
      <c r="N4469" s="6">
        <v>65219</v>
      </c>
      <c r="O4469" s="6">
        <v>50249</v>
      </c>
      <c r="P4469" s="6">
        <v>117461</v>
      </c>
      <c r="Q4469" s="6">
        <v>74012.399999999994</v>
      </c>
    </row>
    <row r="4470" spans="7:17" x14ac:dyDescent="0.3">
      <c r="G4470" s="3" t="s">
        <v>74</v>
      </c>
      <c r="H4470" s="3" t="s">
        <v>76</v>
      </c>
      <c r="I4470" s="3" t="s">
        <v>77</v>
      </c>
      <c r="J4470" s="3" t="s">
        <v>25</v>
      </c>
      <c r="K4470" s="3" t="s">
        <v>81</v>
      </c>
      <c r="L4470" s="6">
        <v>101112</v>
      </c>
      <c r="M4470" s="6">
        <v>36021</v>
      </c>
      <c r="N4470" s="6">
        <v>65219</v>
      </c>
      <c r="O4470" s="6">
        <v>50249</v>
      </c>
      <c r="P4470" s="6">
        <v>36016</v>
      </c>
      <c r="Q4470" s="6">
        <v>57723.4</v>
      </c>
    </row>
    <row r="4471" spans="7:17" x14ac:dyDescent="0.3">
      <c r="G4471" s="3" t="s">
        <v>74</v>
      </c>
      <c r="H4471" s="3" t="s">
        <v>76</v>
      </c>
      <c r="I4471" s="3" t="s">
        <v>77</v>
      </c>
      <c r="J4471" s="3" t="s">
        <v>25</v>
      </c>
      <c r="K4471" s="3" t="s">
        <v>82</v>
      </c>
      <c r="L4471" s="6">
        <v>101112</v>
      </c>
      <c r="M4471" s="6">
        <v>36021</v>
      </c>
      <c r="N4471" s="6">
        <v>65219</v>
      </c>
      <c r="O4471" s="6">
        <v>50249</v>
      </c>
      <c r="P4471" s="6">
        <v>33332</v>
      </c>
      <c r="Q4471" s="6">
        <v>57186.6</v>
      </c>
    </row>
    <row r="4472" spans="7:17" x14ac:dyDescent="0.3">
      <c r="G4472" s="3" t="s">
        <v>74</v>
      </c>
      <c r="H4472" s="3" t="s">
        <v>76</v>
      </c>
      <c r="I4472" s="3" t="s">
        <v>77</v>
      </c>
      <c r="J4472" s="3" t="s">
        <v>25</v>
      </c>
      <c r="K4472" s="3" t="s">
        <v>83</v>
      </c>
      <c r="L4472" s="6">
        <v>101112</v>
      </c>
      <c r="M4472" s="6">
        <v>36021</v>
      </c>
      <c r="N4472" s="6">
        <v>65219</v>
      </c>
      <c r="O4472" s="6">
        <v>50249</v>
      </c>
      <c r="P4472" s="6">
        <v>41696</v>
      </c>
      <c r="Q4472" s="6">
        <v>58859.4</v>
      </c>
    </row>
    <row r="4473" spans="7:17" x14ac:dyDescent="0.3">
      <c r="G4473" s="3" t="s">
        <v>74</v>
      </c>
      <c r="H4473" s="3" t="s">
        <v>76</v>
      </c>
      <c r="I4473" s="3" t="s">
        <v>77</v>
      </c>
      <c r="J4473" s="3" t="s">
        <v>25</v>
      </c>
      <c r="K4473" s="3" t="s">
        <v>84</v>
      </c>
      <c r="L4473" s="6">
        <v>101112</v>
      </c>
      <c r="M4473" s="6">
        <v>36021</v>
      </c>
      <c r="N4473" s="6">
        <v>65219</v>
      </c>
      <c r="O4473" s="6">
        <v>50249</v>
      </c>
      <c r="P4473" s="6">
        <v>84732</v>
      </c>
      <c r="Q4473" s="6">
        <v>67466.600000000006</v>
      </c>
    </row>
    <row r="4474" spans="7:17" x14ac:dyDescent="0.3">
      <c r="G4474" s="3" t="s">
        <v>74</v>
      </c>
      <c r="H4474" s="3" t="s">
        <v>76</v>
      </c>
      <c r="I4474" s="3" t="s">
        <v>77</v>
      </c>
      <c r="J4474" s="3" t="s">
        <v>25</v>
      </c>
      <c r="K4474" s="3" t="s">
        <v>24</v>
      </c>
      <c r="L4474" s="6">
        <v>101112</v>
      </c>
      <c r="M4474" s="6">
        <v>36021</v>
      </c>
      <c r="N4474" s="6">
        <v>65219</v>
      </c>
      <c r="O4474" s="6">
        <v>50249</v>
      </c>
      <c r="P4474" s="6">
        <v>100893</v>
      </c>
      <c r="Q4474" s="6">
        <v>70698.8</v>
      </c>
    </row>
    <row r="4475" spans="7:17" x14ac:dyDescent="0.3">
      <c r="G4475" s="3" t="s">
        <v>74</v>
      </c>
      <c r="H4475" s="3" t="s">
        <v>76</v>
      </c>
      <c r="I4475" s="3" t="s">
        <v>77</v>
      </c>
      <c r="J4475" s="3" t="s">
        <v>80</v>
      </c>
      <c r="K4475" s="3" t="s">
        <v>81</v>
      </c>
      <c r="L4475" s="6">
        <v>101112</v>
      </c>
      <c r="M4475" s="6">
        <v>36021</v>
      </c>
      <c r="N4475" s="6">
        <v>65219</v>
      </c>
      <c r="O4475" s="6">
        <v>117461</v>
      </c>
      <c r="P4475" s="6">
        <v>36016</v>
      </c>
      <c r="Q4475" s="6">
        <v>71165.8</v>
      </c>
    </row>
    <row r="4476" spans="7:17" x14ac:dyDescent="0.3">
      <c r="G4476" s="3" t="s">
        <v>74</v>
      </c>
      <c r="H4476" s="3" t="s">
        <v>76</v>
      </c>
      <c r="I4476" s="3" t="s">
        <v>77</v>
      </c>
      <c r="J4476" s="3" t="s">
        <v>80</v>
      </c>
      <c r="K4476" s="3" t="s">
        <v>82</v>
      </c>
      <c r="L4476" s="6">
        <v>101112</v>
      </c>
      <c r="M4476" s="6">
        <v>36021</v>
      </c>
      <c r="N4476" s="6">
        <v>65219</v>
      </c>
      <c r="O4476" s="6">
        <v>117461</v>
      </c>
      <c r="P4476" s="6">
        <v>33332</v>
      </c>
      <c r="Q4476" s="6">
        <v>70629</v>
      </c>
    </row>
    <row r="4477" spans="7:17" x14ac:dyDescent="0.3">
      <c r="G4477" s="3" t="s">
        <v>74</v>
      </c>
      <c r="H4477" s="3" t="s">
        <v>76</v>
      </c>
      <c r="I4477" s="3" t="s">
        <v>77</v>
      </c>
      <c r="J4477" s="3" t="s">
        <v>80</v>
      </c>
      <c r="K4477" s="3" t="s">
        <v>83</v>
      </c>
      <c r="L4477" s="6">
        <v>101112</v>
      </c>
      <c r="M4477" s="6">
        <v>36021</v>
      </c>
      <c r="N4477" s="6">
        <v>65219</v>
      </c>
      <c r="O4477" s="6">
        <v>117461</v>
      </c>
      <c r="P4477" s="6">
        <v>41696</v>
      </c>
      <c r="Q4477" s="6">
        <v>72301.8</v>
      </c>
    </row>
    <row r="4478" spans="7:17" x14ac:dyDescent="0.3">
      <c r="G4478" s="3" t="s">
        <v>74</v>
      </c>
      <c r="H4478" s="3" t="s">
        <v>76</v>
      </c>
      <c r="I4478" s="3" t="s">
        <v>77</v>
      </c>
      <c r="J4478" s="3" t="s">
        <v>80</v>
      </c>
      <c r="K4478" s="3" t="s">
        <v>84</v>
      </c>
      <c r="L4478" s="6">
        <v>101112</v>
      </c>
      <c r="M4478" s="6">
        <v>36021</v>
      </c>
      <c r="N4478" s="6">
        <v>65219</v>
      </c>
      <c r="O4478" s="6">
        <v>117461</v>
      </c>
      <c r="P4478" s="6">
        <v>84732</v>
      </c>
      <c r="Q4478" s="6">
        <v>80909</v>
      </c>
    </row>
    <row r="4479" spans="7:17" x14ac:dyDescent="0.3">
      <c r="G4479" s="3" t="s">
        <v>74</v>
      </c>
      <c r="H4479" s="3" t="s">
        <v>76</v>
      </c>
      <c r="I4479" s="3" t="s">
        <v>77</v>
      </c>
      <c r="J4479" s="3" t="s">
        <v>80</v>
      </c>
      <c r="K4479" s="3" t="s">
        <v>24</v>
      </c>
      <c r="L4479" s="6">
        <v>101112</v>
      </c>
      <c r="M4479" s="6">
        <v>36021</v>
      </c>
      <c r="N4479" s="6">
        <v>65219</v>
      </c>
      <c r="O4479" s="6">
        <v>117461</v>
      </c>
      <c r="P4479" s="6">
        <v>100893</v>
      </c>
      <c r="Q4479" s="6">
        <v>84141.2</v>
      </c>
    </row>
    <row r="4480" spans="7:17" x14ac:dyDescent="0.3">
      <c r="G4480" s="3" t="s">
        <v>74</v>
      </c>
      <c r="H4480" s="3" t="s">
        <v>76</v>
      </c>
      <c r="I4480" s="3" t="s">
        <v>77</v>
      </c>
      <c r="J4480" s="3" t="s">
        <v>81</v>
      </c>
      <c r="K4480" s="3" t="s">
        <v>82</v>
      </c>
      <c r="L4480" s="6">
        <v>101112</v>
      </c>
      <c r="M4480" s="6">
        <v>36021</v>
      </c>
      <c r="N4480" s="6">
        <v>65219</v>
      </c>
      <c r="O4480" s="6">
        <v>36016</v>
      </c>
      <c r="P4480" s="6">
        <v>33332</v>
      </c>
      <c r="Q4480" s="6">
        <v>54340</v>
      </c>
    </row>
    <row r="4481" spans="7:17" x14ac:dyDescent="0.3">
      <c r="G4481" s="3" t="s">
        <v>74</v>
      </c>
      <c r="H4481" s="3" t="s">
        <v>76</v>
      </c>
      <c r="I4481" s="3" t="s">
        <v>77</v>
      </c>
      <c r="J4481" s="3" t="s">
        <v>81</v>
      </c>
      <c r="K4481" s="3" t="s">
        <v>83</v>
      </c>
      <c r="L4481" s="6">
        <v>101112</v>
      </c>
      <c r="M4481" s="6">
        <v>36021</v>
      </c>
      <c r="N4481" s="6">
        <v>65219</v>
      </c>
      <c r="O4481" s="6">
        <v>36016</v>
      </c>
      <c r="P4481" s="6">
        <v>41696</v>
      </c>
      <c r="Q4481" s="6">
        <v>56012.800000000003</v>
      </c>
    </row>
    <row r="4482" spans="7:17" x14ac:dyDescent="0.3">
      <c r="G4482" s="3" t="s">
        <v>74</v>
      </c>
      <c r="H4482" s="3" t="s">
        <v>76</v>
      </c>
      <c r="I4482" s="3" t="s">
        <v>77</v>
      </c>
      <c r="J4482" s="3" t="s">
        <v>81</v>
      </c>
      <c r="K4482" s="3" t="s">
        <v>84</v>
      </c>
      <c r="L4482" s="6">
        <v>101112</v>
      </c>
      <c r="M4482" s="6">
        <v>36021</v>
      </c>
      <c r="N4482" s="6">
        <v>65219</v>
      </c>
      <c r="O4482" s="6">
        <v>36016</v>
      </c>
      <c r="P4482" s="6">
        <v>84732</v>
      </c>
      <c r="Q4482" s="6">
        <v>64620</v>
      </c>
    </row>
    <row r="4483" spans="7:17" x14ac:dyDescent="0.3">
      <c r="G4483" s="3" t="s">
        <v>74</v>
      </c>
      <c r="H4483" s="3" t="s">
        <v>76</v>
      </c>
      <c r="I4483" s="3" t="s">
        <v>77</v>
      </c>
      <c r="J4483" s="3" t="s">
        <v>81</v>
      </c>
      <c r="K4483" s="3" t="s">
        <v>24</v>
      </c>
      <c r="L4483" s="6">
        <v>101112</v>
      </c>
      <c r="M4483" s="6">
        <v>36021</v>
      </c>
      <c r="N4483" s="6">
        <v>65219</v>
      </c>
      <c r="O4483" s="6">
        <v>36016</v>
      </c>
      <c r="P4483" s="6">
        <v>100893</v>
      </c>
      <c r="Q4483" s="6">
        <v>67852.2</v>
      </c>
    </row>
    <row r="4484" spans="7:17" x14ac:dyDescent="0.3">
      <c r="G4484" s="3" t="s">
        <v>74</v>
      </c>
      <c r="H4484" s="3" t="s">
        <v>76</v>
      </c>
      <c r="I4484" s="3" t="s">
        <v>77</v>
      </c>
      <c r="J4484" s="3" t="s">
        <v>82</v>
      </c>
      <c r="K4484" s="3" t="s">
        <v>83</v>
      </c>
      <c r="L4484" s="6">
        <v>101112</v>
      </c>
      <c r="M4484" s="6">
        <v>36021</v>
      </c>
      <c r="N4484" s="6">
        <v>65219</v>
      </c>
      <c r="O4484" s="6">
        <v>33332</v>
      </c>
      <c r="P4484" s="6">
        <v>41696</v>
      </c>
      <c r="Q4484" s="6">
        <v>55476</v>
      </c>
    </row>
    <row r="4485" spans="7:17" x14ac:dyDescent="0.3">
      <c r="G4485" s="3" t="s">
        <v>74</v>
      </c>
      <c r="H4485" s="3" t="s">
        <v>76</v>
      </c>
      <c r="I4485" s="3" t="s">
        <v>77</v>
      </c>
      <c r="J4485" s="3" t="s">
        <v>82</v>
      </c>
      <c r="K4485" s="3" t="s">
        <v>84</v>
      </c>
      <c r="L4485" s="6">
        <v>101112</v>
      </c>
      <c r="M4485" s="6">
        <v>36021</v>
      </c>
      <c r="N4485" s="6">
        <v>65219</v>
      </c>
      <c r="O4485" s="6">
        <v>33332</v>
      </c>
      <c r="P4485" s="6">
        <v>84732</v>
      </c>
      <c r="Q4485" s="6">
        <v>64083.199999999997</v>
      </c>
    </row>
    <row r="4486" spans="7:17" x14ac:dyDescent="0.3">
      <c r="G4486" s="3" t="s">
        <v>74</v>
      </c>
      <c r="H4486" s="3" t="s">
        <v>76</v>
      </c>
      <c r="I4486" s="3" t="s">
        <v>77</v>
      </c>
      <c r="J4486" s="3" t="s">
        <v>82</v>
      </c>
      <c r="K4486" s="3" t="s">
        <v>24</v>
      </c>
      <c r="L4486" s="6">
        <v>101112</v>
      </c>
      <c r="M4486" s="6">
        <v>36021</v>
      </c>
      <c r="N4486" s="6">
        <v>65219</v>
      </c>
      <c r="O4486" s="6">
        <v>33332</v>
      </c>
      <c r="P4486" s="6">
        <v>100893</v>
      </c>
      <c r="Q4486" s="6">
        <v>67315.399999999994</v>
      </c>
    </row>
    <row r="4487" spans="7:17" x14ac:dyDescent="0.3">
      <c r="G4487" s="3" t="s">
        <v>74</v>
      </c>
      <c r="H4487" s="3" t="s">
        <v>76</v>
      </c>
      <c r="I4487" s="3" t="s">
        <v>77</v>
      </c>
      <c r="J4487" s="3" t="s">
        <v>83</v>
      </c>
      <c r="K4487" s="3" t="s">
        <v>84</v>
      </c>
      <c r="L4487" s="6">
        <v>101112</v>
      </c>
      <c r="M4487" s="6">
        <v>36021</v>
      </c>
      <c r="N4487" s="6">
        <v>65219</v>
      </c>
      <c r="O4487" s="6">
        <v>41696</v>
      </c>
      <c r="P4487" s="6">
        <v>84732</v>
      </c>
      <c r="Q4487" s="6">
        <v>65756</v>
      </c>
    </row>
    <row r="4488" spans="7:17" x14ac:dyDescent="0.3">
      <c r="G4488" s="3" t="s">
        <v>74</v>
      </c>
      <c r="H4488" s="3" t="s">
        <v>76</v>
      </c>
      <c r="I4488" s="3" t="s">
        <v>77</v>
      </c>
      <c r="J4488" s="3" t="s">
        <v>83</v>
      </c>
      <c r="K4488" s="3" t="s">
        <v>24</v>
      </c>
      <c r="L4488" s="6">
        <v>101112</v>
      </c>
      <c r="M4488" s="6">
        <v>36021</v>
      </c>
      <c r="N4488" s="6">
        <v>65219</v>
      </c>
      <c r="O4488" s="6">
        <v>41696</v>
      </c>
      <c r="P4488" s="6">
        <v>100893</v>
      </c>
      <c r="Q4488" s="6">
        <v>68988.2</v>
      </c>
    </row>
    <row r="4489" spans="7:17" x14ac:dyDescent="0.3">
      <c r="G4489" s="3" t="s">
        <v>74</v>
      </c>
      <c r="H4489" s="3" t="s">
        <v>76</v>
      </c>
      <c r="I4489" s="3" t="s">
        <v>77</v>
      </c>
      <c r="J4489" s="3" t="s">
        <v>84</v>
      </c>
      <c r="K4489" s="3" t="s">
        <v>24</v>
      </c>
      <c r="L4489" s="6">
        <v>101112</v>
      </c>
      <c r="M4489" s="6">
        <v>36021</v>
      </c>
      <c r="N4489" s="6">
        <v>65219</v>
      </c>
      <c r="O4489" s="6">
        <v>84732</v>
      </c>
      <c r="P4489" s="6">
        <v>100893</v>
      </c>
      <c r="Q4489" s="6">
        <v>77595.399999999994</v>
      </c>
    </row>
    <row r="4490" spans="7:17" x14ac:dyDescent="0.3">
      <c r="G4490" s="3" t="s">
        <v>74</v>
      </c>
      <c r="H4490" s="3" t="s">
        <v>76</v>
      </c>
      <c r="I4490" s="3" t="s">
        <v>78</v>
      </c>
      <c r="J4490" s="3" t="s">
        <v>79</v>
      </c>
      <c r="K4490" s="3" t="s">
        <v>25</v>
      </c>
      <c r="L4490" s="6">
        <v>101112</v>
      </c>
      <c r="M4490" s="6">
        <v>36021</v>
      </c>
      <c r="N4490" s="6">
        <v>94450</v>
      </c>
      <c r="O4490" s="6">
        <v>97051</v>
      </c>
      <c r="P4490" s="6">
        <v>50249</v>
      </c>
      <c r="Q4490" s="6">
        <v>75776.600000000006</v>
      </c>
    </row>
    <row r="4491" spans="7:17" x14ac:dyDescent="0.3">
      <c r="G4491" s="3" t="s">
        <v>74</v>
      </c>
      <c r="H4491" s="3" t="s">
        <v>76</v>
      </c>
      <c r="I4491" s="3" t="s">
        <v>78</v>
      </c>
      <c r="J4491" s="3" t="s">
        <v>79</v>
      </c>
      <c r="K4491" s="3" t="s">
        <v>80</v>
      </c>
      <c r="L4491" s="6">
        <v>101112</v>
      </c>
      <c r="M4491" s="6">
        <v>36021</v>
      </c>
      <c r="N4491" s="6">
        <v>94450</v>
      </c>
      <c r="O4491" s="6">
        <v>97051</v>
      </c>
      <c r="P4491" s="6">
        <v>117461</v>
      </c>
      <c r="Q4491" s="6">
        <v>89219</v>
      </c>
    </row>
    <row r="4492" spans="7:17" x14ac:dyDescent="0.3">
      <c r="G4492" s="3" t="s">
        <v>74</v>
      </c>
      <c r="H4492" s="3" t="s">
        <v>76</v>
      </c>
      <c r="I4492" s="3" t="s">
        <v>78</v>
      </c>
      <c r="J4492" s="3" t="s">
        <v>79</v>
      </c>
      <c r="K4492" s="3" t="s">
        <v>81</v>
      </c>
      <c r="L4492" s="6">
        <v>101112</v>
      </c>
      <c r="M4492" s="6">
        <v>36021</v>
      </c>
      <c r="N4492" s="6">
        <v>94450</v>
      </c>
      <c r="O4492" s="6">
        <v>97051</v>
      </c>
      <c r="P4492" s="6">
        <v>36016</v>
      </c>
      <c r="Q4492" s="6">
        <v>72930</v>
      </c>
    </row>
    <row r="4493" spans="7:17" x14ac:dyDescent="0.3">
      <c r="G4493" s="3" t="s">
        <v>74</v>
      </c>
      <c r="H4493" s="3" t="s">
        <v>76</v>
      </c>
      <c r="I4493" s="3" t="s">
        <v>78</v>
      </c>
      <c r="J4493" s="3" t="s">
        <v>79</v>
      </c>
      <c r="K4493" s="3" t="s">
        <v>82</v>
      </c>
      <c r="L4493" s="6">
        <v>101112</v>
      </c>
      <c r="M4493" s="6">
        <v>36021</v>
      </c>
      <c r="N4493" s="6">
        <v>94450</v>
      </c>
      <c r="O4493" s="6">
        <v>97051</v>
      </c>
      <c r="P4493" s="6">
        <v>33332</v>
      </c>
      <c r="Q4493" s="6">
        <v>72393.2</v>
      </c>
    </row>
    <row r="4494" spans="7:17" x14ac:dyDescent="0.3">
      <c r="G4494" s="3" t="s">
        <v>74</v>
      </c>
      <c r="H4494" s="3" t="s">
        <v>76</v>
      </c>
      <c r="I4494" s="3" t="s">
        <v>78</v>
      </c>
      <c r="J4494" s="3" t="s">
        <v>79</v>
      </c>
      <c r="K4494" s="3" t="s">
        <v>83</v>
      </c>
      <c r="L4494" s="6">
        <v>101112</v>
      </c>
      <c r="M4494" s="6">
        <v>36021</v>
      </c>
      <c r="N4494" s="6">
        <v>94450</v>
      </c>
      <c r="O4494" s="6">
        <v>97051</v>
      </c>
      <c r="P4494" s="6">
        <v>41696</v>
      </c>
      <c r="Q4494" s="6">
        <v>74066</v>
      </c>
    </row>
    <row r="4495" spans="7:17" x14ac:dyDescent="0.3">
      <c r="G4495" s="3" t="s">
        <v>74</v>
      </c>
      <c r="H4495" s="3" t="s">
        <v>76</v>
      </c>
      <c r="I4495" s="3" t="s">
        <v>78</v>
      </c>
      <c r="J4495" s="3" t="s">
        <v>79</v>
      </c>
      <c r="K4495" s="3" t="s">
        <v>84</v>
      </c>
      <c r="L4495" s="6">
        <v>101112</v>
      </c>
      <c r="M4495" s="6">
        <v>36021</v>
      </c>
      <c r="N4495" s="6">
        <v>94450</v>
      </c>
      <c r="O4495" s="6">
        <v>97051</v>
      </c>
      <c r="P4495" s="6">
        <v>84732</v>
      </c>
      <c r="Q4495" s="6">
        <v>82673.2</v>
      </c>
    </row>
    <row r="4496" spans="7:17" x14ac:dyDescent="0.3">
      <c r="G4496" s="3" t="s">
        <v>74</v>
      </c>
      <c r="H4496" s="3" t="s">
        <v>76</v>
      </c>
      <c r="I4496" s="3" t="s">
        <v>78</v>
      </c>
      <c r="J4496" s="3" t="s">
        <v>79</v>
      </c>
      <c r="K4496" s="3" t="s">
        <v>24</v>
      </c>
      <c r="L4496" s="6">
        <v>101112</v>
      </c>
      <c r="M4496" s="6">
        <v>36021</v>
      </c>
      <c r="N4496" s="6">
        <v>94450</v>
      </c>
      <c r="O4496" s="6">
        <v>97051</v>
      </c>
      <c r="P4496" s="6">
        <v>100893</v>
      </c>
      <c r="Q4496" s="6">
        <v>85905.4</v>
      </c>
    </row>
    <row r="4497" spans="7:17" x14ac:dyDescent="0.3">
      <c r="G4497" s="3" t="s">
        <v>74</v>
      </c>
      <c r="H4497" s="3" t="s">
        <v>76</v>
      </c>
      <c r="I4497" s="3" t="s">
        <v>78</v>
      </c>
      <c r="J4497" s="3" t="s">
        <v>25</v>
      </c>
      <c r="K4497" s="3" t="s">
        <v>80</v>
      </c>
      <c r="L4497" s="6">
        <v>101112</v>
      </c>
      <c r="M4497" s="6">
        <v>36021</v>
      </c>
      <c r="N4497" s="6">
        <v>94450</v>
      </c>
      <c r="O4497" s="6">
        <v>50249</v>
      </c>
      <c r="P4497" s="6">
        <v>117461</v>
      </c>
      <c r="Q4497" s="6">
        <v>79858.600000000006</v>
      </c>
    </row>
    <row r="4498" spans="7:17" x14ac:dyDescent="0.3">
      <c r="G4498" s="3" t="s">
        <v>74</v>
      </c>
      <c r="H4498" s="3" t="s">
        <v>76</v>
      </c>
      <c r="I4498" s="3" t="s">
        <v>78</v>
      </c>
      <c r="J4498" s="3" t="s">
        <v>25</v>
      </c>
      <c r="K4498" s="3" t="s">
        <v>81</v>
      </c>
      <c r="L4498" s="6">
        <v>101112</v>
      </c>
      <c r="M4498" s="6">
        <v>36021</v>
      </c>
      <c r="N4498" s="6">
        <v>94450</v>
      </c>
      <c r="O4498" s="6">
        <v>50249</v>
      </c>
      <c r="P4498" s="6">
        <v>36016</v>
      </c>
      <c r="Q4498" s="6">
        <v>63569.599999999999</v>
      </c>
    </row>
    <row r="4499" spans="7:17" x14ac:dyDescent="0.3">
      <c r="G4499" s="3" t="s">
        <v>74</v>
      </c>
      <c r="H4499" s="3" t="s">
        <v>76</v>
      </c>
      <c r="I4499" s="3" t="s">
        <v>78</v>
      </c>
      <c r="J4499" s="3" t="s">
        <v>25</v>
      </c>
      <c r="K4499" s="3" t="s">
        <v>82</v>
      </c>
      <c r="L4499" s="6">
        <v>101112</v>
      </c>
      <c r="M4499" s="6">
        <v>36021</v>
      </c>
      <c r="N4499" s="6">
        <v>94450</v>
      </c>
      <c r="O4499" s="6">
        <v>50249</v>
      </c>
      <c r="P4499" s="6">
        <v>33332</v>
      </c>
      <c r="Q4499" s="6">
        <v>63032.800000000003</v>
      </c>
    </row>
    <row r="4500" spans="7:17" x14ac:dyDescent="0.3">
      <c r="G4500" s="3" t="s">
        <v>74</v>
      </c>
      <c r="H4500" s="3" t="s">
        <v>76</v>
      </c>
      <c r="I4500" s="3" t="s">
        <v>78</v>
      </c>
      <c r="J4500" s="3" t="s">
        <v>25</v>
      </c>
      <c r="K4500" s="3" t="s">
        <v>83</v>
      </c>
      <c r="L4500" s="6">
        <v>101112</v>
      </c>
      <c r="M4500" s="6">
        <v>36021</v>
      </c>
      <c r="N4500" s="6">
        <v>94450</v>
      </c>
      <c r="O4500" s="6">
        <v>50249</v>
      </c>
      <c r="P4500" s="6">
        <v>41696</v>
      </c>
      <c r="Q4500" s="6">
        <v>64705.599999999999</v>
      </c>
    </row>
    <row r="4501" spans="7:17" x14ac:dyDescent="0.3">
      <c r="G4501" s="3" t="s">
        <v>74</v>
      </c>
      <c r="H4501" s="3" t="s">
        <v>76</v>
      </c>
      <c r="I4501" s="3" t="s">
        <v>78</v>
      </c>
      <c r="J4501" s="3" t="s">
        <v>25</v>
      </c>
      <c r="K4501" s="3" t="s">
        <v>84</v>
      </c>
      <c r="L4501" s="6">
        <v>101112</v>
      </c>
      <c r="M4501" s="6">
        <v>36021</v>
      </c>
      <c r="N4501" s="6">
        <v>94450</v>
      </c>
      <c r="O4501" s="6">
        <v>50249</v>
      </c>
      <c r="P4501" s="6">
        <v>84732</v>
      </c>
      <c r="Q4501" s="6">
        <v>73312.800000000003</v>
      </c>
    </row>
    <row r="4502" spans="7:17" x14ac:dyDescent="0.3">
      <c r="G4502" s="3" t="s">
        <v>74</v>
      </c>
      <c r="H4502" s="3" t="s">
        <v>76</v>
      </c>
      <c r="I4502" s="3" t="s">
        <v>78</v>
      </c>
      <c r="J4502" s="3" t="s">
        <v>25</v>
      </c>
      <c r="K4502" s="3" t="s">
        <v>24</v>
      </c>
      <c r="L4502" s="6">
        <v>101112</v>
      </c>
      <c r="M4502" s="6">
        <v>36021</v>
      </c>
      <c r="N4502" s="6">
        <v>94450</v>
      </c>
      <c r="O4502" s="6">
        <v>50249</v>
      </c>
      <c r="P4502" s="6">
        <v>100893</v>
      </c>
      <c r="Q4502" s="6">
        <v>76545</v>
      </c>
    </row>
    <row r="4503" spans="7:17" x14ac:dyDescent="0.3">
      <c r="G4503" s="3" t="s">
        <v>74</v>
      </c>
      <c r="H4503" s="3" t="s">
        <v>76</v>
      </c>
      <c r="I4503" s="3" t="s">
        <v>78</v>
      </c>
      <c r="J4503" s="3" t="s">
        <v>80</v>
      </c>
      <c r="K4503" s="3" t="s">
        <v>81</v>
      </c>
      <c r="L4503" s="6">
        <v>101112</v>
      </c>
      <c r="M4503" s="6">
        <v>36021</v>
      </c>
      <c r="N4503" s="6">
        <v>94450</v>
      </c>
      <c r="O4503" s="6">
        <v>117461</v>
      </c>
      <c r="P4503" s="6">
        <v>36016</v>
      </c>
      <c r="Q4503" s="6">
        <v>77012</v>
      </c>
    </row>
    <row r="4504" spans="7:17" x14ac:dyDescent="0.3">
      <c r="G4504" s="3" t="s">
        <v>74</v>
      </c>
      <c r="H4504" s="3" t="s">
        <v>76</v>
      </c>
      <c r="I4504" s="3" t="s">
        <v>78</v>
      </c>
      <c r="J4504" s="3" t="s">
        <v>80</v>
      </c>
      <c r="K4504" s="3" t="s">
        <v>82</v>
      </c>
      <c r="L4504" s="6">
        <v>101112</v>
      </c>
      <c r="M4504" s="6">
        <v>36021</v>
      </c>
      <c r="N4504" s="6">
        <v>94450</v>
      </c>
      <c r="O4504" s="6">
        <v>117461</v>
      </c>
      <c r="P4504" s="6">
        <v>33332</v>
      </c>
      <c r="Q4504" s="6">
        <v>76475.199999999997</v>
      </c>
    </row>
    <row r="4505" spans="7:17" x14ac:dyDescent="0.3">
      <c r="G4505" s="3" t="s">
        <v>74</v>
      </c>
      <c r="H4505" s="3" t="s">
        <v>76</v>
      </c>
      <c r="I4505" s="3" t="s">
        <v>78</v>
      </c>
      <c r="J4505" s="3" t="s">
        <v>80</v>
      </c>
      <c r="K4505" s="3" t="s">
        <v>83</v>
      </c>
      <c r="L4505" s="6">
        <v>101112</v>
      </c>
      <c r="M4505" s="6">
        <v>36021</v>
      </c>
      <c r="N4505" s="6">
        <v>94450</v>
      </c>
      <c r="O4505" s="6">
        <v>117461</v>
      </c>
      <c r="P4505" s="6">
        <v>41696</v>
      </c>
      <c r="Q4505" s="6">
        <v>78148</v>
      </c>
    </row>
    <row r="4506" spans="7:17" x14ac:dyDescent="0.3">
      <c r="G4506" s="3" t="s">
        <v>74</v>
      </c>
      <c r="H4506" s="3" t="s">
        <v>76</v>
      </c>
      <c r="I4506" s="3" t="s">
        <v>78</v>
      </c>
      <c r="J4506" s="3" t="s">
        <v>80</v>
      </c>
      <c r="K4506" s="3" t="s">
        <v>84</v>
      </c>
      <c r="L4506" s="6">
        <v>101112</v>
      </c>
      <c r="M4506" s="6">
        <v>36021</v>
      </c>
      <c r="N4506" s="6">
        <v>94450</v>
      </c>
      <c r="O4506" s="6">
        <v>117461</v>
      </c>
      <c r="P4506" s="6">
        <v>84732</v>
      </c>
      <c r="Q4506" s="6">
        <v>86755.199999999997</v>
      </c>
    </row>
    <row r="4507" spans="7:17" x14ac:dyDescent="0.3">
      <c r="G4507" s="3" t="s">
        <v>74</v>
      </c>
      <c r="H4507" s="3" t="s">
        <v>76</v>
      </c>
      <c r="I4507" s="3" t="s">
        <v>78</v>
      </c>
      <c r="J4507" s="3" t="s">
        <v>80</v>
      </c>
      <c r="K4507" s="3" t="s">
        <v>24</v>
      </c>
      <c r="L4507" s="6">
        <v>101112</v>
      </c>
      <c r="M4507" s="6">
        <v>36021</v>
      </c>
      <c r="N4507" s="6">
        <v>94450</v>
      </c>
      <c r="O4507" s="6">
        <v>117461</v>
      </c>
      <c r="P4507" s="6">
        <v>100893</v>
      </c>
      <c r="Q4507" s="6">
        <v>89987.4</v>
      </c>
    </row>
    <row r="4508" spans="7:17" x14ac:dyDescent="0.3">
      <c r="G4508" s="3" t="s">
        <v>74</v>
      </c>
      <c r="H4508" s="3" t="s">
        <v>76</v>
      </c>
      <c r="I4508" s="3" t="s">
        <v>78</v>
      </c>
      <c r="J4508" s="3" t="s">
        <v>81</v>
      </c>
      <c r="K4508" s="3" t="s">
        <v>82</v>
      </c>
      <c r="L4508" s="6">
        <v>101112</v>
      </c>
      <c r="M4508" s="6">
        <v>36021</v>
      </c>
      <c r="N4508" s="6">
        <v>94450</v>
      </c>
      <c r="O4508" s="6">
        <v>36016</v>
      </c>
      <c r="P4508" s="6">
        <v>33332</v>
      </c>
      <c r="Q4508" s="6">
        <v>60186.2</v>
      </c>
    </row>
    <row r="4509" spans="7:17" x14ac:dyDescent="0.3">
      <c r="G4509" s="3" t="s">
        <v>74</v>
      </c>
      <c r="H4509" s="3" t="s">
        <v>76</v>
      </c>
      <c r="I4509" s="3" t="s">
        <v>78</v>
      </c>
      <c r="J4509" s="3" t="s">
        <v>81</v>
      </c>
      <c r="K4509" s="3" t="s">
        <v>83</v>
      </c>
      <c r="L4509" s="6">
        <v>101112</v>
      </c>
      <c r="M4509" s="6">
        <v>36021</v>
      </c>
      <c r="N4509" s="6">
        <v>94450</v>
      </c>
      <c r="O4509" s="6">
        <v>36016</v>
      </c>
      <c r="P4509" s="6">
        <v>41696</v>
      </c>
      <c r="Q4509" s="6">
        <v>61859</v>
      </c>
    </row>
    <row r="4510" spans="7:17" x14ac:dyDescent="0.3">
      <c r="G4510" s="3" t="s">
        <v>74</v>
      </c>
      <c r="H4510" s="3" t="s">
        <v>76</v>
      </c>
      <c r="I4510" s="3" t="s">
        <v>78</v>
      </c>
      <c r="J4510" s="3" t="s">
        <v>81</v>
      </c>
      <c r="K4510" s="3" t="s">
        <v>84</v>
      </c>
      <c r="L4510" s="6">
        <v>101112</v>
      </c>
      <c r="M4510" s="6">
        <v>36021</v>
      </c>
      <c r="N4510" s="6">
        <v>94450</v>
      </c>
      <c r="O4510" s="6">
        <v>36016</v>
      </c>
      <c r="P4510" s="6">
        <v>84732</v>
      </c>
      <c r="Q4510" s="6">
        <v>70466.2</v>
      </c>
    </row>
    <row r="4511" spans="7:17" x14ac:dyDescent="0.3">
      <c r="G4511" s="3" t="s">
        <v>74</v>
      </c>
      <c r="H4511" s="3" t="s">
        <v>76</v>
      </c>
      <c r="I4511" s="3" t="s">
        <v>78</v>
      </c>
      <c r="J4511" s="3" t="s">
        <v>81</v>
      </c>
      <c r="K4511" s="3" t="s">
        <v>24</v>
      </c>
      <c r="L4511" s="6">
        <v>101112</v>
      </c>
      <c r="M4511" s="6">
        <v>36021</v>
      </c>
      <c r="N4511" s="6">
        <v>94450</v>
      </c>
      <c r="O4511" s="6">
        <v>36016</v>
      </c>
      <c r="P4511" s="6">
        <v>100893</v>
      </c>
      <c r="Q4511" s="6">
        <v>73698.399999999994</v>
      </c>
    </row>
    <row r="4512" spans="7:17" x14ac:dyDescent="0.3">
      <c r="G4512" s="3" t="s">
        <v>74</v>
      </c>
      <c r="H4512" s="3" t="s">
        <v>76</v>
      </c>
      <c r="I4512" s="3" t="s">
        <v>78</v>
      </c>
      <c r="J4512" s="3" t="s">
        <v>82</v>
      </c>
      <c r="K4512" s="3" t="s">
        <v>83</v>
      </c>
      <c r="L4512" s="6">
        <v>101112</v>
      </c>
      <c r="M4512" s="6">
        <v>36021</v>
      </c>
      <c r="N4512" s="6">
        <v>94450</v>
      </c>
      <c r="O4512" s="6">
        <v>33332</v>
      </c>
      <c r="P4512" s="6">
        <v>41696</v>
      </c>
      <c r="Q4512" s="6">
        <v>61322.2</v>
      </c>
    </row>
    <row r="4513" spans="7:17" x14ac:dyDescent="0.3">
      <c r="G4513" s="3" t="s">
        <v>74</v>
      </c>
      <c r="H4513" s="3" t="s">
        <v>76</v>
      </c>
      <c r="I4513" s="3" t="s">
        <v>78</v>
      </c>
      <c r="J4513" s="3" t="s">
        <v>82</v>
      </c>
      <c r="K4513" s="3" t="s">
        <v>84</v>
      </c>
      <c r="L4513" s="6">
        <v>101112</v>
      </c>
      <c r="M4513" s="6">
        <v>36021</v>
      </c>
      <c r="N4513" s="6">
        <v>94450</v>
      </c>
      <c r="O4513" s="6">
        <v>33332</v>
      </c>
      <c r="P4513" s="6">
        <v>84732</v>
      </c>
      <c r="Q4513" s="6">
        <v>69929.399999999994</v>
      </c>
    </row>
    <row r="4514" spans="7:17" x14ac:dyDescent="0.3">
      <c r="G4514" s="3" t="s">
        <v>74</v>
      </c>
      <c r="H4514" s="3" t="s">
        <v>76</v>
      </c>
      <c r="I4514" s="3" t="s">
        <v>78</v>
      </c>
      <c r="J4514" s="3" t="s">
        <v>82</v>
      </c>
      <c r="K4514" s="3" t="s">
        <v>24</v>
      </c>
      <c r="L4514" s="6">
        <v>101112</v>
      </c>
      <c r="M4514" s="6">
        <v>36021</v>
      </c>
      <c r="N4514" s="6">
        <v>94450</v>
      </c>
      <c r="O4514" s="6">
        <v>33332</v>
      </c>
      <c r="P4514" s="6">
        <v>100893</v>
      </c>
      <c r="Q4514" s="6">
        <v>73161.600000000006</v>
      </c>
    </row>
    <row r="4515" spans="7:17" x14ac:dyDescent="0.3">
      <c r="G4515" s="3" t="s">
        <v>74</v>
      </c>
      <c r="H4515" s="3" t="s">
        <v>76</v>
      </c>
      <c r="I4515" s="3" t="s">
        <v>78</v>
      </c>
      <c r="J4515" s="3" t="s">
        <v>83</v>
      </c>
      <c r="K4515" s="3" t="s">
        <v>84</v>
      </c>
      <c r="L4515" s="6">
        <v>101112</v>
      </c>
      <c r="M4515" s="6">
        <v>36021</v>
      </c>
      <c r="N4515" s="6">
        <v>94450</v>
      </c>
      <c r="O4515" s="6">
        <v>41696</v>
      </c>
      <c r="P4515" s="6">
        <v>84732</v>
      </c>
      <c r="Q4515" s="6">
        <v>71602.2</v>
      </c>
    </row>
    <row r="4516" spans="7:17" x14ac:dyDescent="0.3">
      <c r="G4516" s="3" t="s">
        <v>74</v>
      </c>
      <c r="H4516" s="3" t="s">
        <v>76</v>
      </c>
      <c r="I4516" s="3" t="s">
        <v>78</v>
      </c>
      <c r="J4516" s="3" t="s">
        <v>83</v>
      </c>
      <c r="K4516" s="3" t="s">
        <v>24</v>
      </c>
      <c r="L4516" s="6">
        <v>101112</v>
      </c>
      <c r="M4516" s="6">
        <v>36021</v>
      </c>
      <c r="N4516" s="6">
        <v>94450</v>
      </c>
      <c r="O4516" s="6">
        <v>41696</v>
      </c>
      <c r="P4516" s="6">
        <v>100893</v>
      </c>
      <c r="Q4516" s="6">
        <v>74834.399999999994</v>
      </c>
    </row>
    <row r="4517" spans="7:17" x14ac:dyDescent="0.3">
      <c r="G4517" s="3" t="s">
        <v>74</v>
      </c>
      <c r="H4517" s="3" t="s">
        <v>76</v>
      </c>
      <c r="I4517" s="3" t="s">
        <v>78</v>
      </c>
      <c r="J4517" s="3" t="s">
        <v>84</v>
      </c>
      <c r="K4517" s="3" t="s">
        <v>24</v>
      </c>
      <c r="L4517" s="6">
        <v>101112</v>
      </c>
      <c r="M4517" s="6">
        <v>36021</v>
      </c>
      <c r="N4517" s="6">
        <v>94450</v>
      </c>
      <c r="O4517" s="6">
        <v>84732</v>
      </c>
      <c r="P4517" s="6">
        <v>100893</v>
      </c>
      <c r="Q4517" s="6">
        <v>83441.600000000006</v>
      </c>
    </row>
    <row r="4518" spans="7:17" x14ac:dyDescent="0.3">
      <c r="G4518" s="3" t="s">
        <v>74</v>
      </c>
      <c r="H4518" s="3" t="s">
        <v>76</v>
      </c>
      <c r="I4518" s="3" t="s">
        <v>79</v>
      </c>
      <c r="J4518" s="3" t="s">
        <v>25</v>
      </c>
      <c r="K4518" s="3" t="s">
        <v>80</v>
      </c>
      <c r="L4518" s="6">
        <v>101112</v>
      </c>
      <c r="M4518" s="6">
        <v>36021</v>
      </c>
      <c r="N4518" s="6">
        <v>97051</v>
      </c>
      <c r="O4518" s="6">
        <v>50249</v>
      </c>
      <c r="P4518" s="6">
        <v>117461</v>
      </c>
      <c r="Q4518" s="6">
        <v>80378.8</v>
      </c>
    </row>
    <row r="4519" spans="7:17" x14ac:dyDescent="0.3">
      <c r="G4519" s="3" t="s">
        <v>74</v>
      </c>
      <c r="H4519" s="3" t="s">
        <v>76</v>
      </c>
      <c r="I4519" s="3" t="s">
        <v>79</v>
      </c>
      <c r="J4519" s="3" t="s">
        <v>25</v>
      </c>
      <c r="K4519" s="3" t="s">
        <v>81</v>
      </c>
      <c r="L4519" s="6">
        <v>101112</v>
      </c>
      <c r="M4519" s="6">
        <v>36021</v>
      </c>
      <c r="N4519" s="6">
        <v>97051</v>
      </c>
      <c r="O4519" s="6">
        <v>50249</v>
      </c>
      <c r="P4519" s="6">
        <v>36016</v>
      </c>
      <c r="Q4519" s="6">
        <v>64089.8</v>
      </c>
    </row>
    <row r="4520" spans="7:17" x14ac:dyDescent="0.3">
      <c r="G4520" s="3" t="s">
        <v>74</v>
      </c>
      <c r="H4520" s="3" t="s">
        <v>76</v>
      </c>
      <c r="I4520" s="3" t="s">
        <v>79</v>
      </c>
      <c r="J4520" s="3" t="s">
        <v>25</v>
      </c>
      <c r="K4520" s="3" t="s">
        <v>82</v>
      </c>
      <c r="L4520" s="6">
        <v>101112</v>
      </c>
      <c r="M4520" s="6">
        <v>36021</v>
      </c>
      <c r="N4520" s="6">
        <v>97051</v>
      </c>
      <c r="O4520" s="6">
        <v>50249</v>
      </c>
      <c r="P4520" s="6">
        <v>33332</v>
      </c>
      <c r="Q4520" s="6">
        <v>63553</v>
      </c>
    </row>
    <row r="4521" spans="7:17" x14ac:dyDescent="0.3">
      <c r="G4521" s="3" t="s">
        <v>74</v>
      </c>
      <c r="H4521" s="3" t="s">
        <v>76</v>
      </c>
      <c r="I4521" s="3" t="s">
        <v>79</v>
      </c>
      <c r="J4521" s="3" t="s">
        <v>25</v>
      </c>
      <c r="K4521" s="3" t="s">
        <v>83</v>
      </c>
      <c r="L4521" s="6">
        <v>101112</v>
      </c>
      <c r="M4521" s="6">
        <v>36021</v>
      </c>
      <c r="N4521" s="6">
        <v>97051</v>
      </c>
      <c r="O4521" s="6">
        <v>50249</v>
      </c>
      <c r="P4521" s="6">
        <v>41696</v>
      </c>
      <c r="Q4521" s="6">
        <v>65225.8</v>
      </c>
    </row>
    <row r="4522" spans="7:17" x14ac:dyDescent="0.3">
      <c r="G4522" s="3" t="s">
        <v>74</v>
      </c>
      <c r="H4522" s="3" t="s">
        <v>76</v>
      </c>
      <c r="I4522" s="3" t="s">
        <v>79</v>
      </c>
      <c r="J4522" s="3" t="s">
        <v>25</v>
      </c>
      <c r="K4522" s="3" t="s">
        <v>84</v>
      </c>
      <c r="L4522" s="6">
        <v>101112</v>
      </c>
      <c r="M4522" s="6">
        <v>36021</v>
      </c>
      <c r="N4522" s="6">
        <v>97051</v>
      </c>
      <c r="O4522" s="6">
        <v>50249</v>
      </c>
      <c r="P4522" s="6">
        <v>84732</v>
      </c>
      <c r="Q4522" s="6">
        <v>73833</v>
      </c>
    </row>
    <row r="4523" spans="7:17" x14ac:dyDescent="0.3">
      <c r="G4523" s="3" t="s">
        <v>74</v>
      </c>
      <c r="H4523" s="3" t="s">
        <v>76</v>
      </c>
      <c r="I4523" s="3" t="s">
        <v>79</v>
      </c>
      <c r="J4523" s="3" t="s">
        <v>25</v>
      </c>
      <c r="K4523" s="3" t="s">
        <v>24</v>
      </c>
      <c r="L4523" s="6">
        <v>101112</v>
      </c>
      <c r="M4523" s="6">
        <v>36021</v>
      </c>
      <c r="N4523" s="6">
        <v>97051</v>
      </c>
      <c r="O4523" s="6">
        <v>50249</v>
      </c>
      <c r="P4523" s="6">
        <v>100893</v>
      </c>
      <c r="Q4523" s="6">
        <v>77065.2</v>
      </c>
    </row>
    <row r="4524" spans="7:17" x14ac:dyDescent="0.3">
      <c r="G4524" s="3" t="s">
        <v>74</v>
      </c>
      <c r="H4524" s="3" t="s">
        <v>76</v>
      </c>
      <c r="I4524" s="3" t="s">
        <v>79</v>
      </c>
      <c r="J4524" s="3" t="s">
        <v>80</v>
      </c>
      <c r="K4524" s="3" t="s">
        <v>81</v>
      </c>
      <c r="L4524" s="6">
        <v>101112</v>
      </c>
      <c r="M4524" s="6">
        <v>36021</v>
      </c>
      <c r="N4524" s="6">
        <v>97051</v>
      </c>
      <c r="O4524" s="6">
        <v>117461</v>
      </c>
      <c r="P4524" s="6">
        <v>36016</v>
      </c>
      <c r="Q4524" s="6">
        <v>77532.2</v>
      </c>
    </row>
    <row r="4525" spans="7:17" x14ac:dyDescent="0.3">
      <c r="G4525" s="3" t="s">
        <v>74</v>
      </c>
      <c r="H4525" s="3" t="s">
        <v>76</v>
      </c>
      <c r="I4525" s="3" t="s">
        <v>79</v>
      </c>
      <c r="J4525" s="3" t="s">
        <v>80</v>
      </c>
      <c r="K4525" s="3" t="s">
        <v>82</v>
      </c>
      <c r="L4525" s="6">
        <v>101112</v>
      </c>
      <c r="M4525" s="6">
        <v>36021</v>
      </c>
      <c r="N4525" s="6">
        <v>97051</v>
      </c>
      <c r="O4525" s="6">
        <v>117461</v>
      </c>
      <c r="P4525" s="6">
        <v>33332</v>
      </c>
      <c r="Q4525" s="6">
        <v>76995.399999999994</v>
      </c>
    </row>
    <row r="4526" spans="7:17" x14ac:dyDescent="0.3">
      <c r="G4526" s="3" t="s">
        <v>74</v>
      </c>
      <c r="H4526" s="3" t="s">
        <v>76</v>
      </c>
      <c r="I4526" s="3" t="s">
        <v>79</v>
      </c>
      <c r="J4526" s="3" t="s">
        <v>80</v>
      </c>
      <c r="K4526" s="3" t="s">
        <v>83</v>
      </c>
      <c r="L4526" s="6">
        <v>101112</v>
      </c>
      <c r="M4526" s="6">
        <v>36021</v>
      </c>
      <c r="N4526" s="6">
        <v>97051</v>
      </c>
      <c r="O4526" s="6">
        <v>117461</v>
      </c>
      <c r="P4526" s="6">
        <v>41696</v>
      </c>
      <c r="Q4526" s="6">
        <v>78668.2</v>
      </c>
    </row>
    <row r="4527" spans="7:17" x14ac:dyDescent="0.3">
      <c r="G4527" s="3" t="s">
        <v>74</v>
      </c>
      <c r="H4527" s="3" t="s">
        <v>76</v>
      </c>
      <c r="I4527" s="3" t="s">
        <v>79</v>
      </c>
      <c r="J4527" s="3" t="s">
        <v>80</v>
      </c>
      <c r="K4527" s="3" t="s">
        <v>84</v>
      </c>
      <c r="L4527" s="6">
        <v>101112</v>
      </c>
      <c r="M4527" s="6">
        <v>36021</v>
      </c>
      <c r="N4527" s="6">
        <v>97051</v>
      </c>
      <c r="O4527" s="6">
        <v>117461</v>
      </c>
      <c r="P4527" s="6">
        <v>84732</v>
      </c>
      <c r="Q4527" s="6">
        <v>87275.4</v>
      </c>
    </row>
    <row r="4528" spans="7:17" x14ac:dyDescent="0.3">
      <c r="G4528" s="3" t="s">
        <v>74</v>
      </c>
      <c r="H4528" s="3" t="s">
        <v>76</v>
      </c>
      <c r="I4528" s="3" t="s">
        <v>79</v>
      </c>
      <c r="J4528" s="3" t="s">
        <v>80</v>
      </c>
      <c r="K4528" s="3" t="s">
        <v>24</v>
      </c>
      <c r="L4528" s="6">
        <v>101112</v>
      </c>
      <c r="M4528" s="6">
        <v>36021</v>
      </c>
      <c r="N4528" s="6">
        <v>97051</v>
      </c>
      <c r="O4528" s="6">
        <v>117461</v>
      </c>
      <c r="P4528" s="6">
        <v>100893</v>
      </c>
      <c r="Q4528" s="6">
        <v>90507.6</v>
      </c>
    </row>
    <row r="4529" spans="7:17" x14ac:dyDescent="0.3">
      <c r="G4529" s="3" t="s">
        <v>74</v>
      </c>
      <c r="H4529" s="3" t="s">
        <v>76</v>
      </c>
      <c r="I4529" s="3" t="s">
        <v>79</v>
      </c>
      <c r="J4529" s="3" t="s">
        <v>81</v>
      </c>
      <c r="K4529" s="3" t="s">
        <v>82</v>
      </c>
      <c r="L4529" s="6">
        <v>101112</v>
      </c>
      <c r="M4529" s="6">
        <v>36021</v>
      </c>
      <c r="N4529" s="6">
        <v>97051</v>
      </c>
      <c r="O4529" s="6">
        <v>36016</v>
      </c>
      <c r="P4529" s="6">
        <v>33332</v>
      </c>
      <c r="Q4529" s="6">
        <v>60706.400000000001</v>
      </c>
    </row>
    <row r="4530" spans="7:17" x14ac:dyDescent="0.3">
      <c r="G4530" s="3" t="s">
        <v>74</v>
      </c>
      <c r="H4530" s="3" t="s">
        <v>76</v>
      </c>
      <c r="I4530" s="3" t="s">
        <v>79</v>
      </c>
      <c r="J4530" s="3" t="s">
        <v>81</v>
      </c>
      <c r="K4530" s="3" t="s">
        <v>83</v>
      </c>
      <c r="L4530" s="6">
        <v>101112</v>
      </c>
      <c r="M4530" s="6">
        <v>36021</v>
      </c>
      <c r="N4530" s="6">
        <v>97051</v>
      </c>
      <c r="O4530" s="6">
        <v>36016</v>
      </c>
      <c r="P4530" s="6">
        <v>41696</v>
      </c>
      <c r="Q4530" s="6">
        <v>62379.199999999997</v>
      </c>
    </row>
    <row r="4531" spans="7:17" x14ac:dyDescent="0.3">
      <c r="G4531" s="3" t="s">
        <v>74</v>
      </c>
      <c r="H4531" s="3" t="s">
        <v>76</v>
      </c>
      <c r="I4531" s="3" t="s">
        <v>79</v>
      </c>
      <c r="J4531" s="3" t="s">
        <v>81</v>
      </c>
      <c r="K4531" s="3" t="s">
        <v>84</v>
      </c>
      <c r="L4531" s="6">
        <v>101112</v>
      </c>
      <c r="M4531" s="6">
        <v>36021</v>
      </c>
      <c r="N4531" s="6">
        <v>97051</v>
      </c>
      <c r="O4531" s="6">
        <v>36016</v>
      </c>
      <c r="P4531" s="6">
        <v>84732</v>
      </c>
      <c r="Q4531" s="6">
        <v>70986.399999999994</v>
      </c>
    </row>
    <row r="4532" spans="7:17" x14ac:dyDescent="0.3">
      <c r="G4532" s="3" t="s">
        <v>74</v>
      </c>
      <c r="H4532" s="3" t="s">
        <v>76</v>
      </c>
      <c r="I4532" s="3" t="s">
        <v>79</v>
      </c>
      <c r="J4532" s="3" t="s">
        <v>81</v>
      </c>
      <c r="K4532" s="3" t="s">
        <v>24</v>
      </c>
      <c r="L4532" s="6">
        <v>101112</v>
      </c>
      <c r="M4532" s="6">
        <v>36021</v>
      </c>
      <c r="N4532" s="6">
        <v>97051</v>
      </c>
      <c r="O4532" s="6">
        <v>36016</v>
      </c>
      <c r="P4532" s="6">
        <v>100893</v>
      </c>
      <c r="Q4532" s="6">
        <v>74218.600000000006</v>
      </c>
    </row>
    <row r="4533" spans="7:17" x14ac:dyDescent="0.3">
      <c r="G4533" s="3" t="s">
        <v>74</v>
      </c>
      <c r="H4533" s="3" t="s">
        <v>76</v>
      </c>
      <c r="I4533" s="3" t="s">
        <v>79</v>
      </c>
      <c r="J4533" s="3" t="s">
        <v>82</v>
      </c>
      <c r="K4533" s="3" t="s">
        <v>83</v>
      </c>
      <c r="L4533" s="6">
        <v>101112</v>
      </c>
      <c r="M4533" s="6">
        <v>36021</v>
      </c>
      <c r="N4533" s="6">
        <v>97051</v>
      </c>
      <c r="O4533" s="6">
        <v>33332</v>
      </c>
      <c r="P4533" s="6">
        <v>41696</v>
      </c>
      <c r="Q4533" s="6">
        <v>61842.400000000001</v>
      </c>
    </row>
    <row r="4534" spans="7:17" x14ac:dyDescent="0.3">
      <c r="G4534" s="3" t="s">
        <v>74</v>
      </c>
      <c r="H4534" s="3" t="s">
        <v>76</v>
      </c>
      <c r="I4534" s="3" t="s">
        <v>79</v>
      </c>
      <c r="J4534" s="3" t="s">
        <v>82</v>
      </c>
      <c r="K4534" s="3" t="s">
        <v>84</v>
      </c>
      <c r="L4534" s="6">
        <v>101112</v>
      </c>
      <c r="M4534" s="6">
        <v>36021</v>
      </c>
      <c r="N4534" s="6">
        <v>97051</v>
      </c>
      <c r="O4534" s="6">
        <v>33332</v>
      </c>
      <c r="P4534" s="6">
        <v>84732</v>
      </c>
      <c r="Q4534" s="6">
        <v>70449.600000000006</v>
      </c>
    </row>
    <row r="4535" spans="7:17" x14ac:dyDescent="0.3">
      <c r="G4535" s="3" t="s">
        <v>74</v>
      </c>
      <c r="H4535" s="3" t="s">
        <v>76</v>
      </c>
      <c r="I4535" s="3" t="s">
        <v>79</v>
      </c>
      <c r="J4535" s="3" t="s">
        <v>82</v>
      </c>
      <c r="K4535" s="3" t="s">
        <v>24</v>
      </c>
      <c r="L4535" s="6">
        <v>101112</v>
      </c>
      <c r="M4535" s="6">
        <v>36021</v>
      </c>
      <c r="N4535" s="6">
        <v>97051</v>
      </c>
      <c r="O4535" s="6">
        <v>33332</v>
      </c>
      <c r="P4535" s="6">
        <v>100893</v>
      </c>
      <c r="Q4535" s="6">
        <v>73681.8</v>
      </c>
    </row>
    <row r="4536" spans="7:17" x14ac:dyDescent="0.3">
      <c r="G4536" s="3" t="s">
        <v>74</v>
      </c>
      <c r="H4536" s="3" t="s">
        <v>76</v>
      </c>
      <c r="I4536" s="3" t="s">
        <v>79</v>
      </c>
      <c r="J4536" s="3" t="s">
        <v>83</v>
      </c>
      <c r="K4536" s="3" t="s">
        <v>84</v>
      </c>
      <c r="L4536" s="6">
        <v>101112</v>
      </c>
      <c r="M4536" s="6">
        <v>36021</v>
      </c>
      <c r="N4536" s="6">
        <v>97051</v>
      </c>
      <c r="O4536" s="6">
        <v>41696</v>
      </c>
      <c r="P4536" s="6">
        <v>84732</v>
      </c>
      <c r="Q4536" s="6">
        <v>72122.399999999994</v>
      </c>
    </row>
    <row r="4537" spans="7:17" x14ac:dyDescent="0.3">
      <c r="G4537" s="3" t="s">
        <v>74</v>
      </c>
      <c r="H4537" s="3" t="s">
        <v>76</v>
      </c>
      <c r="I4537" s="3" t="s">
        <v>79</v>
      </c>
      <c r="J4537" s="3" t="s">
        <v>83</v>
      </c>
      <c r="K4537" s="3" t="s">
        <v>24</v>
      </c>
      <c r="L4537" s="6">
        <v>101112</v>
      </c>
      <c r="M4537" s="6">
        <v>36021</v>
      </c>
      <c r="N4537" s="6">
        <v>97051</v>
      </c>
      <c r="O4537" s="6">
        <v>41696</v>
      </c>
      <c r="P4537" s="6">
        <v>100893</v>
      </c>
      <c r="Q4537" s="6">
        <v>75354.600000000006</v>
      </c>
    </row>
    <row r="4538" spans="7:17" x14ac:dyDescent="0.3">
      <c r="G4538" s="3" t="s">
        <v>74</v>
      </c>
      <c r="H4538" s="3" t="s">
        <v>76</v>
      </c>
      <c r="I4538" s="3" t="s">
        <v>79</v>
      </c>
      <c r="J4538" s="3" t="s">
        <v>84</v>
      </c>
      <c r="K4538" s="3" t="s">
        <v>24</v>
      </c>
      <c r="L4538" s="6">
        <v>101112</v>
      </c>
      <c r="M4538" s="6">
        <v>36021</v>
      </c>
      <c r="N4538" s="6">
        <v>97051</v>
      </c>
      <c r="O4538" s="6">
        <v>84732</v>
      </c>
      <c r="P4538" s="6">
        <v>100893</v>
      </c>
      <c r="Q4538" s="6">
        <v>83961.8</v>
      </c>
    </row>
    <row r="4539" spans="7:17" x14ac:dyDescent="0.3">
      <c r="G4539" s="3" t="s">
        <v>74</v>
      </c>
      <c r="H4539" s="3" t="s">
        <v>76</v>
      </c>
      <c r="I4539" s="3" t="s">
        <v>25</v>
      </c>
      <c r="J4539" s="3" t="s">
        <v>80</v>
      </c>
      <c r="K4539" s="3" t="s">
        <v>81</v>
      </c>
      <c r="L4539" s="6">
        <v>101112</v>
      </c>
      <c r="M4539" s="6">
        <v>36021</v>
      </c>
      <c r="N4539" s="6">
        <v>50249</v>
      </c>
      <c r="O4539" s="6">
        <v>117461</v>
      </c>
      <c r="P4539" s="6">
        <v>36016</v>
      </c>
      <c r="Q4539" s="6">
        <v>68171.8</v>
      </c>
    </row>
    <row r="4540" spans="7:17" x14ac:dyDescent="0.3">
      <c r="G4540" s="3" t="s">
        <v>74</v>
      </c>
      <c r="H4540" s="3" t="s">
        <v>76</v>
      </c>
      <c r="I4540" s="3" t="s">
        <v>25</v>
      </c>
      <c r="J4540" s="3" t="s">
        <v>80</v>
      </c>
      <c r="K4540" s="3" t="s">
        <v>82</v>
      </c>
      <c r="L4540" s="6">
        <v>101112</v>
      </c>
      <c r="M4540" s="6">
        <v>36021</v>
      </c>
      <c r="N4540" s="6">
        <v>50249</v>
      </c>
      <c r="O4540" s="6">
        <v>117461</v>
      </c>
      <c r="P4540" s="6">
        <v>33332</v>
      </c>
      <c r="Q4540" s="6">
        <v>67635</v>
      </c>
    </row>
    <row r="4541" spans="7:17" x14ac:dyDescent="0.3">
      <c r="G4541" s="3" t="s">
        <v>74</v>
      </c>
      <c r="H4541" s="3" t="s">
        <v>76</v>
      </c>
      <c r="I4541" s="3" t="s">
        <v>25</v>
      </c>
      <c r="J4541" s="3" t="s">
        <v>80</v>
      </c>
      <c r="K4541" s="3" t="s">
        <v>83</v>
      </c>
      <c r="L4541" s="6">
        <v>101112</v>
      </c>
      <c r="M4541" s="6">
        <v>36021</v>
      </c>
      <c r="N4541" s="6">
        <v>50249</v>
      </c>
      <c r="O4541" s="6">
        <v>117461</v>
      </c>
      <c r="P4541" s="6">
        <v>41696</v>
      </c>
      <c r="Q4541" s="6">
        <v>69307.8</v>
      </c>
    </row>
    <row r="4542" spans="7:17" x14ac:dyDescent="0.3">
      <c r="G4542" s="3" t="s">
        <v>74</v>
      </c>
      <c r="H4542" s="3" t="s">
        <v>76</v>
      </c>
      <c r="I4542" s="3" t="s">
        <v>25</v>
      </c>
      <c r="J4542" s="3" t="s">
        <v>80</v>
      </c>
      <c r="K4542" s="3" t="s">
        <v>84</v>
      </c>
      <c r="L4542" s="6">
        <v>101112</v>
      </c>
      <c r="M4542" s="6">
        <v>36021</v>
      </c>
      <c r="N4542" s="6">
        <v>50249</v>
      </c>
      <c r="O4542" s="6">
        <v>117461</v>
      </c>
      <c r="P4542" s="6">
        <v>84732</v>
      </c>
      <c r="Q4542" s="6">
        <v>77915</v>
      </c>
    </row>
    <row r="4543" spans="7:17" x14ac:dyDescent="0.3">
      <c r="G4543" s="3" t="s">
        <v>74</v>
      </c>
      <c r="H4543" s="3" t="s">
        <v>76</v>
      </c>
      <c r="I4543" s="3" t="s">
        <v>25</v>
      </c>
      <c r="J4543" s="3" t="s">
        <v>80</v>
      </c>
      <c r="K4543" s="3" t="s">
        <v>24</v>
      </c>
      <c r="L4543" s="6">
        <v>101112</v>
      </c>
      <c r="M4543" s="6">
        <v>36021</v>
      </c>
      <c r="N4543" s="6">
        <v>50249</v>
      </c>
      <c r="O4543" s="6">
        <v>117461</v>
      </c>
      <c r="P4543" s="6">
        <v>100893</v>
      </c>
      <c r="Q4543" s="6">
        <v>81147.199999999997</v>
      </c>
    </row>
    <row r="4544" spans="7:17" x14ac:dyDescent="0.3">
      <c r="G4544" s="3" t="s">
        <v>74</v>
      </c>
      <c r="H4544" s="3" t="s">
        <v>76</v>
      </c>
      <c r="I4544" s="3" t="s">
        <v>25</v>
      </c>
      <c r="J4544" s="3" t="s">
        <v>81</v>
      </c>
      <c r="K4544" s="3" t="s">
        <v>82</v>
      </c>
      <c r="L4544" s="6">
        <v>101112</v>
      </c>
      <c r="M4544" s="6">
        <v>36021</v>
      </c>
      <c r="N4544" s="6">
        <v>50249</v>
      </c>
      <c r="O4544" s="6">
        <v>36016</v>
      </c>
      <c r="P4544" s="6">
        <v>33332</v>
      </c>
      <c r="Q4544" s="6">
        <v>51346</v>
      </c>
    </row>
    <row r="4545" spans="7:17" x14ac:dyDescent="0.3">
      <c r="G4545" s="3" t="s">
        <v>74</v>
      </c>
      <c r="H4545" s="3" t="s">
        <v>76</v>
      </c>
      <c r="I4545" s="3" t="s">
        <v>25</v>
      </c>
      <c r="J4545" s="3" t="s">
        <v>81</v>
      </c>
      <c r="K4545" s="3" t="s">
        <v>83</v>
      </c>
      <c r="L4545" s="6">
        <v>101112</v>
      </c>
      <c r="M4545" s="6">
        <v>36021</v>
      </c>
      <c r="N4545" s="6">
        <v>50249</v>
      </c>
      <c r="O4545" s="6">
        <v>36016</v>
      </c>
      <c r="P4545" s="6">
        <v>41696</v>
      </c>
      <c r="Q4545" s="6">
        <v>53018.8</v>
      </c>
    </row>
    <row r="4546" spans="7:17" x14ac:dyDescent="0.3">
      <c r="G4546" s="3" t="s">
        <v>74</v>
      </c>
      <c r="H4546" s="3" t="s">
        <v>76</v>
      </c>
      <c r="I4546" s="3" t="s">
        <v>25</v>
      </c>
      <c r="J4546" s="3" t="s">
        <v>81</v>
      </c>
      <c r="K4546" s="3" t="s">
        <v>84</v>
      </c>
      <c r="L4546" s="6">
        <v>101112</v>
      </c>
      <c r="M4546" s="6">
        <v>36021</v>
      </c>
      <c r="N4546" s="6">
        <v>50249</v>
      </c>
      <c r="O4546" s="6">
        <v>36016</v>
      </c>
      <c r="P4546" s="6">
        <v>84732</v>
      </c>
      <c r="Q4546" s="6">
        <v>61626</v>
      </c>
    </row>
    <row r="4547" spans="7:17" x14ac:dyDescent="0.3">
      <c r="G4547" s="3" t="s">
        <v>74</v>
      </c>
      <c r="H4547" s="3" t="s">
        <v>76</v>
      </c>
      <c r="I4547" s="3" t="s">
        <v>25</v>
      </c>
      <c r="J4547" s="3" t="s">
        <v>81</v>
      </c>
      <c r="K4547" s="3" t="s">
        <v>24</v>
      </c>
      <c r="L4547" s="6">
        <v>101112</v>
      </c>
      <c r="M4547" s="6">
        <v>36021</v>
      </c>
      <c r="N4547" s="6">
        <v>50249</v>
      </c>
      <c r="O4547" s="6">
        <v>36016</v>
      </c>
      <c r="P4547" s="6">
        <v>100893</v>
      </c>
      <c r="Q4547" s="6">
        <v>64858.2</v>
      </c>
    </row>
    <row r="4548" spans="7:17" x14ac:dyDescent="0.3">
      <c r="G4548" s="3" t="s">
        <v>74</v>
      </c>
      <c r="H4548" s="3" t="s">
        <v>76</v>
      </c>
      <c r="I4548" s="3" t="s">
        <v>25</v>
      </c>
      <c r="J4548" s="3" t="s">
        <v>82</v>
      </c>
      <c r="K4548" s="3" t="s">
        <v>83</v>
      </c>
      <c r="L4548" s="6">
        <v>101112</v>
      </c>
      <c r="M4548" s="6">
        <v>36021</v>
      </c>
      <c r="N4548" s="6">
        <v>50249</v>
      </c>
      <c r="O4548" s="6">
        <v>33332</v>
      </c>
      <c r="P4548" s="6">
        <v>41696</v>
      </c>
      <c r="Q4548" s="6">
        <v>52482</v>
      </c>
    </row>
    <row r="4549" spans="7:17" x14ac:dyDescent="0.3">
      <c r="G4549" s="3" t="s">
        <v>74</v>
      </c>
      <c r="H4549" s="3" t="s">
        <v>76</v>
      </c>
      <c r="I4549" s="3" t="s">
        <v>25</v>
      </c>
      <c r="J4549" s="3" t="s">
        <v>82</v>
      </c>
      <c r="K4549" s="3" t="s">
        <v>84</v>
      </c>
      <c r="L4549" s="6">
        <v>101112</v>
      </c>
      <c r="M4549" s="6">
        <v>36021</v>
      </c>
      <c r="N4549" s="6">
        <v>50249</v>
      </c>
      <c r="O4549" s="6">
        <v>33332</v>
      </c>
      <c r="P4549" s="6">
        <v>84732</v>
      </c>
      <c r="Q4549" s="6">
        <v>61089.2</v>
      </c>
    </row>
    <row r="4550" spans="7:17" x14ac:dyDescent="0.3">
      <c r="G4550" s="3" t="s">
        <v>74</v>
      </c>
      <c r="H4550" s="3" t="s">
        <v>76</v>
      </c>
      <c r="I4550" s="3" t="s">
        <v>25</v>
      </c>
      <c r="J4550" s="3" t="s">
        <v>82</v>
      </c>
      <c r="K4550" s="3" t="s">
        <v>24</v>
      </c>
      <c r="L4550" s="6">
        <v>101112</v>
      </c>
      <c r="M4550" s="6">
        <v>36021</v>
      </c>
      <c r="N4550" s="6">
        <v>50249</v>
      </c>
      <c r="O4550" s="6">
        <v>33332</v>
      </c>
      <c r="P4550" s="6">
        <v>100893</v>
      </c>
      <c r="Q4550" s="6">
        <v>64321.4</v>
      </c>
    </row>
    <row r="4551" spans="7:17" x14ac:dyDescent="0.3">
      <c r="G4551" s="3" t="s">
        <v>74</v>
      </c>
      <c r="H4551" s="3" t="s">
        <v>76</v>
      </c>
      <c r="I4551" s="3" t="s">
        <v>25</v>
      </c>
      <c r="J4551" s="3" t="s">
        <v>83</v>
      </c>
      <c r="K4551" s="3" t="s">
        <v>84</v>
      </c>
      <c r="L4551" s="6">
        <v>101112</v>
      </c>
      <c r="M4551" s="6">
        <v>36021</v>
      </c>
      <c r="N4551" s="6">
        <v>50249</v>
      </c>
      <c r="O4551" s="6">
        <v>41696</v>
      </c>
      <c r="P4551" s="6">
        <v>84732</v>
      </c>
      <c r="Q4551" s="6">
        <v>62762</v>
      </c>
    </row>
    <row r="4552" spans="7:17" x14ac:dyDescent="0.3">
      <c r="G4552" s="3" t="s">
        <v>74</v>
      </c>
      <c r="H4552" s="3" t="s">
        <v>76</v>
      </c>
      <c r="I4552" s="3" t="s">
        <v>25</v>
      </c>
      <c r="J4552" s="3" t="s">
        <v>83</v>
      </c>
      <c r="K4552" s="3" t="s">
        <v>24</v>
      </c>
      <c r="L4552" s="6">
        <v>101112</v>
      </c>
      <c r="M4552" s="6">
        <v>36021</v>
      </c>
      <c r="N4552" s="6">
        <v>50249</v>
      </c>
      <c r="O4552" s="6">
        <v>41696</v>
      </c>
      <c r="P4552" s="6">
        <v>100893</v>
      </c>
      <c r="Q4552" s="6">
        <v>65994.2</v>
      </c>
    </row>
    <row r="4553" spans="7:17" x14ac:dyDescent="0.3">
      <c r="G4553" s="3" t="s">
        <v>74</v>
      </c>
      <c r="H4553" s="3" t="s">
        <v>76</v>
      </c>
      <c r="I4553" s="3" t="s">
        <v>25</v>
      </c>
      <c r="J4553" s="3" t="s">
        <v>84</v>
      </c>
      <c r="K4553" s="3" t="s">
        <v>24</v>
      </c>
      <c r="L4553" s="6">
        <v>101112</v>
      </c>
      <c r="M4553" s="6">
        <v>36021</v>
      </c>
      <c r="N4553" s="6">
        <v>50249</v>
      </c>
      <c r="O4553" s="6">
        <v>84732</v>
      </c>
      <c r="P4553" s="6">
        <v>100893</v>
      </c>
      <c r="Q4553" s="6">
        <v>74601.399999999994</v>
      </c>
    </row>
    <row r="4554" spans="7:17" x14ac:dyDescent="0.3">
      <c r="G4554" s="3" t="s">
        <v>74</v>
      </c>
      <c r="H4554" s="3" t="s">
        <v>76</v>
      </c>
      <c r="I4554" s="3" t="s">
        <v>80</v>
      </c>
      <c r="J4554" s="3" t="s">
        <v>81</v>
      </c>
      <c r="K4554" s="3" t="s">
        <v>82</v>
      </c>
      <c r="L4554" s="6">
        <v>101112</v>
      </c>
      <c r="M4554" s="6">
        <v>36021</v>
      </c>
      <c r="N4554" s="6">
        <v>117461</v>
      </c>
      <c r="O4554" s="6">
        <v>36016</v>
      </c>
      <c r="P4554" s="6">
        <v>33332</v>
      </c>
      <c r="Q4554" s="6">
        <v>64788.4</v>
      </c>
    </row>
    <row r="4555" spans="7:17" x14ac:dyDescent="0.3">
      <c r="G4555" s="3" t="s">
        <v>74</v>
      </c>
      <c r="H4555" s="3" t="s">
        <v>76</v>
      </c>
      <c r="I4555" s="3" t="s">
        <v>80</v>
      </c>
      <c r="J4555" s="3" t="s">
        <v>81</v>
      </c>
      <c r="K4555" s="3" t="s">
        <v>83</v>
      </c>
      <c r="L4555" s="6">
        <v>101112</v>
      </c>
      <c r="M4555" s="6">
        <v>36021</v>
      </c>
      <c r="N4555" s="6">
        <v>117461</v>
      </c>
      <c r="O4555" s="6">
        <v>36016</v>
      </c>
      <c r="P4555" s="6">
        <v>41696</v>
      </c>
      <c r="Q4555" s="6">
        <v>66461.2</v>
      </c>
    </row>
    <row r="4556" spans="7:17" x14ac:dyDescent="0.3">
      <c r="G4556" s="3" t="s">
        <v>74</v>
      </c>
      <c r="H4556" s="3" t="s">
        <v>76</v>
      </c>
      <c r="I4556" s="3" t="s">
        <v>80</v>
      </c>
      <c r="J4556" s="3" t="s">
        <v>81</v>
      </c>
      <c r="K4556" s="3" t="s">
        <v>84</v>
      </c>
      <c r="L4556" s="6">
        <v>101112</v>
      </c>
      <c r="M4556" s="6">
        <v>36021</v>
      </c>
      <c r="N4556" s="6">
        <v>117461</v>
      </c>
      <c r="O4556" s="6">
        <v>36016</v>
      </c>
      <c r="P4556" s="6">
        <v>84732</v>
      </c>
      <c r="Q4556" s="6">
        <v>75068.399999999994</v>
      </c>
    </row>
    <row r="4557" spans="7:17" x14ac:dyDescent="0.3">
      <c r="G4557" s="3" t="s">
        <v>74</v>
      </c>
      <c r="H4557" s="3" t="s">
        <v>76</v>
      </c>
      <c r="I4557" s="3" t="s">
        <v>80</v>
      </c>
      <c r="J4557" s="3" t="s">
        <v>81</v>
      </c>
      <c r="K4557" s="3" t="s">
        <v>24</v>
      </c>
      <c r="L4557" s="6">
        <v>101112</v>
      </c>
      <c r="M4557" s="6">
        <v>36021</v>
      </c>
      <c r="N4557" s="6">
        <v>117461</v>
      </c>
      <c r="O4557" s="6">
        <v>36016</v>
      </c>
      <c r="P4557" s="6">
        <v>100893</v>
      </c>
      <c r="Q4557" s="6">
        <v>78300.600000000006</v>
      </c>
    </row>
    <row r="4558" spans="7:17" x14ac:dyDescent="0.3">
      <c r="G4558" s="3" t="s">
        <v>74</v>
      </c>
      <c r="H4558" s="3" t="s">
        <v>76</v>
      </c>
      <c r="I4558" s="3" t="s">
        <v>80</v>
      </c>
      <c r="J4558" s="3" t="s">
        <v>82</v>
      </c>
      <c r="K4558" s="3" t="s">
        <v>83</v>
      </c>
      <c r="L4558" s="6">
        <v>101112</v>
      </c>
      <c r="M4558" s="6">
        <v>36021</v>
      </c>
      <c r="N4558" s="6">
        <v>117461</v>
      </c>
      <c r="O4558" s="6">
        <v>33332</v>
      </c>
      <c r="P4558" s="6">
        <v>41696</v>
      </c>
      <c r="Q4558" s="6">
        <v>65924.399999999994</v>
      </c>
    </row>
    <row r="4559" spans="7:17" x14ac:dyDescent="0.3">
      <c r="G4559" s="3" t="s">
        <v>74</v>
      </c>
      <c r="H4559" s="3" t="s">
        <v>76</v>
      </c>
      <c r="I4559" s="3" t="s">
        <v>80</v>
      </c>
      <c r="J4559" s="3" t="s">
        <v>82</v>
      </c>
      <c r="K4559" s="3" t="s">
        <v>84</v>
      </c>
      <c r="L4559" s="6">
        <v>101112</v>
      </c>
      <c r="M4559" s="6">
        <v>36021</v>
      </c>
      <c r="N4559" s="6">
        <v>117461</v>
      </c>
      <c r="O4559" s="6">
        <v>33332</v>
      </c>
      <c r="P4559" s="6">
        <v>84732</v>
      </c>
      <c r="Q4559" s="6">
        <v>74531.600000000006</v>
      </c>
    </row>
    <row r="4560" spans="7:17" x14ac:dyDescent="0.3">
      <c r="G4560" s="3" t="s">
        <v>74</v>
      </c>
      <c r="H4560" s="3" t="s">
        <v>76</v>
      </c>
      <c r="I4560" s="3" t="s">
        <v>80</v>
      </c>
      <c r="J4560" s="3" t="s">
        <v>82</v>
      </c>
      <c r="K4560" s="3" t="s">
        <v>24</v>
      </c>
      <c r="L4560" s="6">
        <v>101112</v>
      </c>
      <c r="M4560" s="6">
        <v>36021</v>
      </c>
      <c r="N4560" s="6">
        <v>117461</v>
      </c>
      <c r="O4560" s="6">
        <v>33332</v>
      </c>
      <c r="P4560" s="6">
        <v>100893</v>
      </c>
      <c r="Q4560" s="6">
        <v>77763.8</v>
      </c>
    </row>
    <row r="4561" spans="7:17" x14ac:dyDescent="0.3">
      <c r="G4561" s="3" t="s">
        <v>74</v>
      </c>
      <c r="H4561" s="3" t="s">
        <v>76</v>
      </c>
      <c r="I4561" s="3" t="s">
        <v>80</v>
      </c>
      <c r="J4561" s="3" t="s">
        <v>83</v>
      </c>
      <c r="K4561" s="3" t="s">
        <v>84</v>
      </c>
      <c r="L4561" s="6">
        <v>101112</v>
      </c>
      <c r="M4561" s="6">
        <v>36021</v>
      </c>
      <c r="N4561" s="6">
        <v>117461</v>
      </c>
      <c r="O4561" s="6">
        <v>41696</v>
      </c>
      <c r="P4561" s="6">
        <v>84732</v>
      </c>
      <c r="Q4561" s="6">
        <v>76204.399999999994</v>
      </c>
    </row>
    <row r="4562" spans="7:17" x14ac:dyDescent="0.3">
      <c r="G4562" s="3" t="s">
        <v>74</v>
      </c>
      <c r="H4562" s="3" t="s">
        <v>76</v>
      </c>
      <c r="I4562" s="3" t="s">
        <v>80</v>
      </c>
      <c r="J4562" s="3" t="s">
        <v>83</v>
      </c>
      <c r="K4562" s="3" t="s">
        <v>24</v>
      </c>
      <c r="L4562" s="6">
        <v>101112</v>
      </c>
      <c r="M4562" s="6">
        <v>36021</v>
      </c>
      <c r="N4562" s="6">
        <v>117461</v>
      </c>
      <c r="O4562" s="6">
        <v>41696</v>
      </c>
      <c r="P4562" s="6">
        <v>100893</v>
      </c>
      <c r="Q4562" s="6">
        <v>79436.600000000006</v>
      </c>
    </row>
    <row r="4563" spans="7:17" x14ac:dyDescent="0.3">
      <c r="G4563" s="3" t="s">
        <v>74</v>
      </c>
      <c r="H4563" s="3" t="s">
        <v>76</v>
      </c>
      <c r="I4563" s="3" t="s">
        <v>80</v>
      </c>
      <c r="J4563" s="3" t="s">
        <v>84</v>
      </c>
      <c r="K4563" s="3" t="s">
        <v>24</v>
      </c>
      <c r="L4563" s="6">
        <v>101112</v>
      </c>
      <c r="M4563" s="6">
        <v>36021</v>
      </c>
      <c r="N4563" s="6">
        <v>117461</v>
      </c>
      <c r="O4563" s="6">
        <v>84732</v>
      </c>
      <c r="P4563" s="6">
        <v>100893</v>
      </c>
      <c r="Q4563" s="6">
        <v>88043.8</v>
      </c>
    </row>
    <row r="4564" spans="7:17" x14ac:dyDescent="0.3">
      <c r="G4564" s="3" t="s">
        <v>74</v>
      </c>
      <c r="H4564" s="3" t="s">
        <v>76</v>
      </c>
      <c r="I4564" s="3" t="s">
        <v>81</v>
      </c>
      <c r="J4564" s="3" t="s">
        <v>82</v>
      </c>
      <c r="K4564" s="3" t="s">
        <v>83</v>
      </c>
      <c r="L4564" s="6">
        <v>101112</v>
      </c>
      <c r="M4564" s="6">
        <v>36021</v>
      </c>
      <c r="N4564" s="6">
        <v>36016</v>
      </c>
      <c r="O4564" s="6">
        <v>33332</v>
      </c>
      <c r="P4564" s="6">
        <v>41696</v>
      </c>
      <c r="Q4564" s="6">
        <v>49635.4</v>
      </c>
    </row>
    <row r="4565" spans="7:17" x14ac:dyDescent="0.3">
      <c r="G4565" s="3" t="s">
        <v>74</v>
      </c>
      <c r="H4565" s="3" t="s">
        <v>76</v>
      </c>
      <c r="I4565" s="3" t="s">
        <v>81</v>
      </c>
      <c r="J4565" s="3" t="s">
        <v>82</v>
      </c>
      <c r="K4565" s="3" t="s">
        <v>84</v>
      </c>
      <c r="L4565" s="6">
        <v>101112</v>
      </c>
      <c r="M4565" s="6">
        <v>36021</v>
      </c>
      <c r="N4565" s="6">
        <v>36016</v>
      </c>
      <c r="O4565" s="6">
        <v>33332</v>
      </c>
      <c r="P4565" s="6">
        <v>84732</v>
      </c>
      <c r="Q4565" s="6">
        <v>58242.6</v>
      </c>
    </row>
    <row r="4566" spans="7:17" x14ac:dyDescent="0.3">
      <c r="G4566" s="3" t="s">
        <v>74</v>
      </c>
      <c r="H4566" s="3" t="s">
        <v>76</v>
      </c>
      <c r="I4566" s="3" t="s">
        <v>81</v>
      </c>
      <c r="J4566" s="3" t="s">
        <v>82</v>
      </c>
      <c r="K4566" s="3" t="s">
        <v>24</v>
      </c>
      <c r="L4566" s="6">
        <v>101112</v>
      </c>
      <c r="M4566" s="6">
        <v>36021</v>
      </c>
      <c r="N4566" s="6">
        <v>36016</v>
      </c>
      <c r="O4566" s="6">
        <v>33332</v>
      </c>
      <c r="P4566" s="6">
        <v>100893</v>
      </c>
      <c r="Q4566" s="6">
        <v>61474.8</v>
      </c>
    </row>
    <row r="4567" spans="7:17" x14ac:dyDescent="0.3">
      <c r="G4567" s="3" t="s">
        <v>74</v>
      </c>
      <c r="H4567" s="3" t="s">
        <v>76</v>
      </c>
      <c r="I4567" s="3" t="s">
        <v>81</v>
      </c>
      <c r="J4567" s="3" t="s">
        <v>83</v>
      </c>
      <c r="K4567" s="3" t="s">
        <v>84</v>
      </c>
      <c r="L4567" s="6">
        <v>101112</v>
      </c>
      <c r="M4567" s="6">
        <v>36021</v>
      </c>
      <c r="N4567" s="6">
        <v>36016</v>
      </c>
      <c r="O4567" s="6">
        <v>41696</v>
      </c>
      <c r="P4567" s="6">
        <v>84732</v>
      </c>
      <c r="Q4567" s="6">
        <v>59915.4</v>
      </c>
    </row>
    <row r="4568" spans="7:17" x14ac:dyDescent="0.3">
      <c r="G4568" s="3" t="s">
        <v>74</v>
      </c>
      <c r="H4568" s="3" t="s">
        <v>76</v>
      </c>
      <c r="I4568" s="3" t="s">
        <v>81</v>
      </c>
      <c r="J4568" s="3" t="s">
        <v>83</v>
      </c>
      <c r="K4568" s="3" t="s">
        <v>24</v>
      </c>
      <c r="L4568" s="6">
        <v>101112</v>
      </c>
      <c r="M4568" s="6">
        <v>36021</v>
      </c>
      <c r="N4568" s="6">
        <v>36016</v>
      </c>
      <c r="O4568" s="6">
        <v>41696</v>
      </c>
      <c r="P4568" s="6">
        <v>100893</v>
      </c>
      <c r="Q4568" s="6">
        <v>63147.6</v>
      </c>
    </row>
    <row r="4569" spans="7:17" x14ac:dyDescent="0.3">
      <c r="G4569" s="3" t="s">
        <v>74</v>
      </c>
      <c r="H4569" s="3" t="s">
        <v>76</v>
      </c>
      <c r="I4569" s="3" t="s">
        <v>81</v>
      </c>
      <c r="J4569" s="3" t="s">
        <v>84</v>
      </c>
      <c r="K4569" s="3" t="s">
        <v>24</v>
      </c>
      <c r="L4569" s="6">
        <v>101112</v>
      </c>
      <c r="M4569" s="6">
        <v>36021</v>
      </c>
      <c r="N4569" s="6">
        <v>36016</v>
      </c>
      <c r="O4569" s="6">
        <v>84732</v>
      </c>
      <c r="P4569" s="6">
        <v>100893</v>
      </c>
      <c r="Q4569" s="6">
        <v>71754.8</v>
      </c>
    </row>
    <row r="4570" spans="7:17" x14ac:dyDescent="0.3">
      <c r="G4570" s="3" t="s">
        <v>74</v>
      </c>
      <c r="H4570" s="3" t="s">
        <v>76</v>
      </c>
      <c r="I4570" s="3" t="s">
        <v>82</v>
      </c>
      <c r="J4570" s="3" t="s">
        <v>83</v>
      </c>
      <c r="K4570" s="3" t="s">
        <v>84</v>
      </c>
      <c r="L4570" s="6">
        <v>101112</v>
      </c>
      <c r="M4570" s="6">
        <v>36021</v>
      </c>
      <c r="N4570" s="6">
        <v>33332</v>
      </c>
      <c r="O4570" s="6">
        <v>41696</v>
      </c>
      <c r="P4570" s="6">
        <v>84732</v>
      </c>
      <c r="Q4570" s="6">
        <v>59378.6</v>
      </c>
    </row>
    <row r="4571" spans="7:17" x14ac:dyDescent="0.3">
      <c r="G4571" s="3" t="s">
        <v>74</v>
      </c>
      <c r="H4571" s="3" t="s">
        <v>76</v>
      </c>
      <c r="I4571" s="3" t="s">
        <v>82</v>
      </c>
      <c r="J4571" s="3" t="s">
        <v>83</v>
      </c>
      <c r="K4571" s="3" t="s">
        <v>24</v>
      </c>
      <c r="L4571" s="6">
        <v>101112</v>
      </c>
      <c r="M4571" s="6">
        <v>36021</v>
      </c>
      <c r="N4571" s="6">
        <v>33332</v>
      </c>
      <c r="O4571" s="6">
        <v>41696</v>
      </c>
      <c r="P4571" s="6">
        <v>100893</v>
      </c>
      <c r="Q4571" s="6">
        <v>62610.8</v>
      </c>
    </row>
    <row r="4572" spans="7:17" x14ac:dyDescent="0.3">
      <c r="G4572" s="3" t="s">
        <v>74</v>
      </c>
      <c r="H4572" s="3" t="s">
        <v>76</v>
      </c>
      <c r="I4572" s="3" t="s">
        <v>82</v>
      </c>
      <c r="J4572" s="3" t="s">
        <v>84</v>
      </c>
      <c r="K4572" s="3" t="s">
        <v>24</v>
      </c>
      <c r="L4572" s="6">
        <v>101112</v>
      </c>
      <c r="M4572" s="6">
        <v>36021</v>
      </c>
      <c r="N4572" s="6">
        <v>33332</v>
      </c>
      <c r="O4572" s="6">
        <v>84732</v>
      </c>
      <c r="P4572" s="6">
        <v>100893</v>
      </c>
      <c r="Q4572" s="6">
        <v>71218</v>
      </c>
    </row>
    <row r="4573" spans="7:17" x14ac:dyDescent="0.3">
      <c r="G4573" s="3" t="s">
        <v>74</v>
      </c>
      <c r="H4573" s="3" t="s">
        <v>76</v>
      </c>
      <c r="I4573" s="3" t="s">
        <v>83</v>
      </c>
      <c r="J4573" s="3" t="s">
        <v>84</v>
      </c>
      <c r="K4573" s="3" t="s">
        <v>24</v>
      </c>
      <c r="L4573" s="6">
        <v>101112</v>
      </c>
      <c r="M4573" s="6">
        <v>36021</v>
      </c>
      <c r="N4573" s="6">
        <v>41696</v>
      </c>
      <c r="O4573" s="6">
        <v>84732</v>
      </c>
      <c r="P4573" s="6">
        <v>100893</v>
      </c>
      <c r="Q4573" s="6">
        <v>72890.8</v>
      </c>
    </row>
    <row r="4574" spans="7:17" x14ac:dyDescent="0.3">
      <c r="G4574" s="3" t="s">
        <v>74</v>
      </c>
      <c r="H4574" s="3" t="s">
        <v>23</v>
      </c>
      <c r="I4574" s="3" t="s">
        <v>77</v>
      </c>
      <c r="J4574" s="3" t="s">
        <v>78</v>
      </c>
      <c r="K4574" s="3" t="s">
        <v>79</v>
      </c>
      <c r="L4574" s="6">
        <v>101112</v>
      </c>
      <c r="M4574" s="6">
        <v>12030</v>
      </c>
      <c r="N4574" s="6">
        <v>65219</v>
      </c>
      <c r="O4574" s="6">
        <v>94450</v>
      </c>
      <c r="P4574" s="6">
        <v>97051</v>
      </c>
      <c r="Q4574" s="6">
        <v>73972.399999999994</v>
      </c>
    </row>
    <row r="4575" spans="7:17" x14ac:dyDescent="0.3">
      <c r="G4575" s="3" t="s">
        <v>74</v>
      </c>
      <c r="H4575" s="3" t="s">
        <v>23</v>
      </c>
      <c r="I4575" s="3" t="s">
        <v>77</v>
      </c>
      <c r="J4575" s="3" t="s">
        <v>78</v>
      </c>
      <c r="K4575" s="3" t="s">
        <v>25</v>
      </c>
      <c r="L4575" s="6">
        <v>101112</v>
      </c>
      <c r="M4575" s="6">
        <v>12030</v>
      </c>
      <c r="N4575" s="6">
        <v>65219</v>
      </c>
      <c r="O4575" s="6">
        <v>94450</v>
      </c>
      <c r="P4575" s="6">
        <v>50249</v>
      </c>
      <c r="Q4575" s="6">
        <v>64612</v>
      </c>
    </row>
    <row r="4576" spans="7:17" x14ac:dyDescent="0.3">
      <c r="G4576" s="3" t="s">
        <v>74</v>
      </c>
      <c r="H4576" s="3" t="s">
        <v>23</v>
      </c>
      <c r="I4576" s="3" t="s">
        <v>77</v>
      </c>
      <c r="J4576" s="3" t="s">
        <v>78</v>
      </c>
      <c r="K4576" s="3" t="s">
        <v>80</v>
      </c>
      <c r="L4576" s="6">
        <v>101112</v>
      </c>
      <c r="M4576" s="6">
        <v>12030</v>
      </c>
      <c r="N4576" s="6">
        <v>65219</v>
      </c>
      <c r="O4576" s="6">
        <v>94450</v>
      </c>
      <c r="P4576" s="6">
        <v>117461</v>
      </c>
      <c r="Q4576" s="6">
        <v>78054.399999999994</v>
      </c>
    </row>
    <row r="4577" spans="7:17" x14ac:dyDescent="0.3">
      <c r="G4577" s="3" t="s">
        <v>74</v>
      </c>
      <c r="H4577" s="3" t="s">
        <v>23</v>
      </c>
      <c r="I4577" s="3" t="s">
        <v>77</v>
      </c>
      <c r="J4577" s="3" t="s">
        <v>78</v>
      </c>
      <c r="K4577" s="3" t="s">
        <v>81</v>
      </c>
      <c r="L4577" s="6">
        <v>101112</v>
      </c>
      <c r="M4577" s="6">
        <v>12030</v>
      </c>
      <c r="N4577" s="6">
        <v>65219</v>
      </c>
      <c r="O4577" s="6">
        <v>94450</v>
      </c>
      <c r="P4577" s="6">
        <v>36016</v>
      </c>
      <c r="Q4577" s="6">
        <v>61765.4</v>
      </c>
    </row>
    <row r="4578" spans="7:17" x14ac:dyDescent="0.3">
      <c r="G4578" s="3" t="s">
        <v>74</v>
      </c>
      <c r="H4578" s="3" t="s">
        <v>23</v>
      </c>
      <c r="I4578" s="3" t="s">
        <v>77</v>
      </c>
      <c r="J4578" s="3" t="s">
        <v>78</v>
      </c>
      <c r="K4578" s="3" t="s">
        <v>82</v>
      </c>
      <c r="L4578" s="6">
        <v>101112</v>
      </c>
      <c r="M4578" s="6">
        <v>12030</v>
      </c>
      <c r="N4578" s="6">
        <v>65219</v>
      </c>
      <c r="O4578" s="6">
        <v>94450</v>
      </c>
      <c r="P4578" s="6">
        <v>33332</v>
      </c>
      <c r="Q4578" s="6">
        <v>61228.6</v>
      </c>
    </row>
    <row r="4579" spans="7:17" x14ac:dyDescent="0.3">
      <c r="G4579" s="3" t="s">
        <v>74</v>
      </c>
      <c r="H4579" s="3" t="s">
        <v>23</v>
      </c>
      <c r="I4579" s="3" t="s">
        <v>77</v>
      </c>
      <c r="J4579" s="3" t="s">
        <v>78</v>
      </c>
      <c r="K4579" s="3" t="s">
        <v>83</v>
      </c>
      <c r="L4579" s="6">
        <v>101112</v>
      </c>
      <c r="M4579" s="6">
        <v>12030</v>
      </c>
      <c r="N4579" s="6">
        <v>65219</v>
      </c>
      <c r="O4579" s="6">
        <v>94450</v>
      </c>
      <c r="P4579" s="6">
        <v>41696</v>
      </c>
      <c r="Q4579" s="6">
        <v>62901.4</v>
      </c>
    </row>
    <row r="4580" spans="7:17" x14ac:dyDescent="0.3">
      <c r="G4580" s="3" t="s">
        <v>74</v>
      </c>
      <c r="H4580" s="3" t="s">
        <v>23</v>
      </c>
      <c r="I4580" s="3" t="s">
        <v>77</v>
      </c>
      <c r="J4580" s="3" t="s">
        <v>78</v>
      </c>
      <c r="K4580" s="3" t="s">
        <v>84</v>
      </c>
      <c r="L4580" s="6">
        <v>101112</v>
      </c>
      <c r="M4580" s="6">
        <v>12030</v>
      </c>
      <c r="N4580" s="6">
        <v>65219</v>
      </c>
      <c r="O4580" s="6">
        <v>94450</v>
      </c>
      <c r="P4580" s="6">
        <v>84732</v>
      </c>
      <c r="Q4580" s="6">
        <v>71508.600000000006</v>
      </c>
    </row>
    <row r="4581" spans="7:17" x14ac:dyDescent="0.3">
      <c r="G4581" s="3" t="s">
        <v>74</v>
      </c>
      <c r="H4581" s="3" t="s">
        <v>23</v>
      </c>
      <c r="I4581" s="3" t="s">
        <v>77</v>
      </c>
      <c r="J4581" s="3" t="s">
        <v>78</v>
      </c>
      <c r="K4581" s="3" t="s">
        <v>24</v>
      </c>
      <c r="L4581" s="6">
        <v>101112</v>
      </c>
      <c r="M4581" s="6">
        <v>12030</v>
      </c>
      <c r="N4581" s="6">
        <v>65219</v>
      </c>
      <c r="O4581" s="6">
        <v>94450</v>
      </c>
      <c r="P4581" s="6">
        <v>100893</v>
      </c>
      <c r="Q4581" s="6">
        <v>74740.800000000003</v>
      </c>
    </row>
    <row r="4582" spans="7:17" x14ac:dyDescent="0.3">
      <c r="G4582" s="3" t="s">
        <v>74</v>
      </c>
      <c r="H4582" s="3" t="s">
        <v>23</v>
      </c>
      <c r="I4582" s="3" t="s">
        <v>77</v>
      </c>
      <c r="J4582" s="3" t="s">
        <v>79</v>
      </c>
      <c r="K4582" s="3" t="s">
        <v>25</v>
      </c>
      <c r="L4582" s="6">
        <v>101112</v>
      </c>
      <c r="M4582" s="6">
        <v>12030</v>
      </c>
      <c r="N4582" s="6">
        <v>65219</v>
      </c>
      <c r="O4582" s="6">
        <v>97051</v>
      </c>
      <c r="P4582" s="6">
        <v>50249</v>
      </c>
      <c r="Q4582" s="6">
        <v>65132.2</v>
      </c>
    </row>
    <row r="4583" spans="7:17" x14ac:dyDescent="0.3">
      <c r="G4583" s="3" t="s">
        <v>74</v>
      </c>
      <c r="H4583" s="3" t="s">
        <v>23</v>
      </c>
      <c r="I4583" s="3" t="s">
        <v>77</v>
      </c>
      <c r="J4583" s="3" t="s">
        <v>79</v>
      </c>
      <c r="K4583" s="3" t="s">
        <v>80</v>
      </c>
      <c r="L4583" s="6">
        <v>101112</v>
      </c>
      <c r="M4583" s="6">
        <v>12030</v>
      </c>
      <c r="N4583" s="6">
        <v>65219</v>
      </c>
      <c r="O4583" s="6">
        <v>97051</v>
      </c>
      <c r="P4583" s="6">
        <v>117461</v>
      </c>
      <c r="Q4583" s="6">
        <v>78574.600000000006</v>
      </c>
    </row>
    <row r="4584" spans="7:17" x14ac:dyDescent="0.3">
      <c r="G4584" s="3" t="s">
        <v>74</v>
      </c>
      <c r="H4584" s="3" t="s">
        <v>23</v>
      </c>
      <c r="I4584" s="3" t="s">
        <v>77</v>
      </c>
      <c r="J4584" s="3" t="s">
        <v>79</v>
      </c>
      <c r="K4584" s="3" t="s">
        <v>81</v>
      </c>
      <c r="L4584" s="6">
        <v>101112</v>
      </c>
      <c r="M4584" s="6">
        <v>12030</v>
      </c>
      <c r="N4584" s="6">
        <v>65219</v>
      </c>
      <c r="O4584" s="6">
        <v>97051</v>
      </c>
      <c r="P4584" s="6">
        <v>36016</v>
      </c>
      <c r="Q4584" s="6">
        <v>62285.599999999999</v>
      </c>
    </row>
    <row r="4585" spans="7:17" x14ac:dyDescent="0.3">
      <c r="G4585" s="3" t="s">
        <v>74</v>
      </c>
      <c r="H4585" s="3" t="s">
        <v>23</v>
      </c>
      <c r="I4585" s="3" t="s">
        <v>77</v>
      </c>
      <c r="J4585" s="3" t="s">
        <v>79</v>
      </c>
      <c r="K4585" s="3" t="s">
        <v>82</v>
      </c>
      <c r="L4585" s="6">
        <v>101112</v>
      </c>
      <c r="M4585" s="6">
        <v>12030</v>
      </c>
      <c r="N4585" s="6">
        <v>65219</v>
      </c>
      <c r="O4585" s="6">
        <v>97051</v>
      </c>
      <c r="P4585" s="6">
        <v>33332</v>
      </c>
      <c r="Q4585" s="6">
        <v>61748.800000000003</v>
      </c>
    </row>
    <row r="4586" spans="7:17" x14ac:dyDescent="0.3">
      <c r="G4586" s="3" t="s">
        <v>74</v>
      </c>
      <c r="H4586" s="3" t="s">
        <v>23</v>
      </c>
      <c r="I4586" s="3" t="s">
        <v>77</v>
      </c>
      <c r="J4586" s="3" t="s">
        <v>79</v>
      </c>
      <c r="K4586" s="3" t="s">
        <v>83</v>
      </c>
      <c r="L4586" s="6">
        <v>101112</v>
      </c>
      <c r="M4586" s="6">
        <v>12030</v>
      </c>
      <c r="N4586" s="6">
        <v>65219</v>
      </c>
      <c r="O4586" s="6">
        <v>97051</v>
      </c>
      <c r="P4586" s="6">
        <v>41696</v>
      </c>
      <c r="Q4586" s="6">
        <v>63421.599999999999</v>
      </c>
    </row>
    <row r="4587" spans="7:17" x14ac:dyDescent="0.3">
      <c r="G4587" s="3" t="s">
        <v>74</v>
      </c>
      <c r="H4587" s="3" t="s">
        <v>23</v>
      </c>
      <c r="I4587" s="3" t="s">
        <v>77</v>
      </c>
      <c r="J4587" s="3" t="s">
        <v>79</v>
      </c>
      <c r="K4587" s="3" t="s">
        <v>84</v>
      </c>
      <c r="L4587" s="6">
        <v>101112</v>
      </c>
      <c r="M4587" s="6">
        <v>12030</v>
      </c>
      <c r="N4587" s="6">
        <v>65219</v>
      </c>
      <c r="O4587" s="6">
        <v>97051</v>
      </c>
      <c r="P4587" s="6">
        <v>84732</v>
      </c>
      <c r="Q4587" s="6">
        <v>72028.800000000003</v>
      </c>
    </row>
    <row r="4588" spans="7:17" x14ac:dyDescent="0.3">
      <c r="G4588" s="3" t="s">
        <v>74</v>
      </c>
      <c r="H4588" s="3" t="s">
        <v>23</v>
      </c>
      <c r="I4588" s="3" t="s">
        <v>77</v>
      </c>
      <c r="J4588" s="3" t="s">
        <v>79</v>
      </c>
      <c r="K4588" s="3" t="s">
        <v>24</v>
      </c>
      <c r="L4588" s="6">
        <v>101112</v>
      </c>
      <c r="M4588" s="6">
        <v>12030</v>
      </c>
      <c r="N4588" s="6">
        <v>65219</v>
      </c>
      <c r="O4588" s="6">
        <v>97051</v>
      </c>
      <c r="P4588" s="6">
        <v>100893</v>
      </c>
      <c r="Q4588" s="6">
        <v>75261</v>
      </c>
    </row>
    <row r="4589" spans="7:17" x14ac:dyDescent="0.3">
      <c r="G4589" s="3" t="s">
        <v>74</v>
      </c>
      <c r="H4589" s="3" t="s">
        <v>23</v>
      </c>
      <c r="I4589" s="3" t="s">
        <v>77</v>
      </c>
      <c r="J4589" s="3" t="s">
        <v>25</v>
      </c>
      <c r="K4589" s="3" t="s">
        <v>80</v>
      </c>
      <c r="L4589" s="6">
        <v>101112</v>
      </c>
      <c r="M4589" s="6">
        <v>12030</v>
      </c>
      <c r="N4589" s="6">
        <v>65219</v>
      </c>
      <c r="O4589" s="6">
        <v>50249</v>
      </c>
      <c r="P4589" s="6">
        <v>117461</v>
      </c>
      <c r="Q4589" s="6">
        <v>69214.2</v>
      </c>
    </row>
    <row r="4590" spans="7:17" x14ac:dyDescent="0.3">
      <c r="G4590" s="3" t="s">
        <v>74</v>
      </c>
      <c r="H4590" s="3" t="s">
        <v>23</v>
      </c>
      <c r="I4590" s="3" t="s">
        <v>77</v>
      </c>
      <c r="J4590" s="3" t="s">
        <v>25</v>
      </c>
      <c r="K4590" s="3" t="s">
        <v>81</v>
      </c>
      <c r="L4590" s="6">
        <v>101112</v>
      </c>
      <c r="M4590" s="6">
        <v>12030</v>
      </c>
      <c r="N4590" s="6">
        <v>65219</v>
      </c>
      <c r="O4590" s="6">
        <v>50249</v>
      </c>
      <c r="P4590" s="6">
        <v>36016</v>
      </c>
      <c r="Q4590" s="6">
        <v>52925.2</v>
      </c>
    </row>
    <row r="4591" spans="7:17" x14ac:dyDescent="0.3">
      <c r="G4591" s="3" t="s">
        <v>74</v>
      </c>
      <c r="H4591" s="3" t="s">
        <v>23</v>
      </c>
      <c r="I4591" s="3" t="s">
        <v>77</v>
      </c>
      <c r="J4591" s="3" t="s">
        <v>25</v>
      </c>
      <c r="K4591" s="3" t="s">
        <v>82</v>
      </c>
      <c r="L4591" s="6">
        <v>101112</v>
      </c>
      <c r="M4591" s="6">
        <v>12030</v>
      </c>
      <c r="N4591" s="6">
        <v>65219</v>
      </c>
      <c r="O4591" s="6">
        <v>50249</v>
      </c>
      <c r="P4591" s="6">
        <v>33332</v>
      </c>
      <c r="Q4591" s="6">
        <v>52388.4</v>
      </c>
    </row>
    <row r="4592" spans="7:17" x14ac:dyDescent="0.3">
      <c r="G4592" s="3" t="s">
        <v>74</v>
      </c>
      <c r="H4592" s="3" t="s">
        <v>23</v>
      </c>
      <c r="I4592" s="3" t="s">
        <v>77</v>
      </c>
      <c r="J4592" s="3" t="s">
        <v>25</v>
      </c>
      <c r="K4592" s="3" t="s">
        <v>83</v>
      </c>
      <c r="L4592" s="6">
        <v>101112</v>
      </c>
      <c r="M4592" s="6">
        <v>12030</v>
      </c>
      <c r="N4592" s="6">
        <v>65219</v>
      </c>
      <c r="O4592" s="6">
        <v>50249</v>
      </c>
      <c r="P4592" s="6">
        <v>41696</v>
      </c>
      <c r="Q4592" s="6">
        <v>54061.2</v>
      </c>
    </row>
    <row r="4593" spans="7:17" x14ac:dyDescent="0.3">
      <c r="G4593" s="3" t="s">
        <v>74</v>
      </c>
      <c r="H4593" s="3" t="s">
        <v>23</v>
      </c>
      <c r="I4593" s="3" t="s">
        <v>77</v>
      </c>
      <c r="J4593" s="3" t="s">
        <v>25</v>
      </c>
      <c r="K4593" s="3" t="s">
        <v>84</v>
      </c>
      <c r="L4593" s="6">
        <v>101112</v>
      </c>
      <c r="M4593" s="6">
        <v>12030</v>
      </c>
      <c r="N4593" s="6">
        <v>65219</v>
      </c>
      <c r="O4593" s="6">
        <v>50249</v>
      </c>
      <c r="P4593" s="6">
        <v>84732</v>
      </c>
      <c r="Q4593" s="6">
        <v>62668.4</v>
      </c>
    </row>
    <row r="4594" spans="7:17" x14ac:dyDescent="0.3">
      <c r="G4594" s="3" t="s">
        <v>74</v>
      </c>
      <c r="H4594" s="3" t="s">
        <v>23</v>
      </c>
      <c r="I4594" s="3" t="s">
        <v>77</v>
      </c>
      <c r="J4594" s="3" t="s">
        <v>25</v>
      </c>
      <c r="K4594" s="3" t="s">
        <v>24</v>
      </c>
      <c r="L4594" s="6">
        <v>101112</v>
      </c>
      <c r="M4594" s="6">
        <v>12030</v>
      </c>
      <c r="N4594" s="6">
        <v>65219</v>
      </c>
      <c r="O4594" s="6">
        <v>50249</v>
      </c>
      <c r="P4594" s="6">
        <v>100893</v>
      </c>
      <c r="Q4594" s="6">
        <v>65900.600000000006</v>
      </c>
    </row>
    <row r="4595" spans="7:17" x14ac:dyDescent="0.3">
      <c r="G4595" s="3" t="s">
        <v>74</v>
      </c>
      <c r="H4595" s="3" t="s">
        <v>23</v>
      </c>
      <c r="I4595" s="3" t="s">
        <v>77</v>
      </c>
      <c r="J4595" s="3" t="s">
        <v>80</v>
      </c>
      <c r="K4595" s="3" t="s">
        <v>81</v>
      </c>
      <c r="L4595" s="6">
        <v>101112</v>
      </c>
      <c r="M4595" s="6">
        <v>12030</v>
      </c>
      <c r="N4595" s="6">
        <v>65219</v>
      </c>
      <c r="O4595" s="6">
        <v>117461</v>
      </c>
      <c r="P4595" s="6">
        <v>36016</v>
      </c>
      <c r="Q4595" s="6">
        <v>66367.600000000006</v>
      </c>
    </row>
    <row r="4596" spans="7:17" x14ac:dyDescent="0.3">
      <c r="G4596" s="3" t="s">
        <v>74</v>
      </c>
      <c r="H4596" s="3" t="s">
        <v>23</v>
      </c>
      <c r="I4596" s="3" t="s">
        <v>77</v>
      </c>
      <c r="J4596" s="3" t="s">
        <v>80</v>
      </c>
      <c r="K4596" s="3" t="s">
        <v>82</v>
      </c>
      <c r="L4596" s="6">
        <v>101112</v>
      </c>
      <c r="M4596" s="6">
        <v>12030</v>
      </c>
      <c r="N4596" s="6">
        <v>65219</v>
      </c>
      <c r="O4596" s="6">
        <v>117461</v>
      </c>
      <c r="P4596" s="6">
        <v>33332</v>
      </c>
      <c r="Q4596" s="6">
        <v>65830.8</v>
      </c>
    </row>
    <row r="4597" spans="7:17" x14ac:dyDescent="0.3">
      <c r="G4597" s="3" t="s">
        <v>74</v>
      </c>
      <c r="H4597" s="3" t="s">
        <v>23</v>
      </c>
      <c r="I4597" s="3" t="s">
        <v>77</v>
      </c>
      <c r="J4597" s="3" t="s">
        <v>80</v>
      </c>
      <c r="K4597" s="3" t="s">
        <v>83</v>
      </c>
      <c r="L4597" s="6">
        <v>101112</v>
      </c>
      <c r="M4597" s="6">
        <v>12030</v>
      </c>
      <c r="N4597" s="6">
        <v>65219</v>
      </c>
      <c r="O4597" s="6">
        <v>117461</v>
      </c>
      <c r="P4597" s="6">
        <v>41696</v>
      </c>
      <c r="Q4597" s="6">
        <v>67503.600000000006</v>
      </c>
    </row>
    <row r="4598" spans="7:17" x14ac:dyDescent="0.3">
      <c r="G4598" s="3" t="s">
        <v>74</v>
      </c>
      <c r="H4598" s="3" t="s">
        <v>23</v>
      </c>
      <c r="I4598" s="3" t="s">
        <v>77</v>
      </c>
      <c r="J4598" s="3" t="s">
        <v>80</v>
      </c>
      <c r="K4598" s="3" t="s">
        <v>84</v>
      </c>
      <c r="L4598" s="6">
        <v>101112</v>
      </c>
      <c r="M4598" s="6">
        <v>12030</v>
      </c>
      <c r="N4598" s="6">
        <v>65219</v>
      </c>
      <c r="O4598" s="6">
        <v>117461</v>
      </c>
      <c r="P4598" s="6">
        <v>84732</v>
      </c>
      <c r="Q4598" s="6">
        <v>76110.8</v>
      </c>
    </row>
    <row r="4599" spans="7:17" x14ac:dyDescent="0.3">
      <c r="G4599" s="3" t="s">
        <v>74</v>
      </c>
      <c r="H4599" s="3" t="s">
        <v>23</v>
      </c>
      <c r="I4599" s="3" t="s">
        <v>77</v>
      </c>
      <c r="J4599" s="3" t="s">
        <v>80</v>
      </c>
      <c r="K4599" s="3" t="s">
        <v>24</v>
      </c>
      <c r="L4599" s="6">
        <v>101112</v>
      </c>
      <c r="M4599" s="6">
        <v>12030</v>
      </c>
      <c r="N4599" s="6">
        <v>65219</v>
      </c>
      <c r="O4599" s="6">
        <v>117461</v>
      </c>
      <c r="P4599" s="6">
        <v>100893</v>
      </c>
      <c r="Q4599" s="6">
        <v>79343</v>
      </c>
    </row>
    <row r="4600" spans="7:17" x14ac:dyDescent="0.3">
      <c r="G4600" s="3" t="s">
        <v>74</v>
      </c>
      <c r="H4600" s="3" t="s">
        <v>23</v>
      </c>
      <c r="I4600" s="3" t="s">
        <v>77</v>
      </c>
      <c r="J4600" s="3" t="s">
        <v>81</v>
      </c>
      <c r="K4600" s="3" t="s">
        <v>82</v>
      </c>
      <c r="L4600" s="6">
        <v>101112</v>
      </c>
      <c r="M4600" s="6">
        <v>12030</v>
      </c>
      <c r="N4600" s="6">
        <v>65219</v>
      </c>
      <c r="O4600" s="6">
        <v>36016</v>
      </c>
      <c r="P4600" s="6">
        <v>33332</v>
      </c>
      <c r="Q4600" s="6">
        <v>49541.8</v>
      </c>
    </row>
    <row r="4601" spans="7:17" x14ac:dyDescent="0.3">
      <c r="G4601" s="3" t="s">
        <v>74</v>
      </c>
      <c r="H4601" s="3" t="s">
        <v>23</v>
      </c>
      <c r="I4601" s="3" t="s">
        <v>77</v>
      </c>
      <c r="J4601" s="3" t="s">
        <v>81</v>
      </c>
      <c r="K4601" s="3" t="s">
        <v>83</v>
      </c>
      <c r="L4601" s="6">
        <v>101112</v>
      </c>
      <c r="M4601" s="6">
        <v>12030</v>
      </c>
      <c r="N4601" s="6">
        <v>65219</v>
      </c>
      <c r="O4601" s="6">
        <v>36016</v>
      </c>
      <c r="P4601" s="6">
        <v>41696</v>
      </c>
      <c r="Q4601" s="6">
        <v>51214.6</v>
      </c>
    </row>
    <row r="4602" spans="7:17" x14ac:dyDescent="0.3">
      <c r="G4602" s="3" t="s">
        <v>74</v>
      </c>
      <c r="H4602" s="3" t="s">
        <v>23</v>
      </c>
      <c r="I4602" s="3" t="s">
        <v>77</v>
      </c>
      <c r="J4602" s="3" t="s">
        <v>81</v>
      </c>
      <c r="K4602" s="3" t="s">
        <v>84</v>
      </c>
      <c r="L4602" s="6">
        <v>101112</v>
      </c>
      <c r="M4602" s="6">
        <v>12030</v>
      </c>
      <c r="N4602" s="6">
        <v>65219</v>
      </c>
      <c r="O4602" s="6">
        <v>36016</v>
      </c>
      <c r="P4602" s="6">
        <v>84732</v>
      </c>
      <c r="Q4602" s="6">
        <v>59821.8</v>
      </c>
    </row>
    <row r="4603" spans="7:17" x14ac:dyDescent="0.3">
      <c r="G4603" s="3" t="s">
        <v>74</v>
      </c>
      <c r="H4603" s="3" t="s">
        <v>23</v>
      </c>
      <c r="I4603" s="3" t="s">
        <v>77</v>
      </c>
      <c r="J4603" s="3" t="s">
        <v>81</v>
      </c>
      <c r="K4603" s="3" t="s">
        <v>24</v>
      </c>
      <c r="L4603" s="6">
        <v>101112</v>
      </c>
      <c r="M4603" s="6">
        <v>12030</v>
      </c>
      <c r="N4603" s="6">
        <v>65219</v>
      </c>
      <c r="O4603" s="6">
        <v>36016</v>
      </c>
      <c r="P4603" s="6">
        <v>100893</v>
      </c>
      <c r="Q4603" s="6">
        <v>63054</v>
      </c>
    </row>
    <row r="4604" spans="7:17" x14ac:dyDescent="0.3">
      <c r="G4604" s="3" t="s">
        <v>74</v>
      </c>
      <c r="H4604" s="3" t="s">
        <v>23</v>
      </c>
      <c r="I4604" s="3" t="s">
        <v>77</v>
      </c>
      <c r="J4604" s="3" t="s">
        <v>82</v>
      </c>
      <c r="K4604" s="3" t="s">
        <v>83</v>
      </c>
      <c r="L4604" s="6">
        <v>101112</v>
      </c>
      <c r="M4604" s="6">
        <v>12030</v>
      </c>
      <c r="N4604" s="6">
        <v>65219</v>
      </c>
      <c r="O4604" s="6">
        <v>33332</v>
      </c>
      <c r="P4604" s="6">
        <v>41696</v>
      </c>
      <c r="Q4604" s="6">
        <v>50677.8</v>
      </c>
    </row>
    <row r="4605" spans="7:17" x14ac:dyDescent="0.3">
      <c r="G4605" s="3" t="s">
        <v>74</v>
      </c>
      <c r="H4605" s="3" t="s">
        <v>23</v>
      </c>
      <c r="I4605" s="3" t="s">
        <v>77</v>
      </c>
      <c r="J4605" s="3" t="s">
        <v>82</v>
      </c>
      <c r="K4605" s="3" t="s">
        <v>84</v>
      </c>
      <c r="L4605" s="6">
        <v>101112</v>
      </c>
      <c r="M4605" s="6">
        <v>12030</v>
      </c>
      <c r="N4605" s="6">
        <v>65219</v>
      </c>
      <c r="O4605" s="6">
        <v>33332</v>
      </c>
      <c r="P4605" s="6">
        <v>84732</v>
      </c>
      <c r="Q4605" s="6">
        <v>59285</v>
      </c>
    </row>
    <row r="4606" spans="7:17" x14ac:dyDescent="0.3">
      <c r="G4606" s="3" t="s">
        <v>74</v>
      </c>
      <c r="H4606" s="3" t="s">
        <v>23</v>
      </c>
      <c r="I4606" s="3" t="s">
        <v>77</v>
      </c>
      <c r="J4606" s="3" t="s">
        <v>82</v>
      </c>
      <c r="K4606" s="3" t="s">
        <v>24</v>
      </c>
      <c r="L4606" s="6">
        <v>101112</v>
      </c>
      <c r="M4606" s="6">
        <v>12030</v>
      </c>
      <c r="N4606" s="6">
        <v>65219</v>
      </c>
      <c r="O4606" s="6">
        <v>33332</v>
      </c>
      <c r="P4606" s="6">
        <v>100893</v>
      </c>
      <c r="Q4606" s="6">
        <v>62517.2</v>
      </c>
    </row>
    <row r="4607" spans="7:17" x14ac:dyDescent="0.3">
      <c r="G4607" s="3" t="s">
        <v>74</v>
      </c>
      <c r="H4607" s="3" t="s">
        <v>23</v>
      </c>
      <c r="I4607" s="3" t="s">
        <v>77</v>
      </c>
      <c r="J4607" s="3" t="s">
        <v>83</v>
      </c>
      <c r="K4607" s="3" t="s">
        <v>84</v>
      </c>
      <c r="L4607" s="6">
        <v>101112</v>
      </c>
      <c r="M4607" s="6">
        <v>12030</v>
      </c>
      <c r="N4607" s="6">
        <v>65219</v>
      </c>
      <c r="O4607" s="6">
        <v>41696</v>
      </c>
      <c r="P4607" s="6">
        <v>84732</v>
      </c>
      <c r="Q4607" s="6">
        <v>60957.8</v>
      </c>
    </row>
    <row r="4608" spans="7:17" x14ac:dyDescent="0.3">
      <c r="G4608" s="3" t="s">
        <v>74</v>
      </c>
      <c r="H4608" s="3" t="s">
        <v>23</v>
      </c>
      <c r="I4608" s="3" t="s">
        <v>77</v>
      </c>
      <c r="J4608" s="3" t="s">
        <v>83</v>
      </c>
      <c r="K4608" s="3" t="s">
        <v>24</v>
      </c>
      <c r="L4608" s="6">
        <v>101112</v>
      </c>
      <c r="M4608" s="6">
        <v>12030</v>
      </c>
      <c r="N4608" s="6">
        <v>65219</v>
      </c>
      <c r="O4608" s="6">
        <v>41696</v>
      </c>
      <c r="P4608" s="6">
        <v>100893</v>
      </c>
      <c r="Q4608" s="6">
        <v>64190</v>
      </c>
    </row>
    <row r="4609" spans="7:17" x14ac:dyDescent="0.3">
      <c r="G4609" s="3" t="s">
        <v>74</v>
      </c>
      <c r="H4609" s="3" t="s">
        <v>23</v>
      </c>
      <c r="I4609" s="3" t="s">
        <v>77</v>
      </c>
      <c r="J4609" s="3" t="s">
        <v>84</v>
      </c>
      <c r="K4609" s="3" t="s">
        <v>24</v>
      </c>
      <c r="L4609" s="6">
        <v>101112</v>
      </c>
      <c r="M4609" s="6">
        <v>12030</v>
      </c>
      <c r="N4609" s="6">
        <v>65219</v>
      </c>
      <c r="O4609" s="6">
        <v>84732</v>
      </c>
      <c r="P4609" s="6">
        <v>100893</v>
      </c>
      <c r="Q4609" s="6">
        <v>72797.2</v>
      </c>
    </row>
    <row r="4610" spans="7:17" x14ac:dyDescent="0.3">
      <c r="G4610" s="3" t="s">
        <v>74</v>
      </c>
      <c r="H4610" s="3" t="s">
        <v>23</v>
      </c>
      <c r="I4610" s="3" t="s">
        <v>78</v>
      </c>
      <c r="J4610" s="3" t="s">
        <v>79</v>
      </c>
      <c r="K4610" s="3" t="s">
        <v>25</v>
      </c>
      <c r="L4610" s="6">
        <v>101112</v>
      </c>
      <c r="M4610" s="6">
        <v>12030</v>
      </c>
      <c r="N4610" s="6">
        <v>94450</v>
      </c>
      <c r="O4610" s="6">
        <v>97051</v>
      </c>
      <c r="P4610" s="6">
        <v>50249</v>
      </c>
      <c r="Q4610" s="6">
        <v>70978.399999999994</v>
      </c>
    </row>
    <row r="4611" spans="7:17" x14ac:dyDescent="0.3">
      <c r="G4611" s="3" t="s">
        <v>74</v>
      </c>
      <c r="H4611" s="3" t="s">
        <v>23</v>
      </c>
      <c r="I4611" s="3" t="s">
        <v>78</v>
      </c>
      <c r="J4611" s="3" t="s">
        <v>79</v>
      </c>
      <c r="K4611" s="3" t="s">
        <v>80</v>
      </c>
      <c r="L4611" s="6">
        <v>101112</v>
      </c>
      <c r="M4611" s="6">
        <v>12030</v>
      </c>
      <c r="N4611" s="6">
        <v>94450</v>
      </c>
      <c r="O4611" s="6">
        <v>97051</v>
      </c>
      <c r="P4611" s="6">
        <v>117461</v>
      </c>
      <c r="Q4611" s="6">
        <v>84420.800000000003</v>
      </c>
    </row>
    <row r="4612" spans="7:17" x14ac:dyDescent="0.3">
      <c r="G4612" s="3" t="s">
        <v>74</v>
      </c>
      <c r="H4612" s="3" t="s">
        <v>23</v>
      </c>
      <c r="I4612" s="3" t="s">
        <v>78</v>
      </c>
      <c r="J4612" s="3" t="s">
        <v>79</v>
      </c>
      <c r="K4612" s="3" t="s">
        <v>81</v>
      </c>
      <c r="L4612" s="6">
        <v>101112</v>
      </c>
      <c r="M4612" s="6">
        <v>12030</v>
      </c>
      <c r="N4612" s="6">
        <v>94450</v>
      </c>
      <c r="O4612" s="6">
        <v>97051</v>
      </c>
      <c r="P4612" s="6">
        <v>36016</v>
      </c>
      <c r="Q4612" s="6">
        <v>68131.8</v>
      </c>
    </row>
    <row r="4613" spans="7:17" x14ac:dyDescent="0.3">
      <c r="G4613" s="3" t="s">
        <v>74</v>
      </c>
      <c r="H4613" s="3" t="s">
        <v>23</v>
      </c>
      <c r="I4613" s="3" t="s">
        <v>78</v>
      </c>
      <c r="J4613" s="3" t="s">
        <v>79</v>
      </c>
      <c r="K4613" s="3" t="s">
        <v>82</v>
      </c>
      <c r="L4613" s="6">
        <v>101112</v>
      </c>
      <c r="M4613" s="6">
        <v>12030</v>
      </c>
      <c r="N4613" s="6">
        <v>94450</v>
      </c>
      <c r="O4613" s="6">
        <v>97051</v>
      </c>
      <c r="P4613" s="6">
        <v>33332</v>
      </c>
      <c r="Q4613" s="6">
        <v>67595</v>
      </c>
    </row>
    <row r="4614" spans="7:17" x14ac:dyDescent="0.3">
      <c r="G4614" s="3" t="s">
        <v>74</v>
      </c>
      <c r="H4614" s="3" t="s">
        <v>23</v>
      </c>
      <c r="I4614" s="3" t="s">
        <v>78</v>
      </c>
      <c r="J4614" s="3" t="s">
        <v>79</v>
      </c>
      <c r="K4614" s="3" t="s">
        <v>83</v>
      </c>
      <c r="L4614" s="6">
        <v>101112</v>
      </c>
      <c r="M4614" s="6">
        <v>12030</v>
      </c>
      <c r="N4614" s="6">
        <v>94450</v>
      </c>
      <c r="O4614" s="6">
        <v>97051</v>
      </c>
      <c r="P4614" s="6">
        <v>41696</v>
      </c>
      <c r="Q4614" s="6">
        <v>69267.8</v>
      </c>
    </row>
    <row r="4615" spans="7:17" x14ac:dyDescent="0.3">
      <c r="G4615" s="3" t="s">
        <v>74</v>
      </c>
      <c r="H4615" s="3" t="s">
        <v>23</v>
      </c>
      <c r="I4615" s="3" t="s">
        <v>78</v>
      </c>
      <c r="J4615" s="3" t="s">
        <v>79</v>
      </c>
      <c r="K4615" s="3" t="s">
        <v>84</v>
      </c>
      <c r="L4615" s="6">
        <v>101112</v>
      </c>
      <c r="M4615" s="6">
        <v>12030</v>
      </c>
      <c r="N4615" s="6">
        <v>94450</v>
      </c>
      <c r="O4615" s="6">
        <v>97051</v>
      </c>
      <c r="P4615" s="6">
        <v>84732</v>
      </c>
      <c r="Q4615" s="6">
        <v>77875</v>
      </c>
    </row>
    <row r="4616" spans="7:17" x14ac:dyDescent="0.3">
      <c r="G4616" s="3" t="s">
        <v>74</v>
      </c>
      <c r="H4616" s="3" t="s">
        <v>23</v>
      </c>
      <c r="I4616" s="3" t="s">
        <v>78</v>
      </c>
      <c r="J4616" s="3" t="s">
        <v>79</v>
      </c>
      <c r="K4616" s="3" t="s">
        <v>24</v>
      </c>
      <c r="L4616" s="6">
        <v>101112</v>
      </c>
      <c r="M4616" s="6">
        <v>12030</v>
      </c>
      <c r="N4616" s="6">
        <v>94450</v>
      </c>
      <c r="O4616" s="6">
        <v>97051</v>
      </c>
      <c r="P4616" s="6">
        <v>100893</v>
      </c>
      <c r="Q4616" s="6">
        <v>81107.199999999997</v>
      </c>
    </row>
    <row r="4617" spans="7:17" x14ac:dyDescent="0.3">
      <c r="G4617" s="3" t="s">
        <v>74</v>
      </c>
      <c r="H4617" s="3" t="s">
        <v>23</v>
      </c>
      <c r="I4617" s="3" t="s">
        <v>78</v>
      </c>
      <c r="J4617" s="3" t="s">
        <v>25</v>
      </c>
      <c r="K4617" s="3" t="s">
        <v>80</v>
      </c>
      <c r="L4617" s="6">
        <v>101112</v>
      </c>
      <c r="M4617" s="6">
        <v>12030</v>
      </c>
      <c r="N4617" s="6">
        <v>94450</v>
      </c>
      <c r="O4617" s="6">
        <v>50249</v>
      </c>
      <c r="P4617" s="6">
        <v>117461</v>
      </c>
      <c r="Q4617" s="6">
        <v>75060.399999999994</v>
      </c>
    </row>
    <row r="4618" spans="7:17" x14ac:dyDescent="0.3">
      <c r="G4618" s="3" t="s">
        <v>74</v>
      </c>
      <c r="H4618" s="3" t="s">
        <v>23</v>
      </c>
      <c r="I4618" s="3" t="s">
        <v>78</v>
      </c>
      <c r="J4618" s="3" t="s">
        <v>25</v>
      </c>
      <c r="K4618" s="3" t="s">
        <v>81</v>
      </c>
      <c r="L4618" s="6">
        <v>101112</v>
      </c>
      <c r="M4618" s="6">
        <v>12030</v>
      </c>
      <c r="N4618" s="6">
        <v>94450</v>
      </c>
      <c r="O4618" s="6">
        <v>50249</v>
      </c>
      <c r="P4618" s="6">
        <v>36016</v>
      </c>
      <c r="Q4618" s="6">
        <v>58771.4</v>
      </c>
    </row>
    <row r="4619" spans="7:17" x14ac:dyDescent="0.3">
      <c r="G4619" s="3" t="s">
        <v>74</v>
      </c>
      <c r="H4619" s="3" t="s">
        <v>23</v>
      </c>
      <c r="I4619" s="3" t="s">
        <v>78</v>
      </c>
      <c r="J4619" s="3" t="s">
        <v>25</v>
      </c>
      <c r="K4619" s="3" t="s">
        <v>82</v>
      </c>
      <c r="L4619" s="6">
        <v>101112</v>
      </c>
      <c r="M4619" s="6">
        <v>12030</v>
      </c>
      <c r="N4619" s="6">
        <v>94450</v>
      </c>
      <c r="O4619" s="6">
        <v>50249</v>
      </c>
      <c r="P4619" s="6">
        <v>33332</v>
      </c>
      <c r="Q4619" s="6">
        <v>58234.6</v>
      </c>
    </row>
    <row r="4620" spans="7:17" x14ac:dyDescent="0.3">
      <c r="G4620" s="3" t="s">
        <v>74</v>
      </c>
      <c r="H4620" s="3" t="s">
        <v>23</v>
      </c>
      <c r="I4620" s="3" t="s">
        <v>78</v>
      </c>
      <c r="J4620" s="3" t="s">
        <v>25</v>
      </c>
      <c r="K4620" s="3" t="s">
        <v>83</v>
      </c>
      <c r="L4620" s="6">
        <v>101112</v>
      </c>
      <c r="M4620" s="6">
        <v>12030</v>
      </c>
      <c r="N4620" s="6">
        <v>94450</v>
      </c>
      <c r="O4620" s="6">
        <v>50249</v>
      </c>
      <c r="P4620" s="6">
        <v>41696</v>
      </c>
      <c r="Q4620" s="6">
        <v>59907.4</v>
      </c>
    </row>
    <row r="4621" spans="7:17" x14ac:dyDescent="0.3">
      <c r="G4621" s="3" t="s">
        <v>74</v>
      </c>
      <c r="H4621" s="3" t="s">
        <v>23</v>
      </c>
      <c r="I4621" s="3" t="s">
        <v>78</v>
      </c>
      <c r="J4621" s="3" t="s">
        <v>25</v>
      </c>
      <c r="K4621" s="3" t="s">
        <v>84</v>
      </c>
      <c r="L4621" s="6">
        <v>101112</v>
      </c>
      <c r="M4621" s="6">
        <v>12030</v>
      </c>
      <c r="N4621" s="6">
        <v>94450</v>
      </c>
      <c r="O4621" s="6">
        <v>50249</v>
      </c>
      <c r="P4621" s="6">
        <v>84732</v>
      </c>
      <c r="Q4621" s="6">
        <v>68514.600000000006</v>
      </c>
    </row>
    <row r="4622" spans="7:17" x14ac:dyDescent="0.3">
      <c r="G4622" s="3" t="s">
        <v>74</v>
      </c>
      <c r="H4622" s="3" t="s">
        <v>23</v>
      </c>
      <c r="I4622" s="3" t="s">
        <v>78</v>
      </c>
      <c r="J4622" s="3" t="s">
        <v>25</v>
      </c>
      <c r="K4622" s="3" t="s">
        <v>24</v>
      </c>
      <c r="L4622" s="6">
        <v>101112</v>
      </c>
      <c r="M4622" s="6">
        <v>12030</v>
      </c>
      <c r="N4622" s="6">
        <v>94450</v>
      </c>
      <c r="O4622" s="6">
        <v>50249</v>
      </c>
      <c r="P4622" s="6">
        <v>100893</v>
      </c>
      <c r="Q4622" s="6">
        <v>71746.8</v>
      </c>
    </row>
    <row r="4623" spans="7:17" x14ac:dyDescent="0.3">
      <c r="G4623" s="3" t="s">
        <v>74</v>
      </c>
      <c r="H4623" s="3" t="s">
        <v>23</v>
      </c>
      <c r="I4623" s="3" t="s">
        <v>78</v>
      </c>
      <c r="J4623" s="3" t="s">
        <v>80</v>
      </c>
      <c r="K4623" s="3" t="s">
        <v>81</v>
      </c>
      <c r="L4623" s="6">
        <v>101112</v>
      </c>
      <c r="M4623" s="6">
        <v>12030</v>
      </c>
      <c r="N4623" s="6">
        <v>94450</v>
      </c>
      <c r="O4623" s="6">
        <v>117461</v>
      </c>
      <c r="P4623" s="6">
        <v>36016</v>
      </c>
      <c r="Q4623" s="6">
        <v>72213.8</v>
      </c>
    </row>
    <row r="4624" spans="7:17" x14ac:dyDescent="0.3">
      <c r="G4624" s="3" t="s">
        <v>74</v>
      </c>
      <c r="H4624" s="3" t="s">
        <v>23</v>
      </c>
      <c r="I4624" s="3" t="s">
        <v>78</v>
      </c>
      <c r="J4624" s="3" t="s">
        <v>80</v>
      </c>
      <c r="K4624" s="3" t="s">
        <v>82</v>
      </c>
      <c r="L4624" s="6">
        <v>101112</v>
      </c>
      <c r="M4624" s="6">
        <v>12030</v>
      </c>
      <c r="N4624" s="6">
        <v>94450</v>
      </c>
      <c r="O4624" s="6">
        <v>117461</v>
      </c>
      <c r="P4624" s="6">
        <v>33332</v>
      </c>
      <c r="Q4624" s="6">
        <v>71677</v>
      </c>
    </row>
    <row r="4625" spans="7:17" x14ac:dyDescent="0.3">
      <c r="G4625" s="3" t="s">
        <v>74</v>
      </c>
      <c r="H4625" s="3" t="s">
        <v>23</v>
      </c>
      <c r="I4625" s="3" t="s">
        <v>78</v>
      </c>
      <c r="J4625" s="3" t="s">
        <v>80</v>
      </c>
      <c r="K4625" s="3" t="s">
        <v>83</v>
      </c>
      <c r="L4625" s="6">
        <v>101112</v>
      </c>
      <c r="M4625" s="6">
        <v>12030</v>
      </c>
      <c r="N4625" s="6">
        <v>94450</v>
      </c>
      <c r="O4625" s="6">
        <v>117461</v>
      </c>
      <c r="P4625" s="6">
        <v>41696</v>
      </c>
      <c r="Q4625" s="6">
        <v>73349.8</v>
      </c>
    </row>
    <row r="4626" spans="7:17" x14ac:dyDescent="0.3">
      <c r="G4626" s="3" t="s">
        <v>74</v>
      </c>
      <c r="H4626" s="3" t="s">
        <v>23</v>
      </c>
      <c r="I4626" s="3" t="s">
        <v>78</v>
      </c>
      <c r="J4626" s="3" t="s">
        <v>80</v>
      </c>
      <c r="K4626" s="3" t="s">
        <v>84</v>
      </c>
      <c r="L4626" s="6">
        <v>101112</v>
      </c>
      <c r="M4626" s="6">
        <v>12030</v>
      </c>
      <c r="N4626" s="6">
        <v>94450</v>
      </c>
      <c r="O4626" s="6">
        <v>117461</v>
      </c>
      <c r="P4626" s="6">
        <v>84732</v>
      </c>
      <c r="Q4626" s="6">
        <v>81957</v>
      </c>
    </row>
    <row r="4627" spans="7:17" x14ac:dyDescent="0.3">
      <c r="G4627" s="3" t="s">
        <v>74</v>
      </c>
      <c r="H4627" s="3" t="s">
        <v>23</v>
      </c>
      <c r="I4627" s="3" t="s">
        <v>78</v>
      </c>
      <c r="J4627" s="3" t="s">
        <v>80</v>
      </c>
      <c r="K4627" s="3" t="s">
        <v>24</v>
      </c>
      <c r="L4627" s="6">
        <v>101112</v>
      </c>
      <c r="M4627" s="6">
        <v>12030</v>
      </c>
      <c r="N4627" s="6">
        <v>94450</v>
      </c>
      <c r="O4627" s="6">
        <v>117461</v>
      </c>
      <c r="P4627" s="6">
        <v>100893</v>
      </c>
      <c r="Q4627" s="6">
        <v>85189.2</v>
      </c>
    </row>
    <row r="4628" spans="7:17" x14ac:dyDescent="0.3">
      <c r="G4628" s="3" t="s">
        <v>74</v>
      </c>
      <c r="H4628" s="3" t="s">
        <v>23</v>
      </c>
      <c r="I4628" s="3" t="s">
        <v>78</v>
      </c>
      <c r="J4628" s="3" t="s">
        <v>81</v>
      </c>
      <c r="K4628" s="3" t="s">
        <v>82</v>
      </c>
      <c r="L4628" s="6">
        <v>101112</v>
      </c>
      <c r="M4628" s="6">
        <v>12030</v>
      </c>
      <c r="N4628" s="6">
        <v>94450</v>
      </c>
      <c r="O4628" s="6">
        <v>36016</v>
      </c>
      <c r="P4628" s="6">
        <v>33332</v>
      </c>
      <c r="Q4628" s="6">
        <v>55388</v>
      </c>
    </row>
    <row r="4629" spans="7:17" x14ac:dyDescent="0.3">
      <c r="G4629" s="3" t="s">
        <v>74</v>
      </c>
      <c r="H4629" s="3" t="s">
        <v>23</v>
      </c>
      <c r="I4629" s="3" t="s">
        <v>78</v>
      </c>
      <c r="J4629" s="3" t="s">
        <v>81</v>
      </c>
      <c r="K4629" s="3" t="s">
        <v>83</v>
      </c>
      <c r="L4629" s="6">
        <v>101112</v>
      </c>
      <c r="M4629" s="6">
        <v>12030</v>
      </c>
      <c r="N4629" s="6">
        <v>94450</v>
      </c>
      <c r="O4629" s="6">
        <v>36016</v>
      </c>
      <c r="P4629" s="6">
        <v>41696</v>
      </c>
      <c r="Q4629" s="6">
        <v>57060.800000000003</v>
      </c>
    </row>
    <row r="4630" spans="7:17" x14ac:dyDescent="0.3">
      <c r="G4630" s="3" t="s">
        <v>74</v>
      </c>
      <c r="H4630" s="3" t="s">
        <v>23</v>
      </c>
      <c r="I4630" s="3" t="s">
        <v>78</v>
      </c>
      <c r="J4630" s="3" t="s">
        <v>81</v>
      </c>
      <c r="K4630" s="3" t="s">
        <v>84</v>
      </c>
      <c r="L4630" s="6">
        <v>101112</v>
      </c>
      <c r="M4630" s="6">
        <v>12030</v>
      </c>
      <c r="N4630" s="6">
        <v>94450</v>
      </c>
      <c r="O4630" s="6">
        <v>36016</v>
      </c>
      <c r="P4630" s="6">
        <v>84732</v>
      </c>
      <c r="Q4630" s="6">
        <v>65668</v>
      </c>
    </row>
    <row r="4631" spans="7:17" x14ac:dyDescent="0.3">
      <c r="G4631" s="3" t="s">
        <v>74</v>
      </c>
      <c r="H4631" s="3" t="s">
        <v>23</v>
      </c>
      <c r="I4631" s="3" t="s">
        <v>78</v>
      </c>
      <c r="J4631" s="3" t="s">
        <v>81</v>
      </c>
      <c r="K4631" s="3" t="s">
        <v>24</v>
      </c>
      <c r="L4631" s="6">
        <v>101112</v>
      </c>
      <c r="M4631" s="6">
        <v>12030</v>
      </c>
      <c r="N4631" s="6">
        <v>94450</v>
      </c>
      <c r="O4631" s="6">
        <v>36016</v>
      </c>
      <c r="P4631" s="6">
        <v>100893</v>
      </c>
      <c r="Q4631" s="6">
        <v>68900.2</v>
      </c>
    </row>
    <row r="4632" spans="7:17" x14ac:dyDescent="0.3">
      <c r="G4632" s="3" t="s">
        <v>74</v>
      </c>
      <c r="H4632" s="3" t="s">
        <v>23</v>
      </c>
      <c r="I4632" s="3" t="s">
        <v>78</v>
      </c>
      <c r="J4632" s="3" t="s">
        <v>82</v>
      </c>
      <c r="K4632" s="3" t="s">
        <v>83</v>
      </c>
      <c r="L4632" s="6">
        <v>101112</v>
      </c>
      <c r="M4632" s="6">
        <v>12030</v>
      </c>
      <c r="N4632" s="6">
        <v>94450</v>
      </c>
      <c r="O4632" s="6">
        <v>33332</v>
      </c>
      <c r="P4632" s="6">
        <v>41696</v>
      </c>
      <c r="Q4632" s="6">
        <v>56524</v>
      </c>
    </row>
    <row r="4633" spans="7:17" x14ac:dyDescent="0.3">
      <c r="G4633" s="3" t="s">
        <v>74</v>
      </c>
      <c r="H4633" s="3" t="s">
        <v>23</v>
      </c>
      <c r="I4633" s="3" t="s">
        <v>78</v>
      </c>
      <c r="J4633" s="3" t="s">
        <v>82</v>
      </c>
      <c r="K4633" s="3" t="s">
        <v>84</v>
      </c>
      <c r="L4633" s="6">
        <v>101112</v>
      </c>
      <c r="M4633" s="6">
        <v>12030</v>
      </c>
      <c r="N4633" s="6">
        <v>94450</v>
      </c>
      <c r="O4633" s="6">
        <v>33332</v>
      </c>
      <c r="P4633" s="6">
        <v>84732</v>
      </c>
      <c r="Q4633" s="6">
        <v>65131.199999999997</v>
      </c>
    </row>
    <row r="4634" spans="7:17" x14ac:dyDescent="0.3">
      <c r="G4634" s="3" t="s">
        <v>74</v>
      </c>
      <c r="H4634" s="3" t="s">
        <v>23</v>
      </c>
      <c r="I4634" s="3" t="s">
        <v>78</v>
      </c>
      <c r="J4634" s="3" t="s">
        <v>82</v>
      </c>
      <c r="K4634" s="3" t="s">
        <v>24</v>
      </c>
      <c r="L4634" s="6">
        <v>101112</v>
      </c>
      <c r="M4634" s="6">
        <v>12030</v>
      </c>
      <c r="N4634" s="6">
        <v>94450</v>
      </c>
      <c r="O4634" s="6">
        <v>33332</v>
      </c>
      <c r="P4634" s="6">
        <v>100893</v>
      </c>
      <c r="Q4634" s="6">
        <v>68363.399999999994</v>
      </c>
    </row>
    <row r="4635" spans="7:17" x14ac:dyDescent="0.3">
      <c r="G4635" s="3" t="s">
        <v>74</v>
      </c>
      <c r="H4635" s="3" t="s">
        <v>23</v>
      </c>
      <c r="I4635" s="3" t="s">
        <v>78</v>
      </c>
      <c r="J4635" s="3" t="s">
        <v>83</v>
      </c>
      <c r="K4635" s="3" t="s">
        <v>84</v>
      </c>
      <c r="L4635" s="6">
        <v>101112</v>
      </c>
      <c r="M4635" s="6">
        <v>12030</v>
      </c>
      <c r="N4635" s="6">
        <v>94450</v>
      </c>
      <c r="O4635" s="6">
        <v>41696</v>
      </c>
      <c r="P4635" s="6">
        <v>84732</v>
      </c>
      <c r="Q4635" s="6">
        <v>66804</v>
      </c>
    </row>
    <row r="4636" spans="7:17" x14ac:dyDescent="0.3">
      <c r="G4636" s="3" t="s">
        <v>74</v>
      </c>
      <c r="H4636" s="3" t="s">
        <v>23</v>
      </c>
      <c r="I4636" s="3" t="s">
        <v>78</v>
      </c>
      <c r="J4636" s="3" t="s">
        <v>83</v>
      </c>
      <c r="K4636" s="3" t="s">
        <v>24</v>
      </c>
      <c r="L4636" s="6">
        <v>101112</v>
      </c>
      <c r="M4636" s="6">
        <v>12030</v>
      </c>
      <c r="N4636" s="6">
        <v>94450</v>
      </c>
      <c r="O4636" s="6">
        <v>41696</v>
      </c>
      <c r="P4636" s="6">
        <v>100893</v>
      </c>
      <c r="Q4636" s="6">
        <v>70036.2</v>
      </c>
    </row>
    <row r="4637" spans="7:17" x14ac:dyDescent="0.3">
      <c r="G4637" s="3" t="s">
        <v>74</v>
      </c>
      <c r="H4637" s="3" t="s">
        <v>23</v>
      </c>
      <c r="I4637" s="3" t="s">
        <v>78</v>
      </c>
      <c r="J4637" s="3" t="s">
        <v>84</v>
      </c>
      <c r="K4637" s="3" t="s">
        <v>24</v>
      </c>
      <c r="L4637" s="6">
        <v>101112</v>
      </c>
      <c r="M4637" s="6">
        <v>12030</v>
      </c>
      <c r="N4637" s="6">
        <v>94450</v>
      </c>
      <c r="O4637" s="6">
        <v>84732</v>
      </c>
      <c r="P4637" s="6">
        <v>100893</v>
      </c>
      <c r="Q4637" s="6">
        <v>78643.399999999994</v>
      </c>
    </row>
    <row r="4638" spans="7:17" x14ac:dyDescent="0.3">
      <c r="G4638" s="3" t="s">
        <v>74</v>
      </c>
      <c r="H4638" s="3" t="s">
        <v>23</v>
      </c>
      <c r="I4638" s="3" t="s">
        <v>79</v>
      </c>
      <c r="J4638" s="3" t="s">
        <v>25</v>
      </c>
      <c r="K4638" s="3" t="s">
        <v>80</v>
      </c>
      <c r="L4638" s="6">
        <v>101112</v>
      </c>
      <c r="M4638" s="6">
        <v>12030</v>
      </c>
      <c r="N4638" s="6">
        <v>97051</v>
      </c>
      <c r="O4638" s="6">
        <v>50249</v>
      </c>
      <c r="P4638" s="6">
        <v>117461</v>
      </c>
      <c r="Q4638" s="6">
        <v>75580.600000000006</v>
      </c>
    </row>
    <row r="4639" spans="7:17" x14ac:dyDescent="0.3">
      <c r="G4639" s="3" t="s">
        <v>74</v>
      </c>
      <c r="H4639" s="3" t="s">
        <v>23</v>
      </c>
      <c r="I4639" s="3" t="s">
        <v>79</v>
      </c>
      <c r="J4639" s="3" t="s">
        <v>25</v>
      </c>
      <c r="K4639" s="3" t="s">
        <v>81</v>
      </c>
      <c r="L4639" s="6">
        <v>101112</v>
      </c>
      <c r="M4639" s="6">
        <v>12030</v>
      </c>
      <c r="N4639" s="6">
        <v>97051</v>
      </c>
      <c r="O4639" s="6">
        <v>50249</v>
      </c>
      <c r="P4639" s="6">
        <v>36016</v>
      </c>
      <c r="Q4639" s="6">
        <v>59291.6</v>
      </c>
    </row>
    <row r="4640" spans="7:17" x14ac:dyDescent="0.3">
      <c r="G4640" s="3" t="s">
        <v>74</v>
      </c>
      <c r="H4640" s="3" t="s">
        <v>23</v>
      </c>
      <c r="I4640" s="3" t="s">
        <v>79</v>
      </c>
      <c r="J4640" s="3" t="s">
        <v>25</v>
      </c>
      <c r="K4640" s="3" t="s">
        <v>82</v>
      </c>
      <c r="L4640" s="6">
        <v>101112</v>
      </c>
      <c r="M4640" s="6">
        <v>12030</v>
      </c>
      <c r="N4640" s="6">
        <v>97051</v>
      </c>
      <c r="O4640" s="6">
        <v>50249</v>
      </c>
      <c r="P4640" s="6">
        <v>33332</v>
      </c>
      <c r="Q4640" s="6">
        <v>58754.8</v>
      </c>
    </row>
    <row r="4641" spans="7:17" x14ac:dyDescent="0.3">
      <c r="G4641" s="3" t="s">
        <v>74</v>
      </c>
      <c r="H4641" s="3" t="s">
        <v>23</v>
      </c>
      <c r="I4641" s="3" t="s">
        <v>79</v>
      </c>
      <c r="J4641" s="3" t="s">
        <v>25</v>
      </c>
      <c r="K4641" s="3" t="s">
        <v>83</v>
      </c>
      <c r="L4641" s="6">
        <v>101112</v>
      </c>
      <c r="M4641" s="6">
        <v>12030</v>
      </c>
      <c r="N4641" s="6">
        <v>97051</v>
      </c>
      <c r="O4641" s="6">
        <v>50249</v>
      </c>
      <c r="P4641" s="6">
        <v>41696</v>
      </c>
      <c r="Q4641" s="6">
        <v>60427.6</v>
      </c>
    </row>
    <row r="4642" spans="7:17" x14ac:dyDescent="0.3">
      <c r="G4642" s="3" t="s">
        <v>74</v>
      </c>
      <c r="H4642" s="3" t="s">
        <v>23</v>
      </c>
      <c r="I4642" s="3" t="s">
        <v>79</v>
      </c>
      <c r="J4642" s="3" t="s">
        <v>25</v>
      </c>
      <c r="K4642" s="3" t="s">
        <v>84</v>
      </c>
      <c r="L4642" s="6">
        <v>101112</v>
      </c>
      <c r="M4642" s="6">
        <v>12030</v>
      </c>
      <c r="N4642" s="6">
        <v>97051</v>
      </c>
      <c r="O4642" s="6">
        <v>50249</v>
      </c>
      <c r="P4642" s="6">
        <v>84732</v>
      </c>
      <c r="Q4642" s="6">
        <v>69034.8</v>
      </c>
    </row>
    <row r="4643" spans="7:17" x14ac:dyDescent="0.3">
      <c r="G4643" s="3" t="s">
        <v>74</v>
      </c>
      <c r="H4643" s="3" t="s">
        <v>23</v>
      </c>
      <c r="I4643" s="3" t="s">
        <v>79</v>
      </c>
      <c r="J4643" s="3" t="s">
        <v>25</v>
      </c>
      <c r="K4643" s="3" t="s">
        <v>24</v>
      </c>
      <c r="L4643" s="6">
        <v>101112</v>
      </c>
      <c r="M4643" s="6">
        <v>12030</v>
      </c>
      <c r="N4643" s="6">
        <v>97051</v>
      </c>
      <c r="O4643" s="6">
        <v>50249</v>
      </c>
      <c r="P4643" s="6">
        <v>100893</v>
      </c>
      <c r="Q4643" s="6">
        <v>72267</v>
      </c>
    </row>
    <row r="4644" spans="7:17" x14ac:dyDescent="0.3">
      <c r="G4644" s="3" t="s">
        <v>74</v>
      </c>
      <c r="H4644" s="3" t="s">
        <v>23</v>
      </c>
      <c r="I4644" s="3" t="s">
        <v>79</v>
      </c>
      <c r="J4644" s="3" t="s">
        <v>80</v>
      </c>
      <c r="K4644" s="3" t="s">
        <v>81</v>
      </c>
      <c r="L4644" s="6">
        <v>101112</v>
      </c>
      <c r="M4644" s="6">
        <v>12030</v>
      </c>
      <c r="N4644" s="6">
        <v>97051</v>
      </c>
      <c r="O4644" s="6">
        <v>117461</v>
      </c>
      <c r="P4644" s="6">
        <v>36016</v>
      </c>
      <c r="Q4644" s="6">
        <v>72734</v>
      </c>
    </row>
    <row r="4645" spans="7:17" x14ac:dyDescent="0.3">
      <c r="G4645" s="3" t="s">
        <v>74</v>
      </c>
      <c r="H4645" s="3" t="s">
        <v>23</v>
      </c>
      <c r="I4645" s="3" t="s">
        <v>79</v>
      </c>
      <c r="J4645" s="3" t="s">
        <v>80</v>
      </c>
      <c r="K4645" s="3" t="s">
        <v>82</v>
      </c>
      <c r="L4645" s="6">
        <v>101112</v>
      </c>
      <c r="M4645" s="6">
        <v>12030</v>
      </c>
      <c r="N4645" s="6">
        <v>97051</v>
      </c>
      <c r="O4645" s="6">
        <v>117461</v>
      </c>
      <c r="P4645" s="6">
        <v>33332</v>
      </c>
      <c r="Q4645" s="6">
        <v>72197.2</v>
      </c>
    </row>
    <row r="4646" spans="7:17" x14ac:dyDescent="0.3">
      <c r="G4646" s="3" t="s">
        <v>74</v>
      </c>
      <c r="H4646" s="3" t="s">
        <v>23</v>
      </c>
      <c r="I4646" s="3" t="s">
        <v>79</v>
      </c>
      <c r="J4646" s="3" t="s">
        <v>80</v>
      </c>
      <c r="K4646" s="3" t="s">
        <v>83</v>
      </c>
      <c r="L4646" s="6">
        <v>101112</v>
      </c>
      <c r="M4646" s="6">
        <v>12030</v>
      </c>
      <c r="N4646" s="6">
        <v>97051</v>
      </c>
      <c r="O4646" s="6">
        <v>117461</v>
      </c>
      <c r="P4646" s="6">
        <v>41696</v>
      </c>
      <c r="Q4646" s="6">
        <v>73870</v>
      </c>
    </row>
    <row r="4647" spans="7:17" x14ac:dyDescent="0.3">
      <c r="G4647" s="3" t="s">
        <v>74</v>
      </c>
      <c r="H4647" s="3" t="s">
        <v>23</v>
      </c>
      <c r="I4647" s="3" t="s">
        <v>79</v>
      </c>
      <c r="J4647" s="3" t="s">
        <v>80</v>
      </c>
      <c r="K4647" s="3" t="s">
        <v>84</v>
      </c>
      <c r="L4647" s="6">
        <v>101112</v>
      </c>
      <c r="M4647" s="6">
        <v>12030</v>
      </c>
      <c r="N4647" s="6">
        <v>97051</v>
      </c>
      <c r="O4647" s="6">
        <v>117461</v>
      </c>
      <c r="P4647" s="6">
        <v>84732</v>
      </c>
      <c r="Q4647" s="6">
        <v>82477.2</v>
      </c>
    </row>
    <row r="4648" spans="7:17" x14ac:dyDescent="0.3">
      <c r="G4648" s="3" t="s">
        <v>74</v>
      </c>
      <c r="H4648" s="3" t="s">
        <v>23</v>
      </c>
      <c r="I4648" s="3" t="s">
        <v>79</v>
      </c>
      <c r="J4648" s="3" t="s">
        <v>80</v>
      </c>
      <c r="K4648" s="3" t="s">
        <v>24</v>
      </c>
      <c r="L4648" s="6">
        <v>101112</v>
      </c>
      <c r="M4648" s="6">
        <v>12030</v>
      </c>
      <c r="N4648" s="6">
        <v>97051</v>
      </c>
      <c r="O4648" s="6">
        <v>117461</v>
      </c>
      <c r="P4648" s="6">
        <v>100893</v>
      </c>
      <c r="Q4648" s="6">
        <v>85709.4</v>
      </c>
    </row>
    <row r="4649" spans="7:17" x14ac:dyDescent="0.3">
      <c r="G4649" s="3" t="s">
        <v>74</v>
      </c>
      <c r="H4649" s="3" t="s">
        <v>23</v>
      </c>
      <c r="I4649" s="3" t="s">
        <v>79</v>
      </c>
      <c r="J4649" s="3" t="s">
        <v>81</v>
      </c>
      <c r="K4649" s="3" t="s">
        <v>82</v>
      </c>
      <c r="L4649" s="6">
        <v>101112</v>
      </c>
      <c r="M4649" s="6">
        <v>12030</v>
      </c>
      <c r="N4649" s="6">
        <v>97051</v>
      </c>
      <c r="O4649" s="6">
        <v>36016</v>
      </c>
      <c r="P4649" s="6">
        <v>33332</v>
      </c>
      <c r="Q4649" s="6">
        <v>55908.2</v>
      </c>
    </row>
    <row r="4650" spans="7:17" x14ac:dyDescent="0.3">
      <c r="G4650" s="3" t="s">
        <v>74</v>
      </c>
      <c r="H4650" s="3" t="s">
        <v>23</v>
      </c>
      <c r="I4650" s="3" t="s">
        <v>79</v>
      </c>
      <c r="J4650" s="3" t="s">
        <v>81</v>
      </c>
      <c r="K4650" s="3" t="s">
        <v>83</v>
      </c>
      <c r="L4650" s="6">
        <v>101112</v>
      </c>
      <c r="M4650" s="6">
        <v>12030</v>
      </c>
      <c r="N4650" s="6">
        <v>97051</v>
      </c>
      <c r="O4650" s="6">
        <v>36016</v>
      </c>
      <c r="P4650" s="6">
        <v>41696</v>
      </c>
      <c r="Q4650" s="6">
        <v>57581</v>
      </c>
    </row>
    <row r="4651" spans="7:17" x14ac:dyDescent="0.3">
      <c r="G4651" s="3" t="s">
        <v>74</v>
      </c>
      <c r="H4651" s="3" t="s">
        <v>23</v>
      </c>
      <c r="I4651" s="3" t="s">
        <v>79</v>
      </c>
      <c r="J4651" s="3" t="s">
        <v>81</v>
      </c>
      <c r="K4651" s="3" t="s">
        <v>84</v>
      </c>
      <c r="L4651" s="6">
        <v>101112</v>
      </c>
      <c r="M4651" s="6">
        <v>12030</v>
      </c>
      <c r="N4651" s="6">
        <v>97051</v>
      </c>
      <c r="O4651" s="6">
        <v>36016</v>
      </c>
      <c r="P4651" s="6">
        <v>84732</v>
      </c>
      <c r="Q4651" s="6">
        <v>66188.2</v>
      </c>
    </row>
    <row r="4652" spans="7:17" x14ac:dyDescent="0.3">
      <c r="G4652" s="3" t="s">
        <v>74</v>
      </c>
      <c r="H4652" s="3" t="s">
        <v>23</v>
      </c>
      <c r="I4652" s="3" t="s">
        <v>79</v>
      </c>
      <c r="J4652" s="3" t="s">
        <v>81</v>
      </c>
      <c r="K4652" s="3" t="s">
        <v>24</v>
      </c>
      <c r="L4652" s="6">
        <v>101112</v>
      </c>
      <c r="M4652" s="6">
        <v>12030</v>
      </c>
      <c r="N4652" s="6">
        <v>97051</v>
      </c>
      <c r="O4652" s="6">
        <v>36016</v>
      </c>
      <c r="P4652" s="6">
        <v>100893</v>
      </c>
      <c r="Q4652" s="6">
        <v>69420.399999999994</v>
      </c>
    </row>
    <row r="4653" spans="7:17" x14ac:dyDescent="0.3">
      <c r="G4653" s="3" t="s">
        <v>74</v>
      </c>
      <c r="H4653" s="3" t="s">
        <v>23</v>
      </c>
      <c r="I4653" s="3" t="s">
        <v>79</v>
      </c>
      <c r="J4653" s="3" t="s">
        <v>82</v>
      </c>
      <c r="K4653" s="3" t="s">
        <v>83</v>
      </c>
      <c r="L4653" s="6">
        <v>101112</v>
      </c>
      <c r="M4653" s="6">
        <v>12030</v>
      </c>
      <c r="N4653" s="6">
        <v>97051</v>
      </c>
      <c r="O4653" s="6">
        <v>33332</v>
      </c>
      <c r="P4653" s="6">
        <v>41696</v>
      </c>
      <c r="Q4653" s="6">
        <v>57044.2</v>
      </c>
    </row>
    <row r="4654" spans="7:17" x14ac:dyDescent="0.3">
      <c r="G4654" s="3" t="s">
        <v>74</v>
      </c>
      <c r="H4654" s="3" t="s">
        <v>23</v>
      </c>
      <c r="I4654" s="3" t="s">
        <v>79</v>
      </c>
      <c r="J4654" s="3" t="s">
        <v>82</v>
      </c>
      <c r="K4654" s="3" t="s">
        <v>84</v>
      </c>
      <c r="L4654" s="6">
        <v>101112</v>
      </c>
      <c r="M4654" s="6">
        <v>12030</v>
      </c>
      <c r="N4654" s="6">
        <v>97051</v>
      </c>
      <c r="O4654" s="6">
        <v>33332</v>
      </c>
      <c r="P4654" s="6">
        <v>84732</v>
      </c>
      <c r="Q4654" s="6">
        <v>65651.399999999994</v>
      </c>
    </row>
    <row r="4655" spans="7:17" x14ac:dyDescent="0.3">
      <c r="G4655" s="3" t="s">
        <v>74</v>
      </c>
      <c r="H4655" s="3" t="s">
        <v>23</v>
      </c>
      <c r="I4655" s="3" t="s">
        <v>79</v>
      </c>
      <c r="J4655" s="3" t="s">
        <v>82</v>
      </c>
      <c r="K4655" s="3" t="s">
        <v>24</v>
      </c>
      <c r="L4655" s="6">
        <v>101112</v>
      </c>
      <c r="M4655" s="6">
        <v>12030</v>
      </c>
      <c r="N4655" s="6">
        <v>97051</v>
      </c>
      <c r="O4655" s="6">
        <v>33332</v>
      </c>
      <c r="P4655" s="6">
        <v>100893</v>
      </c>
      <c r="Q4655" s="6">
        <v>68883.600000000006</v>
      </c>
    </row>
    <row r="4656" spans="7:17" x14ac:dyDescent="0.3">
      <c r="G4656" s="3" t="s">
        <v>74</v>
      </c>
      <c r="H4656" s="3" t="s">
        <v>23</v>
      </c>
      <c r="I4656" s="3" t="s">
        <v>79</v>
      </c>
      <c r="J4656" s="3" t="s">
        <v>83</v>
      </c>
      <c r="K4656" s="3" t="s">
        <v>84</v>
      </c>
      <c r="L4656" s="6">
        <v>101112</v>
      </c>
      <c r="M4656" s="6">
        <v>12030</v>
      </c>
      <c r="N4656" s="6">
        <v>97051</v>
      </c>
      <c r="O4656" s="6">
        <v>41696</v>
      </c>
      <c r="P4656" s="6">
        <v>84732</v>
      </c>
      <c r="Q4656" s="6">
        <v>67324.2</v>
      </c>
    </row>
    <row r="4657" spans="7:17" x14ac:dyDescent="0.3">
      <c r="G4657" s="3" t="s">
        <v>74</v>
      </c>
      <c r="H4657" s="3" t="s">
        <v>23</v>
      </c>
      <c r="I4657" s="3" t="s">
        <v>79</v>
      </c>
      <c r="J4657" s="3" t="s">
        <v>83</v>
      </c>
      <c r="K4657" s="3" t="s">
        <v>24</v>
      </c>
      <c r="L4657" s="6">
        <v>101112</v>
      </c>
      <c r="M4657" s="6">
        <v>12030</v>
      </c>
      <c r="N4657" s="6">
        <v>97051</v>
      </c>
      <c r="O4657" s="6">
        <v>41696</v>
      </c>
      <c r="P4657" s="6">
        <v>100893</v>
      </c>
      <c r="Q4657" s="6">
        <v>70556.399999999994</v>
      </c>
    </row>
    <row r="4658" spans="7:17" x14ac:dyDescent="0.3">
      <c r="G4658" s="3" t="s">
        <v>74</v>
      </c>
      <c r="H4658" s="3" t="s">
        <v>23</v>
      </c>
      <c r="I4658" s="3" t="s">
        <v>79</v>
      </c>
      <c r="J4658" s="3" t="s">
        <v>84</v>
      </c>
      <c r="K4658" s="3" t="s">
        <v>24</v>
      </c>
      <c r="L4658" s="6">
        <v>101112</v>
      </c>
      <c r="M4658" s="6">
        <v>12030</v>
      </c>
      <c r="N4658" s="6">
        <v>97051</v>
      </c>
      <c r="O4658" s="6">
        <v>84732</v>
      </c>
      <c r="P4658" s="6">
        <v>100893</v>
      </c>
      <c r="Q4658" s="6">
        <v>79163.600000000006</v>
      </c>
    </row>
    <row r="4659" spans="7:17" x14ac:dyDescent="0.3">
      <c r="G4659" s="3" t="s">
        <v>74</v>
      </c>
      <c r="H4659" s="3" t="s">
        <v>23</v>
      </c>
      <c r="I4659" s="3" t="s">
        <v>25</v>
      </c>
      <c r="J4659" s="3" t="s">
        <v>80</v>
      </c>
      <c r="K4659" s="3" t="s">
        <v>81</v>
      </c>
      <c r="L4659" s="6">
        <v>101112</v>
      </c>
      <c r="M4659" s="6">
        <v>12030</v>
      </c>
      <c r="N4659" s="6">
        <v>50249</v>
      </c>
      <c r="O4659" s="6">
        <v>117461</v>
      </c>
      <c r="P4659" s="6">
        <v>36016</v>
      </c>
      <c r="Q4659" s="6">
        <v>63373.599999999999</v>
      </c>
    </row>
    <row r="4660" spans="7:17" x14ac:dyDescent="0.3">
      <c r="G4660" s="3" t="s">
        <v>74</v>
      </c>
      <c r="H4660" s="3" t="s">
        <v>23</v>
      </c>
      <c r="I4660" s="3" t="s">
        <v>25</v>
      </c>
      <c r="J4660" s="3" t="s">
        <v>80</v>
      </c>
      <c r="K4660" s="3" t="s">
        <v>82</v>
      </c>
      <c r="L4660" s="6">
        <v>101112</v>
      </c>
      <c r="M4660" s="6">
        <v>12030</v>
      </c>
      <c r="N4660" s="6">
        <v>50249</v>
      </c>
      <c r="O4660" s="6">
        <v>117461</v>
      </c>
      <c r="P4660" s="6">
        <v>33332</v>
      </c>
      <c r="Q4660" s="6">
        <v>62836.800000000003</v>
      </c>
    </row>
    <row r="4661" spans="7:17" x14ac:dyDescent="0.3">
      <c r="G4661" s="3" t="s">
        <v>74</v>
      </c>
      <c r="H4661" s="3" t="s">
        <v>23</v>
      </c>
      <c r="I4661" s="3" t="s">
        <v>25</v>
      </c>
      <c r="J4661" s="3" t="s">
        <v>80</v>
      </c>
      <c r="K4661" s="3" t="s">
        <v>83</v>
      </c>
      <c r="L4661" s="6">
        <v>101112</v>
      </c>
      <c r="M4661" s="6">
        <v>12030</v>
      </c>
      <c r="N4661" s="6">
        <v>50249</v>
      </c>
      <c r="O4661" s="6">
        <v>117461</v>
      </c>
      <c r="P4661" s="6">
        <v>41696</v>
      </c>
      <c r="Q4661" s="6">
        <v>64509.599999999999</v>
      </c>
    </row>
    <row r="4662" spans="7:17" x14ac:dyDescent="0.3">
      <c r="G4662" s="3" t="s">
        <v>74</v>
      </c>
      <c r="H4662" s="3" t="s">
        <v>23</v>
      </c>
      <c r="I4662" s="3" t="s">
        <v>25</v>
      </c>
      <c r="J4662" s="3" t="s">
        <v>80</v>
      </c>
      <c r="K4662" s="3" t="s">
        <v>84</v>
      </c>
      <c r="L4662" s="6">
        <v>101112</v>
      </c>
      <c r="M4662" s="6">
        <v>12030</v>
      </c>
      <c r="N4662" s="6">
        <v>50249</v>
      </c>
      <c r="O4662" s="6">
        <v>117461</v>
      </c>
      <c r="P4662" s="6">
        <v>84732</v>
      </c>
      <c r="Q4662" s="6">
        <v>73116.800000000003</v>
      </c>
    </row>
    <row r="4663" spans="7:17" x14ac:dyDescent="0.3">
      <c r="G4663" s="3" t="s">
        <v>74</v>
      </c>
      <c r="H4663" s="3" t="s">
        <v>23</v>
      </c>
      <c r="I4663" s="3" t="s">
        <v>25</v>
      </c>
      <c r="J4663" s="3" t="s">
        <v>80</v>
      </c>
      <c r="K4663" s="3" t="s">
        <v>24</v>
      </c>
      <c r="L4663" s="6">
        <v>101112</v>
      </c>
      <c r="M4663" s="6">
        <v>12030</v>
      </c>
      <c r="N4663" s="6">
        <v>50249</v>
      </c>
      <c r="O4663" s="6">
        <v>117461</v>
      </c>
      <c r="P4663" s="6">
        <v>100893</v>
      </c>
      <c r="Q4663" s="6">
        <v>76349</v>
      </c>
    </row>
    <row r="4664" spans="7:17" x14ac:dyDescent="0.3">
      <c r="G4664" s="3" t="s">
        <v>74</v>
      </c>
      <c r="H4664" s="3" t="s">
        <v>23</v>
      </c>
      <c r="I4664" s="3" t="s">
        <v>25</v>
      </c>
      <c r="J4664" s="3" t="s">
        <v>81</v>
      </c>
      <c r="K4664" s="3" t="s">
        <v>82</v>
      </c>
      <c r="L4664" s="6">
        <v>101112</v>
      </c>
      <c r="M4664" s="6">
        <v>12030</v>
      </c>
      <c r="N4664" s="6">
        <v>50249</v>
      </c>
      <c r="O4664" s="6">
        <v>36016</v>
      </c>
      <c r="P4664" s="6">
        <v>33332</v>
      </c>
      <c r="Q4664" s="6">
        <v>46547.8</v>
      </c>
    </row>
    <row r="4665" spans="7:17" x14ac:dyDescent="0.3">
      <c r="G4665" s="3" t="s">
        <v>74</v>
      </c>
      <c r="H4665" s="3" t="s">
        <v>23</v>
      </c>
      <c r="I4665" s="3" t="s">
        <v>25</v>
      </c>
      <c r="J4665" s="3" t="s">
        <v>81</v>
      </c>
      <c r="K4665" s="3" t="s">
        <v>83</v>
      </c>
      <c r="L4665" s="6">
        <v>101112</v>
      </c>
      <c r="M4665" s="6">
        <v>12030</v>
      </c>
      <c r="N4665" s="6">
        <v>50249</v>
      </c>
      <c r="O4665" s="6">
        <v>36016</v>
      </c>
      <c r="P4665" s="6">
        <v>41696</v>
      </c>
      <c r="Q4665" s="6">
        <v>48220.6</v>
      </c>
    </row>
    <row r="4666" spans="7:17" x14ac:dyDescent="0.3">
      <c r="G4666" s="3" t="s">
        <v>74</v>
      </c>
      <c r="H4666" s="3" t="s">
        <v>23</v>
      </c>
      <c r="I4666" s="3" t="s">
        <v>25</v>
      </c>
      <c r="J4666" s="3" t="s">
        <v>81</v>
      </c>
      <c r="K4666" s="3" t="s">
        <v>84</v>
      </c>
      <c r="L4666" s="6">
        <v>101112</v>
      </c>
      <c r="M4666" s="6">
        <v>12030</v>
      </c>
      <c r="N4666" s="6">
        <v>50249</v>
      </c>
      <c r="O4666" s="6">
        <v>36016</v>
      </c>
      <c r="P4666" s="6">
        <v>84732</v>
      </c>
      <c r="Q4666" s="6">
        <v>56827.8</v>
      </c>
    </row>
    <row r="4667" spans="7:17" x14ac:dyDescent="0.3">
      <c r="G4667" s="3" t="s">
        <v>74</v>
      </c>
      <c r="H4667" s="3" t="s">
        <v>23</v>
      </c>
      <c r="I4667" s="3" t="s">
        <v>25</v>
      </c>
      <c r="J4667" s="3" t="s">
        <v>81</v>
      </c>
      <c r="K4667" s="3" t="s">
        <v>24</v>
      </c>
      <c r="L4667" s="6">
        <v>101112</v>
      </c>
      <c r="M4667" s="6">
        <v>12030</v>
      </c>
      <c r="N4667" s="6">
        <v>50249</v>
      </c>
      <c r="O4667" s="6">
        <v>36016</v>
      </c>
      <c r="P4667" s="6">
        <v>100893</v>
      </c>
      <c r="Q4667" s="6">
        <v>60060</v>
      </c>
    </row>
    <row r="4668" spans="7:17" x14ac:dyDescent="0.3">
      <c r="G4668" s="3" t="s">
        <v>74</v>
      </c>
      <c r="H4668" s="3" t="s">
        <v>23</v>
      </c>
      <c r="I4668" s="3" t="s">
        <v>25</v>
      </c>
      <c r="J4668" s="3" t="s">
        <v>82</v>
      </c>
      <c r="K4668" s="3" t="s">
        <v>83</v>
      </c>
      <c r="L4668" s="6">
        <v>101112</v>
      </c>
      <c r="M4668" s="6">
        <v>12030</v>
      </c>
      <c r="N4668" s="6">
        <v>50249</v>
      </c>
      <c r="O4668" s="6">
        <v>33332</v>
      </c>
      <c r="P4668" s="6">
        <v>41696</v>
      </c>
      <c r="Q4668" s="6">
        <v>47683.8</v>
      </c>
    </row>
    <row r="4669" spans="7:17" x14ac:dyDescent="0.3">
      <c r="G4669" s="3" t="s">
        <v>74</v>
      </c>
      <c r="H4669" s="3" t="s">
        <v>23</v>
      </c>
      <c r="I4669" s="3" t="s">
        <v>25</v>
      </c>
      <c r="J4669" s="3" t="s">
        <v>82</v>
      </c>
      <c r="K4669" s="3" t="s">
        <v>84</v>
      </c>
      <c r="L4669" s="6">
        <v>101112</v>
      </c>
      <c r="M4669" s="6">
        <v>12030</v>
      </c>
      <c r="N4669" s="6">
        <v>50249</v>
      </c>
      <c r="O4669" s="6">
        <v>33332</v>
      </c>
      <c r="P4669" s="6">
        <v>84732</v>
      </c>
      <c r="Q4669" s="6">
        <v>56291</v>
      </c>
    </row>
    <row r="4670" spans="7:17" x14ac:dyDescent="0.3">
      <c r="G4670" s="3" t="s">
        <v>74</v>
      </c>
      <c r="H4670" s="3" t="s">
        <v>23</v>
      </c>
      <c r="I4670" s="3" t="s">
        <v>25</v>
      </c>
      <c r="J4670" s="3" t="s">
        <v>82</v>
      </c>
      <c r="K4670" s="3" t="s">
        <v>24</v>
      </c>
      <c r="L4670" s="6">
        <v>101112</v>
      </c>
      <c r="M4670" s="6">
        <v>12030</v>
      </c>
      <c r="N4670" s="6">
        <v>50249</v>
      </c>
      <c r="O4670" s="6">
        <v>33332</v>
      </c>
      <c r="P4670" s="6">
        <v>100893</v>
      </c>
      <c r="Q4670" s="6">
        <v>59523.199999999997</v>
      </c>
    </row>
    <row r="4671" spans="7:17" x14ac:dyDescent="0.3">
      <c r="G4671" s="3" t="s">
        <v>74</v>
      </c>
      <c r="H4671" s="3" t="s">
        <v>23</v>
      </c>
      <c r="I4671" s="3" t="s">
        <v>25</v>
      </c>
      <c r="J4671" s="3" t="s">
        <v>83</v>
      </c>
      <c r="K4671" s="3" t="s">
        <v>84</v>
      </c>
      <c r="L4671" s="6">
        <v>101112</v>
      </c>
      <c r="M4671" s="6">
        <v>12030</v>
      </c>
      <c r="N4671" s="6">
        <v>50249</v>
      </c>
      <c r="O4671" s="6">
        <v>41696</v>
      </c>
      <c r="P4671" s="6">
        <v>84732</v>
      </c>
      <c r="Q4671" s="6">
        <v>57963.8</v>
      </c>
    </row>
    <row r="4672" spans="7:17" x14ac:dyDescent="0.3">
      <c r="G4672" s="3" t="s">
        <v>74</v>
      </c>
      <c r="H4672" s="3" t="s">
        <v>23</v>
      </c>
      <c r="I4672" s="3" t="s">
        <v>25</v>
      </c>
      <c r="J4672" s="3" t="s">
        <v>83</v>
      </c>
      <c r="K4672" s="3" t="s">
        <v>24</v>
      </c>
      <c r="L4672" s="6">
        <v>101112</v>
      </c>
      <c r="M4672" s="6">
        <v>12030</v>
      </c>
      <c r="N4672" s="6">
        <v>50249</v>
      </c>
      <c r="O4672" s="6">
        <v>41696</v>
      </c>
      <c r="P4672" s="6">
        <v>100893</v>
      </c>
      <c r="Q4672" s="6">
        <v>61196</v>
      </c>
    </row>
    <row r="4673" spans="7:17" x14ac:dyDescent="0.3">
      <c r="G4673" s="3" t="s">
        <v>74</v>
      </c>
      <c r="H4673" s="3" t="s">
        <v>23</v>
      </c>
      <c r="I4673" s="3" t="s">
        <v>25</v>
      </c>
      <c r="J4673" s="3" t="s">
        <v>84</v>
      </c>
      <c r="K4673" s="3" t="s">
        <v>24</v>
      </c>
      <c r="L4673" s="6">
        <v>101112</v>
      </c>
      <c r="M4673" s="6">
        <v>12030</v>
      </c>
      <c r="N4673" s="6">
        <v>50249</v>
      </c>
      <c r="O4673" s="6">
        <v>84732</v>
      </c>
      <c r="P4673" s="6">
        <v>100893</v>
      </c>
      <c r="Q4673" s="6">
        <v>69803.199999999997</v>
      </c>
    </row>
    <row r="4674" spans="7:17" x14ac:dyDescent="0.3">
      <c r="G4674" s="3" t="s">
        <v>74</v>
      </c>
      <c r="H4674" s="3" t="s">
        <v>23</v>
      </c>
      <c r="I4674" s="3" t="s">
        <v>80</v>
      </c>
      <c r="J4674" s="3" t="s">
        <v>81</v>
      </c>
      <c r="K4674" s="3" t="s">
        <v>82</v>
      </c>
      <c r="L4674" s="6">
        <v>101112</v>
      </c>
      <c r="M4674" s="6">
        <v>12030</v>
      </c>
      <c r="N4674" s="6">
        <v>117461</v>
      </c>
      <c r="O4674" s="6">
        <v>36016</v>
      </c>
      <c r="P4674" s="6">
        <v>33332</v>
      </c>
      <c r="Q4674" s="6">
        <v>59990.2</v>
      </c>
    </row>
    <row r="4675" spans="7:17" x14ac:dyDescent="0.3">
      <c r="G4675" s="3" t="s">
        <v>74</v>
      </c>
      <c r="H4675" s="3" t="s">
        <v>23</v>
      </c>
      <c r="I4675" s="3" t="s">
        <v>80</v>
      </c>
      <c r="J4675" s="3" t="s">
        <v>81</v>
      </c>
      <c r="K4675" s="3" t="s">
        <v>83</v>
      </c>
      <c r="L4675" s="6">
        <v>101112</v>
      </c>
      <c r="M4675" s="6">
        <v>12030</v>
      </c>
      <c r="N4675" s="6">
        <v>117461</v>
      </c>
      <c r="O4675" s="6">
        <v>36016</v>
      </c>
      <c r="P4675" s="6">
        <v>41696</v>
      </c>
      <c r="Q4675" s="6">
        <v>61663</v>
      </c>
    </row>
    <row r="4676" spans="7:17" x14ac:dyDescent="0.3">
      <c r="G4676" s="3" t="s">
        <v>74</v>
      </c>
      <c r="H4676" s="3" t="s">
        <v>23</v>
      </c>
      <c r="I4676" s="3" t="s">
        <v>80</v>
      </c>
      <c r="J4676" s="3" t="s">
        <v>81</v>
      </c>
      <c r="K4676" s="3" t="s">
        <v>84</v>
      </c>
      <c r="L4676" s="6">
        <v>101112</v>
      </c>
      <c r="M4676" s="6">
        <v>12030</v>
      </c>
      <c r="N4676" s="6">
        <v>117461</v>
      </c>
      <c r="O4676" s="6">
        <v>36016</v>
      </c>
      <c r="P4676" s="6">
        <v>84732</v>
      </c>
      <c r="Q4676" s="6">
        <v>70270.2</v>
      </c>
    </row>
    <row r="4677" spans="7:17" x14ac:dyDescent="0.3">
      <c r="G4677" s="3" t="s">
        <v>74</v>
      </c>
      <c r="H4677" s="3" t="s">
        <v>23</v>
      </c>
      <c r="I4677" s="3" t="s">
        <v>80</v>
      </c>
      <c r="J4677" s="3" t="s">
        <v>81</v>
      </c>
      <c r="K4677" s="3" t="s">
        <v>24</v>
      </c>
      <c r="L4677" s="6">
        <v>101112</v>
      </c>
      <c r="M4677" s="6">
        <v>12030</v>
      </c>
      <c r="N4677" s="6">
        <v>117461</v>
      </c>
      <c r="O4677" s="6">
        <v>36016</v>
      </c>
      <c r="P4677" s="6">
        <v>100893</v>
      </c>
      <c r="Q4677" s="6">
        <v>73502.399999999994</v>
      </c>
    </row>
    <row r="4678" spans="7:17" x14ac:dyDescent="0.3">
      <c r="G4678" s="3" t="s">
        <v>74</v>
      </c>
      <c r="H4678" s="3" t="s">
        <v>23</v>
      </c>
      <c r="I4678" s="3" t="s">
        <v>80</v>
      </c>
      <c r="J4678" s="3" t="s">
        <v>82</v>
      </c>
      <c r="K4678" s="3" t="s">
        <v>83</v>
      </c>
      <c r="L4678" s="6">
        <v>101112</v>
      </c>
      <c r="M4678" s="6">
        <v>12030</v>
      </c>
      <c r="N4678" s="6">
        <v>117461</v>
      </c>
      <c r="O4678" s="6">
        <v>33332</v>
      </c>
      <c r="P4678" s="6">
        <v>41696</v>
      </c>
      <c r="Q4678" s="6">
        <v>61126.2</v>
      </c>
    </row>
    <row r="4679" spans="7:17" x14ac:dyDescent="0.3">
      <c r="G4679" s="3" t="s">
        <v>74</v>
      </c>
      <c r="H4679" s="3" t="s">
        <v>23</v>
      </c>
      <c r="I4679" s="3" t="s">
        <v>80</v>
      </c>
      <c r="J4679" s="3" t="s">
        <v>82</v>
      </c>
      <c r="K4679" s="3" t="s">
        <v>84</v>
      </c>
      <c r="L4679" s="6">
        <v>101112</v>
      </c>
      <c r="M4679" s="6">
        <v>12030</v>
      </c>
      <c r="N4679" s="6">
        <v>117461</v>
      </c>
      <c r="O4679" s="6">
        <v>33332</v>
      </c>
      <c r="P4679" s="6">
        <v>84732</v>
      </c>
      <c r="Q4679" s="6">
        <v>69733.399999999994</v>
      </c>
    </row>
    <row r="4680" spans="7:17" x14ac:dyDescent="0.3">
      <c r="G4680" s="3" t="s">
        <v>74</v>
      </c>
      <c r="H4680" s="3" t="s">
        <v>23</v>
      </c>
      <c r="I4680" s="3" t="s">
        <v>80</v>
      </c>
      <c r="J4680" s="3" t="s">
        <v>82</v>
      </c>
      <c r="K4680" s="3" t="s">
        <v>24</v>
      </c>
      <c r="L4680" s="6">
        <v>101112</v>
      </c>
      <c r="M4680" s="6">
        <v>12030</v>
      </c>
      <c r="N4680" s="6">
        <v>117461</v>
      </c>
      <c r="O4680" s="6">
        <v>33332</v>
      </c>
      <c r="P4680" s="6">
        <v>100893</v>
      </c>
      <c r="Q4680" s="6">
        <v>72965.600000000006</v>
      </c>
    </row>
    <row r="4681" spans="7:17" x14ac:dyDescent="0.3">
      <c r="G4681" s="3" t="s">
        <v>74</v>
      </c>
      <c r="H4681" s="3" t="s">
        <v>23</v>
      </c>
      <c r="I4681" s="3" t="s">
        <v>80</v>
      </c>
      <c r="J4681" s="3" t="s">
        <v>83</v>
      </c>
      <c r="K4681" s="3" t="s">
        <v>84</v>
      </c>
      <c r="L4681" s="6">
        <v>101112</v>
      </c>
      <c r="M4681" s="6">
        <v>12030</v>
      </c>
      <c r="N4681" s="6">
        <v>117461</v>
      </c>
      <c r="O4681" s="6">
        <v>41696</v>
      </c>
      <c r="P4681" s="6">
        <v>84732</v>
      </c>
      <c r="Q4681" s="6">
        <v>71406.2</v>
      </c>
    </row>
    <row r="4682" spans="7:17" x14ac:dyDescent="0.3">
      <c r="G4682" s="3" t="s">
        <v>74</v>
      </c>
      <c r="H4682" s="3" t="s">
        <v>23</v>
      </c>
      <c r="I4682" s="3" t="s">
        <v>80</v>
      </c>
      <c r="J4682" s="3" t="s">
        <v>83</v>
      </c>
      <c r="K4682" s="3" t="s">
        <v>24</v>
      </c>
      <c r="L4682" s="6">
        <v>101112</v>
      </c>
      <c r="M4682" s="6">
        <v>12030</v>
      </c>
      <c r="N4682" s="6">
        <v>117461</v>
      </c>
      <c r="O4682" s="6">
        <v>41696</v>
      </c>
      <c r="P4682" s="6">
        <v>100893</v>
      </c>
      <c r="Q4682" s="6">
        <v>74638.399999999994</v>
      </c>
    </row>
    <row r="4683" spans="7:17" x14ac:dyDescent="0.3">
      <c r="G4683" s="3" t="s">
        <v>74</v>
      </c>
      <c r="H4683" s="3" t="s">
        <v>23</v>
      </c>
      <c r="I4683" s="3" t="s">
        <v>80</v>
      </c>
      <c r="J4683" s="3" t="s">
        <v>84</v>
      </c>
      <c r="K4683" s="3" t="s">
        <v>24</v>
      </c>
      <c r="L4683" s="6">
        <v>101112</v>
      </c>
      <c r="M4683" s="6">
        <v>12030</v>
      </c>
      <c r="N4683" s="6">
        <v>117461</v>
      </c>
      <c r="O4683" s="6">
        <v>84732</v>
      </c>
      <c r="P4683" s="6">
        <v>100893</v>
      </c>
      <c r="Q4683" s="6">
        <v>83245.600000000006</v>
      </c>
    </row>
    <row r="4684" spans="7:17" x14ac:dyDescent="0.3">
      <c r="G4684" s="3" t="s">
        <v>74</v>
      </c>
      <c r="H4684" s="3" t="s">
        <v>23</v>
      </c>
      <c r="I4684" s="3" t="s">
        <v>81</v>
      </c>
      <c r="J4684" s="3" t="s">
        <v>82</v>
      </c>
      <c r="K4684" s="3" t="s">
        <v>83</v>
      </c>
      <c r="L4684" s="6">
        <v>101112</v>
      </c>
      <c r="M4684" s="6">
        <v>12030</v>
      </c>
      <c r="N4684" s="6">
        <v>36016</v>
      </c>
      <c r="O4684" s="6">
        <v>33332</v>
      </c>
      <c r="P4684" s="6">
        <v>41696</v>
      </c>
      <c r="Q4684" s="6">
        <v>44837.2</v>
      </c>
    </row>
    <row r="4685" spans="7:17" x14ac:dyDescent="0.3">
      <c r="G4685" s="3" t="s">
        <v>74</v>
      </c>
      <c r="H4685" s="3" t="s">
        <v>23</v>
      </c>
      <c r="I4685" s="3" t="s">
        <v>81</v>
      </c>
      <c r="J4685" s="3" t="s">
        <v>82</v>
      </c>
      <c r="K4685" s="3" t="s">
        <v>84</v>
      </c>
      <c r="L4685" s="6">
        <v>101112</v>
      </c>
      <c r="M4685" s="6">
        <v>12030</v>
      </c>
      <c r="N4685" s="6">
        <v>36016</v>
      </c>
      <c r="O4685" s="6">
        <v>33332</v>
      </c>
      <c r="P4685" s="6">
        <v>84732</v>
      </c>
      <c r="Q4685" s="6">
        <v>53444.4</v>
      </c>
    </row>
    <row r="4686" spans="7:17" x14ac:dyDescent="0.3">
      <c r="G4686" s="3" t="s">
        <v>74</v>
      </c>
      <c r="H4686" s="3" t="s">
        <v>23</v>
      </c>
      <c r="I4686" s="3" t="s">
        <v>81</v>
      </c>
      <c r="J4686" s="3" t="s">
        <v>82</v>
      </c>
      <c r="K4686" s="3" t="s">
        <v>24</v>
      </c>
      <c r="L4686" s="6">
        <v>101112</v>
      </c>
      <c r="M4686" s="6">
        <v>12030</v>
      </c>
      <c r="N4686" s="6">
        <v>36016</v>
      </c>
      <c r="O4686" s="6">
        <v>33332</v>
      </c>
      <c r="P4686" s="6">
        <v>100893</v>
      </c>
      <c r="Q4686" s="6">
        <v>56676.6</v>
      </c>
    </row>
    <row r="4687" spans="7:17" x14ac:dyDescent="0.3">
      <c r="G4687" s="3" t="s">
        <v>74</v>
      </c>
      <c r="H4687" s="3" t="s">
        <v>23</v>
      </c>
      <c r="I4687" s="3" t="s">
        <v>81</v>
      </c>
      <c r="J4687" s="3" t="s">
        <v>83</v>
      </c>
      <c r="K4687" s="3" t="s">
        <v>84</v>
      </c>
      <c r="L4687" s="6">
        <v>101112</v>
      </c>
      <c r="M4687" s="6">
        <v>12030</v>
      </c>
      <c r="N4687" s="6">
        <v>36016</v>
      </c>
      <c r="O4687" s="6">
        <v>41696</v>
      </c>
      <c r="P4687" s="6">
        <v>84732</v>
      </c>
      <c r="Q4687" s="6">
        <v>55117.2</v>
      </c>
    </row>
    <row r="4688" spans="7:17" x14ac:dyDescent="0.3">
      <c r="G4688" s="3" t="s">
        <v>74</v>
      </c>
      <c r="H4688" s="3" t="s">
        <v>23</v>
      </c>
      <c r="I4688" s="3" t="s">
        <v>81</v>
      </c>
      <c r="J4688" s="3" t="s">
        <v>83</v>
      </c>
      <c r="K4688" s="3" t="s">
        <v>24</v>
      </c>
      <c r="L4688" s="6">
        <v>101112</v>
      </c>
      <c r="M4688" s="6">
        <v>12030</v>
      </c>
      <c r="N4688" s="6">
        <v>36016</v>
      </c>
      <c r="O4688" s="6">
        <v>41696</v>
      </c>
      <c r="P4688" s="6">
        <v>100893</v>
      </c>
      <c r="Q4688" s="6">
        <v>58349.4</v>
      </c>
    </row>
    <row r="4689" spans="7:17" x14ac:dyDescent="0.3">
      <c r="G4689" s="3" t="s">
        <v>74</v>
      </c>
      <c r="H4689" s="3" t="s">
        <v>23</v>
      </c>
      <c r="I4689" s="3" t="s">
        <v>81</v>
      </c>
      <c r="J4689" s="3" t="s">
        <v>84</v>
      </c>
      <c r="K4689" s="3" t="s">
        <v>24</v>
      </c>
      <c r="L4689" s="6">
        <v>101112</v>
      </c>
      <c r="M4689" s="6">
        <v>12030</v>
      </c>
      <c r="N4689" s="6">
        <v>36016</v>
      </c>
      <c r="O4689" s="6">
        <v>84732</v>
      </c>
      <c r="P4689" s="6">
        <v>100893</v>
      </c>
      <c r="Q4689" s="6">
        <v>66956.600000000006</v>
      </c>
    </row>
    <row r="4690" spans="7:17" x14ac:dyDescent="0.3">
      <c r="G4690" s="3" t="s">
        <v>74</v>
      </c>
      <c r="H4690" s="3" t="s">
        <v>23</v>
      </c>
      <c r="I4690" s="3" t="s">
        <v>82</v>
      </c>
      <c r="J4690" s="3" t="s">
        <v>83</v>
      </c>
      <c r="K4690" s="3" t="s">
        <v>84</v>
      </c>
      <c r="L4690" s="6">
        <v>101112</v>
      </c>
      <c r="M4690" s="6">
        <v>12030</v>
      </c>
      <c r="N4690" s="6">
        <v>33332</v>
      </c>
      <c r="O4690" s="6">
        <v>41696</v>
      </c>
      <c r="P4690" s="6">
        <v>84732</v>
      </c>
      <c r="Q4690" s="6">
        <v>54580.4</v>
      </c>
    </row>
    <row r="4691" spans="7:17" x14ac:dyDescent="0.3">
      <c r="G4691" s="3" t="s">
        <v>74</v>
      </c>
      <c r="H4691" s="3" t="s">
        <v>23</v>
      </c>
      <c r="I4691" s="3" t="s">
        <v>82</v>
      </c>
      <c r="J4691" s="3" t="s">
        <v>83</v>
      </c>
      <c r="K4691" s="3" t="s">
        <v>24</v>
      </c>
      <c r="L4691" s="6">
        <v>101112</v>
      </c>
      <c r="M4691" s="6">
        <v>12030</v>
      </c>
      <c r="N4691" s="6">
        <v>33332</v>
      </c>
      <c r="O4691" s="6">
        <v>41696</v>
      </c>
      <c r="P4691" s="6">
        <v>100893</v>
      </c>
      <c r="Q4691" s="6">
        <v>57812.6</v>
      </c>
    </row>
    <row r="4692" spans="7:17" x14ac:dyDescent="0.3">
      <c r="G4692" s="3" t="s">
        <v>74</v>
      </c>
      <c r="H4692" s="3" t="s">
        <v>23</v>
      </c>
      <c r="I4692" s="3" t="s">
        <v>82</v>
      </c>
      <c r="J4692" s="3" t="s">
        <v>84</v>
      </c>
      <c r="K4692" s="3" t="s">
        <v>24</v>
      </c>
      <c r="L4692" s="6">
        <v>101112</v>
      </c>
      <c r="M4692" s="6">
        <v>12030</v>
      </c>
      <c r="N4692" s="6">
        <v>33332</v>
      </c>
      <c r="O4692" s="6">
        <v>84732</v>
      </c>
      <c r="P4692" s="6">
        <v>100893</v>
      </c>
      <c r="Q4692" s="6">
        <v>66419.8</v>
      </c>
    </row>
    <row r="4693" spans="7:17" x14ac:dyDescent="0.3">
      <c r="G4693" s="3" t="s">
        <v>74</v>
      </c>
      <c r="H4693" s="3" t="s">
        <v>23</v>
      </c>
      <c r="I4693" s="3" t="s">
        <v>83</v>
      </c>
      <c r="J4693" s="3" t="s">
        <v>84</v>
      </c>
      <c r="K4693" s="3" t="s">
        <v>24</v>
      </c>
      <c r="L4693" s="6">
        <v>101112</v>
      </c>
      <c r="M4693" s="6">
        <v>12030</v>
      </c>
      <c r="N4693" s="6">
        <v>41696</v>
      </c>
      <c r="O4693" s="6">
        <v>84732</v>
      </c>
      <c r="P4693" s="6">
        <v>100893</v>
      </c>
      <c r="Q4693" s="6">
        <v>68092.600000000006</v>
      </c>
    </row>
    <row r="4694" spans="7:17" x14ac:dyDescent="0.3">
      <c r="G4694" s="3" t="s">
        <v>74</v>
      </c>
      <c r="H4694" s="3" t="s">
        <v>77</v>
      </c>
      <c r="I4694" s="3" t="s">
        <v>78</v>
      </c>
      <c r="J4694" s="3" t="s">
        <v>79</v>
      </c>
      <c r="K4694" s="3" t="s">
        <v>25</v>
      </c>
      <c r="L4694" s="6">
        <v>101112</v>
      </c>
      <c r="M4694" s="6">
        <v>65219</v>
      </c>
      <c r="N4694" s="6">
        <v>94450</v>
      </c>
      <c r="O4694" s="6">
        <v>97051</v>
      </c>
      <c r="P4694" s="6">
        <v>50249</v>
      </c>
      <c r="Q4694" s="6">
        <v>81616.2</v>
      </c>
    </row>
    <row r="4695" spans="7:17" x14ac:dyDescent="0.3">
      <c r="G4695" s="3" t="s">
        <v>74</v>
      </c>
      <c r="H4695" s="3" t="s">
        <v>77</v>
      </c>
      <c r="I4695" s="3" t="s">
        <v>78</v>
      </c>
      <c r="J4695" s="3" t="s">
        <v>79</v>
      </c>
      <c r="K4695" s="3" t="s">
        <v>80</v>
      </c>
      <c r="L4695" s="6">
        <v>101112</v>
      </c>
      <c r="M4695" s="6">
        <v>65219</v>
      </c>
      <c r="N4695" s="6">
        <v>94450</v>
      </c>
      <c r="O4695" s="6">
        <v>97051</v>
      </c>
      <c r="P4695" s="6">
        <v>117461</v>
      </c>
      <c r="Q4695" s="6">
        <v>95058.6</v>
      </c>
    </row>
    <row r="4696" spans="7:17" x14ac:dyDescent="0.3">
      <c r="G4696" s="3" t="s">
        <v>74</v>
      </c>
      <c r="H4696" s="3" t="s">
        <v>77</v>
      </c>
      <c r="I4696" s="3" t="s">
        <v>78</v>
      </c>
      <c r="J4696" s="3" t="s">
        <v>79</v>
      </c>
      <c r="K4696" s="3" t="s">
        <v>81</v>
      </c>
      <c r="L4696" s="6">
        <v>101112</v>
      </c>
      <c r="M4696" s="6">
        <v>65219</v>
      </c>
      <c r="N4696" s="6">
        <v>94450</v>
      </c>
      <c r="O4696" s="6">
        <v>97051</v>
      </c>
      <c r="P4696" s="6">
        <v>36016</v>
      </c>
      <c r="Q4696" s="6">
        <v>78769.600000000006</v>
      </c>
    </row>
    <row r="4697" spans="7:17" x14ac:dyDescent="0.3">
      <c r="G4697" s="3" t="s">
        <v>74</v>
      </c>
      <c r="H4697" s="3" t="s">
        <v>77</v>
      </c>
      <c r="I4697" s="3" t="s">
        <v>78</v>
      </c>
      <c r="J4697" s="3" t="s">
        <v>79</v>
      </c>
      <c r="K4697" s="3" t="s">
        <v>82</v>
      </c>
      <c r="L4697" s="6">
        <v>101112</v>
      </c>
      <c r="M4697" s="6">
        <v>65219</v>
      </c>
      <c r="N4697" s="6">
        <v>94450</v>
      </c>
      <c r="O4697" s="6">
        <v>97051</v>
      </c>
      <c r="P4697" s="6">
        <v>33332</v>
      </c>
      <c r="Q4697" s="6">
        <v>78232.800000000003</v>
      </c>
    </row>
    <row r="4698" spans="7:17" x14ac:dyDescent="0.3">
      <c r="G4698" s="3" t="s">
        <v>74</v>
      </c>
      <c r="H4698" s="3" t="s">
        <v>77</v>
      </c>
      <c r="I4698" s="3" t="s">
        <v>78</v>
      </c>
      <c r="J4698" s="3" t="s">
        <v>79</v>
      </c>
      <c r="K4698" s="3" t="s">
        <v>83</v>
      </c>
      <c r="L4698" s="6">
        <v>101112</v>
      </c>
      <c r="M4698" s="6">
        <v>65219</v>
      </c>
      <c r="N4698" s="6">
        <v>94450</v>
      </c>
      <c r="O4698" s="6">
        <v>97051</v>
      </c>
      <c r="P4698" s="6">
        <v>41696</v>
      </c>
      <c r="Q4698" s="6">
        <v>79905.600000000006</v>
      </c>
    </row>
    <row r="4699" spans="7:17" x14ac:dyDescent="0.3">
      <c r="G4699" s="3" t="s">
        <v>74</v>
      </c>
      <c r="H4699" s="3" t="s">
        <v>77</v>
      </c>
      <c r="I4699" s="3" t="s">
        <v>78</v>
      </c>
      <c r="J4699" s="3" t="s">
        <v>79</v>
      </c>
      <c r="K4699" s="3" t="s">
        <v>84</v>
      </c>
      <c r="L4699" s="6">
        <v>101112</v>
      </c>
      <c r="M4699" s="6">
        <v>65219</v>
      </c>
      <c r="N4699" s="6">
        <v>94450</v>
      </c>
      <c r="O4699" s="6">
        <v>97051</v>
      </c>
      <c r="P4699" s="6">
        <v>84732</v>
      </c>
      <c r="Q4699" s="6">
        <v>88512.8</v>
      </c>
    </row>
    <row r="4700" spans="7:17" x14ac:dyDescent="0.3">
      <c r="G4700" s="3" t="s">
        <v>74</v>
      </c>
      <c r="H4700" s="3" t="s">
        <v>77</v>
      </c>
      <c r="I4700" s="3" t="s">
        <v>78</v>
      </c>
      <c r="J4700" s="3" t="s">
        <v>79</v>
      </c>
      <c r="K4700" s="3" t="s">
        <v>24</v>
      </c>
      <c r="L4700" s="6">
        <v>101112</v>
      </c>
      <c r="M4700" s="6">
        <v>65219</v>
      </c>
      <c r="N4700" s="6">
        <v>94450</v>
      </c>
      <c r="O4700" s="6">
        <v>97051</v>
      </c>
      <c r="P4700" s="6">
        <v>100893</v>
      </c>
      <c r="Q4700" s="6">
        <v>91745</v>
      </c>
    </row>
    <row r="4701" spans="7:17" x14ac:dyDescent="0.3">
      <c r="G4701" s="3" t="s">
        <v>74</v>
      </c>
      <c r="H4701" s="3" t="s">
        <v>77</v>
      </c>
      <c r="I4701" s="3" t="s">
        <v>78</v>
      </c>
      <c r="J4701" s="3" t="s">
        <v>25</v>
      </c>
      <c r="K4701" s="3" t="s">
        <v>80</v>
      </c>
      <c r="L4701" s="6">
        <v>101112</v>
      </c>
      <c r="M4701" s="6">
        <v>65219</v>
      </c>
      <c r="N4701" s="6">
        <v>94450</v>
      </c>
      <c r="O4701" s="6">
        <v>50249</v>
      </c>
      <c r="P4701" s="6">
        <v>117461</v>
      </c>
      <c r="Q4701" s="6">
        <v>85698.2</v>
      </c>
    </row>
    <row r="4702" spans="7:17" x14ac:dyDescent="0.3">
      <c r="G4702" s="3" t="s">
        <v>74</v>
      </c>
      <c r="H4702" s="3" t="s">
        <v>77</v>
      </c>
      <c r="I4702" s="3" t="s">
        <v>78</v>
      </c>
      <c r="J4702" s="3" t="s">
        <v>25</v>
      </c>
      <c r="K4702" s="3" t="s">
        <v>81</v>
      </c>
      <c r="L4702" s="6">
        <v>101112</v>
      </c>
      <c r="M4702" s="6">
        <v>65219</v>
      </c>
      <c r="N4702" s="6">
        <v>94450</v>
      </c>
      <c r="O4702" s="6">
        <v>50249</v>
      </c>
      <c r="P4702" s="6">
        <v>36016</v>
      </c>
      <c r="Q4702" s="6">
        <v>69409.2</v>
      </c>
    </row>
    <row r="4703" spans="7:17" x14ac:dyDescent="0.3">
      <c r="G4703" s="3" t="s">
        <v>74</v>
      </c>
      <c r="H4703" s="3" t="s">
        <v>77</v>
      </c>
      <c r="I4703" s="3" t="s">
        <v>78</v>
      </c>
      <c r="J4703" s="3" t="s">
        <v>25</v>
      </c>
      <c r="K4703" s="3" t="s">
        <v>82</v>
      </c>
      <c r="L4703" s="6">
        <v>101112</v>
      </c>
      <c r="M4703" s="6">
        <v>65219</v>
      </c>
      <c r="N4703" s="6">
        <v>94450</v>
      </c>
      <c r="O4703" s="6">
        <v>50249</v>
      </c>
      <c r="P4703" s="6">
        <v>33332</v>
      </c>
      <c r="Q4703" s="6">
        <v>68872.399999999994</v>
      </c>
    </row>
    <row r="4704" spans="7:17" x14ac:dyDescent="0.3">
      <c r="G4704" s="3" t="s">
        <v>74</v>
      </c>
      <c r="H4704" s="3" t="s">
        <v>77</v>
      </c>
      <c r="I4704" s="3" t="s">
        <v>78</v>
      </c>
      <c r="J4704" s="3" t="s">
        <v>25</v>
      </c>
      <c r="K4704" s="3" t="s">
        <v>83</v>
      </c>
      <c r="L4704" s="6">
        <v>101112</v>
      </c>
      <c r="M4704" s="6">
        <v>65219</v>
      </c>
      <c r="N4704" s="6">
        <v>94450</v>
      </c>
      <c r="O4704" s="6">
        <v>50249</v>
      </c>
      <c r="P4704" s="6">
        <v>41696</v>
      </c>
      <c r="Q4704" s="6">
        <v>70545.2</v>
      </c>
    </row>
    <row r="4705" spans="7:17" x14ac:dyDescent="0.3">
      <c r="G4705" s="3" t="s">
        <v>74</v>
      </c>
      <c r="H4705" s="3" t="s">
        <v>77</v>
      </c>
      <c r="I4705" s="3" t="s">
        <v>78</v>
      </c>
      <c r="J4705" s="3" t="s">
        <v>25</v>
      </c>
      <c r="K4705" s="3" t="s">
        <v>84</v>
      </c>
      <c r="L4705" s="6">
        <v>101112</v>
      </c>
      <c r="M4705" s="6">
        <v>65219</v>
      </c>
      <c r="N4705" s="6">
        <v>94450</v>
      </c>
      <c r="O4705" s="6">
        <v>50249</v>
      </c>
      <c r="P4705" s="6">
        <v>84732</v>
      </c>
      <c r="Q4705" s="6">
        <v>79152.399999999994</v>
      </c>
    </row>
    <row r="4706" spans="7:17" x14ac:dyDescent="0.3">
      <c r="G4706" s="3" t="s">
        <v>74</v>
      </c>
      <c r="H4706" s="3" t="s">
        <v>77</v>
      </c>
      <c r="I4706" s="3" t="s">
        <v>78</v>
      </c>
      <c r="J4706" s="3" t="s">
        <v>25</v>
      </c>
      <c r="K4706" s="3" t="s">
        <v>24</v>
      </c>
      <c r="L4706" s="6">
        <v>101112</v>
      </c>
      <c r="M4706" s="6">
        <v>65219</v>
      </c>
      <c r="N4706" s="6">
        <v>94450</v>
      </c>
      <c r="O4706" s="6">
        <v>50249</v>
      </c>
      <c r="P4706" s="6">
        <v>100893</v>
      </c>
      <c r="Q4706" s="6">
        <v>82384.600000000006</v>
      </c>
    </row>
    <row r="4707" spans="7:17" x14ac:dyDescent="0.3">
      <c r="G4707" s="3" t="s">
        <v>74</v>
      </c>
      <c r="H4707" s="3" t="s">
        <v>77</v>
      </c>
      <c r="I4707" s="3" t="s">
        <v>78</v>
      </c>
      <c r="J4707" s="3" t="s">
        <v>80</v>
      </c>
      <c r="K4707" s="3" t="s">
        <v>81</v>
      </c>
      <c r="L4707" s="6">
        <v>101112</v>
      </c>
      <c r="M4707" s="6">
        <v>65219</v>
      </c>
      <c r="N4707" s="6">
        <v>94450</v>
      </c>
      <c r="O4707" s="6">
        <v>117461</v>
      </c>
      <c r="P4707" s="6">
        <v>36016</v>
      </c>
      <c r="Q4707" s="6">
        <v>82851.600000000006</v>
      </c>
    </row>
    <row r="4708" spans="7:17" x14ac:dyDescent="0.3">
      <c r="G4708" s="3" t="s">
        <v>74</v>
      </c>
      <c r="H4708" s="3" t="s">
        <v>77</v>
      </c>
      <c r="I4708" s="3" t="s">
        <v>78</v>
      </c>
      <c r="J4708" s="3" t="s">
        <v>80</v>
      </c>
      <c r="K4708" s="3" t="s">
        <v>82</v>
      </c>
      <c r="L4708" s="6">
        <v>101112</v>
      </c>
      <c r="M4708" s="6">
        <v>65219</v>
      </c>
      <c r="N4708" s="6">
        <v>94450</v>
      </c>
      <c r="O4708" s="6">
        <v>117461</v>
      </c>
      <c r="P4708" s="6">
        <v>33332</v>
      </c>
      <c r="Q4708" s="6">
        <v>82314.8</v>
      </c>
    </row>
    <row r="4709" spans="7:17" x14ac:dyDescent="0.3">
      <c r="G4709" s="3" t="s">
        <v>74</v>
      </c>
      <c r="H4709" s="3" t="s">
        <v>77</v>
      </c>
      <c r="I4709" s="3" t="s">
        <v>78</v>
      </c>
      <c r="J4709" s="3" t="s">
        <v>80</v>
      </c>
      <c r="K4709" s="3" t="s">
        <v>83</v>
      </c>
      <c r="L4709" s="6">
        <v>101112</v>
      </c>
      <c r="M4709" s="6">
        <v>65219</v>
      </c>
      <c r="N4709" s="6">
        <v>94450</v>
      </c>
      <c r="O4709" s="6">
        <v>117461</v>
      </c>
      <c r="P4709" s="6">
        <v>41696</v>
      </c>
      <c r="Q4709" s="6">
        <v>83987.6</v>
      </c>
    </row>
    <row r="4710" spans="7:17" x14ac:dyDescent="0.3">
      <c r="G4710" s="3" t="s">
        <v>74</v>
      </c>
      <c r="H4710" s="3" t="s">
        <v>77</v>
      </c>
      <c r="I4710" s="3" t="s">
        <v>78</v>
      </c>
      <c r="J4710" s="3" t="s">
        <v>80</v>
      </c>
      <c r="K4710" s="3" t="s">
        <v>84</v>
      </c>
      <c r="L4710" s="6">
        <v>101112</v>
      </c>
      <c r="M4710" s="6">
        <v>65219</v>
      </c>
      <c r="N4710" s="6">
        <v>94450</v>
      </c>
      <c r="O4710" s="6">
        <v>117461</v>
      </c>
      <c r="P4710" s="6">
        <v>84732</v>
      </c>
      <c r="Q4710" s="6">
        <v>92594.8</v>
      </c>
    </row>
    <row r="4711" spans="7:17" x14ac:dyDescent="0.3">
      <c r="G4711" s="3" t="s">
        <v>74</v>
      </c>
      <c r="H4711" s="3" t="s">
        <v>77</v>
      </c>
      <c r="I4711" s="3" t="s">
        <v>78</v>
      </c>
      <c r="J4711" s="3" t="s">
        <v>80</v>
      </c>
      <c r="K4711" s="3" t="s">
        <v>24</v>
      </c>
      <c r="L4711" s="6">
        <v>101112</v>
      </c>
      <c r="M4711" s="6">
        <v>65219</v>
      </c>
      <c r="N4711" s="6">
        <v>94450</v>
      </c>
      <c r="O4711" s="6">
        <v>117461</v>
      </c>
      <c r="P4711" s="6">
        <v>100893</v>
      </c>
      <c r="Q4711" s="6">
        <v>95827</v>
      </c>
    </row>
    <row r="4712" spans="7:17" x14ac:dyDescent="0.3">
      <c r="G4712" s="3" t="s">
        <v>74</v>
      </c>
      <c r="H4712" s="3" t="s">
        <v>77</v>
      </c>
      <c r="I4712" s="3" t="s">
        <v>78</v>
      </c>
      <c r="J4712" s="3" t="s">
        <v>81</v>
      </c>
      <c r="K4712" s="3" t="s">
        <v>82</v>
      </c>
      <c r="L4712" s="6">
        <v>101112</v>
      </c>
      <c r="M4712" s="6">
        <v>65219</v>
      </c>
      <c r="N4712" s="6">
        <v>94450</v>
      </c>
      <c r="O4712" s="6">
        <v>36016</v>
      </c>
      <c r="P4712" s="6">
        <v>33332</v>
      </c>
      <c r="Q4712" s="6">
        <v>66025.8</v>
      </c>
    </row>
    <row r="4713" spans="7:17" x14ac:dyDescent="0.3">
      <c r="G4713" s="3" t="s">
        <v>74</v>
      </c>
      <c r="H4713" s="3" t="s">
        <v>77</v>
      </c>
      <c r="I4713" s="3" t="s">
        <v>78</v>
      </c>
      <c r="J4713" s="3" t="s">
        <v>81</v>
      </c>
      <c r="K4713" s="3" t="s">
        <v>83</v>
      </c>
      <c r="L4713" s="6">
        <v>101112</v>
      </c>
      <c r="M4713" s="6">
        <v>65219</v>
      </c>
      <c r="N4713" s="6">
        <v>94450</v>
      </c>
      <c r="O4713" s="6">
        <v>36016</v>
      </c>
      <c r="P4713" s="6">
        <v>41696</v>
      </c>
      <c r="Q4713" s="6">
        <v>67698.600000000006</v>
      </c>
    </row>
    <row r="4714" spans="7:17" x14ac:dyDescent="0.3">
      <c r="G4714" s="3" t="s">
        <v>74</v>
      </c>
      <c r="H4714" s="3" t="s">
        <v>77</v>
      </c>
      <c r="I4714" s="3" t="s">
        <v>78</v>
      </c>
      <c r="J4714" s="3" t="s">
        <v>81</v>
      </c>
      <c r="K4714" s="3" t="s">
        <v>84</v>
      </c>
      <c r="L4714" s="6">
        <v>101112</v>
      </c>
      <c r="M4714" s="6">
        <v>65219</v>
      </c>
      <c r="N4714" s="6">
        <v>94450</v>
      </c>
      <c r="O4714" s="6">
        <v>36016</v>
      </c>
      <c r="P4714" s="6">
        <v>84732</v>
      </c>
      <c r="Q4714" s="6">
        <v>76305.8</v>
      </c>
    </row>
    <row r="4715" spans="7:17" x14ac:dyDescent="0.3">
      <c r="G4715" s="3" t="s">
        <v>74</v>
      </c>
      <c r="H4715" s="3" t="s">
        <v>77</v>
      </c>
      <c r="I4715" s="3" t="s">
        <v>78</v>
      </c>
      <c r="J4715" s="3" t="s">
        <v>81</v>
      </c>
      <c r="K4715" s="3" t="s">
        <v>24</v>
      </c>
      <c r="L4715" s="6">
        <v>101112</v>
      </c>
      <c r="M4715" s="6">
        <v>65219</v>
      </c>
      <c r="N4715" s="6">
        <v>94450</v>
      </c>
      <c r="O4715" s="6">
        <v>36016</v>
      </c>
      <c r="P4715" s="6">
        <v>100893</v>
      </c>
      <c r="Q4715" s="6">
        <v>79538</v>
      </c>
    </row>
    <row r="4716" spans="7:17" x14ac:dyDescent="0.3">
      <c r="G4716" s="3" t="s">
        <v>74</v>
      </c>
      <c r="H4716" s="3" t="s">
        <v>77</v>
      </c>
      <c r="I4716" s="3" t="s">
        <v>78</v>
      </c>
      <c r="J4716" s="3" t="s">
        <v>82</v>
      </c>
      <c r="K4716" s="3" t="s">
        <v>83</v>
      </c>
      <c r="L4716" s="6">
        <v>101112</v>
      </c>
      <c r="M4716" s="6">
        <v>65219</v>
      </c>
      <c r="N4716" s="6">
        <v>94450</v>
      </c>
      <c r="O4716" s="6">
        <v>33332</v>
      </c>
      <c r="P4716" s="6">
        <v>41696</v>
      </c>
      <c r="Q4716" s="6">
        <v>67161.8</v>
      </c>
    </row>
    <row r="4717" spans="7:17" x14ac:dyDescent="0.3">
      <c r="G4717" s="3" t="s">
        <v>74</v>
      </c>
      <c r="H4717" s="3" t="s">
        <v>77</v>
      </c>
      <c r="I4717" s="3" t="s">
        <v>78</v>
      </c>
      <c r="J4717" s="3" t="s">
        <v>82</v>
      </c>
      <c r="K4717" s="3" t="s">
        <v>84</v>
      </c>
      <c r="L4717" s="6">
        <v>101112</v>
      </c>
      <c r="M4717" s="6">
        <v>65219</v>
      </c>
      <c r="N4717" s="6">
        <v>94450</v>
      </c>
      <c r="O4717" s="6">
        <v>33332</v>
      </c>
      <c r="P4717" s="6">
        <v>84732</v>
      </c>
      <c r="Q4717" s="6">
        <v>75769</v>
      </c>
    </row>
    <row r="4718" spans="7:17" x14ac:dyDescent="0.3">
      <c r="G4718" s="3" t="s">
        <v>74</v>
      </c>
      <c r="H4718" s="3" t="s">
        <v>77</v>
      </c>
      <c r="I4718" s="3" t="s">
        <v>78</v>
      </c>
      <c r="J4718" s="3" t="s">
        <v>82</v>
      </c>
      <c r="K4718" s="3" t="s">
        <v>24</v>
      </c>
      <c r="L4718" s="6">
        <v>101112</v>
      </c>
      <c r="M4718" s="6">
        <v>65219</v>
      </c>
      <c r="N4718" s="6">
        <v>94450</v>
      </c>
      <c r="O4718" s="6">
        <v>33332</v>
      </c>
      <c r="P4718" s="6">
        <v>100893</v>
      </c>
      <c r="Q4718" s="6">
        <v>79001.2</v>
      </c>
    </row>
    <row r="4719" spans="7:17" x14ac:dyDescent="0.3">
      <c r="G4719" s="3" t="s">
        <v>74</v>
      </c>
      <c r="H4719" s="3" t="s">
        <v>77</v>
      </c>
      <c r="I4719" s="3" t="s">
        <v>78</v>
      </c>
      <c r="J4719" s="3" t="s">
        <v>83</v>
      </c>
      <c r="K4719" s="3" t="s">
        <v>84</v>
      </c>
      <c r="L4719" s="6">
        <v>101112</v>
      </c>
      <c r="M4719" s="6">
        <v>65219</v>
      </c>
      <c r="N4719" s="6">
        <v>94450</v>
      </c>
      <c r="O4719" s="6">
        <v>41696</v>
      </c>
      <c r="P4719" s="6">
        <v>84732</v>
      </c>
      <c r="Q4719" s="6">
        <v>77441.8</v>
      </c>
    </row>
    <row r="4720" spans="7:17" x14ac:dyDescent="0.3">
      <c r="G4720" s="3" t="s">
        <v>74</v>
      </c>
      <c r="H4720" s="3" t="s">
        <v>77</v>
      </c>
      <c r="I4720" s="3" t="s">
        <v>78</v>
      </c>
      <c r="J4720" s="3" t="s">
        <v>83</v>
      </c>
      <c r="K4720" s="3" t="s">
        <v>24</v>
      </c>
      <c r="L4720" s="6">
        <v>101112</v>
      </c>
      <c r="M4720" s="6">
        <v>65219</v>
      </c>
      <c r="N4720" s="6">
        <v>94450</v>
      </c>
      <c r="O4720" s="6">
        <v>41696</v>
      </c>
      <c r="P4720" s="6">
        <v>100893</v>
      </c>
      <c r="Q4720" s="6">
        <v>80674</v>
      </c>
    </row>
    <row r="4721" spans="7:17" x14ac:dyDescent="0.3">
      <c r="G4721" s="3" t="s">
        <v>74</v>
      </c>
      <c r="H4721" s="3" t="s">
        <v>77</v>
      </c>
      <c r="I4721" s="3" t="s">
        <v>78</v>
      </c>
      <c r="J4721" s="3" t="s">
        <v>84</v>
      </c>
      <c r="K4721" s="3" t="s">
        <v>24</v>
      </c>
      <c r="L4721" s="6">
        <v>101112</v>
      </c>
      <c r="M4721" s="6">
        <v>65219</v>
      </c>
      <c r="N4721" s="6">
        <v>94450</v>
      </c>
      <c r="O4721" s="6">
        <v>84732</v>
      </c>
      <c r="P4721" s="6">
        <v>100893</v>
      </c>
      <c r="Q4721" s="6">
        <v>89281.2</v>
      </c>
    </row>
    <row r="4722" spans="7:17" x14ac:dyDescent="0.3">
      <c r="G4722" s="3" t="s">
        <v>74</v>
      </c>
      <c r="H4722" s="3" t="s">
        <v>77</v>
      </c>
      <c r="I4722" s="3" t="s">
        <v>79</v>
      </c>
      <c r="J4722" s="3" t="s">
        <v>25</v>
      </c>
      <c r="K4722" s="3" t="s">
        <v>80</v>
      </c>
      <c r="L4722" s="6">
        <v>101112</v>
      </c>
      <c r="M4722" s="6">
        <v>65219</v>
      </c>
      <c r="N4722" s="6">
        <v>97051</v>
      </c>
      <c r="O4722" s="6">
        <v>50249</v>
      </c>
      <c r="P4722" s="6">
        <v>117461</v>
      </c>
      <c r="Q4722" s="6">
        <v>86218.4</v>
      </c>
    </row>
    <row r="4723" spans="7:17" x14ac:dyDescent="0.3">
      <c r="G4723" s="3" t="s">
        <v>74</v>
      </c>
      <c r="H4723" s="3" t="s">
        <v>77</v>
      </c>
      <c r="I4723" s="3" t="s">
        <v>79</v>
      </c>
      <c r="J4723" s="3" t="s">
        <v>25</v>
      </c>
      <c r="K4723" s="3" t="s">
        <v>81</v>
      </c>
      <c r="L4723" s="6">
        <v>101112</v>
      </c>
      <c r="M4723" s="6">
        <v>65219</v>
      </c>
      <c r="N4723" s="6">
        <v>97051</v>
      </c>
      <c r="O4723" s="6">
        <v>50249</v>
      </c>
      <c r="P4723" s="6">
        <v>36016</v>
      </c>
      <c r="Q4723" s="6">
        <v>69929.399999999994</v>
      </c>
    </row>
    <row r="4724" spans="7:17" x14ac:dyDescent="0.3">
      <c r="G4724" s="3" t="s">
        <v>74</v>
      </c>
      <c r="H4724" s="3" t="s">
        <v>77</v>
      </c>
      <c r="I4724" s="3" t="s">
        <v>79</v>
      </c>
      <c r="J4724" s="3" t="s">
        <v>25</v>
      </c>
      <c r="K4724" s="3" t="s">
        <v>82</v>
      </c>
      <c r="L4724" s="6">
        <v>101112</v>
      </c>
      <c r="M4724" s="6">
        <v>65219</v>
      </c>
      <c r="N4724" s="6">
        <v>97051</v>
      </c>
      <c r="O4724" s="6">
        <v>50249</v>
      </c>
      <c r="P4724" s="6">
        <v>33332</v>
      </c>
      <c r="Q4724" s="6">
        <v>69392.600000000006</v>
      </c>
    </row>
    <row r="4725" spans="7:17" x14ac:dyDescent="0.3">
      <c r="G4725" s="3" t="s">
        <v>74</v>
      </c>
      <c r="H4725" s="3" t="s">
        <v>77</v>
      </c>
      <c r="I4725" s="3" t="s">
        <v>79</v>
      </c>
      <c r="J4725" s="3" t="s">
        <v>25</v>
      </c>
      <c r="K4725" s="3" t="s">
        <v>83</v>
      </c>
      <c r="L4725" s="6">
        <v>101112</v>
      </c>
      <c r="M4725" s="6">
        <v>65219</v>
      </c>
      <c r="N4725" s="6">
        <v>97051</v>
      </c>
      <c r="O4725" s="6">
        <v>50249</v>
      </c>
      <c r="P4725" s="6">
        <v>41696</v>
      </c>
      <c r="Q4725" s="6">
        <v>71065.399999999994</v>
      </c>
    </row>
    <row r="4726" spans="7:17" x14ac:dyDescent="0.3">
      <c r="G4726" s="3" t="s">
        <v>74</v>
      </c>
      <c r="H4726" s="3" t="s">
        <v>77</v>
      </c>
      <c r="I4726" s="3" t="s">
        <v>79</v>
      </c>
      <c r="J4726" s="3" t="s">
        <v>25</v>
      </c>
      <c r="K4726" s="3" t="s">
        <v>84</v>
      </c>
      <c r="L4726" s="6">
        <v>101112</v>
      </c>
      <c r="M4726" s="6">
        <v>65219</v>
      </c>
      <c r="N4726" s="6">
        <v>97051</v>
      </c>
      <c r="O4726" s="6">
        <v>50249</v>
      </c>
      <c r="P4726" s="6">
        <v>84732</v>
      </c>
      <c r="Q4726" s="6">
        <v>79672.600000000006</v>
      </c>
    </row>
    <row r="4727" spans="7:17" x14ac:dyDescent="0.3">
      <c r="G4727" s="3" t="s">
        <v>74</v>
      </c>
      <c r="H4727" s="3" t="s">
        <v>77</v>
      </c>
      <c r="I4727" s="3" t="s">
        <v>79</v>
      </c>
      <c r="J4727" s="3" t="s">
        <v>25</v>
      </c>
      <c r="K4727" s="3" t="s">
        <v>24</v>
      </c>
      <c r="L4727" s="6">
        <v>101112</v>
      </c>
      <c r="M4727" s="6">
        <v>65219</v>
      </c>
      <c r="N4727" s="6">
        <v>97051</v>
      </c>
      <c r="O4727" s="6">
        <v>50249</v>
      </c>
      <c r="P4727" s="6">
        <v>100893</v>
      </c>
      <c r="Q4727" s="6">
        <v>82904.800000000003</v>
      </c>
    </row>
    <row r="4728" spans="7:17" x14ac:dyDescent="0.3">
      <c r="G4728" s="3" t="s">
        <v>74</v>
      </c>
      <c r="H4728" s="3" t="s">
        <v>77</v>
      </c>
      <c r="I4728" s="3" t="s">
        <v>79</v>
      </c>
      <c r="J4728" s="3" t="s">
        <v>80</v>
      </c>
      <c r="K4728" s="3" t="s">
        <v>81</v>
      </c>
      <c r="L4728" s="6">
        <v>101112</v>
      </c>
      <c r="M4728" s="6">
        <v>65219</v>
      </c>
      <c r="N4728" s="6">
        <v>97051</v>
      </c>
      <c r="O4728" s="6">
        <v>117461</v>
      </c>
      <c r="P4728" s="6">
        <v>36016</v>
      </c>
      <c r="Q4728" s="6">
        <v>83371.8</v>
      </c>
    </row>
    <row r="4729" spans="7:17" x14ac:dyDescent="0.3">
      <c r="G4729" s="3" t="s">
        <v>74</v>
      </c>
      <c r="H4729" s="3" t="s">
        <v>77</v>
      </c>
      <c r="I4729" s="3" t="s">
        <v>79</v>
      </c>
      <c r="J4729" s="3" t="s">
        <v>80</v>
      </c>
      <c r="K4729" s="3" t="s">
        <v>82</v>
      </c>
      <c r="L4729" s="6">
        <v>101112</v>
      </c>
      <c r="M4729" s="6">
        <v>65219</v>
      </c>
      <c r="N4729" s="6">
        <v>97051</v>
      </c>
      <c r="O4729" s="6">
        <v>117461</v>
      </c>
      <c r="P4729" s="6">
        <v>33332</v>
      </c>
      <c r="Q4729" s="6">
        <v>82835</v>
      </c>
    </row>
    <row r="4730" spans="7:17" x14ac:dyDescent="0.3">
      <c r="G4730" s="3" t="s">
        <v>74</v>
      </c>
      <c r="H4730" s="3" t="s">
        <v>77</v>
      </c>
      <c r="I4730" s="3" t="s">
        <v>79</v>
      </c>
      <c r="J4730" s="3" t="s">
        <v>80</v>
      </c>
      <c r="K4730" s="3" t="s">
        <v>83</v>
      </c>
      <c r="L4730" s="6">
        <v>101112</v>
      </c>
      <c r="M4730" s="6">
        <v>65219</v>
      </c>
      <c r="N4730" s="6">
        <v>97051</v>
      </c>
      <c r="O4730" s="6">
        <v>117461</v>
      </c>
      <c r="P4730" s="6">
        <v>41696</v>
      </c>
      <c r="Q4730" s="6">
        <v>84507.8</v>
      </c>
    </row>
    <row r="4731" spans="7:17" x14ac:dyDescent="0.3">
      <c r="G4731" s="3" t="s">
        <v>74</v>
      </c>
      <c r="H4731" s="3" t="s">
        <v>77</v>
      </c>
      <c r="I4731" s="3" t="s">
        <v>79</v>
      </c>
      <c r="J4731" s="3" t="s">
        <v>80</v>
      </c>
      <c r="K4731" s="3" t="s">
        <v>84</v>
      </c>
      <c r="L4731" s="6">
        <v>101112</v>
      </c>
      <c r="M4731" s="6">
        <v>65219</v>
      </c>
      <c r="N4731" s="6">
        <v>97051</v>
      </c>
      <c r="O4731" s="6">
        <v>117461</v>
      </c>
      <c r="P4731" s="6">
        <v>84732</v>
      </c>
      <c r="Q4731" s="6">
        <v>93115</v>
      </c>
    </row>
    <row r="4732" spans="7:17" x14ac:dyDescent="0.3">
      <c r="G4732" s="3" t="s">
        <v>74</v>
      </c>
      <c r="H4732" s="3" t="s">
        <v>77</v>
      </c>
      <c r="I4732" s="3" t="s">
        <v>79</v>
      </c>
      <c r="J4732" s="3" t="s">
        <v>80</v>
      </c>
      <c r="K4732" s="3" t="s">
        <v>24</v>
      </c>
      <c r="L4732" s="6">
        <v>101112</v>
      </c>
      <c r="M4732" s="6">
        <v>65219</v>
      </c>
      <c r="N4732" s="6">
        <v>97051</v>
      </c>
      <c r="O4732" s="6">
        <v>117461</v>
      </c>
      <c r="P4732" s="6">
        <v>100893</v>
      </c>
      <c r="Q4732" s="6">
        <v>96347.199999999997</v>
      </c>
    </row>
    <row r="4733" spans="7:17" x14ac:dyDescent="0.3">
      <c r="G4733" s="3" t="s">
        <v>74</v>
      </c>
      <c r="H4733" s="3" t="s">
        <v>77</v>
      </c>
      <c r="I4733" s="3" t="s">
        <v>79</v>
      </c>
      <c r="J4733" s="3" t="s">
        <v>81</v>
      </c>
      <c r="K4733" s="3" t="s">
        <v>82</v>
      </c>
      <c r="L4733" s="6">
        <v>101112</v>
      </c>
      <c r="M4733" s="6">
        <v>65219</v>
      </c>
      <c r="N4733" s="6">
        <v>97051</v>
      </c>
      <c r="O4733" s="6">
        <v>36016</v>
      </c>
      <c r="P4733" s="6">
        <v>33332</v>
      </c>
      <c r="Q4733" s="6">
        <v>66546</v>
      </c>
    </row>
    <row r="4734" spans="7:17" x14ac:dyDescent="0.3">
      <c r="G4734" s="3" t="s">
        <v>74</v>
      </c>
      <c r="H4734" s="3" t="s">
        <v>77</v>
      </c>
      <c r="I4734" s="3" t="s">
        <v>79</v>
      </c>
      <c r="J4734" s="3" t="s">
        <v>81</v>
      </c>
      <c r="K4734" s="3" t="s">
        <v>83</v>
      </c>
      <c r="L4734" s="6">
        <v>101112</v>
      </c>
      <c r="M4734" s="6">
        <v>65219</v>
      </c>
      <c r="N4734" s="6">
        <v>97051</v>
      </c>
      <c r="O4734" s="6">
        <v>36016</v>
      </c>
      <c r="P4734" s="6">
        <v>41696</v>
      </c>
      <c r="Q4734" s="6">
        <v>68218.8</v>
      </c>
    </row>
    <row r="4735" spans="7:17" x14ac:dyDescent="0.3">
      <c r="G4735" s="3" t="s">
        <v>74</v>
      </c>
      <c r="H4735" s="3" t="s">
        <v>77</v>
      </c>
      <c r="I4735" s="3" t="s">
        <v>79</v>
      </c>
      <c r="J4735" s="3" t="s">
        <v>81</v>
      </c>
      <c r="K4735" s="3" t="s">
        <v>84</v>
      </c>
      <c r="L4735" s="6">
        <v>101112</v>
      </c>
      <c r="M4735" s="6">
        <v>65219</v>
      </c>
      <c r="N4735" s="6">
        <v>97051</v>
      </c>
      <c r="O4735" s="6">
        <v>36016</v>
      </c>
      <c r="P4735" s="6">
        <v>84732</v>
      </c>
      <c r="Q4735" s="6">
        <v>76826</v>
      </c>
    </row>
    <row r="4736" spans="7:17" x14ac:dyDescent="0.3">
      <c r="G4736" s="3" t="s">
        <v>74</v>
      </c>
      <c r="H4736" s="3" t="s">
        <v>77</v>
      </c>
      <c r="I4736" s="3" t="s">
        <v>79</v>
      </c>
      <c r="J4736" s="3" t="s">
        <v>81</v>
      </c>
      <c r="K4736" s="3" t="s">
        <v>24</v>
      </c>
      <c r="L4736" s="6">
        <v>101112</v>
      </c>
      <c r="M4736" s="6">
        <v>65219</v>
      </c>
      <c r="N4736" s="6">
        <v>97051</v>
      </c>
      <c r="O4736" s="6">
        <v>36016</v>
      </c>
      <c r="P4736" s="6">
        <v>100893</v>
      </c>
      <c r="Q4736" s="6">
        <v>80058.2</v>
      </c>
    </row>
    <row r="4737" spans="7:17" x14ac:dyDescent="0.3">
      <c r="G4737" s="3" t="s">
        <v>74</v>
      </c>
      <c r="H4737" s="3" t="s">
        <v>77</v>
      </c>
      <c r="I4737" s="3" t="s">
        <v>79</v>
      </c>
      <c r="J4737" s="3" t="s">
        <v>82</v>
      </c>
      <c r="K4737" s="3" t="s">
        <v>83</v>
      </c>
      <c r="L4737" s="6">
        <v>101112</v>
      </c>
      <c r="M4737" s="6">
        <v>65219</v>
      </c>
      <c r="N4737" s="6">
        <v>97051</v>
      </c>
      <c r="O4737" s="6">
        <v>33332</v>
      </c>
      <c r="P4737" s="6">
        <v>41696</v>
      </c>
      <c r="Q4737" s="6">
        <v>67682</v>
      </c>
    </row>
    <row r="4738" spans="7:17" x14ac:dyDescent="0.3">
      <c r="G4738" s="3" t="s">
        <v>74</v>
      </c>
      <c r="H4738" s="3" t="s">
        <v>77</v>
      </c>
      <c r="I4738" s="3" t="s">
        <v>79</v>
      </c>
      <c r="J4738" s="3" t="s">
        <v>82</v>
      </c>
      <c r="K4738" s="3" t="s">
        <v>84</v>
      </c>
      <c r="L4738" s="6">
        <v>101112</v>
      </c>
      <c r="M4738" s="6">
        <v>65219</v>
      </c>
      <c r="N4738" s="6">
        <v>97051</v>
      </c>
      <c r="O4738" s="6">
        <v>33332</v>
      </c>
      <c r="P4738" s="6">
        <v>84732</v>
      </c>
      <c r="Q4738" s="6">
        <v>76289.2</v>
      </c>
    </row>
    <row r="4739" spans="7:17" x14ac:dyDescent="0.3">
      <c r="G4739" s="3" t="s">
        <v>74</v>
      </c>
      <c r="H4739" s="3" t="s">
        <v>77</v>
      </c>
      <c r="I4739" s="3" t="s">
        <v>79</v>
      </c>
      <c r="J4739" s="3" t="s">
        <v>82</v>
      </c>
      <c r="K4739" s="3" t="s">
        <v>24</v>
      </c>
      <c r="L4739" s="6">
        <v>101112</v>
      </c>
      <c r="M4739" s="6">
        <v>65219</v>
      </c>
      <c r="N4739" s="6">
        <v>97051</v>
      </c>
      <c r="O4739" s="6">
        <v>33332</v>
      </c>
      <c r="P4739" s="6">
        <v>100893</v>
      </c>
      <c r="Q4739" s="6">
        <v>79521.399999999994</v>
      </c>
    </row>
    <row r="4740" spans="7:17" x14ac:dyDescent="0.3">
      <c r="G4740" s="3" t="s">
        <v>74</v>
      </c>
      <c r="H4740" s="3" t="s">
        <v>77</v>
      </c>
      <c r="I4740" s="3" t="s">
        <v>79</v>
      </c>
      <c r="J4740" s="3" t="s">
        <v>83</v>
      </c>
      <c r="K4740" s="3" t="s">
        <v>84</v>
      </c>
      <c r="L4740" s="6">
        <v>101112</v>
      </c>
      <c r="M4740" s="6">
        <v>65219</v>
      </c>
      <c r="N4740" s="6">
        <v>97051</v>
      </c>
      <c r="O4740" s="6">
        <v>41696</v>
      </c>
      <c r="P4740" s="6">
        <v>84732</v>
      </c>
      <c r="Q4740" s="6">
        <v>77962</v>
      </c>
    </row>
    <row r="4741" spans="7:17" x14ac:dyDescent="0.3">
      <c r="G4741" s="3" t="s">
        <v>74</v>
      </c>
      <c r="H4741" s="3" t="s">
        <v>77</v>
      </c>
      <c r="I4741" s="3" t="s">
        <v>79</v>
      </c>
      <c r="J4741" s="3" t="s">
        <v>83</v>
      </c>
      <c r="K4741" s="3" t="s">
        <v>24</v>
      </c>
      <c r="L4741" s="6">
        <v>101112</v>
      </c>
      <c r="M4741" s="6">
        <v>65219</v>
      </c>
      <c r="N4741" s="6">
        <v>97051</v>
      </c>
      <c r="O4741" s="6">
        <v>41696</v>
      </c>
      <c r="P4741" s="6">
        <v>100893</v>
      </c>
      <c r="Q4741" s="6">
        <v>81194.2</v>
      </c>
    </row>
    <row r="4742" spans="7:17" x14ac:dyDescent="0.3">
      <c r="G4742" s="3" t="s">
        <v>74</v>
      </c>
      <c r="H4742" s="3" t="s">
        <v>77</v>
      </c>
      <c r="I4742" s="3" t="s">
        <v>79</v>
      </c>
      <c r="J4742" s="3" t="s">
        <v>84</v>
      </c>
      <c r="K4742" s="3" t="s">
        <v>24</v>
      </c>
      <c r="L4742" s="6">
        <v>101112</v>
      </c>
      <c r="M4742" s="6">
        <v>65219</v>
      </c>
      <c r="N4742" s="6">
        <v>97051</v>
      </c>
      <c r="O4742" s="6">
        <v>84732</v>
      </c>
      <c r="P4742" s="6">
        <v>100893</v>
      </c>
      <c r="Q4742" s="6">
        <v>89801.4</v>
      </c>
    </row>
    <row r="4743" spans="7:17" x14ac:dyDescent="0.3">
      <c r="G4743" s="3" t="s">
        <v>74</v>
      </c>
      <c r="H4743" s="3" t="s">
        <v>77</v>
      </c>
      <c r="I4743" s="3" t="s">
        <v>25</v>
      </c>
      <c r="J4743" s="3" t="s">
        <v>80</v>
      </c>
      <c r="K4743" s="3" t="s">
        <v>81</v>
      </c>
      <c r="L4743" s="6">
        <v>101112</v>
      </c>
      <c r="M4743" s="6">
        <v>65219</v>
      </c>
      <c r="N4743" s="6">
        <v>50249</v>
      </c>
      <c r="O4743" s="6">
        <v>117461</v>
      </c>
      <c r="P4743" s="6">
        <v>36016</v>
      </c>
      <c r="Q4743" s="6">
        <v>74011.399999999994</v>
      </c>
    </row>
    <row r="4744" spans="7:17" x14ac:dyDescent="0.3">
      <c r="G4744" s="3" t="s">
        <v>74</v>
      </c>
      <c r="H4744" s="3" t="s">
        <v>77</v>
      </c>
      <c r="I4744" s="3" t="s">
        <v>25</v>
      </c>
      <c r="J4744" s="3" t="s">
        <v>80</v>
      </c>
      <c r="K4744" s="3" t="s">
        <v>82</v>
      </c>
      <c r="L4744" s="6">
        <v>101112</v>
      </c>
      <c r="M4744" s="6">
        <v>65219</v>
      </c>
      <c r="N4744" s="6">
        <v>50249</v>
      </c>
      <c r="O4744" s="6">
        <v>117461</v>
      </c>
      <c r="P4744" s="6">
        <v>33332</v>
      </c>
      <c r="Q4744" s="6">
        <v>73474.600000000006</v>
      </c>
    </row>
    <row r="4745" spans="7:17" x14ac:dyDescent="0.3">
      <c r="G4745" s="3" t="s">
        <v>74</v>
      </c>
      <c r="H4745" s="3" t="s">
        <v>77</v>
      </c>
      <c r="I4745" s="3" t="s">
        <v>25</v>
      </c>
      <c r="J4745" s="3" t="s">
        <v>80</v>
      </c>
      <c r="K4745" s="3" t="s">
        <v>83</v>
      </c>
      <c r="L4745" s="6">
        <v>101112</v>
      </c>
      <c r="M4745" s="6">
        <v>65219</v>
      </c>
      <c r="N4745" s="6">
        <v>50249</v>
      </c>
      <c r="O4745" s="6">
        <v>117461</v>
      </c>
      <c r="P4745" s="6">
        <v>41696</v>
      </c>
      <c r="Q4745" s="6">
        <v>75147.399999999994</v>
      </c>
    </row>
    <row r="4746" spans="7:17" x14ac:dyDescent="0.3">
      <c r="G4746" s="3" t="s">
        <v>74</v>
      </c>
      <c r="H4746" s="3" t="s">
        <v>77</v>
      </c>
      <c r="I4746" s="3" t="s">
        <v>25</v>
      </c>
      <c r="J4746" s="3" t="s">
        <v>80</v>
      </c>
      <c r="K4746" s="3" t="s">
        <v>84</v>
      </c>
      <c r="L4746" s="6">
        <v>101112</v>
      </c>
      <c r="M4746" s="6">
        <v>65219</v>
      </c>
      <c r="N4746" s="6">
        <v>50249</v>
      </c>
      <c r="O4746" s="6">
        <v>117461</v>
      </c>
      <c r="P4746" s="6">
        <v>84732</v>
      </c>
      <c r="Q4746" s="6">
        <v>83754.600000000006</v>
      </c>
    </row>
    <row r="4747" spans="7:17" x14ac:dyDescent="0.3">
      <c r="G4747" s="3" t="s">
        <v>74</v>
      </c>
      <c r="H4747" s="3" t="s">
        <v>77</v>
      </c>
      <c r="I4747" s="3" t="s">
        <v>25</v>
      </c>
      <c r="J4747" s="3" t="s">
        <v>80</v>
      </c>
      <c r="K4747" s="3" t="s">
        <v>24</v>
      </c>
      <c r="L4747" s="6">
        <v>101112</v>
      </c>
      <c r="M4747" s="6">
        <v>65219</v>
      </c>
      <c r="N4747" s="6">
        <v>50249</v>
      </c>
      <c r="O4747" s="6">
        <v>117461</v>
      </c>
      <c r="P4747" s="6">
        <v>100893</v>
      </c>
      <c r="Q4747" s="6">
        <v>86986.8</v>
      </c>
    </row>
    <row r="4748" spans="7:17" x14ac:dyDescent="0.3">
      <c r="G4748" s="3" t="s">
        <v>74</v>
      </c>
      <c r="H4748" s="3" t="s">
        <v>77</v>
      </c>
      <c r="I4748" s="3" t="s">
        <v>25</v>
      </c>
      <c r="J4748" s="3" t="s">
        <v>81</v>
      </c>
      <c r="K4748" s="3" t="s">
        <v>82</v>
      </c>
      <c r="L4748" s="6">
        <v>101112</v>
      </c>
      <c r="M4748" s="6">
        <v>65219</v>
      </c>
      <c r="N4748" s="6">
        <v>50249</v>
      </c>
      <c r="O4748" s="6">
        <v>36016</v>
      </c>
      <c r="P4748" s="6">
        <v>33332</v>
      </c>
      <c r="Q4748" s="6">
        <v>57185.599999999999</v>
      </c>
    </row>
    <row r="4749" spans="7:17" x14ac:dyDescent="0.3">
      <c r="G4749" s="3" t="s">
        <v>74</v>
      </c>
      <c r="H4749" s="3" t="s">
        <v>77</v>
      </c>
      <c r="I4749" s="3" t="s">
        <v>25</v>
      </c>
      <c r="J4749" s="3" t="s">
        <v>81</v>
      </c>
      <c r="K4749" s="3" t="s">
        <v>83</v>
      </c>
      <c r="L4749" s="6">
        <v>101112</v>
      </c>
      <c r="M4749" s="6">
        <v>65219</v>
      </c>
      <c r="N4749" s="6">
        <v>50249</v>
      </c>
      <c r="O4749" s="6">
        <v>36016</v>
      </c>
      <c r="P4749" s="6">
        <v>41696</v>
      </c>
      <c r="Q4749" s="6">
        <v>58858.400000000001</v>
      </c>
    </row>
    <row r="4750" spans="7:17" x14ac:dyDescent="0.3">
      <c r="G4750" s="3" t="s">
        <v>74</v>
      </c>
      <c r="H4750" s="3" t="s">
        <v>77</v>
      </c>
      <c r="I4750" s="3" t="s">
        <v>25</v>
      </c>
      <c r="J4750" s="3" t="s">
        <v>81</v>
      </c>
      <c r="K4750" s="3" t="s">
        <v>84</v>
      </c>
      <c r="L4750" s="6">
        <v>101112</v>
      </c>
      <c r="M4750" s="6">
        <v>65219</v>
      </c>
      <c r="N4750" s="6">
        <v>50249</v>
      </c>
      <c r="O4750" s="6">
        <v>36016</v>
      </c>
      <c r="P4750" s="6">
        <v>84732</v>
      </c>
      <c r="Q4750" s="6">
        <v>67465.600000000006</v>
      </c>
    </row>
    <row r="4751" spans="7:17" x14ac:dyDescent="0.3">
      <c r="G4751" s="3" t="s">
        <v>74</v>
      </c>
      <c r="H4751" s="3" t="s">
        <v>77</v>
      </c>
      <c r="I4751" s="3" t="s">
        <v>25</v>
      </c>
      <c r="J4751" s="3" t="s">
        <v>81</v>
      </c>
      <c r="K4751" s="3" t="s">
        <v>24</v>
      </c>
      <c r="L4751" s="6">
        <v>101112</v>
      </c>
      <c r="M4751" s="6">
        <v>65219</v>
      </c>
      <c r="N4751" s="6">
        <v>50249</v>
      </c>
      <c r="O4751" s="6">
        <v>36016</v>
      </c>
      <c r="P4751" s="6">
        <v>100893</v>
      </c>
      <c r="Q4751" s="6">
        <v>70697.8</v>
      </c>
    </row>
    <row r="4752" spans="7:17" x14ac:dyDescent="0.3">
      <c r="G4752" s="3" t="s">
        <v>74</v>
      </c>
      <c r="H4752" s="3" t="s">
        <v>77</v>
      </c>
      <c r="I4752" s="3" t="s">
        <v>25</v>
      </c>
      <c r="J4752" s="3" t="s">
        <v>82</v>
      </c>
      <c r="K4752" s="3" t="s">
        <v>83</v>
      </c>
      <c r="L4752" s="6">
        <v>101112</v>
      </c>
      <c r="M4752" s="6">
        <v>65219</v>
      </c>
      <c r="N4752" s="6">
        <v>50249</v>
      </c>
      <c r="O4752" s="6">
        <v>33332</v>
      </c>
      <c r="P4752" s="6">
        <v>41696</v>
      </c>
      <c r="Q4752" s="6">
        <v>58321.599999999999</v>
      </c>
    </row>
    <row r="4753" spans="7:17" x14ac:dyDescent="0.3">
      <c r="G4753" s="3" t="s">
        <v>74</v>
      </c>
      <c r="H4753" s="3" t="s">
        <v>77</v>
      </c>
      <c r="I4753" s="3" t="s">
        <v>25</v>
      </c>
      <c r="J4753" s="3" t="s">
        <v>82</v>
      </c>
      <c r="K4753" s="3" t="s">
        <v>84</v>
      </c>
      <c r="L4753" s="6">
        <v>101112</v>
      </c>
      <c r="M4753" s="6">
        <v>65219</v>
      </c>
      <c r="N4753" s="6">
        <v>50249</v>
      </c>
      <c r="O4753" s="6">
        <v>33332</v>
      </c>
      <c r="P4753" s="6">
        <v>84732</v>
      </c>
      <c r="Q4753" s="6">
        <v>66928.800000000003</v>
      </c>
    </row>
    <row r="4754" spans="7:17" x14ac:dyDescent="0.3">
      <c r="G4754" s="3" t="s">
        <v>74</v>
      </c>
      <c r="H4754" s="3" t="s">
        <v>77</v>
      </c>
      <c r="I4754" s="3" t="s">
        <v>25</v>
      </c>
      <c r="J4754" s="3" t="s">
        <v>82</v>
      </c>
      <c r="K4754" s="3" t="s">
        <v>24</v>
      </c>
      <c r="L4754" s="6">
        <v>101112</v>
      </c>
      <c r="M4754" s="6">
        <v>65219</v>
      </c>
      <c r="N4754" s="6">
        <v>50249</v>
      </c>
      <c r="O4754" s="6">
        <v>33332</v>
      </c>
      <c r="P4754" s="6">
        <v>100893</v>
      </c>
      <c r="Q4754" s="6">
        <v>70161</v>
      </c>
    </row>
    <row r="4755" spans="7:17" x14ac:dyDescent="0.3">
      <c r="G4755" s="3" t="s">
        <v>74</v>
      </c>
      <c r="H4755" s="3" t="s">
        <v>77</v>
      </c>
      <c r="I4755" s="3" t="s">
        <v>25</v>
      </c>
      <c r="J4755" s="3" t="s">
        <v>83</v>
      </c>
      <c r="K4755" s="3" t="s">
        <v>84</v>
      </c>
      <c r="L4755" s="6">
        <v>101112</v>
      </c>
      <c r="M4755" s="6">
        <v>65219</v>
      </c>
      <c r="N4755" s="6">
        <v>50249</v>
      </c>
      <c r="O4755" s="6">
        <v>41696</v>
      </c>
      <c r="P4755" s="6">
        <v>84732</v>
      </c>
      <c r="Q4755" s="6">
        <v>68601.600000000006</v>
      </c>
    </row>
    <row r="4756" spans="7:17" x14ac:dyDescent="0.3">
      <c r="G4756" s="3" t="s">
        <v>74</v>
      </c>
      <c r="H4756" s="3" t="s">
        <v>77</v>
      </c>
      <c r="I4756" s="3" t="s">
        <v>25</v>
      </c>
      <c r="J4756" s="3" t="s">
        <v>83</v>
      </c>
      <c r="K4756" s="3" t="s">
        <v>24</v>
      </c>
      <c r="L4756" s="6">
        <v>101112</v>
      </c>
      <c r="M4756" s="6">
        <v>65219</v>
      </c>
      <c r="N4756" s="6">
        <v>50249</v>
      </c>
      <c r="O4756" s="6">
        <v>41696</v>
      </c>
      <c r="P4756" s="6">
        <v>100893</v>
      </c>
      <c r="Q4756" s="6">
        <v>71833.8</v>
      </c>
    </row>
    <row r="4757" spans="7:17" x14ac:dyDescent="0.3">
      <c r="G4757" s="3" t="s">
        <v>74</v>
      </c>
      <c r="H4757" s="3" t="s">
        <v>77</v>
      </c>
      <c r="I4757" s="3" t="s">
        <v>25</v>
      </c>
      <c r="J4757" s="3" t="s">
        <v>84</v>
      </c>
      <c r="K4757" s="3" t="s">
        <v>24</v>
      </c>
      <c r="L4757" s="6">
        <v>101112</v>
      </c>
      <c r="M4757" s="6">
        <v>65219</v>
      </c>
      <c r="N4757" s="6">
        <v>50249</v>
      </c>
      <c r="O4757" s="6">
        <v>84732</v>
      </c>
      <c r="P4757" s="6">
        <v>100893</v>
      </c>
      <c r="Q4757" s="6">
        <v>80441</v>
      </c>
    </row>
    <row r="4758" spans="7:17" x14ac:dyDescent="0.3">
      <c r="G4758" s="3" t="s">
        <v>74</v>
      </c>
      <c r="H4758" s="3" t="s">
        <v>77</v>
      </c>
      <c r="I4758" s="3" t="s">
        <v>80</v>
      </c>
      <c r="J4758" s="3" t="s">
        <v>81</v>
      </c>
      <c r="K4758" s="3" t="s">
        <v>82</v>
      </c>
      <c r="L4758" s="6">
        <v>101112</v>
      </c>
      <c r="M4758" s="6">
        <v>65219</v>
      </c>
      <c r="N4758" s="6">
        <v>117461</v>
      </c>
      <c r="O4758" s="6">
        <v>36016</v>
      </c>
      <c r="P4758" s="6">
        <v>33332</v>
      </c>
      <c r="Q4758" s="6">
        <v>70628</v>
      </c>
    </row>
    <row r="4759" spans="7:17" x14ac:dyDescent="0.3">
      <c r="G4759" s="3" t="s">
        <v>74</v>
      </c>
      <c r="H4759" s="3" t="s">
        <v>77</v>
      </c>
      <c r="I4759" s="3" t="s">
        <v>80</v>
      </c>
      <c r="J4759" s="3" t="s">
        <v>81</v>
      </c>
      <c r="K4759" s="3" t="s">
        <v>83</v>
      </c>
      <c r="L4759" s="6">
        <v>101112</v>
      </c>
      <c r="M4759" s="6">
        <v>65219</v>
      </c>
      <c r="N4759" s="6">
        <v>117461</v>
      </c>
      <c r="O4759" s="6">
        <v>36016</v>
      </c>
      <c r="P4759" s="6">
        <v>41696</v>
      </c>
      <c r="Q4759" s="6">
        <v>72300.800000000003</v>
      </c>
    </row>
    <row r="4760" spans="7:17" x14ac:dyDescent="0.3">
      <c r="G4760" s="3" t="s">
        <v>74</v>
      </c>
      <c r="H4760" s="3" t="s">
        <v>77</v>
      </c>
      <c r="I4760" s="3" t="s">
        <v>80</v>
      </c>
      <c r="J4760" s="3" t="s">
        <v>81</v>
      </c>
      <c r="K4760" s="3" t="s">
        <v>84</v>
      </c>
      <c r="L4760" s="6">
        <v>101112</v>
      </c>
      <c r="M4760" s="6">
        <v>65219</v>
      </c>
      <c r="N4760" s="6">
        <v>117461</v>
      </c>
      <c r="O4760" s="6">
        <v>36016</v>
      </c>
      <c r="P4760" s="6">
        <v>84732</v>
      </c>
      <c r="Q4760" s="6">
        <v>80908</v>
      </c>
    </row>
    <row r="4761" spans="7:17" x14ac:dyDescent="0.3">
      <c r="G4761" s="3" t="s">
        <v>74</v>
      </c>
      <c r="H4761" s="3" t="s">
        <v>77</v>
      </c>
      <c r="I4761" s="3" t="s">
        <v>80</v>
      </c>
      <c r="J4761" s="3" t="s">
        <v>81</v>
      </c>
      <c r="K4761" s="3" t="s">
        <v>24</v>
      </c>
      <c r="L4761" s="6">
        <v>101112</v>
      </c>
      <c r="M4761" s="6">
        <v>65219</v>
      </c>
      <c r="N4761" s="6">
        <v>117461</v>
      </c>
      <c r="O4761" s="6">
        <v>36016</v>
      </c>
      <c r="P4761" s="6">
        <v>100893</v>
      </c>
      <c r="Q4761" s="6">
        <v>84140.2</v>
      </c>
    </row>
    <row r="4762" spans="7:17" x14ac:dyDescent="0.3">
      <c r="G4762" s="3" t="s">
        <v>74</v>
      </c>
      <c r="H4762" s="3" t="s">
        <v>77</v>
      </c>
      <c r="I4762" s="3" t="s">
        <v>80</v>
      </c>
      <c r="J4762" s="3" t="s">
        <v>82</v>
      </c>
      <c r="K4762" s="3" t="s">
        <v>83</v>
      </c>
      <c r="L4762" s="6">
        <v>101112</v>
      </c>
      <c r="M4762" s="6">
        <v>65219</v>
      </c>
      <c r="N4762" s="6">
        <v>117461</v>
      </c>
      <c r="O4762" s="6">
        <v>33332</v>
      </c>
      <c r="P4762" s="6">
        <v>41696</v>
      </c>
      <c r="Q4762" s="6">
        <v>71764</v>
      </c>
    </row>
    <row r="4763" spans="7:17" x14ac:dyDescent="0.3">
      <c r="G4763" s="3" t="s">
        <v>74</v>
      </c>
      <c r="H4763" s="3" t="s">
        <v>77</v>
      </c>
      <c r="I4763" s="3" t="s">
        <v>80</v>
      </c>
      <c r="J4763" s="3" t="s">
        <v>82</v>
      </c>
      <c r="K4763" s="3" t="s">
        <v>84</v>
      </c>
      <c r="L4763" s="6">
        <v>101112</v>
      </c>
      <c r="M4763" s="6">
        <v>65219</v>
      </c>
      <c r="N4763" s="6">
        <v>117461</v>
      </c>
      <c r="O4763" s="6">
        <v>33332</v>
      </c>
      <c r="P4763" s="6">
        <v>84732</v>
      </c>
      <c r="Q4763" s="6">
        <v>80371.199999999997</v>
      </c>
    </row>
    <row r="4764" spans="7:17" x14ac:dyDescent="0.3">
      <c r="G4764" s="3" t="s">
        <v>74</v>
      </c>
      <c r="H4764" s="3" t="s">
        <v>77</v>
      </c>
      <c r="I4764" s="3" t="s">
        <v>80</v>
      </c>
      <c r="J4764" s="3" t="s">
        <v>82</v>
      </c>
      <c r="K4764" s="3" t="s">
        <v>24</v>
      </c>
      <c r="L4764" s="6">
        <v>101112</v>
      </c>
      <c r="M4764" s="6">
        <v>65219</v>
      </c>
      <c r="N4764" s="6">
        <v>117461</v>
      </c>
      <c r="O4764" s="6">
        <v>33332</v>
      </c>
      <c r="P4764" s="6">
        <v>100893</v>
      </c>
      <c r="Q4764" s="6">
        <v>83603.399999999994</v>
      </c>
    </row>
    <row r="4765" spans="7:17" x14ac:dyDescent="0.3">
      <c r="G4765" s="3" t="s">
        <v>74</v>
      </c>
      <c r="H4765" s="3" t="s">
        <v>77</v>
      </c>
      <c r="I4765" s="3" t="s">
        <v>80</v>
      </c>
      <c r="J4765" s="3" t="s">
        <v>83</v>
      </c>
      <c r="K4765" s="3" t="s">
        <v>84</v>
      </c>
      <c r="L4765" s="6">
        <v>101112</v>
      </c>
      <c r="M4765" s="6">
        <v>65219</v>
      </c>
      <c r="N4765" s="6">
        <v>117461</v>
      </c>
      <c r="O4765" s="6">
        <v>41696</v>
      </c>
      <c r="P4765" s="6">
        <v>84732</v>
      </c>
      <c r="Q4765" s="6">
        <v>82044</v>
      </c>
    </row>
    <row r="4766" spans="7:17" x14ac:dyDescent="0.3">
      <c r="G4766" s="3" t="s">
        <v>74</v>
      </c>
      <c r="H4766" s="3" t="s">
        <v>77</v>
      </c>
      <c r="I4766" s="3" t="s">
        <v>80</v>
      </c>
      <c r="J4766" s="3" t="s">
        <v>83</v>
      </c>
      <c r="K4766" s="3" t="s">
        <v>24</v>
      </c>
      <c r="L4766" s="6">
        <v>101112</v>
      </c>
      <c r="M4766" s="6">
        <v>65219</v>
      </c>
      <c r="N4766" s="6">
        <v>117461</v>
      </c>
      <c r="O4766" s="6">
        <v>41696</v>
      </c>
      <c r="P4766" s="6">
        <v>100893</v>
      </c>
      <c r="Q4766" s="6">
        <v>85276.2</v>
      </c>
    </row>
    <row r="4767" spans="7:17" x14ac:dyDescent="0.3">
      <c r="G4767" s="3" t="s">
        <v>74</v>
      </c>
      <c r="H4767" s="3" t="s">
        <v>77</v>
      </c>
      <c r="I4767" s="3" t="s">
        <v>80</v>
      </c>
      <c r="J4767" s="3" t="s">
        <v>84</v>
      </c>
      <c r="K4767" s="3" t="s">
        <v>24</v>
      </c>
      <c r="L4767" s="6">
        <v>101112</v>
      </c>
      <c r="M4767" s="6">
        <v>65219</v>
      </c>
      <c r="N4767" s="6">
        <v>117461</v>
      </c>
      <c r="O4767" s="6">
        <v>84732</v>
      </c>
      <c r="P4767" s="6">
        <v>100893</v>
      </c>
      <c r="Q4767" s="6">
        <v>93883.4</v>
      </c>
    </row>
    <row r="4768" spans="7:17" x14ac:dyDescent="0.3">
      <c r="G4768" s="3" t="s">
        <v>74</v>
      </c>
      <c r="H4768" s="3" t="s">
        <v>77</v>
      </c>
      <c r="I4768" s="3" t="s">
        <v>81</v>
      </c>
      <c r="J4768" s="3" t="s">
        <v>82</v>
      </c>
      <c r="K4768" s="3" t="s">
        <v>83</v>
      </c>
      <c r="L4768" s="6">
        <v>101112</v>
      </c>
      <c r="M4768" s="6">
        <v>65219</v>
      </c>
      <c r="N4768" s="6">
        <v>36016</v>
      </c>
      <c r="O4768" s="6">
        <v>33332</v>
      </c>
      <c r="P4768" s="6">
        <v>41696</v>
      </c>
      <c r="Q4768" s="6">
        <v>55475</v>
      </c>
    </row>
    <row r="4769" spans="7:17" x14ac:dyDescent="0.3">
      <c r="G4769" s="3" t="s">
        <v>74</v>
      </c>
      <c r="H4769" s="3" t="s">
        <v>77</v>
      </c>
      <c r="I4769" s="3" t="s">
        <v>81</v>
      </c>
      <c r="J4769" s="3" t="s">
        <v>82</v>
      </c>
      <c r="K4769" s="3" t="s">
        <v>84</v>
      </c>
      <c r="L4769" s="6">
        <v>101112</v>
      </c>
      <c r="M4769" s="6">
        <v>65219</v>
      </c>
      <c r="N4769" s="6">
        <v>36016</v>
      </c>
      <c r="O4769" s="6">
        <v>33332</v>
      </c>
      <c r="P4769" s="6">
        <v>84732</v>
      </c>
      <c r="Q4769" s="6">
        <v>64082.2</v>
      </c>
    </row>
    <row r="4770" spans="7:17" x14ac:dyDescent="0.3">
      <c r="G4770" s="3" t="s">
        <v>74</v>
      </c>
      <c r="H4770" s="3" t="s">
        <v>77</v>
      </c>
      <c r="I4770" s="3" t="s">
        <v>81</v>
      </c>
      <c r="J4770" s="3" t="s">
        <v>82</v>
      </c>
      <c r="K4770" s="3" t="s">
        <v>24</v>
      </c>
      <c r="L4770" s="6">
        <v>101112</v>
      </c>
      <c r="M4770" s="6">
        <v>65219</v>
      </c>
      <c r="N4770" s="6">
        <v>36016</v>
      </c>
      <c r="O4770" s="6">
        <v>33332</v>
      </c>
      <c r="P4770" s="6">
        <v>100893</v>
      </c>
      <c r="Q4770" s="6">
        <v>67314.399999999994</v>
      </c>
    </row>
    <row r="4771" spans="7:17" x14ac:dyDescent="0.3">
      <c r="G4771" s="3" t="s">
        <v>74</v>
      </c>
      <c r="H4771" s="3" t="s">
        <v>77</v>
      </c>
      <c r="I4771" s="3" t="s">
        <v>81</v>
      </c>
      <c r="J4771" s="3" t="s">
        <v>83</v>
      </c>
      <c r="K4771" s="3" t="s">
        <v>84</v>
      </c>
      <c r="L4771" s="6">
        <v>101112</v>
      </c>
      <c r="M4771" s="6">
        <v>65219</v>
      </c>
      <c r="N4771" s="6">
        <v>36016</v>
      </c>
      <c r="O4771" s="6">
        <v>41696</v>
      </c>
      <c r="P4771" s="6">
        <v>84732</v>
      </c>
      <c r="Q4771" s="6">
        <v>65755</v>
      </c>
    </row>
    <row r="4772" spans="7:17" x14ac:dyDescent="0.3">
      <c r="G4772" s="3" t="s">
        <v>74</v>
      </c>
      <c r="H4772" s="3" t="s">
        <v>77</v>
      </c>
      <c r="I4772" s="3" t="s">
        <v>81</v>
      </c>
      <c r="J4772" s="3" t="s">
        <v>83</v>
      </c>
      <c r="K4772" s="3" t="s">
        <v>24</v>
      </c>
      <c r="L4772" s="6">
        <v>101112</v>
      </c>
      <c r="M4772" s="6">
        <v>65219</v>
      </c>
      <c r="N4772" s="6">
        <v>36016</v>
      </c>
      <c r="O4772" s="6">
        <v>41696</v>
      </c>
      <c r="P4772" s="6">
        <v>100893</v>
      </c>
      <c r="Q4772" s="6">
        <v>68987.199999999997</v>
      </c>
    </row>
    <row r="4773" spans="7:17" x14ac:dyDescent="0.3">
      <c r="G4773" s="3" t="s">
        <v>74</v>
      </c>
      <c r="H4773" s="3" t="s">
        <v>77</v>
      </c>
      <c r="I4773" s="3" t="s">
        <v>81</v>
      </c>
      <c r="J4773" s="3" t="s">
        <v>84</v>
      </c>
      <c r="K4773" s="3" t="s">
        <v>24</v>
      </c>
      <c r="L4773" s="6">
        <v>101112</v>
      </c>
      <c r="M4773" s="6">
        <v>65219</v>
      </c>
      <c r="N4773" s="6">
        <v>36016</v>
      </c>
      <c r="O4773" s="6">
        <v>84732</v>
      </c>
      <c r="P4773" s="6">
        <v>100893</v>
      </c>
      <c r="Q4773" s="6">
        <v>77594.399999999994</v>
      </c>
    </row>
    <row r="4774" spans="7:17" x14ac:dyDescent="0.3">
      <c r="G4774" s="3" t="s">
        <v>74</v>
      </c>
      <c r="H4774" s="3" t="s">
        <v>77</v>
      </c>
      <c r="I4774" s="3" t="s">
        <v>82</v>
      </c>
      <c r="J4774" s="3" t="s">
        <v>83</v>
      </c>
      <c r="K4774" s="3" t="s">
        <v>84</v>
      </c>
      <c r="L4774" s="6">
        <v>101112</v>
      </c>
      <c r="M4774" s="6">
        <v>65219</v>
      </c>
      <c r="N4774" s="6">
        <v>33332</v>
      </c>
      <c r="O4774" s="6">
        <v>41696</v>
      </c>
      <c r="P4774" s="6">
        <v>84732</v>
      </c>
      <c r="Q4774" s="6">
        <v>65218.2</v>
      </c>
    </row>
    <row r="4775" spans="7:17" x14ac:dyDescent="0.3">
      <c r="G4775" s="3" t="s">
        <v>74</v>
      </c>
      <c r="H4775" s="3" t="s">
        <v>77</v>
      </c>
      <c r="I4775" s="3" t="s">
        <v>82</v>
      </c>
      <c r="J4775" s="3" t="s">
        <v>83</v>
      </c>
      <c r="K4775" s="3" t="s">
        <v>24</v>
      </c>
      <c r="L4775" s="6">
        <v>101112</v>
      </c>
      <c r="M4775" s="6">
        <v>65219</v>
      </c>
      <c r="N4775" s="6">
        <v>33332</v>
      </c>
      <c r="O4775" s="6">
        <v>41696</v>
      </c>
      <c r="P4775" s="6">
        <v>100893</v>
      </c>
      <c r="Q4775" s="6">
        <v>68450.399999999994</v>
      </c>
    </row>
    <row r="4776" spans="7:17" x14ac:dyDescent="0.3">
      <c r="G4776" s="3" t="s">
        <v>74</v>
      </c>
      <c r="H4776" s="3" t="s">
        <v>77</v>
      </c>
      <c r="I4776" s="3" t="s">
        <v>82</v>
      </c>
      <c r="J4776" s="3" t="s">
        <v>84</v>
      </c>
      <c r="K4776" s="3" t="s">
        <v>24</v>
      </c>
      <c r="L4776" s="6">
        <v>101112</v>
      </c>
      <c r="M4776" s="6">
        <v>65219</v>
      </c>
      <c r="N4776" s="6">
        <v>33332</v>
      </c>
      <c r="O4776" s="6">
        <v>84732</v>
      </c>
      <c r="P4776" s="6">
        <v>100893</v>
      </c>
      <c r="Q4776" s="6">
        <v>77057.600000000006</v>
      </c>
    </row>
    <row r="4777" spans="7:17" x14ac:dyDescent="0.3">
      <c r="G4777" s="3" t="s">
        <v>74</v>
      </c>
      <c r="H4777" s="3" t="s">
        <v>77</v>
      </c>
      <c r="I4777" s="3" t="s">
        <v>83</v>
      </c>
      <c r="J4777" s="3" t="s">
        <v>84</v>
      </c>
      <c r="K4777" s="3" t="s">
        <v>24</v>
      </c>
      <c r="L4777" s="6">
        <v>101112</v>
      </c>
      <c r="M4777" s="6">
        <v>65219</v>
      </c>
      <c r="N4777" s="6">
        <v>41696</v>
      </c>
      <c r="O4777" s="6">
        <v>84732</v>
      </c>
      <c r="P4777" s="6">
        <v>100893</v>
      </c>
      <c r="Q4777" s="6">
        <v>78730.399999999994</v>
      </c>
    </row>
    <row r="4778" spans="7:17" x14ac:dyDescent="0.3">
      <c r="G4778" s="3" t="s">
        <v>74</v>
      </c>
      <c r="H4778" s="3" t="s">
        <v>78</v>
      </c>
      <c r="I4778" s="3" t="s">
        <v>79</v>
      </c>
      <c r="J4778" s="3" t="s">
        <v>25</v>
      </c>
      <c r="K4778" s="3" t="s">
        <v>80</v>
      </c>
      <c r="L4778" s="6">
        <v>101112</v>
      </c>
      <c r="M4778" s="6">
        <v>94450</v>
      </c>
      <c r="N4778" s="6">
        <v>97051</v>
      </c>
      <c r="O4778" s="6">
        <v>50249</v>
      </c>
      <c r="P4778" s="6">
        <v>117461</v>
      </c>
      <c r="Q4778" s="6">
        <v>92064.6</v>
      </c>
    </row>
    <row r="4779" spans="7:17" x14ac:dyDescent="0.3">
      <c r="G4779" s="3" t="s">
        <v>74</v>
      </c>
      <c r="H4779" s="3" t="s">
        <v>78</v>
      </c>
      <c r="I4779" s="3" t="s">
        <v>79</v>
      </c>
      <c r="J4779" s="3" t="s">
        <v>25</v>
      </c>
      <c r="K4779" s="3" t="s">
        <v>81</v>
      </c>
      <c r="L4779" s="6">
        <v>101112</v>
      </c>
      <c r="M4779" s="6">
        <v>94450</v>
      </c>
      <c r="N4779" s="6">
        <v>97051</v>
      </c>
      <c r="O4779" s="6">
        <v>50249</v>
      </c>
      <c r="P4779" s="6">
        <v>36016</v>
      </c>
      <c r="Q4779" s="6">
        <v>75775.600000000006</v>
      </c>
    </row>
    <row r="4780" spans="7:17" x14ac:dyDescent="0.3">
      <c r="G4780" s="3" t="s">
        <v>74</v>
      </c>
      <c r="H4780" s="3" t="s">
        <v>78</v>
      </c>
      <c r="I4780" s="3" t="s">
        <v>79</v>
      </c>
      <c r="J4780" s="3" t="s">
        <v>25</v>
      </c>
      <c r="K4780" s="3" t="s">
        <v>82</v>
      </c>
      <c r="L4780" s="6">
        <v>101112</v>
      </c>
      <c r="M4780" s="6">
        <v>94450</v>
      </c>
      <c r="N4780" s="6">
        <v>97051</v>
      </c>
      <c r="O4780" s="6">
        <v>50249</v>
      </c>
      <c r="P4780" s="6">
        <v>33332</v>
      </c>
      <c r="Q4780" s="6">
        <v>75238.8</v>
      </c>
    </row>
    <row r="4781" spans="7:17" x14ac:dyDescent="0.3">
      <c r="G4781" s="3" t="s">
        <v>74</v>
      </c>
      <c r="H4781" s="3" t="s">
        <v>78</v>
      </c>
      <c r="I4781" s="3" t="s">
        <v>79</v>
      </c>
      <c r="J4781" s="3" t="s">
        <v>25</v>
      </c>
      <c r="K4781" s="3" t="s">
        <v>83</v>
      </c>
      <c r="L4781" s="6">
        <v>101112</v>
      </c>
      <c r="M4781" s="6">
        <v>94450</v>
      </c>
      <c r="N4781" s="6">
        <v>97051</v>
      </c>
      <c r="O4781" s="6">
        <v>50249</v>
      </c>
      <c r="P4781" s="6">
        <v>41696</v>
      </c>
      <c r="Q4781" s="6">
        <v>76911.600000000006</v>
      </c>
    </row>
    <row r="4782" spans="7:17" x14ac:dyDescent="0.3">
      <c r="G4782" s="3" t="s">
        <v>74</v>
      </c>
      <c r="H4782" s="3" t="s">
        <v>78</v>
      </c>
      <c r="I4782" s="3" t="s">
        <v>79</v>
      </c>
      <c r="J4782" s="3" t="s">
        <v>25</v>
      </c>
      <c r="K4782" s="3" t="s">
        <v>84</v>
      </c>
      <c r="L4782" s="6">
        <v>101112</v>
      </c>
      <c r="M4782" s="6">
        <v>94450</v>
      </c>
      <c r="N4782" s="6">
        <v>97051</v>
      </c>
      <c r="O4782" s="6">
        <v>50249</v>
      </c>
      <c r="P4782" s="6">
        <v>84732</v>
      </c>
      <c r="Q4782" s="6">
        <v>85518.8</v>
      </c>
    </row>
    <row r="4783" spans="7:17" x14ac:dyDescent="0.3">
      <c r="G4783" s="3" t="s">
        <v>74</v>
      </c>
      <c r="H4783" s="3" t="s">
        <v>78</v>
      </c>
      <c r="I4783" s="3" t="s">
        <v>79</v>
      </c>
      <c r="J4783" s="3" t="s">
        <v>25</v>
      </c>
      <c r="K4783" s="3" t="s">
        <v>24</v>
      </c>
      <c r="L4783" s="6">
        <v>101112</v>
      </c>
      <c r="M4783" s="6">
        <v>94450</v>
      </c>
      <c r="N4783" s="6">
        <v>97051</v>
      </c>
      <c r="O4783" s="6">
        <v>50249</v>
      </c>
      <c r="P4783" s="6">
        <v>100893</v>
      </c>
      <c r="Q4783" s="6">
        <v>88751</v>
      </c>
    </row>
    <row r="4784" spans="7:17" x14ac:dyDescent="0.3">
      <c r="G4784" s="3" t="s">
        <v>74</v>
      </c>
      <c r="H4784" s="3" t="s">
        <v>78</v>
      </c>
      <c r="I4784" s="3" t="s">
        <v>79</v>
      </c>
      <c r="J4784" s="3" t="s">
        <v>80</v>
      </c>
      <c r="K4784" s="3" t="s">
        <v>81</v>
      </c>
      <c r="L4784" s="6">
        <v>101112</v>
      </c>
      <c r="M4784" s="6">
        <v>94450</v>
      </c>
      <c r="N4784" s="6">
        <v>97051</v>
      </c>
      <c r="O4784" s="6">
        <v>117461</v>
      </c>
      <c r="P4784" s="6">
        <v>36016</v>
      </c>
      <c r="Q4784" s="6">
        <v>89218</v>
      </c>
    </row>
    <row r="4785" spans="7:17" x14ac:dyDescent="0.3">
      <c r="G4785" s="3" t="s">
        <v>74</v>
      </c>
      <c r="H4785" s="3" t="s">
        <v>78</v>
      </c>
      <c r="I4785" s="3" t="s">
        <v>79</v>
      </c>
      <c r="J4785" s="3" t="s">
        <v>80</v>
      </c>
      <c r="K4785" s="3" t="s">
        <v>82</v>
      </c>
      <c r="L4785" s="6">
        <v>101112</v>
      </c>
      <c r="M4785" s="6">
        <v>94450</v>
      </c>
      <c r="N4785" s="6">
        <v>97051</v>
      </c>
      <c r="O4785" s="6">
        <v>117461</v>
      </c>
      <c r="P4785" s="6">
        <v>33332</v>
      </c>
      <c r="Q4785" s="6">
        <v>88681.2</v>
      </c>
    </row>
    <row r="4786" spans="7:17" x14ac:dyDescent="0.3">
      <c r="G4786" s="3" t="s">
        <v>74</v>
      </c>
      <c r="H4786" s="3" t="s">
        <v>78</v>
      </c>
      <c r="I4786" s="3" t="s">
        <v>79</v>
      </c>
      <c r="J4786" s="3" t="s">
        <v>80</v>
      </c>
      <c r="K4786" s="3" t="s">
        <v>83</v>
      </c>
      <c r="L4786" s="6">
        <v>101112</v>
      </c>
      <c r="M4786" s="6">
        <v>94450</v>
      </c>
      <c r="N4786" s="6">
        <v>97051</v>
      </c>
      <c r="O4786" s="6">
        <v>117461</v>
      </c>
      <c r="P4786" s="6">
        <v>41696</v>
      </c>
      <c r="Q4786" s="6">
        <v>90354</v>
      </c>
    </row>
    <row r="4787" spans="7:17" x14ac:dyDescent="0.3">
      <c r="G4787" s="3" t="s">
        <v>74</v>
      </c>
      <c r="H4787" s="3" t="s">
        <v>78</v>
      </c>
      <c r="I4787" s="3" t="s">
        <v>79</v>
      </c>
      <c r="J4787" s="3" t="s">
        <v>80</v>
      </c>
      <c r="K4787" s="3" t="s">
        <v>84</v>
      </c>
      <c r="L4787" s="6">
        <v>101112</v>
      </c>
      <c r="M4787" s="6">
        <v>94450</v>
      </c>
      <c r="N4787" s="6">
        <v>97051</v>
      </c>
      <c r="O4787" s="6">
        <v>117461</v>
      </c>
      <c r="P4787" s="6">
        <v>84732</v>
      </c>
      <c r="Q4787" s="6">
        <v>98961.2</v>
      </c>
    </row>
    <row r="4788" spans="7:17" x14ac:dyDescent="0.3">
      <c r="G4788" s="3" t="s">
        <v>74</v>
      </c>
      <c r="H4788" s="3" t="s">
        <v>78</v>
      </c>
      <c r="I4788" s="3" t="s">
        <v>79</v>
      </c>
      <c r="J4788" s="3" t="s">
        <v>80</v>
      </c>
      <c r="K4788" s="3" t="s">
        <v>24</v>
      </c>
      <c r="L4788" s="6">
        <v>101112</v>
      </c>
      <c r="M4788" s="6">
        <v>94450</v>
      </c>
      <c r="N4788" s="6">
        <v>97051</v>
      </c>
      <c r="O4788" s="6">
        <v>117461</v>
      </c>
      <c r="P4788" s="6">
        <v>100893</v>
      </c>
      <c r="Q4788" s="6">
        <v>102193.4</v>
      </c>
    </row>
    <row r="4789" spans="7:17" x14ac:dyDescent="0.3">
      <c r="G4789" s="3" t="s">
        <v>74</v>
      </c>
      <c r="H4789" s="3" t="s">
        <v>78</v>
      </c>
      <c r="I4789" s="3" t="s">
        <v>79</v>
      </c>
      <c r="J4789" s="3" t="s">
        <v>81</v>
      </c>
      <c r="K4789" s="3" t="s">
        <v>82</v>
      </c>
      <c r="L4789" s="6">
        <v>101112</v>
      </c>
      <c r="M4789" s="6">
        <v>94450</v>
      </c>
      <c r="N4789" s="6">
        <v>97051</v>
      </c>
      <c r="O4789" s="6">
        <v>36016</v>
      </c>
      <c r="P4789" s="6">
        <v>33332</v>
      </c>
      <c r="Q4789" s="6">
        <v>72392.2</v>
      </c>
    </row>
    <row r="4790" spans="7:17" x14ac:dyDescent="0.3">
      <c r="G4790" s="3" t="s">
        <v>74</v>
      </c>
      <c r="H4790" s="3" t="s">
        <v>78</v>
      </c>
      <c r="I4790" s="3" t="s">
        <v>79</v>
      </c>
      <c r="J4790" s="3" t="s">
        <v>81</v>
      </c>
      <c r="K4790" s="3" t="s">
        <v>83</v>
      </c>
      <c r="L4790" s="6">
        <v>101112</v>
      </c>
      <c r="M4790" s="6">
        <v>94450</v>
      </c>
      <c r="N4790" s="6">
        <v>97051</v>
      </c>
      <c r="O4790" s="6">
        <v>36016</v>
      </c>
      <c r="P4790" s="6">
        <v>41696</v>
      </c>
      <c r="Q4790" s="6">
        <v>74065</v>
      </c>
    </row>
    <row r="4791" spans="7:17" x14ac:dyDescent="0.3">
      <c r="G4791" s="3" t="s">
        <v>74</v>
      </c>
      <c r="H4791" s="3" t="s">
        <v>78</v>
      </c>
      <c r="I4791" s="3" t="s">
        <v>79</v>
      </c>
      <c r="J4791" s="3" t="s">
        <v>81</v>
      </c>
      <c r="K4791" s="3" t="s">
        <v>84</v>
      </c>
      <c r="L4791" s="6">
        <v>101112</v>
      </c>
      <c r="M4791" s="6">
        <v>94450</v>
      </c>
      <c r="N4791" s="6">
        <v>97051</v>
      </c>
      <c r="O4791" s="6">
        <v>36016</v>
      </c>
      <c r="P4791" s="6">
        <v>84732</v>
      </c>
      <c r="Q4791" s="6">
        <v>82672.2</v>
      </c>
    </row>
    <row r="4792" spans="7:17" x14ac:dyDescent="0.3">
      <c r="G4792" s="3" t="s">
        <v>74</v>
      </c>
      <c r="H4792" s="3" t="s">
        <v>78</v>
      </c>
      <c r="I4792" s="3" t="s">
        <v>79</v>
      </c>
      <c r="J4792" s="3" t="s">
        <v>81</v>
      </c>
      <c r="K4792" s="3" t="s">
        <v>24</v>
      </c>
      <c r="L4792" s="6">
        <v>101112</v>
      </c>
      <c r="M4792" s="6">
        <v>94450</v>
      </c>
      <c r="N4792" s="6">
        <v>97051</v>
      </c>
      <c r="O4792" s="6">
        <v>36016</v>
      </c>
      <c r="P4792" s="6">
        <v>100893</v>
      </c>
      <c r="Q4792" s="6">
        <v>85904.4</v>
      </c>
    </row>
    <row r="4793" spans="7:17" x14ac:dyDescent="0.3">
      <c r="G4793" s="3" t="s">
        <v>74</v>
      </c>
      <c r="H4793" s="3" t="s">
        <v>78</v>
      </c>
      <c r="I4793" s="3" t="s">
        <v>79</v>
      </c>
      <c r="J4793" s="3" t="s">
        <v>82</v>
      </c>
      <c r="K4793" s="3" t="s">
        <v>83</v>
      </c>
      <c r="L4793" s="6">
        <v>101112</v>
      </c>
      <c r="M4793" s="6">
        <v>94450</v>
      </c>
      <c r="N4793" s="6">
        <v>97051</v>
      </c>
      <c r="O4793" s="6">
        <v>33332</v>
      </c>
      <c r="P4793" s="6">
        <v>41696</v>
      </c>
      <c r="Q4793" s="6">
        <v>73528.2</v>
      </c>
    </row>
    <row r="4794" spans="7:17" x14ac:dyDescent="0.3">
      <c r="G4794" s="3" t="s">
        <v>74</v>
      </c>
      <c r="H4794" s="3" t="s">
        <v>78</v>
      </c>
      <c r="I4794" s="3" t="s">
        <v>79</v>
      </c>
      <c r="J4794" s="3" t="s">
        <v>82</v>
      </c>
      <c r="K4794" s="3" t="s">
        <v>84</v>
      </c>
      <c r="L4794" s="6">
        <v>101112</v>
      </c>
      <c r="M4794" s="6">
        <v>94450</v>
      </c>
      <c r="N4794" s="6">
        <v>97051</v>
      </c>
      <c r="O4794" s="6">
        <v>33332</v>
      </c>
      <c r="P4794" s="6">
        <v>84732</v>
      </c>
      <c r="Q4794" s="6">
        <v>82135.399999999994</v>
      </c>
    </row>
    <row r="4795" spans="7:17" x14ac:dyDescent="0.3">
      <c r="G4795" s="3" t="s">
        <v>74</v>
      </c>
      <c r="H4795" s="3" t="s">
        <v>78</v>
      </c>
      <c r="I4795" s="3" t="s">
        <v>79</v>
      </c>
      <c r="J4795" s="3" t="s">
        <v>82</v>
      </c>
      <c r="K4795" s="3" t="s">
        <v>24</v>
      </c>
      <c r="L4795" s="6">
        <v>101112</v>
      </c>
      <c r="M4795" s="6">
        <v>94450</v>
      </c>
      <c r="N4795" s="6">
        <v>97051</v>
      </c>
      <c r="O4795" s="6">
        <v>33332</v>
      </c>
      <c r="P4795" s="6">
        <v>100893</v>
      </c>
      <c r="Q4795" s="6">
        <v>85367.6</v>
      </c>
    </row>
    <row r="4796" spans="7:17" x14ac:dyDescent="0.3">
      <c r="G4796" s="3" t="s">
        <v>74</v>
      </c>
      <c r="H4796" s="3" t="s">
        <v>78</v>
      </c>
      <c r="I4796" s="3" t="s">
        <v>79</v>
      </c>
      <c r="J4796" s="3" t="s">
        <v>83</v>
      </c>
      <c r="K4796" s="3" t="s">
        <v>84</v>
      </c>
      <c r="L4796" s="6">
        <v>101112</v>
      </c>
      <c r="M4796" s="6">
        <v>94450</v>
      </c>
      <c r="N4796" s="6">
        <v>97051</v>
      </c>
      <c r="O4796" s="6">
        <v>41696</v>
      </c>
      <c r="P4796" s="6">
        <v>84732</v>
      </c>
      <c r="Q4796" s="6">
        <v>83808.2</v>
      </c>
    </row>
    <row r="4797" spans="7:17" x14ac:dyDescent="0.3">
      <c r="G4797" s="3" t="s">
        <v>74</v>
      </c>
      <c r="H4797" s="3" t="s">
        <v>78</v>
      </c>
      <c r="I4797" s="3" t="s">
        <v>79</v>
      </c>
      <c r="J4797" s="3" t="s">
        <v>83</v>
      </c>
      <c r="K4797" s="3" t="s">
        <v>24</v>
      </c>
      <c r="L4797" s="6">
        <v>101112</v>
      </c>
      <c r="M4797" s="6">
        <v>94450</v>
      </c>
      <c r="N4797" s="6">
        <v>97051</v>
      </c>
      <c r="O4797" s="6">
        <v>41696</v>
      </c>
      <c r="P4797" s="6">
        <v>100893</v>
      </c>
      <c r="Q4797" s="6">
        <v>87040.4</v>
      </c>
    </row>
    <row r="4798" spans="7:17" x14ac:dyDescent="0.3">
      <c r="G4798" s="3" t="s">
        <v>74</v>
      </c>
      <c r="H4798" s="3" t="s">
        <v>78</v>
      </c>
      <c r="I4798" s="3" t="s">
        <v>79</v>
      </c>
      <c r="J4798" s="3" t="s">
        <v>84</v>
      </c>
      <c r="K4798" s="3" t="s">
        <v>24</v>
      </c>
      <c r="L4798" s="6">
        <v>101112</v>
      </c>
      <c r="M4798" s="6">
        <v>94450</v>
      </c>
      <c r="N4798" s="6">
        <v>97051</v>
      </c>
      <c r="O4798" s="6">
        <v>84732</v>
      </c>
      <c r="P4798" s="6">
        <v>100893</v>
      </c>
      <c r="Q4798" s="6">
        <v>95647.6</v>
      </c>
    </row>
    <row r="4799" spans="7:17" x14ac:dyDescent="0.3">
      <c r="G4799" s="3" t="s">
        <v>74</v>
      </c>
      <c r="H4799" s="3" t="s">
        <v>78</v>
      </c>
      <c r="I4799" s="3" t="s">
        <v>25</v>
      </c>
      <c r="J4799" s="3" t="s">
        <v>80</v>
      </c>
      <c r="K4799" s="3" t="s">
        <v>81</v>
      </c>
      <c r="L4799" s="6">
        <v>101112</v>
      </c>
      <c r="M4799" s="6">
        <v>94450</v>
      </c>
      <c r="N4799" s="6">
        <v>50249</v>
      </c>
      <c r="O4799" s="6">
        <v>117461</v>
      </c>
      <c r="P4799" s="6">
        <v>36016</v>
      </c>
      <c r="Q4799" s="6">
        <v>79857.600000000006</v>
      </c>
    </row>
    <row r="4800" spans="7:17" x14ac:dyDescent="0.3">
      <c r="G4800" s="3" t="s">
        <v>74</v>
      </c>
      <c r="H4800" s="3" t="s">
        <v>78</v>
      </c>
      <c r="I4800" s="3" t="s">
        <v>25</v>
      </c>
      <c r="J4800" s="3" t="s">
        <v>80</v>
      </c>
      <c r="K4800" s="3" t="s">
        <v>82</v>
      </c>
      <c r="L4800" s="6">
        <v>101112</v>
      </c>
      <c r="M4800" s="6">
        <v>94450</v>
      </c>
      <c r="N4800" s="6">
        <v>50249</v>
      </c>
      <c r="O4800" s="6">
        <v>117461</v>
      </c>
      <c r="P4800" s="6">
        <v>33332</v>
      </c>
      <c r="Q4800" s="6">
        <v>79320.800000000003</v>
      </c>
    </row>
    <row r="4801" spans="7:17" x14ac:dyDescent="0.3">
      <c r="G4801" s="3" t="s">
        <v>74</v>
      </c>
      <c r="H4801" s="3" t="s">
        <v>78</v>
      </c>
      <c r="I4801" s="3" t="s">
        <v>25</v>
      </c>
      <c r="J4801" s="3" t="s">
        <v>80</v>
      </c>
      <c r="K4801" s="3" t="s">
        <v>83</v>
      </c>
      <c r="L4801" s="6">
        <v>101112</v>
      </c>
      <c r="M4801" s="6">
        <v>94450</v>
      </c>
      <c r="N4801" s="6">
        <v>50249</v>
      </c>
      <c r="O4801" s="6">
        <v>117461</v>
      </c>
      <c r="P4801" s="6">
        <v>41696</v>
      </c>
      <c r="Q4801" s="6">
        <v>80993.600000000006</v>
      </c>
    </row>
    <row r="4802" spans="7:17" x14ac:dyDescent="0.3">
      <c r="G4802" s="3" t="s">
        <v>74</v>
      </c>
      <c r="H4802" s="3" t="s">
        <v>78</v>
      </c>
      <c r="I4802" s="3" t="s">
        <v>25</v>
      </c>
      <c r="J4802" s="3" t="s">
        <v>80</v>
      </c>
      <c r="K4802" s="3" t="s">
        <v>84</v>
      </c>
      <c r="L4802" s="6">
        <v>101112</v>
      </c>
      <c r="M4802" s="6">
        <v>94450</v>
      </c>
      <c r="N4802" s="6">
        <v>50249</v>
      </c>
      <c r="O4802" s="6">
        <v>117461</v>
      </c>
      <c r="P4802" s="6">
        <v>84732</v>
      </c>
      <c r="Q4802" s="6">
        <v>89600.8</v>
      </c>
    </row>
    <row r="4803" spans="7:17" x14ac:dyDescent="0.3">
      <c r="G4803" s="3" t="s">
        <v>74</v>
      </c>
      <c r="H4803" s="3" t="s">
        <v>78</v>
      </c>
      <c r="I4803" s="3" t="s">
        <v>25</v>
      </c>
      <c r="J4803" s="3" t="s">
        <v>80</v>
      </c>
      <c r="K4803" s="3" t="s">
        <v>24</v>
      </c>
      <c r="L4803" s="6">
        <v>101112</v>
      </c>
      <c r="M4803" s="6">
        <v>94450</v>
      </c>
      <c r="N4803" s="6">
        <v>50249</v>
      </c>
      <c r="O4803" s="6">
        <v>117461</v>
      </c>
      <c r="P4803" s="6">
        <v>100893</v>
      </c>
      <c r="Q4803" s="6">
        <v>92833</v>
      </c>
    </row>
    <row r="4804" spans="7:17" x14ac:dyDescent="0.3">
      <c r="G4804" s="3" t="s">
        <v>74</v>
      </c>
      <c r="H4804" s="3" t="s">
        <v>78</v>
      </c>
      <c r="I4804" s="3" t="s">
        <v>25</v>
      </c>
      <c r="J4804" s="3" t="s">
        <v>81</v>
      </c>
      <c r="K4804" s="3" t="s">
        <v>82</v>
      </c>
      <c r="L4804" s="6">
        <v>101112</v>
      </c>
      <c r="M4804" s="6">
        <v>94450</v>
      </c>
      <c r="N4804" s="6">
        <v>50249</v>
      </c>
      <c r="O4804" s="6">
        <v>36016</v>
      </c>
      <c r="P4804" s="6">
        <v>33332</v>
      </c>
      <c r="Q4804" s="6">
        <v>63031.8</v>
      </c>
    </row>
    <row r="4805" spans="7:17" x14ac:dyDescent="0.3">
      <c r="G4805" s="3" t="s">
        <v>74</v>
      </c>
      <c r="H4805" s="3" t="s">
        <v>78</v>
      </c>
      <c r="I4805" s="3" t="s">
        <v>25</v>
      </c>
      <c r="J4805" s="3" t="s">
        <v>81</v>
      </c>
      <c r="K4805" s="3" t="s">
        <v>83</v>
      </c>
      <c r="L4805" s="6">
        <v>101112</v>
      </c>
      <c r="M4805" s="6">
        <v>94450</v>
      </c>
      <c r="N4805" s="6">
        <v>50249</v>
      </c>
      <c r="O4805" s="6">
        <v>36016</v>
      </c>
      <c r="P4805" s="6">
        <v>41696</v>
      </c>
      <c r="Q4805" s="6">
        <v>64704.6</v>
      </c>
    </row>
    <row r="4806" spans="7:17" x14ac:dyDescent="0.3">
      <c r="G4806" s="3" t="s">
        <v>74</v>
      </c>
      <c r="H4806" s="3" t="s">
        <v>78</v>
      </c>
      <c r="I4806" s="3" t="s">
        <v>25</v>
      </c>
      <c r="J4806" s="3" t="s">
        <v>81</v>
      </c>
      <c r="K4806" s="3" t="s">
        <v>84</v>
      </c>
      <c r="L4806" s="6">
        <v>101112</v>
      </c>
      <c r="M4806" s="6">
        <v>94450</v>
      </c>
      <c r="N4806" s="6">
        <v>50249</v>
      </c>
      <c r="O4806" s="6">
        <v>36016</v>
      </c>
      <c r="P4806" s="6">
        <v>84732</v>
      </c>
      <c r="Q4806" s="6">
        <v>73311.8</v>
      </c>
    </row>
    <row r="4807" spans="7:17" x14ac:dyDescent="0.3">
      <c r="G4807" s="3" t="s">
        <v>74</v>
      </c>
      <c r="H4807" s="3" t="s">
        <v>78</v>
      </c>
      <c r="I4807" s="3" t="s">
        <v>25</v>
      </c>
      <c r="J4807" s="3" t="s">
        <v>81</v>
      </c>
      <c r="K4807" s="3" t="s">
        <v>24</v>
      </c>
      <c r="L4807" s="6">
        <v>101112</v>
      </c>
      <c r="M4807" s="6">
        <v>94450</v>
      </c>
      <c r="N4807" s="6">
        <v>50249</v>
      </c>
      <c r="O4807" s="6">
        <v>36016</v>
      </c>
      <c r="P4807" s="6">
        <v>100893</v>
      </c>
      <c r="Q4807" s="6">
        <v>76544</v>
      </c>
    </row>
    <row r="4808" spans="7:17" x14ac:dyDescent="0.3">
      <c r="G4808" s="3" t="s">
        <v>74</v>
      </c>
      <c r="H4808" s="3" t="s">
        <v>78</v>
      </c>
      <c r="I4808" s="3" t="s">
        <v>25</v>
      </c>
      <c r="J4808" s="3" t="s">
        <v>82</v>
      </c>
      <c r="K4808" s="3" t="s">
        <v>83</v>
      </c>
      <c r="L4808" s="6">
        <v>101112</v>
      </c>
      <c r="M4808" s="6">
        <v>94450</v>
      </c>
      <c r="N4808" s="6">
        <v>50249</v>
      </c>
      <c r="O4808" s="6">
        <v>33332</v>
      </c>
      <c r="P4808" s="6">
        <v>41696</v>
      </c>
      <c r="Q4808" s="6">
        <v>64167.8</v>
      </c>
    </row>
    <row r="4809" spans="7:17" x14ac:dyDescent="0.3">
      <c r="G4809" s="3" t="s">
        <v>74</v>
      </c>
      <c r="H4809" s="3" t="s">
        <v>78</v>
      </c>
      <c r="I4809" s="3" t="s">
        <v>25</v>
      </c>
      <c r="J4809" s="3" t="s">
        <v>82</v>
      </c>
      <c r="K4809" s="3" t="s">
        <v>84</v>
      </c>
      <c r="L4809" s="6">
        <v>101112</v>
      </c>
      <c r="M4809" s="6">
        <v>94450</v>
      </c>
      <c r="N4809" s="6">
        <v>50249</v>
      </c>
      <c r="O4809" s="6">
        <v>33332</v>
      </c>
      <c r="P4809" s="6">
        <v>84732</v>
      </c>
      <c r="Q4809" s="6">
        <v>72775</v>
      </c>
    </row>
    <row r="4810" spans="7:17" x14ac:dyDescent="0.3">
      <c r="G4810" s="3" t="s">
        <v>74</v>
      </c>
      <c r="H4810" s="3" t="s">
        <v>78</v>
      </c>
      <c r="I4810" s="3" t="s">
        <v>25</v>
      </c>
      <c r="J4810" s="3" t="s">
        <v>82</v>
      </c>
      <c r="K4810" s="3" t="s">
        <v>24</v>
      </c>
      <c r="L4810" s="6">
        <v>101112</v>
      </c>
      <c r="M4810" s="6">
        <v>94450</v>
      </c>
      <c r="N4810" s="6">
        <v>50249</v>
      </c>
      <c r="O4810" s="6">
        <v>33332</v>
      </c>
      <c r="P4810" s="6">
        <v>100893</v>
      </c>
      <c r="Q4810" s="6">
        <v>76007.199999999997</v>
      </c>
    </row>
    <row r="4811" spans="7:17" x14ac:dyDescent="0.3">
      <c r="G4811" s="3" t="s">
        <v>74</v>
      </c>
      <c r="H4811" s="3" t="s">
        <v>78</v>
      </c>
      <c r="I4811" s="3" t="s">
        <v>25</v>
      </c>
      <c r="J4811" s="3" t="s">
        <v>83</v>
      </c>
      <c r="K4811" s="3" t="s">
        <v>84</v>
      </c>
      <c r="L4811" s="6">
        <v>101112</v>
      </c>
      <c r="M4811" s="6">
        <v>94450</v>
      </c>
      <c r="N4811" s="6">
        <v>50249</v>
      </c>
      <c r="O4811" s="6">
        <v>41696</v>
      </c>
      <c r="P4811" s="6">
        <v>84732</v>
      </c>
      <c r="Q4811" s="6">
        <v>74447.8</v>
      </c>
    </row>
    <row r="4812" spans="7:17" x14ac:dyDescent="0.3">
      <c r="G4812" s="3" t="s">
        <v>74</v>
      </c>
      <c r="H4812" s="3" t="s">
        <v>78</v>
      </c>
      <c r="I4812" s="3" t="s">
        <v>25</v>
      </c>
      <c r="J4812" s="3" t="s">
        <v>83</v>
      </c>
      <c r="K4812" s="3" t="s">
        <v>24</v>
      </c>
      <c r="L4812" s="6">
        <v>101112</v>
      </c>
      <c r="M4812" s="6">
        <v>94450</v>
      </c>
      <c r="N4812" s="6">
        <v>50249</v>
      </c>
      <c r="O4812" s="6">
        <v>41696</v>
      </c>
      <c r="P4812" s="6">
        <v>100893</v>
      </c>
      <c r="Q4812" s="6">
        <v>77680</v>
      </c>
    </row>
    <row r="4813" spans="7:17" x14ac:dyDescent="0.3">
      <c r="G4813" s="3" t="s">
        <v>74</v>
      </c>
      <c r="H4813" s="3" t="s">
        <v>78</v>
      </c>
      <c r="I4813" s="3" t="s">
        <v>25</v>
      </c>
      <c r="J4813" s="3" t="s">
        <v>84</v>
      </c>
      <c r="K4813" s="3" t="s">
        <v>24</v>
      </c>
      <c r="L4813" s="6">
        <v>101112</v>
      </c>
      <c r="M4813" s="6">
        <v>94450</v>
      </c>
      <c r="N4813" s="6">
        <v>50249</v>
      </c>
      <c r="O4813" s="6">
        <v>84732</v>
      </c>
      <c r="P4813" s="6">
        <v>100893</v>
      </c>
      <c r="Q4813" s="6">
        <v>86287.2</v>
      </c>
    </row>
    <row r="4814" spans="7:17" x14ac:dyDescent="0.3">
      <c r="G4814" s="3" t="s">
        <v>74</v>
      </c>
      <c r="H4814" s="3" t="s">
        <v>78</v>
      </c>
      <c r="I4814" s="3" t="s">
        <v>80</v>
      </c>
      <c r="J4814" s="3" t="s">
        <v>81</v>
      </c>
      <c r="K4814" s="3" t="s">
        <v>82</v>
      </c>
      <c r="L4814" s="6">
        <v>101112</v>
      </c>
      <c r="M4814" s="6">
        <v>94450</v>
      </c>
      <c r="N4814" s="6">
        <v>117461</v>
      </c>
      <c r="O4814" s="6">
        <v>36016</v>
      </c>
      <c r="P4814" s="6">
        <v>33332</v>
      </c>
      <c r="Q4814" s="6">
        <v>76474.2</v>
      </c>
    </row>
    <row r="4815" spans="7:17" x14ac:dyDescent="0.3">
      <c r="G4815" s="3" t="s">
        <v>74</v>
      </c>
      <c r="H4815" s="3" t="s">
        <v>78</v>
      </c>
      <c r="I4815" s="3" t="s">
        <v>80</v>
      </c>
      <c r="J4815" s="3" t="s">
        <v>81</v>
      </c>
      <c r="K4815" s="3" t="s">
        <v>83</v>
      </c>
      <c r="L4815" s="6">
        <v>101112</v>
      </c>
      <c r="M4815" s="6">
        <v>94450</v>
      </c>
      <c r="N4815" s="6">
        <v>117461</v>
      </c>
      <c r="O4815" s="6">
        <v>36016</v>
      </c>
      <c r="P4815" s="6">
        <v>41696</v>
      </c>
      <c r="Q4815" s="6">
        <v>78147</v>
      </c>
    </row>
    <row r="4816" spans="7:17" x14ac:dyDescent="0.3">
      <c r="G4816" s="3" t="s">
        <v>74</v>
      </c>
      <c r="H4816" s="3" t="s">
        <v>78</v>
      </c>
      <c r="I4816" s="3" t="s">
        <v>80</v>
      </c>
      <c r="J4816" s="3" t="s">
        <v>81</v>
      </c>
      <c r="K4816" s="3" t="s">
        <v>84</v>
      </c>
      <c r="L4816" s="6">
        <v>101112</v>
      </c>
      <c r="M4816" s="6">
        <v>94450</v>
      </c>
      <c r="N4816" s="6">
        <v>117461</v>
      </c>
      <c r="O4816" s="6">
        <v>36016</v>
      </c>
      <c r="P4816" s="6">
        <v>84732</v>
      </c>
      <c r="Q4816" s="6">
        <v>86754.2</v>
      </c>
    </row>
    <row r="4817" spans="7:17" x14ac:dyDescent="0.3">
      <c r="G4817" s="3" t="s">
        <v>74</v>
      </c>
      <c r="H4817" s="3" t="s">
        <v>78</v>
      </c>
      <c r="I4817" s="3" t="s">
        <v>80</v>
      </c>
      <c r="J4817" s="3" t="s">
        <v>81</v>
      </c>
      <c r="K4817" s="3" t="s">
        <v>24</v>
      </c>
      <c r="L4817" s="6">
        <v>101112</v>
      </c>
      <c r="M4817" s="6">
        <v>94450</v>
      </c>
      <c r="N4817" s="6">
        <v>117461</v>
      </c>
      <c r="O4817" s="6">
        <v>36016</v>
      </c>
      <c r="P4817" s="6">
        <v>100893</v>
      </c>
      <c r="Q4817" s="6">
        <v>89986.4</v>
      </c>
    </row>
    <row r="4818" spans="7:17" x14ac:dyDescent="0.3">
      <c r="G4818" s="3" t="s">
        <v>74</v>
      </c>
      <c r="H4818" s="3" t="s">
        <v>78</v>
      </c>
      <c r="I4818" s="3" t="s">
        <v>80</v>
      </c>
      <c r="J4818" s="3" t="s">
        <v>82</v>
      </c>
      <c r="K4818" s="3" t="s">
        <v>83</v>
      </c>
      <c r="L4818" s="6">
        <v>101112</v>
      </c>
      <c r="M4818" s="6">
        <v>94450</v>
      </c>
      <c r="N4818" s="6">
        <v>117461</v>
      </c>
      <c r="O4818" s="6">
        <v>33332</v>
      </c>
      <c r="P4818" s="6">
        <v>41696</v>
      </c>
      <c r="Q4818" s="6">
        <v>77610.2</v>
      </c>
    </row>
    <row r="4819" spans="7:17" x14ac:dyDescent="0.3">
      <c r="G4819" s="3" t="s">
        <v>74</v>
      </c>
      <c r="H4819" s="3" t="s">
        <v>78</v>
      </c>
      <c r="I4819" s="3" t="s">
        <v>80</v>
      </c>
      <c r="J4819" s="3" t="s">
        <v>82</v>
      </c>
      <c r="K4819" s="3" t="s">
        <v>84</v>
      </c>
      <c r="L4819" s="6">
        <v>101112</v>
      </c>
      <c r="M4819" s="6">
        <v>94450</v>
      </c>
      <c r="N4819" s="6">
        <v>117461</v>
      </c>
      <c r="O4819" s="6">
        <v>33332</v>
      </c>
      <c r="P4819" s="6">
        <v>84732</v>
      </c>
      <c r="Q4819" s="6">
        <v>86217.4</v>
      </c>
    </row>
    <row r="4820" spans="7:17" x14ac:dyDescent="0.3">
      <c r="G4820" s="3" t="s">
        <v>74</v>
      </c>
      <c r="H4820" s="3" t="s">
        <v>78</v>
      </c>
      <c r="I4820" s="3" t="s">
        <v>80</v>
      </c>
      <c r="J4820" s="3" t="s">
        <v>82</v>
      </c>
      <c r="K4820" s="3" t="s">
        <v>24</v>
      </c>
      <c r="L4820" s="6">
        <v>101112</v>
      </c>
      <c r="M4820" s="6">
        <v>94450</v>
      </c>
      <c r="N4820" s="6">
        <v>117461</v>
      </c>
      <c r="O4820" s="6">
        <v>33332</v>
      </c>
      <c r="P4820" s="6">
        <v>100893</v>
      </c>
      <c r="Q4820" s="6">
        <v>89449.600000000006</v>
      </c>
    </row>
    <row r="4821" spans="7:17" x14ac:dyDescent="0.3">
      <c r="G4821" s="3" t="s">
        <v>74</v>
      </c>
      <c r="H4821" s="3" t="s">
        <v>78</v>
      </c>
      <c r="I4821" s="3" t="s">
        <v>80</v>
      </c>
      <c r="J4821" s="3" t="s">
        <v>83</v>
      </c>
      <c r="K4821" s="3" t="s">
        <v>84</v>
      </c>
      <c r="L4821" s="6">
        <v>101112</v>
      </c>
      <c r="M4821" s="6">
        <v>94450</v>
      </c>
      <c r="N4821" s="6">
        <v>117461</v>
      </c>
      <c r="O4821" s="6">
        <v>41696</v>
      </c>
      <c r="P4821" s="6">
        <v>84732</v>
      </c>
      <c r="Q4821" s="6">
        <v>87890.2</v>
      </c>
    </row>
    <row r="4822" spans="7:17" x14ac:dyDescent="0.3">
      <c r="G4822" s="3" t="s">
        <v>74</v>
      </c>
      <c r="H4822" s="3" t="s">
        <v>78</v>
      </c>
      <c r="I4822" s="3" t="s">
        <v>80</v>
      </c>
      <c r="J4822" s="3" t="s">
        <v>83</v>
      </c>
      <c r="K4822" s="3" t="s">
        <v>24</v>
      </c>
      <c r="L4822" s="6">
        <v>101112</v>
      </c>
      <c r="M4822" s="6">
        <v>94450</v>
      </c>
      <c r="N4822" s="6">
        <v>117461</v>
      </c>
      <c r="O4822" s="6">
        <v>41696</v>
      </c>
      <c r="P4822" s="6">
        <v>100893</v>
      </c>
      <c r="Q4822" s="6">
        <v>91122.4</v>
      </c>
    </row>
    <row r="4823" spans="7:17" x14ac:dyDescent="0.3">
      <c r="G4823" s="3" t="s">
        <v>74</v>
      </c>
      <c r="H4823" s="3" t="s">
        <v>78</v>
      </c>
      <c r="I4823" s="3" t="s">
        <v>80</v>
      </c>
      <c r="J4823" s="3" t="s">
        <v>84</v>
      </c>
      <c r="K4823" s="3" t="s">
        <v>24</v>
      </c>
      <c r="L4823" s="6">
        <v>101112</v>
      </c>
      <c r="M4823" s="6">
        <v>94450</v>
      </c>
      <c r="N4823" s="6">
        <v>117461</v>
      </c>
      <c r="O4823" s="6">
        <v>84732</v>
      </c>
      <c r="P4823" s="6">
        <v>100893</v>
      </c>
      <c r="Q4823" s="6">
        <v>99729.600000000006</v>
      </c>
    </row>
    <row r="4824" spans="7:17" x14ac:dyDescent="0.3">
      <c r="G4824" s="3" t="s">
        <v>74</v>
      </c>
      <c r="H4824" s="3" t="s">
        <v>78</v>
      </c>
      <c r="I4824" s="3" t="s">
        <v>81</v>
      </c>
      <c r="J4824" s="3" t="s">
        <v>82</v>
      </c>
      <c r="K4824" s="3" t="s">
        <v>83</v>
      </c>
      <c r="L4824" s="6">
        <v>101112</v>
      </c>
      <c r="M4824" s="6">
        <v>94450</v>
      </c>
      <c r="N4824" s="6">
        <v>36016</v>
      </c>
      <c r="O4824" s="6">
        <v>33332</v>
      </c>
      <c r="P4824" s="6">
        <v>41696</v>
      </c>
      <c r="Q4824" s="6">
        <v>61321.2</v>
      </c>
    </row>
    <row r="4825" spans="7:17" x14ac:dyDescent="0.3">
      <c r="G4825" s="3" t="s">
        <v>74</v>
      </c>
      <c r="H4825" s="3" t="s">
        <v>78</v>
      </c>
      <c r="I4825" s="3" t="s">
        <v>81</v>
      </c>
      <c r="J4825" s="3" t="s">
        <v>82</v>
      </c>
      <c r="K4825" s="3" t="s">
        <v>84</v>
      </c>
      <c r="L4825" s="6">
        <v>101112</v>
      </c>
      <c r="M4825" s="6">
        <v>94450</v>
      </c>
      <c r="N4825" s="6">
        <v>36016</v>
      </c>
      <c r="O4825" s="6">
        <v>33332</v>
      </c>
      <c r="P4825" s="6">
        <v>84732</v>
      </c>
      <c r="Q4825" s="6">
        <v>69928.399999999994</v>
      </c>
    </row>
    <row r="4826" spans="7:17" x14ac:dyDescent="0.3">
      <c r="G4826" s="3" t="s">
        <v>74</v>
      </c>
      <c r="H4826" s="3" t="s">
        <v>78</v>
      </c>
      <c r="I4826" s="3" t="s">
        <v>81</v>
      </c>
      <c r="J4826" s="3" t="s">
        <v>82</v>
      </c>
      <c r="K4826" s="3" t="s">
        <v>24</v>
      </c>
      <c r="L4826" s="6">
        <v>101112</v>
      </c>
      <c r="M4826" s="6">
        <v>94450</v>
      </c>
      <c r="N4826" s="6">
        <v>36016</v>
      </c>
      <c r="O4826" s="6">
        <v>33332</v>
      </c>
      <c r="P4826" s="6">
        <v>100893</v>
      </c>
      <c r="Q4826" s="6">
        <v>73160.600000000006</v>
      </c>
    </row>
    <row r="4827" spans="7:17" x14ac:dyDescent="0.3">
      <c r="G4827" s="3" t="s">
        <v>74</v>
      </c>
      <c r="H4827" s="3" t="s">
        <v>78</v>
      </c>
      <c r="I4827" s="3" t="s">
        <v>81</v>
      </c>
      <c r="J4827" s="3" t="s">
        <v>83</v>
      </c>
      <c r="K4827" s="3" t="s">
        <v>84</v>
      </c>
      <c r="L4827" s="6">
        <v>101112</v>
      </c>
      <c r="M4827" s="6">
        <v>94450</v>
      </c>
      <c r="N4827" s="6">
        <v>36016</v>
      </c>
      <c r="O4827" s="6">
        <v>41696</v>
      </c>
      <c r="P4827" s="6">
        <v>84732</v>
      </c>
      <c r="Q4827" s="6">
        <v>71601.2</v>
      </c>
    </row>
    <row r="4828" spans="7:17" x14ac:dyDescent="0.3">
      <c r="G4828" s="3" t="s">
        <v>74</v>
      </c>
      <c r="H4828" s="3" t="s">
        <v>78</v>
      </c>
      <c r="I4828" s="3" t="s">
        <v>81</v>
      </c>
      <c r="J4828" s="3" t="s">
        <v>83</v>
      </c>
      <c r="K4828" s="3" t="s">
        <v>24</v>
      </c>
      <c r="L4828" s="6">
        <v>101112</v>
      </c>
      <c r="M4828" s="6">
        <v>94450</v>
      </c>
      <c r="N4828" s="6">
        <v>36016</v>
      </c>
      <c r="O4828" s="6">
        <v>41696</v>
      </c>
      <c r="P4828" s="6">
        <v>100893</v>
      </c>
      <c r="Q4828" s="6">
        <v>74833.399999999994</v>
      </c>
    </row>
    <row r="4829" spans="7:17" x14ac:dyDescent="0.3">
      <c r="G4829" s="3" t="s">
        <v>74</v>
      </c>
      <c r="H4829" s="3" t="s">
        <v>78</v>
      </c>
      <c r="I4829" s="3" t="s">
        <v>81</v>
      </c>
      <c r="J4829" s="3" t="s">
        <v>84</v>
      </c>
      <c r="K4829" s="3" t="s">
        <v>24</v>
      </c>
      <c r="L4829" s="6">
        <v>101112</v>
      </c>
      <c r="M4829" s="6">
        <v>94450</v>
      </c>
      <c r="N4829" s="6">
        <v>36016</v>
      </c>
      <c r="O4829" s="6">
        <v>84732</v>
      </c>
      <c r="P4829" s="6">
        <v>100893</v>
      </c>
      <c r="Q4829" s="6">
        <v>83440.600000000006</v>
      </c>
    </row>
    <row r="4830" spans="7:17" x14ac:dyDescent="0.3">
      <c r="G4830" s="3" t="s">
        <v>74</v>
      </c>
      <c r="H4830" s="3" t="s">
        <v>78</v>
      </c>
      <c r="I4830" s="3" t="s">
        <v>82</v>
      </c>
      <c r="J4830" s="3" t="s">
        <v>83</v>
      </c>
      <c r="K4830" s="3" t="s">
        <v>84</v>
      </c>
      <c r="L4830" s="6">
        <v>101112</v>
      </c>
      <c r="M4830" s="6">
        <v>94450</v>
      </c>
      <c r="N4830" s="6">
        <v>33332</v>
      </c>
      <c r="O4830" s="6">
        <v>41696</v>
      </c>
      <c r="P4830" s="6">
        <v>84732</v>
      </c>
      <c r="Q4830" s="6">
        <v>71064.399999999994</v>
      </c>
    </row>
    <row r="4831" spans="7:17" x14ac:dyDescent="0.3">
      <c r="G4831" s="3" t="s">
        <v>74</v>
      </c>
      <c r="H4831" s="3" t="s">
        <v>78</v>
      </c>
      <c r="I4831" s="3" t="s">
        <v>82</v>
      </c>
      <c r="J4831" s="3" t="s">
        <v>83</v>
      </c>
      <c r="K4831" s="3" t="s">
        <v>24</v>
      </c>
      <c r="L4831" s="6">
        <v>101112</v>
      </c>
      <c r="M4831" s="6">
        <v>94450</v>
      </c>
      <c r="N4831" s="6">
        <v>33332</v>
      </c>
      <c r="O4831" s="6">
        <v>41696</v>
      </c>
      <c r="P4831" s="6">
        <v>100893</v>
      </c>
      <c r="Q4831" s="6">
        <v>74296.600000000006</v>
      </c>
    </row>
    <row r="4832" spans="7:17" x14ac:dyDescent="0.3">
      <c r="G4832" s="3" t="s">
        <v>74</v>
      </c>
      <c r="H4832" s="3" t="s">
        <v>78</v>
      </c>
      <c r="I4832" s="3" t="s">
        <v>82</v>
      </c>
      <c r="J4832" s="3" t="s">
        <v>84</v>
      </c>
      <c r="K4832" s="3" t="s">
        <v>24</v>
      </c>
      <c r="L4832" s="6">
        <v>101112</v>
      </c>
      <c r="M4832" s="6">
        <v>94450</v>
      </c>
      <c r="N4832" s="6">
        <v>33332</v>
      </c>
      <c r="O4832" s="6">
        <v>84732</v>
      </c>
      <c r="P4832" s="6">
        <v>100893</v>
      </c>
      <c r="Q4832" s="6">
        <v>82903.8</v>
      </c>
    </row>
    <row r="4833" spans="7:17" x14ac:dyDescent="0.3">
      <c r="G4833" s="3" t="s">
        <v>74</v>
      </c>
      <c r="H4833" s="3" t="s">
        <v>78</v>
      </c>
      <c r="I4833" s="3" t="s">
        <v>83</v>
      </c>
      <c r="J4833" s="3" t="s">
        <v>84</v>
      </c>
      <c r="K4833" s="3" t="s">
        <v>24</v>
      </c>
      <c r="L4833" s="6">
        <v>101112</v>
      </c>
      <c r="M4833" s="6">
        <v>94450</v>
      </c>
      <c r="N4833" s="6">
        <v>41696</v>
      </c>
      <c r="O4833" s="6">
        <v>84732</v>
      </c>
      <c r="P4833" s="6">
        <v>100893</v>
      </c>
      <c r="Q4833" s="6">
        <v>84576.6</v>
      </c>
    </row>
    <row r="4834" spans="7:17" x14ac:dyDescent="0.3">
      <c r="G4834" s="3" t="s">
        <v>74</v>
      </c>
      <c r="H4834" s="3" t="s">
        <v>79</v>
      </c>
      <c r="I4834" s="3" t="s">
        <v>25</v>
      </c>
      <c r="J4834" s="3" t="s">
        <v>80</v>
      </c>
      <c r="K4834" s="3" t="s">
        <v>81</v>
      </c>
      <c r="L4834" s="6">
        <v>101112</v>
      </c>
      <c r="M4834" s="6">
        <v>97051</v>
      </c>
      <c r="N4834" s="6">
        <v>50249</v>
      </c>
      <c r="O4834" s="6">
        <v>117461</v>
      </c>
      <c r="P4834" s="6">
        <v>36016</v>
      </c>
      <c r="Q4834" s="6">
        <v>80377.8</v>
      </c>
    </row>
    <row r="4835" spans="7:17" x14ac:dyDescent="0.3">
      <c r="G4835" s="3" t="s">
        <v>74</v>
      </c>
      <c r="H4835" s="3" t="s">
        <v>79</v>
      </c>
      <c r="I4835" s="3" t="s">
        <v>25</v>
      </c>
      <c r="J4835" s="3" t="s">
        <v>80</v>
      </c>
      <c r="K4835" s="3" t="s">
        <v>82</v>
      </c>
      <c r="L4835" s="6">
        <v>101112</v>
      </c>
      <c r="M4835" s="6">
        <v>97051</v>
      </c>
      <c r="N4835" s="6">
        <v>50249</v>
      </c>
      <c r="O4835" s="6">
        <v>117461</v>
      </c>
      <c r="P4835" s="6">
        <v>33332</v>
      </c>
      <c r="Q4835" s="6">
        <v>79841</v>
      </c>
    </row>
    <row r="4836" spans="7:17" x14ac:dyDescent="0.3">
      <c r="G4836" s="3" t="s">
        <v>74</v>
      </c>
      <c r="H4836" s="3" t="s">
        <v>79</v>
      </c>
      <c r="I4836" s="3" t="s">
        <v>25</v>
      </c>
      <c r="J4836" s="3" t="s">
        <v>80</v>
      </c>
      <c r="K4836" s="3" t="s">
        <v>83</v>
      </c>
      <c r="L4836" s="6">
        <v>101112</v>
      </c>
      <c r="M4836" s="6">
        <v>97051</v>
      </c>
      <c r="N4836" s="6">
        <v>50249</v>
      </c>
      <c r="O4836" s="6">
        <v>117461</v>
      </c>
      <c r="P4836" s="6">
        <v>41696</v>
      </c>
      <c r="Q4836" s="6">
        <v>81513.8</v>
      </c>
    </row>
    <row r="4837" spans="7:17" x14ac:dyDescent="0.3">
      <c r="G4837" s="3" t="s">
        <v>74</v>
      </c>
      <c r="H4837" s="3" t="s">
        <v>79</v>
      </c>
      <c r="I4837" s="3" t="s">
        <v>25</v>
      </c>
      <c r="J4837" s="3" t="s">
        <v>80</v>
      </c>
      <c r="K4837" s="3" t="s">
        <v>84</v>
      </c>
      <c r="L4837" s="6">
        <v>101112</v>
      </c>
      <c r="M4837" s="6">
        <v>97051</v>
      </c>
      <c r="N4837" s="6">
        <v>50249</v>
      </c>
      <c r="O4837" s="6">
        <v>117461</v>
      </c>
      <c r="P4837" s="6">
        <v>84732</v>
      </c>
      <c r="Q4837" s="6">
        <v>90121</v>
      </c>
    </row>
    <row r="4838" spans="7:17" x14ac:dyDescent="0.3">
      <c r="G4838" s="3" t="s">
        <v>74</v>
      </c>
      <c r="H4838" s="3" t="s">
        <v>79</v>
      </c>
      <c r="I4838" s="3" t="s">
        <v>25</v>
      </c>
      <c r="J4838" s="3" t="s">
        <v>80</v>
      </c>
      <c r="K4838" s="3" t="s">
        <v>24</v>
      </c>
      <c r="L4838" s="6">
        <v>101112</v>
      </c>
      <c r="M4838" s="6">
        <v>97051</v>
      </c>
      <c r="N4838" s="6">
        <v>50249</v>
      </c>
      <c r="O4838" s="6">
        <v>117461</v>
      </c>
      <c r="P4838" s="6">
        <v>100893</v>
      </c>
      <c r="Q4838" s="6">
        <v>93353.2</v>
      </c>
    </row>
    <row r="4839" spans="7:17" x14ac:dyDescent="0.3">
      <c r="G4839" s="3" t="s">
        <v>74</v>
      </c>
      <c r="H4839" s="3" t="s">
        <v>79</v>
      </c>
      <c r="I4839" s="3" t="s">
        <v>25</v>
      </c>
      <c r="J4839" s="3" t="s">
        <v>81</v>
      </c>
      <c r="K4839" s="3" t="s">
        <v>82</v>
      </c>
      <c r="L4839" s="6">
        <v>101112</v>
      </c>
      <c r="M4839" s="6">
        <v>97051</v>
      </c>
      <c r="N4839" s="6">
        <v>50249</v>
      </c>
      <c r="O4839" s="6">
        <v>36016</v>
      </c>
      <c r="P4839" s="6">
        <v>33332</v>
      </c>
      <c r="Q4839" s="6">
        <v>63552</v>
      </c>
    </row>
    <row r="4840" spans="7:17" x14ac:dyDescent="0.3">
      <c r="G4840" s="3" t="s">
        <v>74</v>
      </c>
      <c r="H4840" s="3" t="s">
        <v>79</v>
      </c>
      <c r="I4840" s="3" t="s">
        <v>25</v>
      </c>
      <c r="J4840" s="3" t="s">
        <v>81</v>
      </c>
      <c r="K4840" s="3" t="s">
        <v>83</v>
      </c>
      <c r="L4840" s="6">
        <v>101112</v>
      </c>
      <c r="M4840" s="6">
        <v>97051</v>
      </c>
      <c r="N4840" s="6">
        <v>50249</v>
      </c>
      <c r="O4840" s="6">
        <v>36016</v>
      </c>
      <c r="P4840" s="6">
        <v>41696</v>
      </c>
      <c r="Q4840" s="6">
        <v>65224.800000000003</v>
      </c>
    </row>
    <row r="4841" spans="7:17" x14ac:dyDescent="0.3">
      <c r="G4841" s="3" t="s">
        <v>74</v>
      </c>
      <c r="H4841" s="3" t="s">
        <v>79</v>
      </c>
      <c r="I4841" s="3" t="s">
        <v>25</v>
      </c>
      <c r="J4841" s="3" t="s">
        <v>81</v>
      </c>
      <c r="K4841" s="3" t="s">
        <v>84</v>
      </c>
      <c r="L4841" s="6">
        <v>101112</v>
      </c>
      <c r="M4841" s="6">
        <v>97051</v>
      </c>
      <c r="N4841" s="6">
        <v>50249</v>
      </c>
      <c r="O4841" s="6">
        <v>36016</v>
      </c>
      <c r="P4841" s="6">
        <v>84732</v>
      </c>
      <c r="Q4841" s="6">
        <v>73832</v>
      </c>
    </row>
    <row r="4842" spans="7:17" x14ac:dyDescent="0.3">
      <c r="G4842" s="3" t="s">
        <v>74</v>
      </c>
      <c r="H4842" s="3" t="s">
        <v>79</v>
      </c>
      <c r="I4842" s="3" t="s">
        <v>25</v>
      </c>
      <c r="J4842" s="3" t="s">
        <v>81</v>
      </c>
      <c r="K4842" s="3" t="s">
        <v>24</v>
      </c>
      <c r="L4842" s="6">
        <v>101112</v>
      </c>
      <c r="M4842" s="6">
        <v>97051</v>
      </c>
      <c r="N4842" s="6">
        <v>50249</v>
      </c>
      <c r="O4842" s="6">
        <v>36016</v>
      </c>
      <c r="P4842" s="6">
        <v>100893</v>
      </c>
      <c r="Q4842" s="6">
        <v>77064.2</v>
      </c>
    </row>
    <row r="4843" spans="7:17" x14ac:dyDescent="0.3">
      <c r="G4843" s="3" t="s">
        <v>74</v>
      </c>
      <c r="H4843" s="3" t="s">
        <v>79</v>
      </c>
      <c r="I4843" s="3" t="s">
        <v>25</v>
      </c>
      <c r="J4843" s="3" t="s">
        <v>82</v>
      </c>
      <c r="K4843" s="3" t="s">
        <v>83</v>
      </c>
      <c r="L4843" s="6">
        <v>101112</v>
      </c>
      <c r="M4843" s="6">
        <v>97051</v>
      </c>
      <c r="N4843" s="6">
        <v>50249</v>
      </c>
      <c r="O4843" s="6">
        <v>33332</v>
      </c>
      <c r="P4843" s="6">
        <v>41696</v>
      </c>
      <c r="Q4843" s="6">
        <v>64688</v>
      </c>
    </row>
    <row r="4844" spans="7:17" x14ac:dyDescent="0.3">
      <c r="G4844" s="3" t="s">
        <v>74</v>
      </c>
      <c r="H4844" s="3" t="s">
        <v>79</v>
      </c>
      <c r="I4844" s="3" t="s">
        <v>25</v>
      </c>
      <c r="J4844" s="3" t="s">
        <v>82</v>
      </c>
      <c r="K4844" s="3" t="s">
        <v>84</v>
      </c>
      <c r="L4844" s="6">
        <v>101112</v>
      </c>
      <c r="M4844" s="6">
        <v>97051</v>
      </c>
      <c r="N4844" s="6">
        <v>50249</v>
      </c>
      <c r="O4844" s="6">
        <v>33332</v>
      </c>
      <c r="P4844" s="6">
        <v>84732</v>
      </c>
      <c r="Q4844" s="6">
        <v>73295.199999999997</v>
      </c>
    </row>
    <row r="4845" spans="7:17" x14ac:dyDescent="0.3">
      <c r="G4845" s="3" t="s">
        <v>74</v>
      </c>
      <c r="H4845" s="3" t="s">
        <v>79</v>
      </c>
      <c r="I4845" s="3" t="s">
        <v>25</v>
      </c>
      <c r="J4845" s="3" t="s">
        <v>82</v>
      </c>
      <c r="K4845" s="3" t="s">
        <v>24</v>
      </c>
      <c r="L4845" s="6">
        <v>101112</v>
      </c>
      <c r="M4845" s="6">
        <v>97051</v>
      </c>
      <c r="N4845" s="6">
        <v>50249</v>
      </c>
      <c r="O4845" s="6">
        <v>33332</v>
      </c>
      <c r="P4845" s="6">
        <v>100893</v>
      </c>
      <c r="Q4845" s="6">
        <v>76527.399999999994</v>
      </c>
    </row>
    <row r="4846" spans="7:17" x14ac:dyDescent="0.3">
      <c r="G4846" s="3" t="s">
        <v>74</v>
      </c>
      <c r="H4846" s="3" t="s">
        <v>79</v>
      </c>
      <c r="I4846" s="3" t="s">
        <v>25</v>
      </c>
      <c r="J4846" s="3" t="s">
        <v>83</v>
      </c>
      <c r="K4846" s="3" t="s">
        <v>84</v>
      </c>
      <c r="L4846" s="6">
        <v>101112</v>
      </c>
      <c r="M4846" s="6">
        <v>97051</v>
      </c>
      <c r="N4846" s="6">
        <v>50249</v>
      </c>
      <c r="O4846" s="6">
        <v>41696</v>
      </c>
      <c r="P4846" s="6">
        <v>84732</v>
      </c>
      <c r="Q4846" s="6">
        <v>74968</v>
      </c>
    </row>
    <row r="4847" spans="7:17" x14ac:dyDescent="0.3">
      <c r="G4847" s="3" t="s">
        <v>74</v>
      </c>
      <c r="H4847" s="3" t="s">
        <v>79</v>
      </c>
      <c r="I4847" s="3" t="s">
        <v>25</v>
      </c>
      <c r="J4847" s="3" t="s">
        <v>83</v>
      </c>
      <c r="K4847" s="3" t="s">
        <v>24</v>
      </c>
      <c r="L4847" s="6">
        <v>101112</v>
      </c>
      <c r="M4847" s="6">
        <v>97051</v>
      </c>
      <c r="N4847" s="6">
        <v>50249</v>
      </c>
      <c r="O4847" s="6">
        <v>41696</v>
      </c>
      <c r="P4847" s="6">
        <v>100893</v>
      </c>
      <c r="Q4847" s="6">
        <v>78200.2</v>
      </c>
    </row>
    <row r="4848" spans="7:17" x14ac:dyDescent="0.3">
      <c r="G4848" s="3" t="s">
        <v>74</v>
      </c>
      <c r="H4848" s="3" t="s">
        <v>79</v>
      </c>
      <c r="I4848" s="3" t="s">
        <v>25</v>
      </c>
      <c r="J4848" s="3" t="s">
        <v>84</v>
      </c>
      <c r="K4848" s="3" t="s">
        <v>24</v>
      </c>
      <c r="L4848" s="6">
        <v>101112</v>
      </c>
      <c r="M4848" s="6">
        <v>97051</v>
      </c>
      <c r="N4848" s="6">
        <v>50249</v>
      </c>
      <c r="O4848" s="6">
        <v>84732</v>
      </c>
      <c r="P4848" s="6">
        <v>100893</v>
      </c>
      <c r="Q4848" s="6">
        <v>86807.4</v>
      </c>
    </row>
    <row r="4849" spans="7:17" x14ac:dyDescent="0.3">
      <c r="G4849" s="3" t="s">
        <v>74</v>
      </c>
      <c r="H4849" s="3" t="s">
        <v>79</v>
      </c>
      <c r="I4849" s="3" t="s">
        <v>80</v>
      </c>
      <c r="J4849" s="3" t="s">
        <v>81</v>
      </c>
      <c r="K4849" s="3" t="s">
        <v>82</v>
      </c>
      <c r="L4849" s="6">
        <v>101112</v>
      </c>
      <c r="M4849" s="6">
        <v>97051</v>
      </c>
      <c r="N4849" s="6">
        <v>117461</v>
      </c>
      <c r="O4849" s="6">
        <v>36016</v>
      </c>
      <c r="P4849" s="6">
        <v>33332</v>
      </c>
      <c r="Q4849" s="6">
        <v>76994.399999999994</v>
      </c>
    </row>
    <row r="4850" spans="7:17" x14ac:dyDescent="0.3">
      <c r="G4850" s="3" t="s">
        <v>74</v>
      </c>
      <c r="H4850" s="3" t="s">
        <v>79</v>
      </c>
      <c r="I4850" s="3" t="s">
        <v>80</v>
      </c>
      <c r="J4850" s="3" t="s">
        <v>81</v>
      </c>
      <c r="K4850" s="3" t="s">
        <v>83</v>
      </c>
      <c r="L4850" s="6">
        <v>101112</v>
      </c>
      <c r="M4850" s="6">
        <v>97051</v>
      </c>
      <c r="N4850" s="6">
        <v>117461</v>
      </c>
      <c r="O4850" s="6">
        <v>36016</v>
      </c>
      <c r="P4850" s="6">
        <v>41696</v>
      </c>
      <c r="Q4850" s="6">
        <v>78667.199999999997</v>
      </c>
    </row>
    <row r="4851" spans="7:17" x14ac:dyDescent="0.3">
      <c r="G4851" s="3" t="s">
        <v>74</v>
      </c>
      <c r="H4851" s="3" t="s">
        <v>79</v>
      </c>
      <c r="I4851" s="3" t="s">
        <v>80</v>
      </c>
      <c r="J4851" s="3" t="s">
        <v>81</v>
      </c>
      <c r="K4851" s="3" t="s">
        <v>84</v>
      </c>
      <c r="L4851" s="6">
        <v>101112</v>
      </c>
      <c r="M4851" s="6">
        <v>97051</v>
      </c>
      <c r="N4851" s="6">
        <v>117461</v>
      </c>
      <c r="O4851" s="6">
        <v>36016</v>
      </c>
      <c r="P4851" s="6">
        <v>84732</v>
      </c>
      <c r="Q4851" s="6">
        <v>87274.4</v>
      </c>
    </row>
    <row r="4852" spans="7:17" x14ac:dyDescent="0.3">
      <c r="G4852" s="3" t="s">
        <v>74</v>
      </c>
      <c r="H4852" s="3" t="s">
        <v>79</v>
      </c>
      <c r="I4852" s="3" t="s">
        <v>80</v>
      </c>
      <c r="J4852" s="3" t="s">
        <v>81</v>
      </c>
      <c r="K4852" s="3" t="s">
        <v>24</v>
      </c>
      <c r="L4852" s="6">
        <v>101112</v>
      </c>
      <c r="M4852" s="6">
        <v>97051</v>
      </c>
      <c r="N4852" s="6">
        <v>117461</v>
      </c>
      <c r="O4852" s="6">
        <v>36016</v>
      </c>
      <c r="P4852" s="6">
        <v>100893</v>
      </c>
      <c r="Q4852" s="6">
        <v>90506.6</v>
      </c>
    </row>
    <row r="4853" spans="7:17" x14ac:dyDescent="0.3">
      <c r="G4853" s="3" t="s">
        <v>74</v>
      </c>
      <c r="H4853" s="3" t="s">
        <v>79</v>
      </c>
      <c r="I4853" s="3" t="s">
        <v>80</v>
      </c>
      <c r="J4853" s="3" t="s">
        <v>82</v>
      </c>
      <c r="K4853" s="3" t="s">
        <v>83</v>
      </c>
      <c r="L4853" s="6">
        <v>101112</v>
      </c>
      <c r="M4853" s="6">
        <v>97051</v>
      </c>
      <c r="N4853" s="6">
        <v>117461</v>
      </c>
      <c r="O4853" s="6">
        <v>33332</v>
      </c>
      <c r="P4853" s="6">
        <v>41696</v>
      </c>
      <c r="Q4853" s="6">
        <v>78130.399999999994</v>
      </c>
    </row>
    <row r="4854" spans="7:17" x14ac:dyDescent="0.3">
      <c r="G4854" s="3" t="s">
        <v>74</v>
      </c>
      <c r="H4854" s="3" t="s">
        <v>79</v>
      </c>
      <c r="I4854" s="3" t="s">
        <v>80</v>
      </c>
      <c r="J4854" s="3" t="s">
        <v>82</v>
      </c>
      <c r="K4854" s="3" t="s">
        <v>84</v>
      </c>
      <c r="L4854" s="6">
        <v>101112</v>
      </c>
      <c r="M4854" s="6">
        <v>97051</v>
      </c>
      <c r="N4854" s="6">
        <v>117461</v>
      </c>
      <c r="O4854" s="6">
        <v>33332</v>
      </c>
      <c r="P4854" s="6">
        <v>84732</v>
      </c>
      <c r="Q4854" s="6">
        <v>86737.600000000006</v>
      </c>
    </row>
    <row r="4855" spans="7:17" x14ac:dyDescent="0.3">
      <c r="G4855" s="3" t="s">
        <v>74</v>
      </c>
      <c r="H4855" s="3" t="s">
        <v>79</v>
      </c>
      <c r="I4855" s="3" t="s">
        <v>80</v>
      </c>
      <c r="J4855" s="3" t="s">
        <v>82</v>
      </c>
      <c r="K4855" s="3" t="s">
        <v>24</v>
      </c>
      <c r="L4855" s="6">
        <v>101112</v>
      </c>
      <c r="M4855" s="6">
        <v>97051</v>
      </c>
      <c r="N4855" s="6">
        <v>117461</v>
      </c>
      <c r="O4855" s="6">
        <v>33332</v>
      </c>
      <c r="P4855" s="6">
        <v>100893</v>
      </c>
      <c r="Q4855" s="6">
        <v>89969.8</v>
      </c>
    </row>
    <row r="4856" spans="7:17" x14ac:dyDescent="0.3">
      <c r="G4856" s="3" t="s">
        <v>74</v>
      </c>
      <c r="H4856" s="3" t="s">
        <v>79</v>
      </c>
      <c r="I4856" s="3" t="s">
        <v>80</v>
      </c>
      <c r="J4856" s="3" t="s">
        <v>83</v>
      </c>
      <c r="K4856" s="3" t="s">
        <v>84</v>
      </c>
      <c r="L4856" s="6">
        <v>101112</v>
      </c>
      <c r="M4856" s="6">
        <v>97051</v>
      </c>
      <c r="N4856" s="6">
        <v>117461</v>
      </c>
      <c r="O4856" s="6">
        <v>41696</v>
      </c>
      <c r="P4856" s="6">
        <v>84732</v>
      </c>
      <c r="Q4856" s="6">
        <v>88410.4</v>
      </c>
    </row>
    <row r="4857" spans="7:17" x14ac:dyDescent="0.3">
      <c r="G4857" s="3" t="s">
        <v>74</v>
      </c>
      <c r="H4857" s="3" t="s">
        <v>79</v>
      </c>
      <c r="I4857" s="3" t="s">
        <v>80</v>
      </c>
      <c r="J4857" s="3" t="s">
        <v>83</v>
      </c>
      <c r="K4857" s="3" t="s">
        <v>24</v>
      </c>
      <c r="L4857" s="6">
        <v>101112</v>
      </c>
      <c r="M4857" s="6">
        <v>97051</v>
      </c>
      <c r="N4857" s="6">
        <v>117461</v>
      </c>
      <c r="O4857" s="6">
        <v>41696</v>
      </c>
      <c r="P4857" s="6">
        <v>100893</v>
      </c>
      <c r="Q4857" s="6">
        <v>91642.6</v>
      </c>
    </row>
    <row r="4858" spans="7:17" x14ac:dyDescent="0.3">
      <c r="G4858" s="3" t="s">
        <v>74</v>
      </c>
      <c r="H4858" s="3" t="s">
        <v>79</v>
      </c>
      <c r="I4858" s="3" t="s">
        <v>80</v>
      </c>
      <c r="J4858" s="3" t="s">
        <v>84</v>
      </c>
      <c r="K4858" s="3" t="s">
        <v>24</v>
      </c>
      <c r="L4858" s="6">
        <v>101112</v>
      </c>
      <c r="M4858" s="6">
        <v>97051</v>
      </c>
      <c r="N4858" s="6">
        <v>117461</v>
      </c>
      <c r="O4858" s="6">
        <v>84732</v>
      </c>
      <c r="P4858" s="6">
        <v>100893</v>
      </c>
      <c r="Q4858" s="6">
        <v>100249.8</v>
      </c>
    </row>
    <row r="4859" spans="7:17" x14ac:dyDescent="0.3">
      <c r="G4859" s="3" t="s">
        <v>74</v>
      </c>
      <c r="H4859" s="3" t="s">
        <v>79</v>
      </c>
      <c r="I4859" s="3" t="s">
        <v>81</v>
      </c>
      <c r="J4859" s="3" t="s">
        <v>82</v>
      </c>
      <c r="K4859" s="3" t="s">
        <v>83</v>
      </c>
      <c r="L4859" s="6">
        <v>101112</v>
      </c>
      <c r="M4859" s="6">
        <v>97051</v>
      </c>
      <c r="N4859" s="6">
        <v>36016</v>
      </c>
      <c r="O4859" s="6">
        <v>33332</v>
      </c>
      <c r="P4859" s="6">
        <v>41696</v>
      </c>
      <c r="Q4859" s="6">
        <v>61841.4</v>
      </c>
    </row>
    <row r="4860" spans="7:17" x14ac:dyDescent="0.3">
      <c r="G4860" s="3" t="s">
        <v>74</v>
      </c>
      <c r="H4860" s="3" t="s">
        <v>79</v>
      </c>
      <c r="I4860" s="3" t="s">
        <v>81</v>
      </c>
      <c r="J4860" s="3" t="s">
        <v>82</v>
      </c>
      <c r="K4860" s="3" t="s">
        <v>84</v>
      </c>
      <c r="L4860" s="6">
        <v>101112</v>
      </c>
      <c r="M4860" s="6">
        <v>97051</v>
      </c>
      <c r="N4860" s="6">
        <v>36016</v>
      </c>
      <c r="O4860" s="6">
        <v>33332</v>
      </c>
      <c r="P4860" s="6">
        <v>84732</v>
      </c>
      <c r="Q4860" s="6">
        <v>70448.600000000006</v>
      </c>
    </row>
    <row r="4861" spans="7:17" x14ac:dyDescent="0.3">
      <c r="G4861" s="3" t="s">
        <v>74</v>
      </c>
      <c r="H4861" s="3" t="s">
        <v>79</v>
      </c>
      <c r="I4861" s="3" t="s">
        <v>81</v>
      </c>
      <c r="J4861" s="3" t="s">
        <v>82</v>
      </c>
      <c r="K4861" s="3" t="s">
        <v>24</v>
      </c>
      <c r="L4861" s="6">
        <v>101112</v>
      </c>
      <c r="M4861" s="6">
        <v>97051</v>
      </c>
      <c r="N4861" s="6">
        <v>36016</v>
      </c>
      <c r="O4861" s="6">
        <v>33332</v>
      </c>
      <c r="P4861" s="6">
        <v>100893</v>
      </c>
      <c r="Q4861" s="6">
        <v>73680.800000000003</v>
      </c>
    </row>
    <row r="4862" spans="7:17" x14ac:dyDescent="0.3">
      <c r="G4862" s="3" t="s">
        <v>74</v>
      </c>
      <c r="H4862" s="3" t="s">
        <v>79</v>
      </c>
      <c r="I4862" s="3" t="s">
        <v>81</v>
      </c>
      <c r="J4862" s="3" t="s">
        <v>83</v>
      </c>
      <c r="K4862" s="3" t="s">
        <v>84</v>
      </c>
      <c r="L4862" s="6">
        <v>101112</v>
      </c>
      <c r="M4862" s="6">
        <v>97051</v>
      </c>
      <c r="N4862" s="6">
        <v>36016</v>
      </c>
      <c r="O4862" s="6">
        <v>41696</v>
      </c>
      <c r="P4862" s="6">
        <v>84732</v>
      </c>
      <c r="Q4862" s="6">
        <v>72121.399999999994</v>
      </c>
    </row>
    <row r="4863" spans="7:17" x14ac:dyDescent="0.3">
      <c r="G4863" s="3" t="s">
        <v>74</v>
      </c>
      <c r="H4863" s="3" t="s">
        <v>79</v>
      </c>
      <c r="I4863" s="3" t="s">
        <v>81</v>
      </c>
      <c r="J4863" s="3" t="s">
        <v>83</v>
      </c>
      <c r="K4863" s="3" t="s">
        <v>24</v>
      </c>
      <c r="L4863" s="6">
        <v>101112</v>
      </c>
      <c r="M4863" s="6">
        <v>97051</v>
      </c>
      <c r="N4863" s="6">
        <v>36016</v>
      </c>
      <c r="O4863" s="6">
        <v>41696</v>
      </c>
      <c r="P4863" s="6">
        <v>100893</v>
      </c>
      <c r="Q4863" s="6">
        <v>75353.600000000006</v>
      </c>
    </row>
    <row r="4864" spans="7:17" x14ac:dyDescent="0.3">
      <c r="G4864" s="3" t="s">
        <v>74</v>
      </c>
      <c r="H4864" s="3" t="s">
        <v>79</v>
      </c>
      <c r="I4864" s="3" t="s">
        <v>81</v>
      </c>
      <c r="J4864" s="3" t="s">
        <v>84</v>
      </c>
      <c r="K4864" s="3" t="s">
        <v>24</v>
      </c>
      <c r="L4864" s="6">
        <v>101112</v>
      </c>
      <c r="M4864" s="6">
        <v>97051</v>
      </c>
      <c r="N4864" s="6">
        <v>36016</v>
      </c>
      <c r="O4864" s="6">
        <v>84732</v>
      </c>
      <c r="P4864" s="6">
        <v>100893</v>
      </c>
      <c r="Q4864" s="6">
        <v>83960.8</v>
      </c>
    </row>
    <row r="4865" spans="7:17" x14ac:dyDescent="0.3">
      <c r="G4865" s="3" t="s">
        <v>74</v>
      </c>
      <c r="H4865" s="3" t="s">
        <v>79</v>
      </c>
      <c r="I4865" s="3" t="s">
        <v>82</v>
      </c>
      <c r="J4865" s="3" t="s">
        <v>83</v>
      </c>
      <c r="K4865" s="3" t="s">
        <v>84</v>
      </c>
      <c r="L4865" s="6">
        <v>101112</v>
      </c>
      <c r="M4865" s="6">
        <v>97051</v>
      </c>
      <c r="N4865" s="6">
        <v>33332</v>
      </c>
      <c r="O4865" s="6">
        <v>41696</v>
      </c>
      <c r="P4865" s="6">
        <v>84732</v>
      </c>
      <c r="Q4865" s="6">
        <v>71584.600000000006</v>
      </c>
    </row>
    <row r="4866" spans="7:17" x14ac:dyDescent="0.3">
      <c r="G4866" s="3" t="s">
        <v>74</v>
      </c>
      <c r="H4866" s="3" t="s">
        <v>79</v>
      </c>
      <c r="I4866" s="3" t="s">
        <v>82</v>
      </c>
      <c r="J4866" s="3" t="s">
        <v>83</v>
      </c>
      <c r="K4866" s="3" t="s">
        <v>24</v>
      </c>
      <c r="L4866" s="6">
        <v>101112</v>
      </c>
      <c r="M4866" s="6">
        <v>97051</v>
      </c>
      <c r="N4866" s="6">
        <v>33332</v>
      </c>
      <c r="O4866" s="6">
        <v>41696</v>
      </c>
      <c r="P4866" s="6">
        <v>100893</v>
      </c>
      <c r="Q4866" s="6">
        <v>74816.800000000003</v>
      </c>
    </row>
    <row r="4867" spans="7:17" x14ac:dyDescent="0.3">
      <c r="G4867" s="3" t="s">
        <v>74</v>
      </c>
      <c r="H4867" s="3" t="s">
        <v>79</v>
      </c>
      <c r="I4867" s="3" t="s">
        <v>82</v>
      </c>
      <c r="J4867" s="3" t="s">
        <v>84</v>
      </c>
      <c r="K4867" s="3" t="s">
        <v>24</v>
      </c>
      <c r="L4867" s="6">
        <v>101112</v>
      </c>
      <c r="M4867" s="6">
        <v>97051</v>
      </c>
      <c r="N4867" s="6">
        <v>33332</v>
      </c>
      <c r="O4867" s="6">
        <v>84732</v>
      </c>
      <c r="P4867" s="6">
        <v>100893</v>
      </c>
      <c r="Q4867" s="6">
        <v>83424</v>
      </c>
    </row>
    <row r="4868" spans="7:17" x14ac:dyDescent="0.3">
      <c r="G4868" s="3" t="s">
        <v>74</v>
      </c>
      <c r="H4868" s="3" t="s">
        <v>79</v>
      </c>
      <c r="I4868" s="3" t="s">
        <v>83</v>
      </c>
      <c r="J4868" s="3" t="s">
        <v>84</v>
      </c>
      <c r="K4868" s="3" t="s">
        <v>24</v>
      </c>
      <c r="L4868" s="6">
        <v>101112</v>
      </c>
      <c r="M4868" s="6">
        <v>97051</v>
      </c>
      <c r="N4868" s="6">
        <v>41696</v>
      </c>
      <c r="O4868" s="6">
        <v>84732</v>
      </c>
      <c r="P4868" s="6">
        <v>100893</v>
      </c>
      <c r="Q4868" s="6">
        <v>85096.8</v>
      </c>
    </row>
    <row r="4869" spans="7:17" x14ac:dyDescent="0.3">
      <c r="G4869" s="3" t="s">
        <v>74</v>
      </c>
      <c r="H4869" s="3" t="s">
        <v>25</v>
      </c>
      <c r="I4869" s="3" t="s">
        <v>80</v>
      </c>
      <c r="J4869" s="3" t="s">
        <v>81</v>
      </c>
      <c r="K4869" s="3" t="s">
        <v>82</v>
      </c>
      <c r="L4869" s="6">
        <v>101112</v>
      </c>
      <c r="M4869" s="6">
        <v>50249</v>
      </c>
      <c r="N4869" s="6">
        <v>117461</v>
      </c>
      <c r="O4869" s="6">
        <v>36016</v>
      </c>
      <c r="P4869" s="6">
        <v>33332</v>
      </c>
      <c r="Q4869" s="6">
        <v>67634</v>
      </c>
    </row>
    <row r="4870" spans="7:17" x14ac:dyDescent="0.3">
      <c r="G4870" s="3" t="s">
        <v>74</v>
      </c>
      <c r="H4870" s="3" t="s">
        <v>25</v>
      </c>
      <c r="I4870" s="3" t="s">
        <v>80</v>
      </c>
      <c r="J4870" s="3" t="s">
        <v>81</v>
      </c>
      <c r="K4870" s="3" t="s">
        <v>83</v>
      </c>
      <c r="L4870" s="6">
        <v>101112</v>
      </c>
      <c r="M4870" s="6">
        <v>50249</v>
      </c>
      <c r="N4870" s="6">
        <v>117461</v>
      </c>
      <c r="O4870" s="6">
        <v>36016</v>
      </c>
      <c r="P4870" s="6">
        <v>41696</v>
      </c>
      <c r="Q4870" s="6">
        <v>69306.8</v>
      </c>
    </row>
    <row r="4871" spans="7:17" x14ac:dyDescent="0.3">
      <c r="G4871" s="3" t="s">
        <v>74</v>
      </c>
      <c r="H4871" s="3" t="s">
        <v>25</v>
      </c>
      <c r="I4871" s="3" t="s">
        <v>80</v>
      </c>
      <c r="J4871" s="3" t="s">
        <v>81</v>
      </c>
      <c r="K4871" s="3" t="s">
        <v>84</v>
      </c>
      <c r="L4871" s="6">
        <v>101112</v>
      </c>
      <c r="M4871" s="6">
        <v>50249</v>
      </c>
      <c r="N4871" s="6">
        <v>117461</v>
      </c>
      <c r="O4871" s="6">
        <v>36016</v>
      </c>
      <c r="P4871" s="6">
        <v>84732</v>
      </c>
      <c r="Q4871" s="6">
        <v>77914</v>
      </c>
    </row>
    <row r="4872" spans="7:17" x14ac:dyDescent="0.3">
      <c r="G4872" s="3" t="s">
        <v>74</v>
      </c>
      <c r="H4872" s="3" t="s">
        <v>25</v>
      </c>
      <c r="I4872" s="3" t="s">
        <v>80</v>
      </c>
      <c r="J4872" s="3" t="s">
        <v>81</v>
      </c>
      <c r="K4872" s="3" t="s">
        <v>24</v>
      </c>
      <c r="L4872" s="6">
        <v>101112</v>
      </c>
      <c r="M4872" s="6">
        <v>50249</v>
      </c>
      <c r="N4872" s="6">
        <v>117461</v>
      </c>
      <c r="O4872" s="6">
        <v>36016</v>
      </c>
      <c r="P4872" s="6">
        <v>100893</v>
      </c>
      <c r="Q4872" s="6">
        <v>81146.2</v>
      </c>
    </row>
    <row r="4873" spans="7:17" x14ac:dyDescent="0.3">
      <c r="G4873" s="3" t="s">
        <v>74</v>
      </c>
      <c r="H4873" s="3" t="s">
        <v>25</v>
      </c>
      <c r="I4873" s="3" t="s">
        <v>80</v>
      </c>
      <c r="J4873" s="3" t="s">
        <v>82</v>
      </c>
      <c r="K4873" s="3" t="s">
        <v>83</v>
      </c>
      <c r="L4873" s="6">
        <v>101112</v>
      </c>
      <c r="M4873" s="6">
        <v>50249</v>
      </c>
      <c r="N4873" s="6">
        <v>117461</v>
      </c>
      <c r="O4873" s="6">
        <v>33332</v>
      </c>
      <c r="P4873" s="6">
        <v>41696</v>
      </c>
      <c r="Q4873" s="6">
        <v>68770</v>
      </c>
    </row>
    <row r="4874" spans="7:17" x14ac:dyDescent="0.3">
      <c r="G4874" s="3" t="s">
        <v>74</v>
      </c>
      <c r="H4874" s="3" t="s">
        <v>25</v>
      </c>
      <c r="I4874" s="3" t="s">
        <v>80</v>
      </c>
      <c r="J4874" s="3" t="s">
        <v>82</v>
      </c>
      <c r="K4874" s="3" t="s">
        <v>84</v>
      </c>
      <c r="L4874" s="6">
        <v>101112</v>
      </c>
      <c r="M4874" s="6">
        <v>50249</v>
      </c>
      <c r="N4874" s="6">
        <v>117461</v>
      </c>
      <c r="O4874" s="6">
        <v>33332</v>
      </c>
      <c r="P4874" s="6">
        <v>84732</v>
      </c>
      <c r="Q4874" s="6">
        <v>77377.2</v>
      </c>
    </row>
    <row r="4875" spans="7:17" x14ac:dyDescent="0.3">
      <c r="G4875" s="3" t="s">
        <v>74</v>
      </c>
      <c r="H4875" s="3" t="s">
        <v>25</v>
      </c>
      <c r="I4875" s="3" t="s">
        <v>80</v>
      </c>
      <c r="J4875" s="3" t="s">
        <v>82</v>
      </c>
      <c r="K4875" s="3" t="s">
        <v>24</v>
      </c>
      <c r="L4875" s="6">
        <v>101112</v>
      </c>
      <c r="M4875" s="6">
        <v>50249</v>
      </c>
      <c r="N4875" s="6">
        <v>117461</v>
      </c>
      <c r="O4875" s="6">
        <v>33332</v>
      </c>
      <c r="P4875" s="6">
        <v>100893</v>
      </c>
      <c r="Q4875" s="6">
        <v>80609.399999999994</v>
      </c>
    </row>
    <row r="4876" spans="7:17" x14ac:dyDescent="0.3">
      <c r="G4876" s="3" t="s">
        <v>74</v>
      </c>
      <c r="H4876" s="3" t="s">
        <v>25</v>
      </c>
      <c r="I4876" s="3" t="s">
        <v>80</v>
      </c>
      <c r="J4876" s="3" t="s">
        <v>83</v>
      </c>
      <c r="K4876" s="3" t="s">
        <v>84</v>
      </c>
      <c r="L4876" s="6">
        <v>101112</v>
      </c>
      <c r="M4876" s="6">
        <v>50249</v>
      </c>
      <c r="N4876" s="6">
        <v>117461</v>
      </c>
      <c r="O4876" s="6">
        <v>41696</v>
      </c>
      <c r="P4876" s="6">
        <v>84732</v>
      </c>
      <c r="Q4876" s="6">
        <v>79050</v>
      </c>
    </row>
    <row r="4877" spans="7:17" x14ac:dyDescent="0.3">
      <c r="G4877" s="3" t="s">
        <v>74</v>
      </c>
      <c r="H4877" s="3" t="s">
        <v>25</v>
      </c>
      <c r="I4877" s="3" t="s">
        <v>80</v>
      </c>
      <c r="J4877" s="3" t="s">
        <v>83</v>
      </c>
      <c r="K4877" s="3" t="s">
        <v>24</v>
      </c>
      <c r="L4877" s="6">
        <v>101112</v>
      </c>
      <c r="M4877" s="6">
        <v>50249</v>
      </c>
      <c r="N4877" s="6">
        <v>117461</v>
      </c>
      <c r="O4877" s="6">
        <v>41696</v>
      </c>
      <c r="P4877" s="6">
        <v>100893</v>
      </c>
      <c r="Q4877" s="6">
        <v>82282.2</v>
      </c>
    </row>
    <row r="4878" spans="7:17" x14ac:dyDescent="0.3">
      <c r="G4878" s="3" t="s">
        <v>74</v>
      </c>
      <c r="H4878" s="3" t="s">
        <v>25</v>
      </c>
      <c r="I4878" s="3" t="s">
        <v>80</v>
      </c>
      <c r="J4878" s="3" t="s">
        <v>84</v>
      </c>
      <c r="K4878" s="3" t="s">
        <v>24</v>
      </c>
      <c r="L4878" s="6">
        <v>101112</v>
      </c>
      <c r="M4878" s="6">
        <v>50249</v>
      </c>
      <c r="N4878" s="6">
        <v>117461</v>
      </c>
      <c r="O4878" s="6">
        <v>84732</v>
      </c>
      <c r="P4878" s="6">
        <v>100893</v>
      </c>
      <c r="Q4878" s="6">
        <v>90889.4</v>
      </c>
    </row>
    <row r="4879" spans="7:17" x14ac:dyDescent="0.3">
      <c r="G4879" s="3" t="s">
        <v>74</v>
      </c>
      <c r="H4879" s="3" t="s">
        <v>25</v>
      </c>
      <c r="I4879" s="3" t="s">
        <v>81</v>
      </c>
      <c r="J4879" s="3" t="s">
        <v>82</v>
      </c>
      <c r="K4879" s="3" t="s">
        <v>83</v>
      </c>
      <c r="L4879" s="6">
        <v>101112</v>
      </c>
      <c r="M4879" s="6">
        <v>50249</v>
      </c>
      <c r="N4879" s="6">
        <v>36016</v>
      </c>
      <c r="O4879" s="6">
        <v>33332</v>
      </c>
      <c r="P4879" s="6">
        <v>41696</v>
      </c>
      <c r="Q4879" s="6">
        <v>52481</v>
      </c>
    </row>
    <row r="4880" spans="7:17" x14ac:dyDescent="0.3">
      <c r="G4880" s="3" t="s">
        <v>74</v>
      </c>
      <c r="H4880" s="3" t="s">
        <v>25</v>
      </c>
      <c r="I4880" s="3" t="s">
        <v>81</v>
      </c>
      <c r="J4880" s="3" t="s">
        <v>82</v>
      </c>
      <c r="K4880" s="3" t="s">
        <v>84</v>
      </c>
      <c r="L4880" s="6">
        <v>101112</v>
      </c>
      <c r="M4880" s="6">
        <v>50249</v>
      </c>
      <c r="N4880" s="6">
        <v>36016</v>
      </c>
      <c r="O4880" s="6">
        <v>33332</v>
      </c>
      <c r="P4880" s="6">
        <v>84732</v>
      </c>
      <c r="Q4880" s="6">
        <v>61088.2</v>
      </c>
    </row>
    <row r="4881" spans="7:17" x14ac:dyDescent="0.3">
      <c r="G4881" s="3" t="s">
        <v>74</v>
      </c>
      <c r="H4881" s="3" t="s">
        <v>25</v>
      </c>
      <c r="I4881" s="3" t="s">
        <v>81</v>
      </c>
      <c r="J4881" s="3" t="s">
        <v>82</v>
      </c>
      <c r="K4881" s="3" t="s">
        <v>24</v>
      </c>
      <c r="L4881" s="6">
        <v>101112</v>
      </c>
      <c r="M4881" s="6">
        <v>50249</v>
      </c>
      <c r="N4881" s="6">
        <v>36016</v>
      </c>
      <c r="O4881" s="6">
        <v>33332</v>
      </c>
      <c r="P4881" s="6">
        <v>100893</v>
      </c>
      <c r="Q4881" s="6">
        <v>64320.4</v>
      </c>
    </row>
    <row r="4882" spans="7:17" x14ac:dyDescent="0.3">
      <c r="G4882" s="3" t="s">
        <v>74</v>
      </c>
      <c r="H4882" s="3" t="s">
        <v>25</v>
      </c>
      <c r="I4882" s="3" t="s">
        <v>81</v>
      </c>
      <c r="J4882" s="3" t="s">
        <v>83</v>
      </c>
      <c r="K4882" s="3" t="s">
        <v>84</v>
      </c>
      <c r="L4882" s="6">
        <v>101112</v>
      </c>
      <c r="M4882" s="6">
        <v>50249</v>
      </c>
      <c r="N4882" s="6">
        <v>36016</v>
      </c>
      <c r="O4882" s="6">
        <v>41696</v>
      </c>
      <c r="P4882" s="6">
        <v>84732</v>
      </c>
      <c r="Q4882" s="6">
        <v>62761</v>
      </c>
    </row>
    <row r="4883" spans="7:17" x14ac:dyDescent="0.3">
      <c r="G4883" s="3" t="s">
        <v>74</v>
      </c>
      <c r="H4883" s="3" t="s">
        <v>25</v>
      </c>
      <c r="I4883" s="3" t="s">
        <v>81</v>
      </c>
      <c r="J4883" s="3" t="s">
        <v>83</v>
      </c>
      <c r="K4883" s="3" t="s">
        <v>24</v>
      </c>
      <c r="L4883" s="6">
        <v>101112</v>
      </c>
      <c r="M4883" s="6">
        <v>50249</v>
      </c>
      <c r="N4883" s="6">
        <v>36016</v>
      </c>
      <c r="O4883" s="6">
        <v>41696</v>
      </c>
      <c r="P4883" s="6">
        <v>100893</v>
      </c>
      <c r="Q4883" s="6">
        <v>65993.2</v>
      </c>
    </row>
    <row r="4884" spans="7:17" x14ac:dyDescent="0.3">
      <c r="G4884" s="3" t="s">
        <v>74</v>
      </c>
      <c r="H4884" s="3" t="s">
        <v>25</v>
      </c>
      <c r="I4884" s="3" t="s">
        <v>81</v>
      </c>
      <c r="J4884" s="3" t="s">
        <v>84</v>
      </c>
      <c r="K4884" s="3" t="s">
        <v>24</v>
      </c>
      <c r="L4884" s="6">
        <v>101112</v>
      </c>
      <c r="M4884" s="6">
        <v>50249</v>
      </c>
      <c r="N4884" s="6">
        <v>36016</v>
      </c>
      <c r="O4884" s="6">
        <v>84732</v>
      </c>
      <c r="P4884" s="6">
        <v>100893</v>
      </c>
      <c r="Q4884" s="6">
        <v>74600.399999999994</v>
      </c>
    </row>
    <row r="4885" spans="7:17" x14ac:dyDescent="0.3">
      <c r="G4885" s="3" t="s">
        <v>74</v>
      </c>
      <c r="H4885" s="3" t="s">
        <v>25</v>
      </c>
      <c r="I4885" s="3" t="s">
        <v>82</v>
      </c>
      <c r="J4885" s="3" t="s">
        <v>83</v>
      </c>
      <c r="K4885" s="3" t="s">
        <v>84</v>
      </c>
      <c r="L4885" s="6">
        <v>101112</v>
      </c>
      <c r="M4885" s="6">
        <v>50249</v>
      </c>
      <c r="N4885" s="6">
        <v>33332</v>
      </c>
      <c r="O4885" s="6">
        <v>41696</v>
      </c>
      <c r="P4885" s="6">
        <v>84732</v>
      </c>
      <c r="Q4885" s="6">
        <v>62224.2</v>
      </c>
    </row>
    <row r="4886" spans="7:17" x14ac:dyDescent="0.3">
      <c r="G4886" s="3" t="s">
        <v>74</v>
      </c>
      <c r="H4886" s="3" t="s">
        <v>25</v>
      </c>
      <c r="I4886" s="3" t="s">
        <v>82</v>
      </c>
      <c r="J4886" s="3" t="s">
        <v>83</v>
      </c>
      <c r="K4886" s="3" t="s">
        <v>24</v>
      </c>
      <c r="L4886" s="6">
        <v>101112</v>
      </c>
      <c r="M4886" s="6">
        <v>50249</v>
      </c>
      <c r="N4886" s="6">
        <v>33332</v>
      </c>
      <c r="O4886" s="6">
        <v>41696</v>
      </c>
      <c r="P4886" s="6">
        <v>100893</v>
      </c>
      <c r="Q4886" s="6">
        <v>65456.4</v>
      </c>
    </row>
    <row r="4887" spans="7:17" x14ac:dyDescent="0.3">
      <c r="G4887" s="3" t="s">
        <v>74</v>
      </c>
      <c r="H4887" s="3" t="s">
        <v>25</v>
      </c>
      <c r="I4887" s="3" t="s">
        <v>82</v>
      </c>
      <c r="J4887" s="3" t="s">
        <v>84</v>
      </c>
      <c r="K4887" s="3" t="s">
        <v>24</v>
      </c>
      <c r="L4887" s="6">
        <v>101112</v>
      </c>
      <c r="M4887" s="6">
        <v>50249</v>
      </c>
      <c r="N4887" s="6">
        <v>33332</v>
      </c>
      <c r="O4887" s="6">
        <v>84732</v>
      </c>
      <c r="P4887" s="6">
        <v>100893</v>
      </c>
      <c r="Q4887" s="6">
        <v>74063.600000000006</v>
      </c>
    </row>
    <row r="4888" spans="7:17" x14ac:dyDescent="0.3">
      <c r="G4888" s="3" t="s">
        <v>74</v>
      </c>
      <c r="H4888" s="3" t="s">
        <v>25</v>
      </c>
      <c r="I4888" s="3" t="s">
        <v>83</v>
      </c>
      <c r="J4888" s="3" t="s">
        <v>84</v>
      </c>
      <c r="K4888" s="3" t="s">
        <v>24</v>
      </c>
      <c r="L4888" s="6">
        <v>101112</v>
      </c>
      <c r="M4888" s="6">
        <v>50249</v>
      </c>
      <c r="N4888" s="6">
        <v>41696</v>
      </c>
      <c r="O4888" s="6">
        <v>84732</v>
      </c>
      <c r="P4888" s="6">
        <v>100893</v>
      </c>
      <c r="Q4888" s="6">
        <v>75736.399999999994</v>
      </c>
    </row>
    <row r="4889" spans="7:17" x14ac:dyDescent="0.3">
      <c r="G4889" s="3" t="s">
        <v>74</v>
      </c>
      <c r="H4889" s="3" t="s">
        <v>80</v>
      </c>
      <c r="I4889" s="3" t="s">
        <v>81</v>
      </c>
      <c r="J4889" s="3" t="s">
        <v>82</v>
      </c>
      <c r="K4889" s="3" t="s">
        <v>83</v>
      </c>
      <c r="L4889" s="6">
        <v>101112</v>
      </c>
      <c r="M4889" s="6">
        <v>117461</v>
      </c>
      <c r="N4889" s="6">
        <v>36016</v>
      </c>
      <c r="O4889" s="6">
        <v>33332</v>
      </c>
      <c r="P4889" s="6">
        <v>41696</v>
      </c>
      <c r="Q4889" s="6">
        <v>65923.399999999994</v>
      </c>
    </row>
    <row r="4890" spans="7:17" x14ac:dyDescent="0.3">
      <c r="G4890" s="3" t="s">
        <v>74</v>
      </c>
      <c r="H4890" s="3" t="s">
        <v>80</v>
      </c>
      <c r="I4890" s="3" t="s">
        <v>81</v>
      </c>
      <c r="J4890" s="3" t="s">
        <v>82</v>
      </c>
      <c r="K4890" s="3" t="s">
        <v>84</v>
      </c>
      <c r="L4890" s="6">
        <v>101112</v>
      </c>
      <c r="M4890" s="6">
        <v>117461</v>
      </c>
      <c r="N4890" s="6">
        <v>36016</v>
      </c>
      <c r="O4890" s="6">
        <v>33332</v>
      </c>
      <c r="P4890" s="6">
        <v>84732</v>
      </c>
      <c r="Q4890" s="6">
        <v>74530.600000000006</v>
      </c>
    </row>
    <row r="4891" spans="7:17" x14ac:dyDescent="0.3">
      <c r="G4891" s="3" t="s">
        <v>74</v>
      </c>
      <c r="H4891" s="3" t="s">
        <v>80</v>
      </c>
      <c r="I4891" s="3" t="s">
        <v>81</v>
      </c>
      <c r="J4891" s="3" t="s">
        <v>82</v>
      </c>
      <c r="K4891" s="3" t="s">
        <v>24</v>
      </c>
      <c r="L4891" s="6">
        <v>101112</v>
      </c>
      <c r="M4891" s="6">
        <v>117461</v>
      </c>
      <c r="N4891" s="6">
        <v>36016</v>
      </c>
      <c r="O4891" s="6">
        <v>33332</v>
      </c>
      <c r="P4891" s="6">
        <v>100893</v>
      </c>
      <c r="Q4891" s="6">
        <v>77762.8</v>
      </c>
    </row>
    <row r="4892" spans="7:17" x14ac:dyDescent="0.3">
      <c r="G4892" s="3" t="s">
        <v>74</v>
      </c>
      <c r="H4892" s="3" t="s">
        <v>80</v>
      </c>
      <c r="I4892" s="3" t="s">
        <v>81</v>
      </c>
      <c r="J4892" s="3" t="s">
        <v>83</v>
      </c>
      <c r="K4892" s="3" t="s">
        <v>84</v>
      </c>
      <c r="L4892" s="6">
        <v>101112</v>
      </c>
      <c r="M4892" s="6">
        <v>117461</v>
      </c>
      <c r="N4892" s="6">
        <v>36016</v>
      </c>
      <c r="O4892" s="6">
        <v>41696</v>
      </c>
      <c r="P4892" s="6">
        <v>84732</v>
      </c>
      <c r="Q4892" s="6">
        <v>76203.399999999994</v>
      </c>
    </row>
    <row r="4893" spans="7:17" x14ac:dyDescent="0.3">
      <c r="G4893" s="3" t="s">
        <v>74</v>
      </c>
      <c r="H4893" s="3" t="s">
        <v>80</v>
      </c>
      <c r="I4893" s="3" t="s">
        <v>81</v>
      </c>
      <c r="J4893" s="3" t="s">
        <v>83</v>
      </c>
      <c r="K4893" s="3" t="s">
        <v>24</v>
      </c>
      <c r="L4893" s="6">
        <v>101112</v>
      </c>
      <c r="M4893" s="6">
        <v>117461</v>
      </c>
      <c r="N4893" s="6">
        <v>36016</v>
      </c>
      <c r="O4893" s="6">
        <v>41696</v>
      </c>
      <c r="P4893" s="6">
        <v>100893</v>
      </c>
      <c r="Q4893" s="6">
        <v>79435.600000000006</v>
      </c>
    </row>
    <row r="4894" spans="7:17" x14ac:dyDescent="0.3">
      <c r="G4894" s="3" t="s">
        <v>74</v>
      </c>
      <c r="H4894" s="3" t="s">
        <v>80</v>
      </c>
      <c r="I4894" s="3" t="s">
        <v>81</v>
      </c>
      <c r="J4894" s="3" t="s">
        <v>84</v>
      </c>
      <c r="K4894" s="3" t="s">
        <v>24</v>
      </c>
      <c r="L4894" s="6">
        <v>101112</v>
      </c>
      <c r="M4894" s="6">
        <v>117461</v>
      </c>
      <c r="N4894" s="6">
        <v>36016</v>
      </c>
      <c r="O4894" s="6">
        <v>84732</v>
      </c>
      <c r="P4894" s="6">
        <v>100893</v>
      </c>
      <c r="Q4894" s="6">
        <v>88042.8</v>
      </c>
    </row>
    <row r="4895" spans="7:17" x14ac:dyDescent="0.3">
      <c r="G4895" s="3" t="s">
        <v>74</v>
      </c>
      <c r="H4895" s="3" t="s">
        <v>80</v>
      </c>
      <c r="I4895" s="3" t="s">
        <v>82</v>
      </c>
      <c r="J4895" s="3" t="s">
        <v>83</v>
      </c>
      <c r="K4895" s="3" t="s">
        <v>84</v>
      </c>
      <c r="L4895" s="6">
        <v>101112</v>
      </c>
      <c r="M4895" s="6">
        <v>117461</v>
      </c>
      <c r="N4895" s="6">
        <v>33332</v>
      </c>
      <c r="O4895" s="6">
        <v>41696</v>
      </c>
      <c r="P4895" s="6">
        <v>84732</v>
      </c>
      <c r="Q4895" s="6">
        <v>75666.600000000006</v>
      </c>
    </row>
    <row r="4896" spans="7:17" x14ac:dyDescent="0.3">
      <c r="G4896" s="3" t="s">
        <v>74</v>
      </c>
      <c r="H4896" s="3" t="s">
        <v>80</v>
      </c>
      <c r="I4896" s="3" t="s">
        <v>82</v>
      </c>
      <c r="J4896" s="3" t="s">
        <v>83</v>
      </c>
      <c r="K4896" s="3" t="s">
        <v>24</v>
      </c>
      <c r="L4896" s="6">
        <v>101112</v>
      </c>
      <c r="M4896" s="6">
        <v>117461</v>
      </c>
      <c r="N4896" s="6">
        <v>33332</v>
      </c>
      <c r="O4896" s="6">
        <v>41696</v>
      </c>
      <c r="P4896" s="6">
        <v>100893</v>
      </c>
      <c r="Q4896" s="6">
        <v>78898.8</v>
      </c>
    </row>
    <row r="4897" spans="7:17" x14ac:dyDescent="0.3">
      <c r="G4897" s="3" t="s">
        <v>74</v>
      </c>
      <c r="H4897" s="3" t="s">
        <v>80</v>
      </c>
      <c r="I4897" s="3" t="s">
        <v>82</v>
      </c>
      <c r="J4897" s="3" t="s">
        <v>84</v>
      </c>
      <c r="K4897" s="3" t="s">
        <v>24</v>
      </c>
      <c r="L4897" s="6">
        <v>101112</v>
      </c>
      <c r="M4897" s="6">
        <v>117461</v>
      </c>
      <c r="N4897" s="6">
        <v>33332</v>
      </c>
      <c r="O4897" s="6">
        <v>84732</v>
      </c>
      <c r="P4897" s="6">
        <v>100893</v>
      </c>
      <c r="Q4897" s="6">
        <v>87506</v>
      </c>
    </row>
    <row r="4898" spans="7:17" x14ac:dyDescent="0.3">
      <c r="G4898" s="3" t="s">
        <v>74</v>
      </c>
      <c r="H4898" s="3" t="s">
        <v>80</v>
      </c>
      <c r="I4898" s="3" t="s">
        <v>83</v>
      </c>
      <c r="J4898" s="3" t="s">
        <v>84</v>
      </c>
      <c r="K4898" s="3" t="s">
        <v>24</v>
      </c>
      <c r="L4898" s="6">
        <v>101112</v>
      </c>
      <c r="M4898" s="6">
        <v>117461</v>
      </c>
      <c r="N4898" s="6">
        <v>41696</v>
      </c>
      <c r="O4898" s="6">
        <v>84732</v>
      </c>
      <c r="P4898" s="6">
        <v>100893</v>
      </c>
      <c r="Q4898" s="6">
        <v>89178.8</v>
      </c>
    </row>
    <row r="4899" spans="7:17" x14ac:dyDescent="0.3">
      <c r="G4899" s="3" t="s">
        <v>74</v>
      </c>
      <c r="H4899" s="3" t="s">
        <v>81</v>
      </c>
      <c r="I4899" s="3" t="s">
        <v>82</v>
      </c>
      <c r="J4899" s="3" t="s">
        <v>83</v>
      </c>
      <c r="K4899" s="3" t="s">
        <v>84</v>
      </c>
      <c r="L4899" s="6">
        <v>101112</v>
      </c>
      <c r="M4899" s="6">
        <v>36016</v>
      </c>
      <c r="N4899" s="6">
        <v>33332</v>
      </c>
      <c r="O4899" s="6">
        <v>41696</v>
      </c>
      <c r="P4899" s="6">
        <v>84732</v>
      </c>
      <c r="Q4899" s="6">
        <v>59377.599999999999</v>
      </c>
    </row>
    <row r="4900" spans="7:17" x14ac:dyDescent="0.3">
      <c r="G4900" s="3" t="s">
        <v>74</v>
      </c>
      <c r="H4900" s="3" t="s">
        <v>81</v>
      </c>
      <c r="I4900" s="3" t="s">
        <v>82</v>
      </c>
      <c r="J4900" s="3" t="s">
        <v>83</v>
      </c>
      <c r="K4900" s="3" t="s">
        <v>24</v>
      </c>
      <c r="L4900" s="6">
        <v>101112</v>
      </c>
      <c r="M4900" s="6">
        <v>36016</v>
      </c>
      <c r="N4900" s="6">
        <v>33332</v>
      </c>
      <c r="O4900" s="6">
        <v>41696</v>
      </c>
      <c r="P4900" s="6">
        <v>100893</v>
      </c>
      <c r="Q4900" s="6">
        <v>62609.8</v>
      </c>
    </row>
    <row r="4901" spans="7:17" x14ac:dyDescent="0.3">
      <c r="G4901" s="3" t="s">
        <v>74</v>
      </c>
      <c r="H4901" s="3" t="s">
        <v>81</v>
      </c>
      <c r="I4901" s="3" t="s">
        <v>82</v>
      </c>
      <c r="J4901" s="3" t="s">
        <v>84</v>
      </c>
      <c r="K4901" s="3" t="s">
        <v>24</v>
      </c>
      <c r="L4901" s="6">
        <v>101112</v>
      </c>
      <c r="M4901" s="6">
        <v>36016</v>
      </c>
      <c r="N4901" s="6">
        <v>33332</v>
      </c>
      <c r="O4901" s="6">
        <v>84732</v>
      </c>
      <c r="P4901" s="6">
        <v>100893</v>
      </c>
      <c r="Q4901" s="6">
        <v>71217</v>
      </c>
    </row>
    <row r="4902" spans="7:17" x14ac:dyDescent="0.3">
      <c r="G4902" s="3" t="s">
        <v>74</v>
      </c>
      <c r="H4902" s="3" t="s">
        <v>81</v>
      </c>
      <c r="I4902" s="3" t="s">
        <v>83</v>
      </c>
      <c r="J4902" s="3" t="s">
        <v>84</v>
      </c>
      <c r="K4902" s="3" t="s">
        <v>24</v>
      </c>
      <c r="L4902" s="6">
        <v>101112</v>
      </c>
      <c r="M4902" s="6">
        <v>36016</v>
      </c>
      <c r="N4902" s="6">
        <v>41696</v>
      </c>
      <c r="O4902" s="6">
        <v>84732</v>
      </c>
      <c r="P4902" s="6">
        <v>100893</v>
      </c>
      <c r="Q4902" s="6">
        <v>72889.8</v>
      </c>
    </row>
    <row r="4903" spans="7:17" x14ac:dyDescent="0.3">
      <c r="G4903" s="3" t="s">
        <v>74</v>
      </c>
      <c r="H4903" s="3" t="s">
        <v>82</v>
      </c>
      <c r="I4903" s="3" t="s">
        <v>83</v>
      </c>
      <c r="J4903" s="3" t="s">
        <v>84</v>
      </c>
      <c r="K4903" s="3" t="s">
        <v>24</v>
      </c>
      <c r="L4903" s="6">
        <v>101112</v>
      </c>
      <c r="M4903" s="6">
        <v>33332</v>
      </c>
      <c r="N4903" s="6">
        <v>41696</v>
      </c>
      <c r="O4903" s="6">
        <v>84732</v>
      </c>
      <c r="P4903" s="6">
        <v>100893</v>
      </c>
      <c r="Q4903" s="6">
        <v>72353</v>
      </c>
    </row>
    <row r="4904" spans="7:17" x14ac:dyDescent="0.3">
      <c r="G4904" s="3" t="s">
        <v>75</v>
      </c>
      <c r="H4904" s="3" t="s">
        <v>76</v>
      </c>
      <c r="I4904" s="3" t="s">
        <v>23</v>
      </c>
      <c r="J4904" s="3" t="s">
        <v>77</v>
      </c>
      <c r="K4904" s="3" t="s">
        <v>78</v>
      </c>
      <c r="L4904" s="6">
        <v>19868</v>
      </c>
      <c r="M4904" s="6">
        <v>36021</v>
      </c>
      <c r="N4904" s="6">
        <v>12030</v>
      </c>
      <c r="O4904" s="6">
        <v>65219</v>
      </c>
      <c r="P4904" s="6">
        <v>94450</v>
      </c>
      <c r="Q4904" s="6">
        <v>45517.599999999999</v>
      </c>
    </row>
    <row r="4905" spans="7:17" x14ac:dyDescent="0.3">
      <c r="G4905" s="3" t="s">
        <v>75</v>
      </c>
      <c r="H4905" s="3" t="s">
        <v>76</v>
      </c>
      <c r="I4905" s="3" t="s">
        <v>23</v>
      </c>
      <c r="J4905" s="3" t="s">
        <v>77</v>
      </c>
      <c r="K4905" s="3" t="s">
        <v>79</v>
      </c>
      <c r="L4905" s="6">
        <v>19868</v>
      </c>
      <c r="M4905" s="6">
        <v>36021</v>
      </c>
      <c r="N4905" s="6">
        <v>12030</v>
      </c>
      <c r="O4905" s="6">
        <v>65219</v>
      </c>
      <c r="P4905" s="6">
        <v>97051</v>
      </c>
      <c r="Q4905" s="6">
        <v>46037.8</v>
      </c>
    </row>
    <row r="4906" spans="7:17" x14ac:dyDescent="0.3">
      <c r="G4906" s="3" t="s">
        <v>75</v>
      </c>
      <c r="H4906" s="3" t="s">
        <v>76</v>
      </c>
      <c r="I4906" s="3" t="s">
        <v>23</v>
      </c>
      <c r="J4906" s="3" t="s">
        <v>77</v>
      </c>
      <c r="K4906" s="3" t="s">
        <v>25</v>
      </c>
      <c r="L4906" s="6">
        <v>19868</v>
      </c>
      <c r="M4906" s="6">
        <v>36021</v>
      </c>
      <c r="N4906" s="6">
        <v>12030</v>
      </c>
      <c r="O4906" s="6">
        <v>65219</v>
      </c>
      <c r="P4906" s="6">
        <v>50249</v>
      </c>
      <c r="Q4906" s="6">
        <v>36677.4</v>
      </c>
    </row>
    <row r="4907" spans="7:17" x14ac:dyDescent="0.3">
      <c r="G4907" s="3" t="s">
        <v>75</v>
      </c>
      <c r="H4907" s="3" t="s">
        <v>76</v>
      </c>
      <c r="I4907" s="3" t="s">
        <v>23</v>
      </c>
      <c r="J4907" s="3" t="s">
        <v>77</v>
      </c>
      <c r="K4907" s="3" t="s">
        <v>80</v>
      </c>
      <c r="L4907" s="6">
        <v>19868</v>
      </c>
      <c r="M4907" s="6">
        <v>36021</v>
      </c>
      <c r="N4907" s="6">
        <v>12030</v>
      </c>
      <c r="O4907" s="6">
        <v>65219</v>
      </c>
      <c r="P4907" s="6">
        <v>117461</v>
      </c>
      <c r="Q4907" s="6">
        <v>50119.8</v>
      </c>
    </row>
    <row r="4908" spans="7:17" x14ac:dyDescent="0.3">
      <c r="G4908" s="3" t="s">
        <v>75</v>
      </c>
      <c r="H4908" s="3" t="s">
        <v>76</v>
      </c>
      <c r="I4908" s="3" t="s">
        <v>23</v>
      </c>
      <c r="J4908" s="3" t="s">
        <v>77</v>
      </c>
      <c r="K4908" s="3" t="s">
        <v>81</v>
      </c>
      <c r="L4908" s="6">
        <v>19868</v>
      </c>
      <c r="M4908" s="6">
        <v>36021</v>
      </c>
      <c r="N4908" s="6">
        <v>12030</v>
      </c>
      <c r="O4908" s="6">
        <v>65219</v>
      </c>
      <c r="P4908" s="6">
        <v>36016</v>
      </c>
      <c r="Q4908" s="6">
        <v>33830.800000000003</v>
      </c>
    </row>
    <row r="4909" spans="7:17" x14ac:dyDescent="0.3">
      <c r="G4909" s="3" t="s">
        <v>75</v>
      </c>
      <c r="H4909" s="3" t="s">
        <v>76</v>
      </c>
      <c r="I4909" s="3" t="s">
        <v>23</v>
      </c>
      <c r="J4909" s="3" t="s">
        <v>77</v>
      </c>
      <c r="K4909" s="3" t="s">
        <v>82</v>
      </c>
      <c r="L4909" s="6">
        <v>19868</v>
      </c>
      <c r="M4909" s="6">
        <v>36021</v>
      </c>
      <c r="N4909" s="6">
        <v>12030</v>
      </c>
      <c r="O4909" s="6">
        <v>65219</v>
      </c>
      <c r="P4909" s="6">
        <v>33332</v>
      </c>
      <c r="Q4909" s="6">
        <v>33294</v>
      </c>
    </row>
    <row r="4910" spans="7:17" x14ac:dyDescent="0.3">
      <c r="G4910" s="3" t="s">
        <v>75</v>
      </c>
      <c r="H4910" s="3" t="s">
        <v>76</v>
      </c>
      <c r="I4910" s="3" t="s">
        <v>23</v>
      </c>
      <c r="J4910" s="3" t="s">
        <v>77</v>
      </c>
      <c r="K4910" s="3" t="s">
        <v>83</v>
      </c>
      <c r="L4910" s="6">
        <v>19868</v>
      </c>
      <c r="M4910" s="6">
        <v>36021</v>
      </c>
      <c r="N4910" s="6">
        <v>12030</v>
      </c>
      <c r="O4910" s="6">
        <v>65219</v>
      </c>
      <c r="P4910" s="6">
        <v>41696</v>
      </c>
      <c r="Q4910" s="6">
        <v>34966.800000000003</v>
      </c>
    </row>
    <row r="4911" spans="7:17" x14ac:dyDescent="0.3">
      <c r="G4911" s="3" t="s">
        <v>75</v>
      </c>
      <c r="H4911" s="3" t="s">
        <v>76</v>
      </c>
      <c r="I4911" s="3" t="s">
        <v>23</v>
      </c>
      <c r="J4911" s="3" t="s">
        <v>77</v>
      </c>
      <c r="K4911" s="3" t="s">
        <v>84</v>
      </c>
      <c r="L4911" s="6">
        <v>19868</v>
      </c>
      <c r="M4911" s="6">
        <v>36021</v>
      </c>
      <c r="N4911" s="6">
        <v>12030</v>
      </c>
      <c r="O4911" s="6">
        <v>65219</v>
      </c>
      <c r="P4911" s="6">
        <v>84732</v>
      </c>
      <c r="Q4911" s="6">
        <v>43574</v>
      </c>
    </row>
    <row r="4912" spans="7:17" x14ac:dyDescent="0.3">
      <c r="G4912" s="3" t="s">
        <v>75</v>
      </c>
      <c r="H4912" s="3" t="s">
        <v>76</v>
      </c>
      <c r="I4912" s="3" t="s">
        <v>23</v>
      </c>
      <c r="J4912" s="3" t="s">
        <v>77</v>
      </c>
      <c r="K4912" s="3" t="s">
        <v>24</v>
      </c>
      <c r="L4912" s="6">
        <v>19868</v>
      </c>
      <c r="M4912" s="6">
        <v>36021</v>
      </c>
      <c r="N4912" s="6">
        <v>12030</v>
      </c>
      <c r="O4912" s="6">
        <v>65219</v>
      </c>
      <c r="P4912" s="6">
        <v>100893</v>
      </c>
      <c r="Q4912" s="6">
        <v>46806.2</v>
      </c>
    </row>
    <row r="4913" spans="7:17" x14ac:dyDescent="0.3">
      <c r="G4913" s="3" t="s">
        <v>75</v>
      </c>
      <c r="H4913" s="3" t="s">
        <v>76</v>
      </c>
      <c r="I4913" s="3" t="s">
        <v>23</v>
      </c>
      <c r="J4913" s="3" t="s">
        <v>78</v>
      </c>
      <c r="K4913" s="3" t="s">
        <v>79</v>
      </c>
      <c r="L4913" s="6">
        <v>19868</v>
      </c>
      <c r="M4913" s="6">
        <v>36021</v>
      </c>
      <c r="N4913" s="6">
        <v>12030</v>
      </c>
      <c r="O4913" s="6">
        <v>94450</v>
      </c>
      <c r="P4913" s="6">
        <v>97051</v>
      </c>
      <c r="Q4913" s="6">
        <v>51884</v>
      </c>
    </row>
    <row r="4914" spans="7:17" x14ac:dyDescent="0.3">
      <c r="G4914" s="3" t="s">
        <v>75</v>
      </c>
      <c r="H4914" s="3" t="s">
        <v>76</v>
      </c>
      <c r="I4914" s="3" t="s">
        <v>23</v>
      </c>
      <c r="J4914" s="3" t="s">
        <v>78</v>
      </c>
      <c r="K4914" s="3" t="s">
        <v>25</v>
      </c>
      <c r="L4914" s="6">
        <v>19868</v>
      </c>
      <c r="M4914" s="6">
        <v>36021</v>
      </c>
      <c r="N4914" s="6">
        <v>12030</v>
      </c>
      <c r="O4914" s="6">
        <v>94450</v>
      </c>
      <c r="P4914" s="6">
        <v>50249</v>
      </c>
      <c r="Q4914" s="6">
        <v>42523.6</v>
      </c>
    </row>
    <row r="4915" spans="7:17" x14ac:dyDescent="0.3">
      <c r="G4915" s="3" t="s">
        <v>75</v>
      </c>
      <c r="H4915" s="3" t="s">
        <v>76</v>
      </c>
      <c r="I4915" s="3" t="s">
        <v>23</v>
      </c>
      <c r="J4915" s="3" t="s">
        <v>78</v>
      </c>
      <c r="K4915" s="3" t="s">
        <v>80</v>
      </c>
      <c r="L4915" s="6">
        <v>19868</v>
      </c>
      <c r="M4915" s="6">
        <v>36021</v>
      </c>
      <c r="N4915" s="6">
        <v>12030</v>
      </c>
      <c r="O4915" s="6">
        <v>94450</v>
      </c>
      <c r="P4915" s="6">
        <v>117461</v>
      </c>
      <c r="Q4915" s="6">
        <v>55966</v>
      </c>
    </row>
    <row r="4916" spans="7:17" x14ac:dyDescent="0.3">
      <c r="G4916" s="3" t="s">
        <v>75</v>
      </c>
      <c r="H4916" s="3" t="s">
        <v>76</v>
      </c>
      <c r="I4916" s="3" t="s">
        <v>23</v>
      </c>
      <c r="J4916" s="3" t="s">
        <v>78</v>
      </c>
      <c r="K4916" s="3" t="s">
        <v>81</v>
      </c>
      <c r="L4916" s="6">
        <v>19868</v>
      </c>
      <c r="M4916" s="6">
        <v>36021</v>
      </c>
      <c r="N4916" s="6">
        <v>12030</v>
      </c>
      <c r="O4916" s="6">
        <v>94450</v>
      </c>
      <c r="P4916" s="6">
        <v>36016</v>
      </c>
      <c r="Q4916" s="6">
        <v>39677</v>
      </c>
    </row>
    <row r="4917" spans="7:17" x14ac:dyDescent="0.3">
      <c r="G4917" s="3" t="s">
        <v>75</v>
      </c>
      <c r="H4917" s="3" t="s">
        <v>76</v>
      </c>
      <c r="I4917" s="3" t="s">
        <v>23</v>
      </c>
      <c r="J4917" s="3" t="s">
        <v>78</v>
      </c>
      <c r="K4917" s="3" t="s">
        <v>82</v>
      </c>
      <c r="L4917" s="6">
        <v>19868</v>
      </c>
      <c r="M4917" s="6">
        <v>36021</v>
      </c>
      <c r="N4917" s="6">
        <v>12030</v>
      </c>
      <c r="O4917" s="6">
        <v>94450</v>
      </c>
      <c r="P4917" s="6">
        <v>33332</v>
      </c>
      <c r="Q4917" s="6">
        <v>39140.199999999997</v>
      </c>
    </row>
    <row r="4918" spans="7:17" x14ac:dyDescent="0.3">
      <c r="G4918" s="3" t="s">
        <v>75</v>
      </c>
      <c r="H4918" s="3" t="s">
        <v>76</v>
      </c>
      <c r="I4918" s="3" t="s">
        <v>23</v>
      </c>
      <c r="J4918" s="3" t="s">
        <v>78</v>
      </c>
      <c r="K4918" s="3" t="s">
        <v>83</v>
      </c>
      <c r="L4918" s="6">
        <v>19868</v>
      </c>
      <c r="M4918" s="6">
        <v>36021</v>
      </c>
      <c r="N4918" s="6">
        <v>12030</v>
      </c>
      <c r="O4918" s="6">
        <v>94450</v>
      </c>
      <c r="P4918" s="6">
        <v>41696</v>
      </c>
      <c r="Q4918" s="6">
        <v>40813</v>
      </c>
    </row>
    <row r="4919" spans="7:17" x14ac:dyDescent="0.3">
      <c r="G4919" s="3" t="s">
        <v>75</v>
      </c>
      <c r="H4919" s="3" t="s">
        <v>76</v>
      </c>
      <c r="I4919" s="3" t="s">
        <v>23</v>
      </c>
      <c r="J4919" s="3" t="s">
        <v>78</v>
      </c>
      <c r="K4919" s="3" t="s">
        <v>84</v>
      </c>
      <c r="L4919" s="6">
        <v>19868</v>
      </c>
      <c r="M4919" s="6">
        <v>36021</v>
      </c>
      <c r="N4919" s="6">
        <v>12030</v>
      </c>
      <c r="O4919" s="6">
        <v>94450</v>
      </c>
      <c r="P4919" s="6">
        <v>84732</v>
      </c>
      <c r="Q4919" s="6">
        <v>49420.2</v>
      </c>
    </row>
    <row r="4920" spans="7:17" x14ac:dyDescent="0.3">
      <c r="G4920" s="3" t="s">
        <v>75</v>
      </c>
      <c r="H4920" s="3" t="s">
        <v>76</v>
      </c>
      <c r="I4920" s="3" t="s">
        <v>23</v>
      </c>
      <c r="J4920" s="3" t="s">
        <v>78</v>
      </c>
      <c r="K4920" s="3" t="s">
        <v>24</v>
      </c>
      <c r="L4920" s="6">
        <v>19868</v>
      </c>
      <c r="M4920" s="6">
        <v>36021</v>
      </c>
      <c r="N4920" s="6">
        <v>12030</v>
      </c>
      <c r="O4920" s="6">
        <v>94450</v>
      </c>
      <c r="P4920" s="6">
        <v>100893</v>
      </c>
      <c r="Q4920" s="6">
        <v>52652.4</v>
      </c>
    </row>
    <row r="4921" spans="7:17" x14ac:dyDescent="0.3">
      <c r="G4921" s="3" t="s">
        <v>75</v>
      </c>
      <c r="H4921" s="3" t="s">
        <v>76</v>
      </c>
      <c r="I4921" s="3" t="s">
        <v>23</v>
      </c>
      <c r="J4921" s="3" t="s">
        <v>79</v>
      </c>
      <c r="K4921" s="3" t="s">
        <v>25</v>
      </c>
      <c r="L4921" s="6">
        <v>19868</v>
      </c>
      <c r="M4921" s="6">
        <v>36021</v>
      </c>
      <c r="N4921" s="6">
        <v>12030</v>
      </c>
      <c r="O4921" s="6">
        <v>97051</v>
      </c>
      <c r="P4921" s="6">
        <v>50249</v>
      </c>
      <c r="Q4921" s="6">
        <v>43043.8</v>
      </c>
    </row>
    <row r="4922" spans="7:17" x14ac:dyDescent="0.3">
      <c r="G4922" s="3" t="s">
        <v>75</v>
      </c>
      <c r="H4922" s="3" t="s">
        <v>76</v>
      </c>
      <c r="I4922" s="3" t="s">
        <v>23</v>
      </c>
      <c r="J4922" s="3" t="s">
        <v>79</v>
      </c>
      <c r="K4922" s="3" t="s">
        <v>80</v>
      </c>
      <c r="L4922" s="6">
        <v>19868</v>
      </c>
      <c r="M4922" s="6">
        <v>36021</v>
      </c>
      <c r="N4922" s="6">
        <v>12030</v>
      </c>
      <c r="O4922" s="6">
        <v>97051</v>
      </c>
      <c r="P4922" s="6">
        <v>117461</v>
      </c>
      <c r="Q4922" s="6">
        <v>56486.2</v>
      </c>
    </row>
    <row r="4923" spans="7:17" x14ac:dyDescent="0.3">
      <c r="G4923" s="3" t="s">
        <v>75</v>
      </c>
      <c r="H4923" s="3" t="s">
        <v>76</v>
      </c>
      <c r="I4923" s="3" t="s">
        <v>23</v>
      </c>
      <c r="J4923" s="3" t="s">
        <v>79</v>
      </c>
      <c r="K4923" s="3" t="s">
        <v>81</v>
      </c>
      <c r="L4923" s="6">
        <v>19868</v>
      </c>
      <c r="M4923" s="6">
        <v>36021</v>
      </c>
      <c r="N4923" s="6">
        <v>12030</v>
      </c>
      <c r="O4923" s="6">
        <v>97051</v>
      </c>
      <c r="P4923" s="6">
        <v>36016</v>
      </c>
      <c r="Q4923" s="6">
        <v>40197.199999999997</v>
      </c>
    </row>
    <row r="4924" spans="7:17" x14ac:dyDescent="0.3">
      <c r="G4924" s="3" t="s">
        <v>75</v>
      </c>
      <c r="H4924" s="3" t="s">
        <v>76</v>
      </c>
      <c r="I4924" s="3" t="s">
        <v>23</v>
      </c>
      <c r="J4924" s="3" t="s">
        <v>79</v>
      </c>
      <c r="K4924" s="3" t="s">
        <v>82</v>
      </c>
      <c r="L4924" s="6">
        <v>19868</v>
      </c>
      <c r="M4924" s="6">
        <v>36021</v>
      </c>
      <c r="N4924" s="6">
        <v>12030</v>
      </c>
      <c r="O4924" s="6">
        <v>97051</v>
      </c>
      <c r="P4924" s="6">
        <v>33332</v>
      </c>
      <c r="Q4924" s="6">
        <v>39660.400000000001</v>
      </c>
    </row>
    <row r="4925" spans="7:17" x14ac:dyDescent="0.3">
      <c r="G4925" s="3" t="s">
        <v>75</v>
      </c>
      <c r="H4925" s="3" t="s">
        <v>76</v>
      </c>
      <c r="I4925" s="3" t="s">
        <v>23</v>
      </c>
      <c r="J4925" s="3" t="s">
        <v>79</v>
      </c>
      <c r="K4925" s="3" t="s">
        <v>83</v>
      </c>
      <c r="L4925" s="6">
        <v>19868</v>
      </c>
      <c r="M4925" s="6">
        <v>36021</v>
      </c>
      <c r="N4925" s="6">
        <v>12030</v>
      </c>
      <c r="O4925" s="6">
        <v>97051</v>
      </c>
      <c r="P4925" s="6">
        <v>41696</v>
      </c>
      <c r="Q4925" s="6">
        <v>41333.199999999997</v>
      </c>
    </row>
    <row r="4926" spans="7:17" x14ac:dyDescent="0.3">
      <c r="G4926" s="3" t="s">
        <v>75</v>
      </c>
      <c r="H4926" s="3" t="s">
        <v>76</v>
      </c>
      <c r="I4926" s="3" t="s">
        <v>23</v>
      </c>
      <c r="J4926" s="3" t="s">
        <v>79</v>
      </c>
      <c r="K4926" s="3" t="s">
        <v>84</v>
      </c>
      <c r="L4926" s="6">
        <v>19868</v>
      </c>
      <c r="M4926" s="6">
        <v>36021</v>
      </c>
      <c r="N4926" s="6">
        <v>12030</v>
      </c>
      <c r="O4926" s="6">
        <v>97051</v>
      </c>
      <c r="P4926" s="6">
        <v>84732</v>
      </c>
      <c r="Q4926" s="6">
        <v>49940.4</v>
      </c>
    </row>
    <row r="4927" spans="7:17" x14ac:dyDescent="0.3">
      <c r="G4927" s="3" t="s">
        <v>75</v>
      </c>
      <c r="H4927" s="3" t="s">
        <v>76</v>
      </c>
      <c r="I4927" s="3" t="s">
        <v>23</v>
      </c>
      <c r="J4927" s="3" t="s">
        <v>79</v>
      </c>
      <c r="K4927" s="3" t="s">
        <v>24</v>
      </c>
      <c r="L4927" s="6">
        <v>19868</v>
      </c>
      <c r="M4927" s="6">
        <v>36021</v>
      </c>
      <c r="N4927" s="6">
        <v>12030</v>
      </c>
      <c r="O4927" s="6">
        <v>97051</v>
      </c>
      <c r="P4927" s="6">
        <v>100893</v>
      </c>
      <c r="Q4927" s="6">
        <v>53172.6</v>
      </c>
    </row>
    <row r="4928" spans="7:17" x14ac:dyDescent="0.3">
      <c r="G4928" s="3" t="s">
        <v>75</v>
      </c>
      <c r="H4928" s="3" t="s">
        <v>76</v>
      </c>
      <c r="I4928" s="3" t="s">
        <v>23</v>
      </c>
      <c r="J4928" s="3" t="s">
        <v>25</v>
      </c>
      <c r="K4928" s="3" t="s">
        <v>80</v>
      </c>
      <c r="L4928" s="6">
        <v>19868</v>
      </c>
      <c r="M4928" s="6">
        <v>36021</v>
      </c>
      <c r="N4928" s="6">
        <v>12030</v>
      </c>
      <c r="O4928" s="6">
        <v>50249</v>
      </c>
      <c r="P4928" s="6">
        <v>117461</v>
      </c>
      <c r="Q4928" s="6">
        <v>47125.8</v>
      </c>
    </row>
    <row r="4929" spans="7:17" x14ac:dyDescent="0.3">
      <c r="G4929" s="3" t="s">
        <v>75</v>
      </c>
      <c r="H4929" s="3" t="s">
        <v>76</v>
      </c>
      <c r="I4929" s="3" t="s">
        <v>23</v>
      </c>
      <c r="J4929" s="3" t="s">
        <v>25</v>
      </c>
      <c r="K4929" s="3" t="s">
        <v>81</v>
      </c>
      <c r="L4929" s="6">
        <v>19868</v>
      </c>
      <c r="M4929" s="6">
        <v>36021</v>
      </c>
      <c r="N4929" s="6">
        <v>12030</v>
      </c>
      <c r="O4929" s="6">
        <v>50249</v>
      </c>
      <c r="P4929" s="6">
        <v>36016</v>
      </c>
      <c r="Q4929" s="6">
        <v>30836.799999999999</v>
      </c>
    </row>
    <row r="4930" spans="7:17" x14ac:dyDescent="0.3">
      <c r="G4930" s="3" t="s">
        <v>75</v>
      </c>
      <c r="H4930" s="3" t="s">
        <v>76</v>
      </c>
      <c r="I4930" s="3" t="s">
        <v>23</v>
      </c>
      <c r="J4930" s="3" t="s">
        <v>25</v>
      </c>
      <c r="K4930" s="3" t="s">
        <v>82</v>
      </c>
      <c r="L4930" s="6">
        <v>19868</v>
      </c>
      <c r="M4930" s="6">
        <v>36021</v>
      </c>
      <c r="N4930" s="6">
        <v>12030</v>
      </c>
      <c r="O4930" s="6">
        <v>50249</v>
      </c>
      <c r="P4930" s="6">
        <v>33332</v>
      </c>
      <c r="Q4930" s="6">
        <v>30300</v>
      </c>
    </row>
    <row r="4931" spans="7:17" x14ac:dyDescent="0.3">
      <c r="G4931" s="3" t="s">
        <v>75</v>
      </c>
      <c r="H4931" s="3" t="s">
        <v>76</v>
      </c>
      <c r="I4931" s="3" t="s">
        <v>23</v>
      </c>
      <c r="J4931" s="3" t="s">
        <v>25</v>
      </c>
      <c r="K4931" s="3" t="s">
        <v>83</v>
      </c>
      <c r="L4931" s="6">
        <v>19868</v>
      </c>
      <c r="M4931" s="6">
        <v>36021</v>
      </c>
      <c r="N4931" s="6">
        <v>12030</v>
      </c>
      <c r="O4931" s="6">
        <v>50249</v>
      </c>
      <c r="P4931" s="6">
        <v>41696</v>
      </c>
      <c r="Q4931" s="6">
        <v>31972.799999999999</v>
      </c>
    </row>
    <row r="4932" spans="7:17" x14ac:dyDescent="0.3">
      <c r="G4932" s="3" t="s">
        <v>75</v>
      </c>
      <c r="H4932" s="3" t="s">
        <v>76</v>
      </c>
      <c r="I4932" s="3" t="s">
        <v>23</v>
      </c>
      <c r="J4932" s="3" t="s">
        <v>25</v>
      </c>
      <c r="K4932" s="3" t="s">
        <v>84</v>
      </c>
      <c r="L4932" s="6">
        <v>19868</v>
      </c>
      <c r="M4932" s="6">
        <v>36021</v>
      </c>
      <c r="N4932" s="6">
        <v>12030</v>
      </c>
      <c r="O4932" s="6">
        <v>50249</v>
      </c>
      <c r="P4932" s="6">
        <v>84732</v>
      </c>
      <c r="Q4932" s="6">
        <v>40580</v>
      </c>
    </row>
    <row r="4933" spans="7:17" x14ac:dyDescent="0.3">
      <c r="G4933" s="3" t="s">
        <v>75</v>
      </c>
      <c r="H4933" s="3" t="s">
        <v>76</v>
      </c>
      <c r="I4933" s="3" t="s">
        <v>23</v>
      </c>
      <c r="J4933" s="3" t="s">
        <v>25</v>
      </c>
      <c r="K4933" s="3" t="s">
        <v>24</v>
      </c>
      <c r="L4933" s="6">
        <v>19868</v>
      </c>
      <c r="M4933" s="6">
        <v>36021</v>
      </c>
      <c r="N4933" s="6">
        <v>12030</v>
      </c>
      <c r="O4933" s="6">
        <v>50249</v>
      </c>
      <c r="P4933" s="6">
        <v>100893</v>
      </c>
      <c r="Q4933" s="6">
        <v>43812.2</v>
      </c>
    </row>
    <row r="4934" spans="7:17" x14ac:dyDescent="0.3">
      <c r="G4934" s="3" t="s">
        <v>75</v>
      </c>
      <c r="H4934" s="3" t="s">
        <v>76</v>
      </c>
      <c r="I4934" s="3" t="s">
        <v>23</v>
      </c>
      <c r="J4934" s="3" t="s">
        <v>80</v>
      </c>
      <c r="K4934" s="3" t="s">
        <v>81</v>
      </c>
      <c r="L4934" s="6">
        <v>19868</v>
      </c>
      <c r="M4934" s="6">
        <v>36021</v>
      </c>
      <c r="N4934" s="6">
        <v>12030</v>
      </c>
      <c r="O4934" s="6">
        <v>117461</v>
      </c>
      <c r="P4934" s="6">
        <v>36016</v>
      </c>
      <c r="Q4934" s="6">
        <v>44279.199999999997</v>
      </c>
    </row>
    <row r="4935" spans="7:17" x14ac:dyDescent="0.3">
      <c r="G4935" s="3" t="s">
        <v>75</v>
      </c>
      <c r="H4935" s="3" t="s">
        <v>76</v>
      </c>
      <c r="I4935" s="3" t="s">
        <v>23</v>
      </c>
      <c r="J4935" s="3" t="s">
        <v>80</v>
      </c>
      <c r="K4935" s="3" t="s">
        <v>82</v>
      </c>
      <c r="L4935" s="6">
        <v>19868</v>
      </c>
      <c r="M4935" s="6">
        <v>36021</v>
      </c>
      <c r="N4935" s="6">
        <v>12030</v>
      </c>
      <c r="O4935" s="6">
        <v>117461</v>
      </c>
      <c r="P4935" s="6">
        <v>33332</v>
      </c>
      <c r="Q4935" s="6">
        <v>43742.400000000001</v>
      </c>
    </row>
    <row r="4936" spans="7:17" x14ac:dyDescent="0.3">
      <c r="G4936" s="3" t="s">
        <v>75</v>
      </c>
      <c r="H4936" s="3" t="s">
        <v>76</v>
      </c>
      <c r="I4936" s="3" t="s">
        <v>23</v>
      </c>
      <c r="J4936" s="3" t="s">
        <v>80</v>
      </c>
      <c r="K4936" s="3" t="s">
        <v>83</v>
      </c>
      <c r="L4936" s="6">
        <v>19868</v>
      </c>
      <c r="M4936" s="6">
        <v>36021</v>
      </c>
      <c r="N4936" s="6">
        <v>12030</v>
      </c>
      <c r="O4936" s="6">
        <v>117461</v>
      </c>
      <c r="P4936" s="6">
        <v>41696</v>
      </c>
      <c r="Q4936" s="6">
        <v>45415.199999999997</v>
      </c>
    </row>
    <row r="4937" spans="7:17" x14ac:dyDescent="0.3">
      <c r="G4937" s="3" t="s">
        <v>75</v>
      </c>
      <c r="H4937" s="3" t="s">
        <v>76</v>
      </c>
      <c r="I4937" s="3" t="s">
        <v>23</v>
      </c>
      <c r="J4937" s="3" t="s">
        <v>80</v>
      </c>
      <c r="K4937" s="3" t="s">
        <v>84</v>
      </c>
      <c r="L4937" s="6">
        <v>19868</v>
      </c>
      <c r="M4937" s="6">
        <v>36021</v>
      </c>
      <c r="N4937" s="6">
        <v>12030</v>
      </c>
      <c r="O4937" s="6">
        <v>117461</v>
      </c>
      <c r="P4937" s="6">
        <v>84732</v>
      </c>
      <c r="Q4937" s="6">
        <v>54022.400000000001</v>
      </c>
    </row>
    <row r="4938" spans="7:17" x14ac:dyDescent="0.3">
      <c r="G4938" s="3" t="s">
        <v>75</v>
      </c>
      <c r="H4938" s="3" t="s">
        <v>76</v>
      </c>
      <c r="I4938" s="3" t="s">
        <v>23</v>
      </c>
      <c r="J4938" s="3" t="s">
        <v>80</v>
      </c>
      <c r="K4938" s="3" t="s">
        <v>24</v>
      </c>
      <c r="L4938" s="6">
        <v>19868</v>
      </c>
      <c r="M4938" s="6">
        <v>36021</v>
      </c>
      <c r="N4938" s="6">
        <v>12030</v>
      </c>
      <c r="O4938" s="6">
        <v>117461</v>
      </c>
      <c r="P4938" s="6">
        <v>100893</v>
      </c>
      <c r="Q4938" s="6">
        <v>57254.6</v>
      </c>
    </row>
    <row r="4939" spans="7:17" x14ac:dyDescent="0.3">
      <c r="G4939" s="3" t="s">
        <v>75</v>
      </c>
      <c r="H4939" s="3" t="s">
        <v>76</v>
      </c>
      <c r="I4939" s="3" t="s">
        <v>23</v>
      </c>
      <c r="J4939" s="3" t="s">
        <v>81</v>
      </c>
      <c r="K4939" s="3" t="s">
        <v>82</v>
      </c>
      <c r="L4939" s="6">
        <v>19868</v>
      </c>
      <c r="M4939" s="6">
        <v>36021</v>
      </c>
      <c r="N4939" s="6">
        <v>12030</v>
      </c>
      <c r="O4939" s="6">
        <v>36016</v>
      </c>
      <c r="P4939" s="6">
        <v>33332</v>
      </c>
      <c r="Q4939" s="6">
        <v>27453.4</v>
      </c>
    </row>
    <row r="4940" spans="7:17" x14ac:dyDescent="0.3">
      <c r="G4940" s="3" t="s">
        <v>75</v>
      </c>
      <c r="H4940" s="3" t="s">
        <v>76</v>
      </c>
      <c r="I4940" s="3" t="s">
        <v>23</v>
      </c>
      <c r="J4940" s="3" t="s">
        <v>81</v>
      </c>
      <c r="K4940" s="3" t="s">
        <v>83</v>
      </c>
      <c r="L4940" s="6">
        <v>19868</v>
      </c>
      <c r="M4940" s="6">
        <v>36021</v>
      </c>
      <c r="N4940" s="6">
        <v>12030</v>
      </c>
      <c r="O4940" s="6">
        <v>36016</v>
      </c>
      <c r="P4940" s="6">
        <v>41696</v>
      </c>
      <c r="Q4940" s="6">
        <v>29126.2</v>
      </c>
    </row>
    <row r="4941" spans="7:17" x14ac:dyDescent="0.3">
      <c r="G4941" s="3" t="s">
        <v>75</v>
      </c>
      <c r="H4941" s="3" t="s">
        <v>76</v>
      </c>
      <c r="I4941" s="3" t="s">
        <v>23</v>
      </c>
      <c r="J4941" s="3" t="s">
        <v>81</v>
      </c>
      <c r="K4941" s="3" t="s">
        <v>84</v>
      </c>
      <c r="L4941" s="6">
        <v>19868</v>
      </c>
      <c r="M4941" s="6">
        <v>36021</v>
      </c>
      <c r="N4941" s="6">
        <v>12030</v>
      </c>
      <c r="O4941" s="6">
        <v>36016</v>
      </c>
      <c r="P4941" s="6">
        <v>84732</v>
      </c>
      <c r="Q4941" s="6">
        <v>37733.4</v>
      </c>
    </row>
    <row r="4942" spans="7:17" x14ac:dyDescent="0.3">
      <c r="G4942" s="3" t="s">
        <v>75</v>
      </c>
      <c r="H4942" s="3" t="s">
        <v>76</v>
      </c>
      <c r="I4942" s="3" t="s">
        <v>23</v>
      </c>
      <c r="J4942" s="3" t="s">
        <v>81</v>
      </c>
      <c r="K4942" s="3" t="s">
        <v>24</v>
      </c>
      <c r="L4942" s="6">
        <v>19868</v>
      </c>
      <c r="M4942" s="6">
        <v>36021</v>
      </c>
      <c r="N4942" s="6">
        <v>12030</v>
      </c>
      <c r="O4942" s="6">
        <v>36016</v>
      </c>
      <c r="P4942" s="6">
        <v>100893</v>
      </c>
      <c r="Q4942" s="6">
        <v>40965.599999999999</v>
      </c>
    </row>
    <row r="4943" spans="7:17" x14ac:dyDescent="0.3">
      <c r="G4943" s="3" t="s">
        <v>75</v>
      </c>
      <c r="H4943" s="3" t="s">
        <v>76</v>
      </c>
      <c r="I4943" s="3" t="s">
        <v>23</v>
      </c>
      <c r="J4943" s="3" t="s">
        <v>82</v>
      </c>
      <c r="K4943" s="3" t="s">
        <v>83</v>
      </c>
      <c r="L4943" s="6">
        <v>19868</v>
      </c>
      <c r="M4943" s="6">
        <v>36021</v>
      </c>
      <c r="N4943" s="6">
        <v>12030</v>
      </c>
      <c r="O4943" s="6">
        <v>33332</v>
      </c>
      <c r="P4943" s="6">
        <v>41696</v>
      </c>
      <c r="Q4943" s="6">
        <v>28589.4</v>
      </c>
    </row>
    <row r="4944" spans="7:17" x14ac:dyDescent="0.3">
      <c r="G4944" s="3" t="s">
        <v>75</v>
      </c>
      <c r="H4944" s="3" t="s">
        <v>76</v>
      </c>
      <c r="I4944" s="3" t="s">
        <v>23</v>
      </c>
      <c r="J4944" s="3" t="s">
        <v>82</v>
      </c>
      <c r="K4944" s="3" t="s">
        <v>84</v>
      </c>
      <c r="L4944" s="6">
        <v>19868</v>
      </c>
      <c r="M4944" s="6">
        <v>36021</v>
      </c>
      <c r="N4944" s="6">
        <v>12030</v>
      </c>
      <c r="O4944" s="6">
        <v>33332</v>
      </c>
      <c r="P4944" s="6">
        <v>84732</v>
      </c>
      <c r="Q4944" s="6">
        <v>37196.6</v>
      </c>
    </row>
    <row r="4945" spans="7:17" x14ac:dyDescent="0.3">
      <c r="G4945" s="3" t="s">
        <v>75</v>
      </c>
      <c r="H4945" s="3" t="s">
        <v>76</v>
      </c>
      <c r="I4945" s="3" t="s">
        <v>23</v>
      </c>
      <c r="J4945" s="3" t="s">
        <v>82</v>
      </c>
      <c r="K4945" s="3" t="s">
        <v>24</v>
      </c>
      <c r="L4945" s="6">
        <v>19868</v>
      </c>
      <c r="M4945" s="6">
        <v>36021</v>
      </c>
      <c r="N4945" s="6">
        <v>12030</v>
      </c>
      <c r="O4945" s="6">
        <v>33332</v>
      </c>
      <c r="P4945" s="6">
        <v>100893</v>
      </c>
      <c r="Q4945" s="6">
        <v>40428.800000000003</v>
      </c>
    </row>
    <row r="4946" spans="7:17" x14ac:dyDescent="0.3">
      <c r="G4946" s="3" t="s">
        <v>75</v>
      </c>
      <c r="H4946" s="3" t="s">
        <v>76</v>
      </c>
      <c r="I4946" s="3" t="s">
        <v>23</v>
      </c>
      <c r="J4946" s="3" t="s">
        <v>83</v>
      </c>
      <c r="K4946" s="3" t="s">
        <v>84</v>
      </c>
      <c r="L4946" s="6">
        <v>19868</v>
      </c>
      <c r="M4946" s="6">
        <v>36021</v>
      </c>
      <c r="N4946" s="6">
        <v>12030</v>
      </c>
      <c r="O4946" s="6">
        <v>41696</v>
      </c>
      <c r="P4946" s="6">
        <v>84732</v>
      </c>
      <c r="Q4946" s="6">
        <v>38869.4</v>
      </c>
    </row>
    <row r="4947" spans="7:17" x14ac:dyDescent="0.3">
      <c r="G4947" s="3" t="s">
        <v>75</v>
      </c>
      <c r="H4947" s="3" t="s">
        <v>76</v>
      </c>
      <c r="I4947" s="3" t="s">
        <v>23</v>
      </c>
      <c r="J4947" s="3" t="s">
        <v>83</v>
      </c>
      <c r="K4947" s="3" t="s">
        <v>24</v>
      </c>
      <c r="L4947" s="6">
        <v>19868</v>
      </c>
      <c r="M4947" s="6">
        <v>36021</v>
      </c>
      <c r="N4947" s="6">
        <v>12030</v>
      </c>
      <c r="O4947" s="6">
        <v>41696</v>
      </c>
      <c r="P4947" s="6">
        <v>100893</v>
      </c>
      <c r="Q4947" s="6">
        <v>42101.599999999999</v>
      </c>
    </row>
    <row r="4948" spans="7:17" x14ac:dyDescent="0.3">
      <c r="G4948" s="3" t="s">
        <v>75</v>
      </c>
      <c r="H4948" s="3" t="s">
        <v>76</v>
      </c>
      <c r="I4948" s="3" t="s">
        <v>23</v>
      </c>
      <c r="J4948" s="3" t="s">
        <v>84</v>
      </c>
      <c r="K4948" s="3" t="s">
        <v>24</v>
      </c>
      <c r="L4948" s="6">
        <v>19868</v>
      </c>
      <c r="M4948" s="6">
        <v>36021</v>
      </c>
      <c r="N4948" s="6">
        <v>12030</v>
      </c>
      <c r="O4948" s="6">
        <v>84732</v>
      </c>
      <c r="P4948" s="6">
        <v>100893</v>
      </c>
      <c r="Q4948" s="6">
        <v>50708.800000000003</v>
      </c>
    </row>
    <row r="4949" spans="7:17" x14ac:dyDescent="0.3">
      <c r="G4949" s="3" t="s">
        <v>75</v>
      </c>
      <c r="H4949" s="3" t="s">
        <v>76</v>
      </c>
      <c r="I4949" s="3" t="s">
        <v>77</v>
      </c>
      <c r="J4949" s="3" t="s">
        <v>78</v>
      </c>
      <c r="K4949" s="3" t="s">
        <v>79</v>
      </c>
      <c r="L4949" s="6">
        <v>19868</v>
      </c>
      <c r="M4949" s="6">
        <v>36021</v>
      </c>
      <c r="N4949" s="6">
        <v>65219</v>
      </c>
      <c r="O4949" s="6">
        <v>94450</v>
      </c>
      <c r="P4949" s="6">
        <v>97051</v>
      </c>
      <c r="Q4949" s="6">
        <v>62521.8</v>
      </c>
    </row>
    <row r="4950" spans="7:17" x14ac:dyDescent="0.3">
      <c r="G4950" s="3" t="s">
        <v>75</v>
      </c>
      <c r="H4950" s="3" t="s">
        <v>76</v>
      </c>
      <c r="I4950" s="3" t="s">
        <v>77</v>
      </c>
      <c r="J4950" s="3" t="s">
        <v>78</v>
      </c>
      <c r="K4950" s="3" t="s">
        <v>25</v>
      </c>
      <c r="L4950" s="6">
        <v>19868</v>
      </c>
      <c r="M4950" s="6">
        <v>36021</v>
      </c>
      <c r="N4950" s="6">
        <v>65219</v>
      </c>
      <c r="O4950" s="6">
        <v>94450</v>
      </c>
      <c r="P4950" s="6">
        <v>50249</v>
      </c>
      <c r="Q4950" s="6">
        <v>53161.4</v>
      </c>
    </row>
    <row r="4951" spans="7:17" x14ac:dyDescent="0.3">
      <c r="G4951" s="3" t="s">
        <v>75</v>
      </c>
      <c r="H4951" s="3" t="s">
        <v>76</v>
      </c>
      <c r="I4951" s="3" t="s">
        <v>77</v>
      </c>
      <c r="J4951" s="3" t="s">
        <v>78</v>
      </c>
      <c r="K4951" s="3" t="s">
        <v>80</v>
      </c>
      <c r="L4951" s="6">
        <v>19868</v>
      </c>
      <c r="M4951" s="6">
        <v>36021</v>
      </c>
      <c r="N4951" s="6">
        <v>65219</v>
      </c>
      <c r="O4951" s="6">
        <v>94450</v>
      </c>
      <c r="P4951" s="6">
        <v>117461</v>
      </c>
      <c r="Q4951" s="6">
        <v>66603.8</v>
      </c>
    </row>
    <row r="4952" spans="7:17" x14ac:dyDescent="0.3">
      <c r="G4952" s="3" t="s">
        <v>75</v>
      </c>
      <c r="H4952" s="3" t="s">
        <v>76</v>
      </c>
      <c r="I4952" s="3" t="s">
        <v>77</v>
      </c>
      <c r="J4952" s="3" t="s">
        <v>78</v>
      </c>
      <c r="K4952" s="3" t="s">
        <v>81</v>
      </c>
      <c r="L4952" s="6">
        <v>19868</v>
      </c>
      <c r="M4952" s="6">
        <v>36021</v>
      </c>
      <c r="N4952" s="6">
        <v>65219</v>
      </c>
      <c r="O4952" s="6">
        <v>94450</v>
      </c>
      <c r="P4952" s="6">
        <v>36016</v>
      </c>
      <c r="Q4952" s="6">
        <v>50314.8</v>
      </c>
    </row>
    <row r="4953" spans="7:17" x14ac:dyDescent="0.3">
      <c r="G4953" s="3" t="s">
        <v>75</v>
      </c>
      <c r="H4953" s="3" t="s">
        <v>76</v>
      </c>
      <c r="I4953" s="3" t="s">
        <v>77</v>
      </c>
      <c r="J4953" s="3" t="s">
        <v>78</v>
      </c>
      <c r="K4953" s="3" t="s">
        <v>82</v>
      </c>
      <c r="L4953" s="6">
        <v>19868</v>
      </c>
      <c r="M4953" s="6">
        <v>36021</v>
      </c>
      <c r="N4953" s="6">
        <v>65219</v>
      </c>
      <c r="O4953" s="6">
        <v>94450</v>
      </c>
      <c r="P4953" s="6">
        <v>33332</v>
      </c>
      <c r="Q4953" s="6">
        <v>49778</v>
      </c>
    </row>
    <row r="4954" spans="7:17" x14ac:dyDescent="0.3">
      <c r="G4954" s="3" t="s">
        <v>75</v>
      </c>
      <c r="H4954" s="3" t="s">
        <v>76</v>
      </c>
      <c r="I4954" s="3" t="s">
        <v>77</v>
      </c>
      <c r="J4954" s="3" t="s">
        <v>78</v>
      </c>
      <c r="K4954" s="3" t="s">
        <v>83</v>
      </c>
      <c r="L4954" s="6">
        <v>19868</v>
      </c>
      <c r="M4954" s="6">
        <v>36021</v>
      </c>
      <c r="N4954" s="6">
        <v>65219</v>
      </c>
      <c r="O4954" s="6">
        <v>94450</v>
      </c>
      <c r="P4954" s="6">
        <v>41696</v>
      </c>
      <c r="Q4954" s="6">
        <v>51450.8</v>
      </c>
    </row>
    <row r="4955" spans="7:17" x14ac:dyDescent="0.3">
      <c r="G4955" s="3" t="s">
        <v>75</v>
      </c>
      <c r="H4955" s="3" t="s">
        <v>76</v>
      </c>
      <c r="I4955" s="3" t="s">
        <v>77</v>
      </c>
      <c r="J4955" s="3" t="s">
        <v>78</v>
      </c>
      <c r="K4955" s="3" t="s">
        <v>84</v>
      </c>
      <c r="L4955" s="6">
        <v>19868</v>
      </c>
      <c r="M4955" s="6">
        <v>36021</v>
      </c>
      <c r="N4955" s="6">
        <v>65219</v>
      </c>
      <c r="O4955" s="6">
        <v>94450</v>
      </c>
      <c r="P4955" s="6">
        <v>84732</v>
      </c>
      <c r="Q4955" s="6">
        <v>60058</v>
      </c>
    </row>
    <row r="4956" spans="7:17" x14ac:dyDescent="0.3">
      <c r="G4956" s="3" t="s">
        <v>75</v>
      </c>
      <c r="H4956" s="3" t="s">
        <v>76</v>
      </c>
      <c r="I4956" s="3" t="s">
        <v>77</v>
      </c>
      <c r="J4956" s="3" t="s">
        <v>78</v>
      </c>
      <c r="K4956" s="3" t="s">
        <v>24</v>
      </c>
      <c r="L4956" s="6">
        <v>19868</v>
      </c>
      <c r="M4956" s="6">
        <v>36021</v>
      </c>
      <c r="N4956" s="6">
        <v>65219</v>
      </c>
      <c r="O4956" s="6">
        <v>94450</v>
      </c>
      <c r="P4956" s="6">
        <v>100893</v>
      </c>
      <c r="Q4956" s="6">
        <v>63290.2</v>
      </c>
    </row>
    <row r="4957" spans="7:17" x14ac:dyDescent="0.3">
      <c r="G4957" s="3" t="s">
        <v>75</v>
      </c>
      <c r="H4957" s="3" t="s">
        <v>76</v>
      </c>
      <c r="I4957" s="3" t="s">
        <v>77</v>
      </c>
      <c r="J4957" s="3" t="s">
        <v>79</v>
      </c>
      <c r="K4957" s="3" t="s">
        <v>25</v>
      </c>
      <c r="L4957" s="6">
        <v>19868</v>
      </c>
      <c r="M4957" s="6">
        <v>36021</v>
      </c>
      <c r="N4957" s="6">
        <v>65219</v>
      </c>
      <c r="O4957" s="6">
        <v>97051</v>
      </c>
      <c r="P4957" s="6">
        <v>50249</v>
      </c>
      <c r="Q4957" s="6">
        <v>53681.599999999999</v>
      </c>
    </row>
    <row r="4958" spans="7:17" x14ac:dyDescent="0.3">
      <c r="G4958" s="3" t="s">
        <v>75</v>
      </c>
      <c r="H4958" s="3" t="s">
        <v>76</v>
      </c>
      <c r="I4958" s="3" t="s">
        <v>77</v>
      </c>
      <c r="J4958" s="3" t="s">
        <v>79</v>
      </c>
      <c r="K4958" s="3" t="s">
        <v>80</v>
      </c>
      <c r="L4958" s="6">
        <v>19868</v>
      </c>
      <c r="M4958" s="6">
        <v>36021</v>
      </c>
      <c r="N4958" s="6">
        <v>65219</v>
      </c>
      <c r="O4958" s="6">
        <v>97051</v>
      </c>
      <c r="P4958" s="6">
        <v>117461</v>
      </c>
      <c r="Q4958" s="6">
        <v>67124</v>
      </c>
    </row>
    <row r="4959" spans="7:17" x14ac:dyDescent="0.3">
      <c r="G4959" s="3" t="s">
        <v>75</v>
      </c>
      <c r="H4959" s="3" t="s">
        <v>76</v>
      </c>
      <c r="I4959" s="3" t="s">
        <v>77</v>
      </c>
      <c r="J4959" s="3" t="s">
        <v>79</v>
      </c>
      <c r="K4959" s="3" t="s">
        <v>81</v>
      </c>
      <c r="L4959" s="6">
        <v>19868</v>
      </c>
      <c r="M4959" s="6">
        <v>36021</v>
      </c>
      <c r="N4959" s="6">
        <v>65219</v>
      </c>
      <c r="O4959" s="6">
        <v>97051</v>
      </c>
      <c r="P4959" s="6">
        <v>36016</v>
      </c>
      <c r="Q4959" s="6">
        <v>50835</v>
      </c>
    </row>
    <row r="4960" spans="7:17" x14ac:dyDescent="0.3">
      <c r="G4960" s="3" t="s">
        <v>75</v>
      </c>
      <c r="H4960" s="3" t="s">
        <v>76</v>
      </c>
      <c r="I4960" s="3" t="s">
        <v>77</v>
      </c>
      <c r="J4960" s="3" t="s">
        <v>79</v>
      </c>
      <c r="K4960" s="3" t="s">
        <v>82</v>
      </c>
      <c r="L4960" s="6">
        <v>19868</v>
      </c>
      <c r="M4960" s="6">
        <v>36021</v>
      </c>
      <c r="N4960" s="6">
        <v>65219</v>
      </c>
      <c r="O4960" s="6">
        <v>97051</v>
      </c>
      <c r="P4960" s="6">
        <v>33332</v>
      </c>
      <c r="Q4960" s="6">
        <v>50298.2</v>
      </c>
    </row>
    <row r="4961" spans="7:17" x14ac:dyDescent="0.3">
      <c r="G4961" s="3" t="s">
        <v>75</v>
      </c>
      <c r="H4961" s="3" t="s">
        <v>76</v>
      </c>
      <c r="I4961" s="3" t="s">
        <v>77</v>
      </c>
      <c r="J4961" s="3" t="s">
        <v>79</v>
      </c>
      <c r="K4961" s="3" t="s">
        <v>83</v>
      </c>
      <c r="L4961" s="6">
        <v>19868</v>
      </c>
      <c r="M4961" s="6">
        <v>36021</v>
      </c>
      <c r="N4961" s="6">
        <v>65219</v>
      </c>
      <c r="O4961" s="6">
        <v>97051</v>
      </c>
      <c r="P4961" s="6">
        <v>41696</v>
      </c>
      <c r="Q4961" s="6">
        <v>51971</v>
      </c>
    </row>
    <row r="4962" spans="7:17" x14ac:dyDescent="0.3">
      <c r="G4962" s="3" t="s">
        <v>75</v>
      </c>
      <c r="H4962" s="3" t="s">
        <v>76</v>
      </c>
      <c r="I4962" s="3" t="s">
        <v>77</v>
      </c>
      <c r="J4962" s="3" t="s">
        <v>79</v>
      </c>
      <c r="K4962" s="3" t="s">
        <v>84</v>
      </c>
      <c r="L4962" s="6">
        <v>19868</v>
      </c>
      <c r="M4962" s="6">
        <v>36021</v>
      </c>
      <c r="N4962" s="6">
        <v>65219</v>
      </c>
      <c r="O4962" s="6">
        <v>97051</v>
      </c>
      <c r="P4962" s="6">
        <v>84732</v>
      </c>
      <c r="Q4962" s="6">
        <v>60578.2</v>
      </c>
    </row>
    <row r="4963" spans="7:17" x14ac:dyDescent="0.3">
      <c r="G4963" s="3" t="s">
        <v>75</v>
      </c>
      <c r="H4963" s="3" t="s">
        <v>76</v>
      </c>
      <c r="I4963" s="3" t="s">
        <v>77</v>
      </c>
      <c r="J4963" s="3" t="s">
        <v>79</v>
      </c>
      <c r="K4963" s="3" t="s">
        <v>24</v>
      </c>
      <c r="L4963" s="6">
        <v>19868</v>
      </c>
      <c r="M4963" s="6">
        <v>36021</v>
      </c>
      <c r="N4963" s="6">
        <v>65219</v>
      </c>
      <c r="O4963" s="6">
        <v>97051</v>
      </c>
      <c r="P4963" s="6">
        <v>100893</v>
      </c>
      <c r="Q4963" s="6">
        <v>63810.400000000001</v>
      </c>
    </row>
    <row r="4964" spans="7:17" x14ac:dyDescent="0.3">
      <c r="G4964" s="3" t="s">
        <v>75</v>
      </c>
      <c r="H4964" s="3" t="s">
        <v>76</v>
      </c>
      <c r="I4964" s="3" t="s">
        <v>77</v>
      </c>
      <c r="J4964" s="3" t="s">
        <v>25</v>
      </c>
      <c r="K4964" s="3" t="s">
        <v>80</v>
      </c>
      <c r="L4964" s="6">
        <v>19868</v>
      </c>
      <c r="M4964" s="6">
        <v>36021</v>
      </c>
      <c r="N4964" s="6">
        <v>65219</v>
      </c>
      <c r="O4964" s="6">
        <v>50249</v>
      </c>
      <c r="P4964" s="6">
        <v>117461</v>
      </c>
      <c r="Q4964" s="6">
        <v>57763.6</v>
      </c>
    </row>
    <row r="4965" spans="7:17" x14ac:dyDescent="0.3">
      <c r="G4965" s="3" t="s">
        <v>75</v>
      </c>
      <c r="H4965" s="3" t="s">
        <v>76</v>
      </c>
      <c r="I4965" s="3" t="s">
        <v>77</v>
      </c>
      <c r="J4965" s="3" t="s">
        <v>25</v>
      </c>
      <c r="K4965" s="3" t="s">
        <v>81</v>
      </c>
      <c r="L4965" s="6">
        <v>19868</v>
      </c>
      <c r="M4965" s="6">
        <v>36021</v>
      </c>
      <c r="N4965" s="6">
        <v>65219</v>
      </c>
      <c r="O4965" s="6">
        <v>50249</v>
      </c>
      <c r="P4965" s="6">
        <v>36016</v>
      </c>
      <c r="Q4965" s="6">
        <v>41474.6</v>
      </c>
    </row>
    <row r="4966" spans="7:17" x14ac:dyDescent="0.3">
      <c r="G4966" s="3" t="s">
        <v>75</v>
      </c>
      <c r="H4966" s="3" t="s">
        <v>76</v>
      </c>
      <c r="I4966" s="3" t="s">
        <v>77</v>
      </c>
      <c r="J4966" s="3" t="s">
        <v>25</v>
      </c>
      <c r="K4966" s="3" t="s">
        <v>82</v>
      </c>
      <c r="L4966" s="6">
        <v>19868</v>
      </c>
      <c r="M4966" s="6">
        <v>36021</v>
      </c>
      <c r="N4966" s="6">
        <v>65219</v>
      </c>
      <c r="O4966" s="6">
        <v>50249</v>
      </c>
      <c r="P4966" s="6">
        <v>33332</v>
      </c>
      <c r="Q4966" s="6">
        <v>40937.800000000003</v>
      </c>
    </row>
    <row r="4967" spans="7:17" x14ac:dyDescent="0.3">
      <c r="G4967" s="3" t="s">
        <v>75</v>
      </c>
      <c r="H4967" s="3" t="s">
        <v>76</v>
      </c>
      <c r="I4967" s="3" t="s">
        <v>77</v>
      </c>
      <c r="J4967" s="3" t="s">
        <v>25</v>
      </c>
      <c r="K4967" s="3" t="s">
        <v>83</v>
      </c>
      <c r="L4967" s="6">
        <v>19868</v>
      </c>
      <c r="M4967" s="6">
        <v>36021</v>
      </c>
      <c r="N4967" s="6">
        <v>65219</v>
      </c>
      <c r="O4967" s="6">
        <v>50249</v>
      </c>
      <c r="P4967" s="6">
        <v>41696</v>
      </c>
      <c r="Q4967" s="6">
        <v>42610.6</v>
      </c>
    </row>
    <row r="4968" spans="7:17" x14ac:dyDescent="0.3">
      <c r="G4968" s="3" t="s">
        <v>75</v>
      </c>
      <c r="H4968" s="3" t="s">
        <v>76</v>
      </c>
      <c r="I4968" s="3" t="s">
        <v>77</v>
      </c>
      <c r="J4968" s="3" t="s">
        <v>25</v>
      </c>
      <c r="K4968" s="3" t="s">
        <v>84</v>
      </c>
      <c r="L4968" s="6">
        <v>19868</v>
      </c>
      <c r="M4968" s="6">
        <v>36021</v>
      </c>
      <c r="N4968" s="6">
        <v>65219</v>
      </c>
      <c r="O4968" s="6">
        <v>50249</v>
      </c>
      <c r="P4968" s="6">
        <v>84732</v>
      </c>
      <c r="Q4968" s="6">
        <v>51217.8</v>
      </c>
    </row>
    <row r="4969" spans="7:17" x14ac:dyDescent="0.3">
      <c r="G4969" s="3" t="s">
        <v>75</v>
      </c>
      <c r="H4969" s="3" t="s">
        <v>76</v>
      </c>
      <c r="I4969" s="3" t="s">
        <v>77</v>
      </c>
      <c r="J4969" s="3" t="s">
        <v>25</v>
      </c>
      <c r="K4969" s="3" t="s">
        <v>24</v>
      </c>
      <c r="L4969" s="6">
        <v>19868</v>
      </c>
      <c r="M4969" s="6">
        <v>36021</v>
      </c>
      <c r="N4969" s="6">
        <v>65219</v>
      </c>
      <c r="O4969" s="6">
        <v>50249</v>
      </c>
      <c r="P4969" s="6">
        <v>100893</v>
      </c>
      <c r="Q4969" s="6">
        <v>54450</v>
      </c>
    </row>
    <row r="4970" spans="7:17" x14ac:dyDescent="0.3">
      <c r="G4970" s="3" t="s">
        <v>75</v>
      </c>
      <c r="H4970" s="3" t="s">
        <v>76</v>
      </c>
      <c r="I4970" s="3" t="s">
        <v>77</v>
      </c>
      <c r="J4970" s="3" t="s">
        <v>80</v>
      </c>
      <c r="K4970" s="3" t="s">
        <v>81</v>
      </c>
      <c r="L4970" s="6">
        <v>19868</v>
      </c>
      <c r="M4970" s="6">
        <v>36021</v>
      </c>
      <c r="N4970" s="6">
        <v>65219</v>
      </c>
      <c r="O4970" s="6">
        <v>117461</v>
      </c>
      <c r="P4970" s="6">
        <v>36016</v>
      </c>
      <c r="Q4970" s="6">
        <v>54917</v>
      </c>
    </row>
    <row r="4971" spans="7:17" x14ac:dyDescent="0.3">
      <c r="G4971" s="3" t="s">
        <v>75</v>
      </c>
      <c r="H4971" s="3" t="s">
        <v>76</v>
      </c>
      <c r="I4971" s="3" t="s">
        <v>77</v>
      </c>
      <c r="J4971" s="3" t="s">
        <v>80</v>
      </c>
      <c r="K4971" s="3" t="s">
        <v>82</v>
      </c>
      <c r="L4971" s="6">
        <v>19868</v>
      </c>
      <c r="M4971" s="6">
        <v>36021</v>
      </c>
      <c r="N4971" s="6">
        <v>65219</v>
      </c>
      <c r="O4971" s="6">
        <v>117461</v>
      </c>
      <c r="P4971" s="6">
        <v>33332</v>
      </c>
      <c r="Q4971" s="6">
        <v>54380.2</v>
      </c>
    </row>
    <row r="4972" spans="7:17" x14ac:dyDescent="0.3">
      <c r="G4972" s="3" t="s">
        <v>75</v>
      </c>
      <c r="H4972" s="3" t="s">
        <v>76</v>
      </c>
      <c r="I4972" s="3" t="s">
        <v>77</v>
      </c>
      <c r="J4972" s="3" t="s">
        <v>80</v>
      </c>
      <c r="K4972" s="3" t="s">
        <v>83</v>
      </c>
      <c r="L4972" s="6">
        <v>19868</v>
      </c>
      <c r="M4972" s="6">
        <v>36021</v>
      </c>
      <c r="N4972" s="6">
        <v>65219</v>
      </c>
      <c r="O4972" s="6">
        <v>117461</v>
      </c>
      <c r="P4972" s="6">
        <v>41696</v>
      </c>
      <c r="Q4972" s="6">
        <v>56053</v>
      </c>
    </row>
    <row r="4973" spans="7:17" x14ac:dyDescent="0.3">
      <c r="G4973" s="3" t="s">
        <v>75</v>
      </c>
      <c r="H4973" s="3" t="s">
        <v>76</v>
      </c>
      <c r="I4973" s="3" t="s">
        <v>77</v>
      </c>
      <c r="J4973" s="3" t="s">
        <v>80</v>
      </c>
      <c r="K4973" s="3" t="s">
        <v>84</v>
      </c>
      <c r="L4973" s="6">
        <v>19868</v>
      </c>
      <c r="M4973" s="6">
        <v>36021</v>
      </c>
      <c r="N4973" s="6">
        <v>65219</v>
      </c>
      <c r="O4973" s="6">
        <v>117461</v>
      </c>
      <c r="P4973" s="6">
        <v>84732</v>
      </c>
      <c r="Q4973" s="6">
        <v>64660.2</v>
      </c>
    </row>
    <row r="4974" spans="7:17" x14ac:dyDescent="0.3">
      <c r="G4974" s="3" t="s">
        <v>75</v>
      </c>
      <c r="H4974" s="3" t="s">
        <v>76</v>
      </c>
      <c r="I4974" s="3" t="s">
        <v>77</v>
      </c>
      <c r="J4974" s="3" t="s">
        <v>80</v>
      </c>
      <c r="K4974" s="3" t="s">
        <v>24</v>
      </c>
      <c r="L4974" s="6">
        <v>19868</v>
      </c>
      <c r="M4974" s="6">
        <v>36021</v>
      </c>
      <c r="N4974" s="6">
        <v>65219</v>
      </c>
      <c r="O4974" s="6">
        <v>117461</v>
      </c>
      <c r="P4974" s="6">
        <v>100893</v>
      </c>
      <c r="Q4974" s="6">
        <v>67892.399999999994</v>
      </c>
    </row>
    <row r="4975" spans="7:17" x14ac:dyDescent="0.3">
      <c r="G4975" s="3" t="s">
        <v>75</v>
      </c>
      <c r="H4975" s="3" t="s">
        <v>76</v>
      </c>
      <c r="I4975" s="3" t="s">
        <v>77</v>
      </c>
      <c r="J4975" s="3" t="s">
        <v>81</v>
      </c>
      <c r="K4975" s="3" t="s">
        <v>82</v>
      </c>
      <c r="L4975" s="6">
        <v>19868</v>
      </c>
      <c r="M4975" s="6">
        <v>36021</v>
      </c>
      <c r="N4975" s="6">
        <v>65219</v>
      </c>
      <c r="O4975" s="6">
        <v>36016</v>
      </c>
      <c r="P4975" s="6">
        <v>33332</v>
      </c>
      <c r="Q4975" s="6">
        <v>38091.199999999997</v>
      </c>
    </row>
    <row r="4976" spans="7:17" x14ac:dyDescent="0.3">
      <c r="G4976" s="3" t="s">
        <v>75</v>
      </c>
      <c r="H4976" s="3" t="s">
        <v>76</v>
      </c>
      <c r="I4976" s="3" t="s">
        <v>77</v>
      </c>
      <c r="J4976" s="3" t="s">
        <v>81</v>
      </c>
      <c r="K4976" s="3" t="s">
        <v>83</v>
      </c>
      <c r="L4976" s="6">
        <v>19868</v>
      </c>
      <c r="M4976" s="6">
        <v>36021</v>
      </c>
      <c r="N4976" s="6">
        <v>65219</v>
      </c>
      <c r="O4976" s="6">
        <v>36016</v>
      </c>
      <c r="P4976" s="6">
        <v>41696</v>
      </c>
      <c r="Q4976" s="6">
        <v>39764</v>
      </c>
    </row>
    <row r="4977" spans="7:17" x14ac:dyDescent="0.3">
      <c r="G4977" s="3" t="s">
        <v>75</v>
      </c>
      <c r="H4977" s="3" t="s">
        <v>76</v>
      </c>
      <c r="I4977" s="3" t="s">
        <v>77</v>
      </c>
      <c r="J4977" s="3" t="s">
        <v>81</v>
      </c>
      <c r="K4977" s="3" t="s">
        <v>84</v>
      </c>
      <c r="L4977" s="6">
        <v>19868</v>
      </c>
      <c r="M4977" s="6">
        <v>36021</v>
      </c>
      <c r="N4977" s="6">
        <v>65219</v>
      </c>
      <c r="O4977" s="6">
        <v>36016</v>
      </c>
      <c r="P4977" s="6">
        <v>84732</v>
      </c>
      <c r="Q4977" s="6">
        <v>48371.199999999997</v>
      </c>
    </row>
    <row r="4978" spans="7:17" x14ac:dyDescent="0.3">
      <c r="G4978" s="3" t="s">
        <v>75</v>
      </c>
      <c r="H4978" s="3" t="s">
        <v>76</v>
      </c>
      <c r="I4978" s="3" t="s">
        <v>77</v>
      </c>
      <c r="J4978" s="3" t="s">
        <v>81</v>
      </c>
      <c r="K4978" s="3" t="s">
        <v>24</v>
      </c>
      <c r="L4978" s="6">
        <v>19868</v>
      </c>
      <c r="M4978" s="6">
        <v>36021</v>
      </c>
      <c r="N4978" s="6">
        <v>65219</v>
      </c>
      <c r="O4978" s="6">
        <v>36016</v>
      </c>
      <c r="P4978" s="6">
        <v>100893</v>
      </c>
      <c r="Q4978" s="6">
        <v>51603.4</v>
      </c>
    </row>
    <row r="4979" spans="7:17" x14ac:dyDescent="0.3">
      <c r="G4979" s="3" t="s">
        <v>75</v>
      </c>
      <c r="H4979" s="3" t="s">
        <v>76</v>
      </c>
      <c r="I4979" s="3" t="s">
        <v>77</v>
      </c>
      <c r="J4979" s="3" t="s">
        <v>82</v>
      </c>
      <c r="K4979" s="3" t="s">
        <v>83</v>
      </c>
      <c r="L4979" s="6">
        <v>19868</v>
      </c>
      <c r="M4979" s="6">
        <v>36021</v>
      </c>
      <c r="N4979" s="6">
        <v>65219</v>
      </c>
      <c r="O4979" s="6">
        <v>33332</v>
      </c>
      <c r="P4979" s="6">
        <v>41696</v>
      </c>
      <c r="Q4979" s="6">
        <v>39227.199999999997</v>
      </c>
    </row>
    <row r="4980" spans="7:17" x14ac:dyDescent="0.3">
      <c r="G4980" s="3" t="s">
        <v>75</v>
      </c>
      <c r="H4980" s="3" t="s">
        <v>76</v>
      </c>
      <c r="I4980" s="3" t="s">
        <v>77</v>
      </c>
      <c r="J4980" s="3" t="s">
        <v>82</v>
      </c>
      <c r="K4980" s="3" t="s">
        <v>84</v>
      </c>
      <c r="L4980" s="6">
        <v>19868</v>
      </c>
      <c r="M4980" s="6">
        <v>36021</v>
      </c>
      <c r="N4980" s="6">
        <v>65219</v>
      </c>
      <c r="O4980" s="6">
        <v>33332</v>
      </c>
      <c r="P4980" s="6">
        <v>84732</v>
      </c>
      <c r="Q4980" s="6">
        <v>47834.400000000001</v>
      </c>
    </row>
    <row r="4981" spans="7:17" x14ac:dyDescent="0.3">
      <c r="G4981" s="3" t="s">
        <v>75</v>
      </c>
      <c r="H4981" s="3" t="s">
        <v>76</v>
      </c>
      <c r="I4981" s="3" t="s">
        <v>77</v>
      </c>
      <c r="J4981" s="3" t="s">
        <v>82</v>
      </c>
      <c r="K4981" s="3" t="s">
        <v>24</v>
      </c>
      <c r="L4981" s="6">
        <v>19868</v>
      </c>
      <c r="M4981" s="6">
        <v>36021</v>
      </c>
      <c r="N4981" s="6">
        <v>65219</v>
      </c>
      <c r="O4981" s="6">
        <v>33332</v>
      </c>
      <c r="P4981" s="6">
        <v>100893</v>
      </c>
      <c r="Q4981" s="6">
        <v>51066.6</v>
      </c>
    </row>
    <row r="4982" spans="7:17" x14ac:dyDescent="0.3">
      <c r="G4982" s="3" t="s">
        <v>75</v>
      </c>
      <c r="H4982" s="3" t="s">
        <v>76</v>
      </c>
      <c r="I4982" s="3" t="s">
        <v>77</v>
      </c>
      <c r="J4982" s="3" t="s">
        <v>83</v>
      </c>
      <c r="K4982" s="3" t="s">
        <v>84</v>
      </c>
      <c r="L4982" s="6">
        <v>19868</v>
      </c>
      <c r="M4982" s="6">
        <v>36021</v>
      </c>
      <c r="N4982" s="6">
        <v>65219</v>
      </c>
      <c r="O4982" s="6">
        <v>41696</v>
      </c>
      <c r="P4982" s="6">
        <v>84732</v>
      </c>
      <c r="Q4982" s="6">
        <v>49507.199999999997</v>
      </c>
    </row>
    <row r="4983" spans="7:17" x14ac:dyDescent="0.3">
      <c r="G4983" s="3" t="s">
        <v>75</v>
      </c>
      <c r="H4983" s="3" t="s">
        <v>76</v>
      </c>
      <c r="I4983" s="3" t="s">
        <v>77</v>
      </c>
      <c r="J4983" s="3" t="s">
        <v>83</v>
      </c>
      <c r="K4983" s="3" t="s">
        <v>24</v>
      </c>
      <c r="L4983" s="6">
        <v>19868</v>
      </c>
      <c r="M4983" s="6">
        <v>36021</v>
      </c>
      <c r="N4983" s="6">
        <v>65219</v>
      </c>
      <c r="O4983" s="6">
        <v>41696</v>
      </c>
      <c r="P4983" s="6">
        <v>100893</v>
      </c>
      <c r="Q4983" s="6">
        <v>52739.4</v>
      </c>
    </row>
    <row r="4984" spans="7:17" x14ac:dyDescent="0.3">
      <c r="G4984" s="3" t="s">
        <v>75</v>
      </c>
      <c r="H4984" s="3" t="s">
        <v>76</v>
      </c>
      <c r="I4984" s="3" t="s">
        <v>77</v>
      </c>
      <c r="J4984" s="3" t="s">
        <v>84</v>
      </c>
      <c r="K4984" s="3" t="s">
        <v>24</v>
      </c>
      <c r="L4984" s="6">
        <v>19868</v>
      </c>
      <c r="M4984" s="6">
        <v>36021</v>
      </c>
      <c r="N4984" s="6">
        <v>65219</v>
      </c>
      <c r="O4984" s="6">
        <v>84732</v>
      </c>
      <c r="P4984" s="6">
        <v>100893</v>
      </c>
      <c r="Q4984" s="6">
        <v>61346.6</v>
      </c>
    </row>
    <row r="4985" spans="7:17" x14ac:dyDescent="0.3">
      <c r="G4985" s="3" t="s">
        <v>75</v>
      </c>
      <c r="H4985" s="3" t="s">
        <v>76</v>
      </c>
      <c r="I4985" s="3" t="s">
        <v>78</v>
      </c>
      <c r="J4985" s="3" t="s">
        <v>79</v>
      </c>
      <c r="K4985" s="3" t="s">
        <v>25</v>
      </c>
      <c r="L4985" s="6">
        <v>19868</v>
      </c>
      <c r="M4985" s="6">
        <v>36021</v>
      </c>
      <c r="N4985" s="6">
        <v>94450</v>
      </c>
      <c r="O4985" s="6">
        <v>97051</v>
      </c>
      <c r="P4985" s="6">
        <v>50249</v>
      </c>
      <c r="Q4985" s="6">
        <v>59527.8</v>
      </c>
    </row>
    <row r="4986" spans="7:17" x14ac:dyDescent="0.3">
      <c r="G4986" s="3" t="s">
        <v>75</v>
      </c>
      <c r="H4986" s="3" t="s">
        <v>76</v>
      </c>
      <c r="I4986" s="3" t="s">
        <v>78</v>
      </c>
      <c r="J4986" s="3" t="s">
        <v>79</v>
      </c>
      <c r="K4986" s="3" t="s">
        <v>80</v>
      </c>
      <c r="L4986" s="6">
        <v>19868</v>
      </c>
      <c r="M4986" s="6">
        <v>36021</v>
      </c>
      <c r="N4986" s="6">
        <v>94450</v>
      </c>
      <c r="O4986" s="6">
        <v>97051</v>
      </c>
      <c r="P4986" s="6">
        <v>117461</v>
      </c>
      <c r="Q4986" s="6">
        <v>72970.2</v>
      </c>
    </row>
    <row r="4987" spans="7:17" x14ac:dyDescent="0.3">
      <c r="G4987" s="3" t="s">
        <v>75</v>
      </c>
      <c r="H4987" s="3" t="s">
        <v>76</v>
      </c>
      <c r="I4987" s="3" t="s">
        <v>78</v>
      </c>
      <c r="J4987" s="3" t="s">
        <v>79</v>
      </c>
      <c r="K4987" s="3" t="s">
        <v>81</v>
      </c>
      <c r="L4987" s="6">
        <v>19868</v>
      </c>
      <c r="M4987" s="6">
        <v>36021</v>
      </c>
      <c r="N4987" s="6">
        <v>94450</v>
      </c>
      <c r="O4987" s="6">
        <v>97051</v>
      </c>
      <c r="P4987" s="6">
        <v>36016</v>
      </c>
      <c r="Q4987" s="6">
        <v>56681.2</v>
      </c>
    </row>
    <row r="4988" spans="7:17" x14ac:dyDescent="0.3">
      <c r="G4988" s="3" t="s">
        <v>75</v>
      </c>
      <c r="H4988" s="3" t="s">
        <v>76</v>
      </c>
      <c r="I4988" s="3" t="s">
        <v>78</v>
      </c>
      <c r="J4988" s="3" t="s">
        <v>79</v>
      </c>
      <c r="K4988" s="3" t="s">
        <v>82</v>
      </c>
      <c r="L4988" s="6">
        <v>19868</v>
      </c>
      <c r="M4988" s="6">
        <v>36021</v>
      </c>
      <c r="N4988" s="6">
        <v>94450</v>
      </c>
      <c r="O4988" s="6">
        <v>97051</v>
      </c>
      <c r="P4988" s="6">
        <v>33332</v>
      </c>
      <c r="Q4988" s="6">
        <v>56144.4</v>
      </c>
    </row>
    <row r="4989" spans="7:17" x14ac:dyDescent="0.3">
      <c r="G4989" s="3" t="s">
        <v>75</v>
      </c>
      <c r="H4989" s="3" t="s">
        <v>76</v>
      </c>
      <c r="I4989" s="3" t="s">
        <v>78</v>
      </c>
      <c r="J4989" s="3" t="s">
        <v>79</v>
      </c>
      <c r="K4989" s="3" t="s">
        <v>83</v>
      </c>
      <c r="L4989" s="6">
        <v>19868</v>
      </c>
      <c r="M4989" s="6">
        <v>36021</v>
      </c>
      <c r="N4989" s="6">
        <v>94450</v>
      </c>
      <c r="O4989" s="6">
        <v>97051</v>
      </c>
      <c r="P4989" s="6">
        <v>41696</v>
      </c>
      <c r="Q4989" s="6">
        <v>57817.2</v>
      </c>
    </row>
    <row r="4990" spans="7:17" x14ac:dyDescent="0.3">
      <c r="G4990" s="3" t="s">
        <v>75</v>
      </c>
      <c r="H4990" s="3" t="s">
        <v>76</v>
      </c>
      <c r="I4990" s="3" t="s">
        <v>78</v>
      </c>
      <c r="J4990" s="3" t="s">
        <v>79</v>
      </c>
      <c r="K4990" s="3" t="s">
        <v>84</v>
      </c>
      <c r="L4990" s="6">
        <v>19868</v>
      </c>
      <c r="M4990" s="6">
        <v>36021</v>
      </c>
      <c r="N4990" s="6">
        <v>94450</v>
      </c>
      <c r="O4990" s="6">
        <v>97051</v>
      </c>
      <c r="P4990" s="6">
        <v>84732</v>
      </c>
      <c r="Q4990" s="6">
        <v>66424.399999999994</v>
      </c>
    </row>
    <row r="4991" spans="7:17" x14ac:dyDescent="0.3">
      <c r="G4991" s="3" t="s">
        <v>75</v>
      </c>
      <c r="H4991" s="3" t="s">
        <v>76</v>
      </c>
      <c r="I4991" s="3" t="s">
        <v>78</v>
      </c>
      <c r="J4991" s="3" t="s">
        <v>79</v>
      </c>
      <c r="K4991" s="3" t="s">
        <v>24</v>
      </c>
      <c r="L4991" s="6">
        <v>19868</v>
      </c>
      <c r="M4991" s="6">
        <v>36021</v>
      </c>
      <c r="N4991" s="6">
        <v>94450</v>
      </c>
      <c r="O4991" s="6">
        <v>97051</v>
      </c>
      <c r="P4991" s="6">
        <v>100893</v>
      </c>
      <c r="Q4991" s="6">
        <v>69656.600000000006</v>
      </c>
    </row>
    <row r="4992" spans="7:17" x14ac:dyDescent="0.3">
      <c r="G4992" s="3" t="s">
        <v>75</v>
      </c>
      <c r="H4992" s="3" t="s">
        <v>76</v>
      </c>
      <c r="I4992" s="3" t="s">
        <v>78</v>
      </c>
      <c r="J4992" s="3" t="s">
        <v>25</v>
      </c>
      <c r="K4992" s="3" t="s">
        <v>80</v>
      </c>
      <c r="L4992" s="6">
        <v>19868</v>
      </c>
      <c r="M4992" s="6">
        <v>36021</v>
      </c>
      <c r="N4992" s="6">
        <v>94450</v>
      </c>
      <c r="O4992" s="6">
        <v>50249</v>
      </c>
      <c r="P4992" s="6">
        <v>117461</v>
      </c>
      <c r="Q4992" s="6">
        <v>63609.8</v>
      </c>
    </row>
    <row r="4993" spans="7:17" x14ac:dyDescent="0.3">
      <c r="G4993" s="3" t="s">
        <v>75</v>
      </c>
      <c r="H4993" s="3" t="s">
        <v>76</v>
      </c>
      <c r="I4993" s="3" t="s">
        <v>78</v>
      </c>
      <c r="J4993" s="3" t="s">
        <v>25</v>
      </c>
      <c r="K4993" s="3" t="s">
        <v>81</v>
      </c>
      <c r="L4993" s="6">
        <v>19868</v>
      </c>
      <c r="M4993" s="6">
        <v>36021</v>
      </c>
      <c r="N4993" s="6">
        <v>94450</v>
      </c>
      <c r="O4993" s="6">
        <v>50249</v>
      </c>
      <c r="P4993" s="6">
        <v>36016</v>
      </c>
      <c r="Q4993" s="6">
        <v>47320.800000000003</v>
      </c>
    </row>
    <row r="4994" spans="7:17" x14ac:dyDescent="0.3">
      <c r="G4994" s="3" t="s">
        <v>75</v>
      </c>
      <c r="H4994" s="3" t="s">
        <v>76</v>
      </c>
      <c r="I4994" s="3" t="s">
        <v>78</v>
      </c>
      <c r="J4994" s="3" t="s">
        <v>25</v>
      </c>
      <c r="K4994" s="3" t="s">
        <v>82</v>
      </c>
      <c r="L4994" s="6">
        <v>19868</v>
      </c>
      <c r="M4994" s="6">
        <v>36021</v>
      </c>
      <c r="N4994" s="6">
        <v>94450</v>
      </c>
      <c r="O4994" s="6">
        <v>50249</v>
      </c>
      <c r="P4994" s="6">
        <v>33332</v>
      </c>
      <c r="Q4994" s="6">
        <v>46784</v>
      </c>
    </row>
    <row r="4995" spans="7:17" x14ac:dyDescent="0.3">
      <c r="G4995" s="3" t="s">
        <v>75</v>
      </c>
      <c r="H4995" s="3" t="s">
        <v>76</v>
      </c>
      <c r="I4995" s="3" t="s">
        <v>78</v>
      </c>
      <c r="J4995" s="3" t="s">
        <v>25</v>
      </c>
      <c r="K4995" s="3" t="s">
        <v>83</v>
      </c>
      <c r="L4995" s="6">
        <v>19868</v>
      </c>
      <c r="M4995" s="6">
        <v>36021</v>
      </c>
      <c r="N4995" s="6">
        <v>94450</v>
      </c>
      <c r="O4995" s="6">
        <v>50249</v>
      </c>
      <c r="P4995" s="6">
        <v>41696</v>
      </c>
      <c r="Q4995" s="6">
        <v>48456.800000000003</v>
      </c>
    </row>
    <row r="4996" spans="7:17" x14ac:dyDescent="0.3">
      <c r="G4996" s="3" t="s">
        <v>75</v>
      </c>
      <c r="H4996" s="3" t="s">
        <v>76</v>
      </c>
      <c r="I4996" s="3" t="s">
        <v>78</v>
      </c>
      <c r="J4996" s="3" t="s">
        <v>25</v>
      </c>
      <c r="K4996" s="3" t="s">
        <v>84</v>
      </c>
      <c r="L4996" s="6">
        <v>19868</v>
      </c>
      <c r="M4996" s="6">
        <v>36021</v>
      </c>
      <c r="N4996" s="6">
        <v>94450</v>
      </c>
      <c r="O4996" s="6">
        <v>50249</v>
      </c>
      <c r="P4996" s="6">
        <v>84732</v>
      </c>
      <c r="Q4996" s="6">
        <v>57064</v>
      </c>
    </row>
    <row r="4997" spans="7:17" x14ac:dyDescent="0.3">
      <c r="G4997" s="3" t="s">
        <v>75</v>
      </c>
      <c r="H4997" s="3" t="s">
        <v>76</v>
      </c>
      <c r="I4997" s="3" t="s">
        <v>78</v>
      </c>
      <c r="J4997" s="3" t="s">
        <v>25</v>
      </c>
      <c r="K4997" s="3" t="s">
        <v>24</v>
      </c>
      <c r="L4997" s="6">
        <v>19868</v>
      </c>
      <c r="M4997" s="6">
        <v>36021</v>
      </c>
      <c r="N4997" s="6">
        <v>94450</v>
      </c>
      <c r="O4997" s="6">
        <v>50249</v>
      </c>
      <c r="P4997" s="6">
        <v>100893</v>
      </c>
      <c r="Q4997" s="6">
        <v>60296.2</v>
      </c>
    </row>
    <row r="4998" spans="7:17" x14ac:dyDescent="0.3">
      <c r="G4998" s="3" t="s">
        <v>75</v>
      </c>
      <c r="H4998" s="3" t="s">
        <v>76</v>
      </c>
      <c r="I4998" s="3" t="s">
        <v>78</v>
      </c>
      <c r="J4998" s="3" t="s">
        <v>80</v>
      </c>
      <c r="K4998" s="3" t="s">
        <v>81</v>
      </c>
      <c r="L4998" s="6">
        <v>19868</v>
      </c>
      <c r="M4998" s="6">
        <v>36021</v>
      </c>
      <c r="N4998" s="6">
        <v>94450</v>
      </c>
      <c r="O4998" s="6">
        <v>117461</v>
      </c>
      <c r="P4998" s="6">
        <v>36016</v>
      </c>
      <c r="Q4998" s="6">
        <v>60763.199999999997</v>
      </c>
    </row>
    <row r="4999" spans="7:17" x14ac:dyDescent="0.3">
      <c r="G4999" s="3" t="s">
        <v>75</v>
      </c>
      <c r="H4999" s="3" t="s">
        <v>76</v>
      </c>
      <c r="I4999" s="3" t="s">
        <v>78</v>
      </c>
      <c r="J4999" s="3" t="s">
        <v>80</v>
      </c>
      <c r="K4999" s="3" t="s">
        <v>82</v>
      </c>
      <c r="L4999" s="6">
        <v>19868</v>
      </c>
      <c r="M4999" s="6">
        <v>36021</v>
      </c>
      <c r="N4999" s="6">
        <v>94450</v>
      </c>
      <c r="O4999" s="6">
        <v>117461</v>
      </c>
      <c r="P4999" s="6">
        <v>33332</v>
      </c>
      <c r="Q4999" s="6">
        <v>60226.400000000001</v>
      </c>
    </row>
    <row r="5000" spans="7:17" x14ac:dyDescent="0.3">
      <c r="G5000" s="3" t="s">
        <v>75</v>
      </c>
      <c r="H5000" s="3" t="s">
        <v>76</v>
      </c>
      <c r="I5000" s="3" t="s">
        <v>78</v>
      </c>
      <c r="J5000" s="3" t="s">
        <v>80</v>
      </c>
      <c r="K5000" s="3" t="s">
        <v>83</v>
      </c>
      <c r="L5000" s="6">
        <v>19868</v>
      </c>
      <c r="M5000" s="6">
        <v>36021</v>
      </c>
      <c r="N5000" s="6">
        <v>94450</v>
      </c>
      <c r="O5000" s="6">
        <v>117461</v>
      </c>
      <c r="P5000" s="6">
        <v>41696</v>
      </c>
      <c r="Q5000" s="6">
        <v>61899.199999999997</v>
      </c>
    </row>
    <row r="5001" spans="7:17" x14ac:dyDescent="0.3">
      <c r="G5001" s="3" t="s">
        <v>75</v>
      </c>
      <c r="H5001" s="3" t="s">
        <v>76</v>
      </c>
      <c r="I5001" s="3" t="s">
        <v>78</v>
      </c>
      <c r="J5001" s="3" t="s">
        <v>80</v>
      </c>
      <c r="K5001" s="3" t="s">
        <v>84</v>
      </c>
      <c r="L5001" s="6">
        <v>19868</v>
      </c>
      <c r="M5001" s="6">
        <v>36021</v>
      </c>
      <c r="N5001" s="6">
        <v>94450</v>
      </c>
      <c r="O5001" s="6">
        <v>117461</v>
      </c>
      <c r="P5001" s="6">
        <v>84732</v>
      </c>
      <c r="Q5001" s="6">
        <v>70506.399999999994</v>
      </c>
    </row>
    <row r="5002" spans="7:17" x14ac:dyDescent="0.3">
      <c r="G5002" s="3" t="s">
        <v>75</v>
      </c>
      <c r="H5002" s="3" t="s">
        <v>76</v>
      </c>
      <c r="I5002" s="3" t="s">
        <v>78</v>
      </c>
      <c r="J5002" s="3" t="s">
        <v>80</v>
      </c>
      <c r="K5002" s="3" t="s">
        <v>24</v>
      </c>
      <c r="L5002" s="6">
        <v>19868</v>
      </c>
      <c r="M5002" s="6">
        <v>36021</v>
      </c>
      <c r="N5002" s="6">
        <v>94450</v>
      </c>
      <c r="O5002" s="6">
        <v>117461</v>
      </c>
      <c r="P5002" s="6">
        <v>100893</v>
      </c>
      <c r="Q5002" s="6">
        <v>73738.600000000006</v>
      </c>
    </row>
    <row r="5003" spans="7:17" x14ac:dyDescent="0.3">
      <c r="G5003" s="3" t="s">
        <v>75</v>
      </c>
      <c r="H5003" s="3" t="s">
        <v>76</v>
      </c>
      <c r="I5003" s="3" t="s">
        <v>78</v>
      </c>
      <c r="J5003" s="3" t="s">
        <v>81</v>
      </c>
      <c r="K5003" s="3" t="s">
        <v>82</v>
      </c>
      <c r="L5003" s="6">
        <v>19868</v>
      </c>
      <c r="M5003" s="6">
        <v>36021</v>
      </c>
      <c r="N5003" s="6">
        <v>94450</v>
      </c>
      <c r="O5003" s="6">
        <v>36016</v>
      </c>
      <c r="P5003" s="6">
        <v>33332</v>
      </c>
      <c r="Q5003" s="6">
        <v>43937.4</v>
      </c>
    </row>
    <row r="5004" spans="7:17" x14ac:dyDescent="0.3">
      <c r="G5004" s="3" t="s">
        <v>75</v>
      </c>
      <c r="H5004" s="3" t="s">
        <v>76</v>
      </c>
      <c r="I5004" s="3" t="s">
        <v>78</v>
      </c>
      <c r="J5004" s="3" t="s">
        <v>81</v>
      </c>
      <c r="K5004" s="3" t="s">
        <v>83</v>
      </c>
      <c r="L5004" s="6">
        <v>19868</v>
      </c>
      <c r="M5004" s="6">
        <v>36021</v>
      </c>
      <c r="N5004" s="6">
        <v>94450</v>
      </c>
      <c r="O5004" s="6">
        <v>36016</v>
      </c>
      <c r="P5004" s="6">
        <v>41696</v>
      </c>
      <c r="Q5004" s="6">
        <v>45610.2</v>
      </c>
    </row>
    <row r="5005" spans="7:17" x14ac:dyDescent="0.3">
      <c r="G5005" s="3" t="s">
        <v>75</v>
      </c>
      <c r="H5005" s="3" t="s">
        <v>76</v>
      </c>
      <c r="I5005" s="3" t="s">
        <v>78</v>
      </c>
      <c r="J5005" s="3" t="s">
        <v>81</v>
      </c>
      <c r="K5005" s="3" t="s">
        <v>84</v>
      </c>
      <c r="L5005" s="6">
        <v>19868</v>
      </c>
      <c r="M5005" s="6">
        <v>36021</v>
      </c>
      <c r="N5005" s="6">
        <v>94450</v>
      </c>
      <c r="O5005" s="6">
        <v>36016</v>
      </c>
      <c r="P5005" s="6">
        <v>84732</v>
      </c>
      <c r="Q5005" s="6">
        <v>54217.4</v>
      </c>
    </row>
    <row r="5006" spans="7:17" x14ac:dyDescent="0.3">
      <c r="G5006" s="3" t="s">
        <v>75</v>
      </c>
      <c r="H5006" s="3" t="s">
        <v>76</v>
      </c>
      <c r="I5006" s="3" t="s">
        <v>78</v>
      </c>
      <c r="J5006" s="3" t="s">
        <v>81</v>
      </c>
      <c r="K5006" s="3" t="s">
        <v>24</v>
      </c>
      <c r="L5006" s="6">
        <v>19868</v>
      </c>
      <c r="M5006" s="6">
        <v>36021</v>
      </c>
      <c r="N5006" s="6">
        <v>94450</v>
      </c>
      <c r="O5006" s="6">
        <v>36016</v>
      </c>
      <c r="P5006" s="6">
        <v>100893</v>
      </c>
      <c r="Q5006" s="6">
        <v>57449.599999999999</v>
      </c>
    </row>
    <row r="5007" spans="7:17" x14ac:dyDescent="0.3">
      <c r="G5007" s="3" t="s">
        <v>75</v>
      </c>
      <c r="H5007" s="3" t="s">
        <v>76</v>
      </c>
      <c r="I5007" s="3" t="s">
        <v>78</v>
      </c>
      <c r="J5007" s="3" t="s">
        <v>82</v>
      </c>
      <c r="K5007" s="3" t="s">
        <v>83</v>
      </c>
      <c r="L5007" s="6">
        <v>19868</v>
      </c>
      <c r="M5007" s="6">
        <v>36021</v>
      </c>
      <c r="N5007" s="6">
        <v>94450</v>
      </c>
      <c r="O5007" s="6">
        <v>33332</v>
      </c>
      <c r="P5007" s="6">
        <v>41696</v>
      </c>
      <c r="Q5007" s="6">
        <v>45073.4</v>
      </c>
    </row>
    <row r="5008" spans="7:17" x14ac:dyDescent="0.3">
      <c r="G5008" s="3" t="s">
        <v>75</v>
      </c>
      <c r="H5008" s="3" t="s">
        <v>76</v>
      </c>
      <c r="I5008" s="3" t="s">
        <v>78</v>
      </c>
      <c r="J5008" s="3" t="s">
        <v>82</v>
      </c>
      <c r="K5008" s="3" t="s">
        <v>84</v>
      </c>
      <c r="L5008" s="6">
        <v>19868</v>
      </c>
      <c r="M5008" s="6">
        <v>36021</v>
      </c>
      <c r="N5008" s="6">
        <v>94450</v>
      </c>
      <c r="O5008" s="6">
        <v>33332</v>
      </c>
      <c r="P5008" s="6">
        <v>84732</v>
      </c>
      <c r="Q5008" s="6">
        <v>53680.6</v>
      </c>
    </row>
    <row r="5009" spans="7:17" x14ac:dyDescent="0.3">
      <c r="G5009" s="3" t="s">
        <v>75</v>
      </c>
      <c r="H5009" s="3" t="s">
        <v>76</v>
      </c>
      <c r="I5009" s="3" t="s">
        <v>78</v>
      </c>
      <c r="J5009" s="3" t="s">
        <v>82</v>
      </c>
      <c r="K5009" s="3" t="s">
        <v>24</v>
      </c>
      <c r="L5009" s="6">
        <v>19868</v>
      </c>
      <c r="M5009" s="6">
        <v>36021</v>
      </c>
      <c r="N5009" s="6">
        <v>94450</v>
      </c>
      <c r="O5009" s="6">
        <v>33332</v>
      </c>
      <c r="P5009" s="6">
        <v>100893</v>
      </c>
      <c r="Q5009" s="6">
        <v>56912.800000000003</v>
      </c>
    </row>
    <row r="5010" spans="7:17" x14ac:dyDescent="0.3">
      <c r="G5010" s="3" t="s">
        <v>75</v>
      </c>
      <c r="H5010" s="3" t="s">
        <v>76</v>
      </c>
      <c r="I5010" s="3" t="s">
        <v>78</v>
      </c>
      <c r="J5010" s="3" t="s">
        <v>83</v>
      </c>
      <c r="K5010" s="3" t="s">
        <v>84</v>
      </c>
      <c r="L5010" s="6">
        <v>19868</v>
      </c>
      <c r="M5010" s="6">
        <v>36021</v>
      </c>
      <c r="N5010" s="6">
        <v>94450</v>
      </c>
      <c r="O5010" s="6">
        <v>41696</v>
      </c>
      <c r="P5010" s="6">
        <v>84732</v>
      </c>
      <c r="Q5010" s="6">
        <v>55353.4</v>
      </c>
    </row>
    <row r="5011" spans="7:17" x14ac:dyDescent="0.3">
      <c r="G5011" s="3" t="s">
        <v>75</v>
      </c>
      <c r="H5011" s="3" t="s">
        <v>76</v>
      </c>
      <c r="I5011" s="3" t="s">
        <v>78</v>
      </c>
      <c r="J5011" s="3" t="s">
        <v>83</v>
      </c>
      <c r="K5011" s="3" t="s">
        <v>24</v>
      </c>
      <c r="L5011" s="6">
        <v>19868</v>
      </c>
      <c r="M5011" s="6">
        <v>36021</v>
      </c>
      <c r="N5011" s="6">
        <v>94450</v>
      </c>
      <c r="O5011" s="6">
        <v>41696</v>
      </c>
      <c r="P5011" s="6">
        <v>100893</v>
      </c>
      <c r="Q5011" s="6">
        <v>58585.599999999999</v>
      </c>
    </row>
    <row r="5012" spans="7:17" x14ac:dyDescent="0.3">
      <c r="G5012" s="3" t="s">
        <v>75</v>
      </c>
      <c r="H5012" s="3" t="s">
        <v>76</v>
      </c>
      <c r="I5012" s="3" t="s">
        <v>78</v>
      </c>
      <c r="J5012" s="3" t="s">
        <v>84</v>
      </c>
      <c r="K5012" s="3" t="s">
        <v>24</v>
      </c>
      <c r="L5012" s="6">
        <v>19868</v>
      </c>
      <c r="M5012" s="6">
        <v>36021</v>
      </c>
      <c r="N5012" s="6">
        <v>94450</v>
      </c>
      <c r="O5012" s="6">
        <v>84732</v>
      </c>
      <c r="P5012" s="6">
        <v>100893</v>
      </c>
      <c r="Q5012" s="6">
        <v>67192.800000000003</v>
      </c>
    </row>
    <row r="5013" spans="7:17" x14ac:dyDescent="0.3">
      <c r="G5013" s="3" t="s">
        <v>75</v>
      </c>
      <c r="H5013" s="3" t="s">
        <v>76</v>
      </c>
      <c r="I5013" s="3" t="s">
        <v>79</v>
      </c>
      <c r="J5013" s="3" t="s">
        <v>25</v>
      </c>
      <c r="K5013" s="3" t="s">
        <v>80</v>
      </c>
      <c r="L5013" s="6">
        <v>19868</v>
      </c>
      <c r="M5013" s="6">
        <v>36021</v>
      </c>
      <c r="N5013" s="6">
        <v>97051</v>
      </c>
      <c r="O5013" s="6">
        <v>50249</v>
      </c>
      <c r="P5013" s="6">
        <v>117461</v>
      </c>
      <c r="Q5013" s="6">
        <v>64130</v>
      </c>
    </row>
    <row r="5014" spans="7:17" x14ac:dyDescent="0.3">
      <c r="G5014" s="3" t="s">
        <v>75</v>
      </c>
      <c r="H5014" s="3" t="s">
        <v>76</v>
      </c>
      <c r="I5014" s="3" t="s">
        <v>79</v>
      </c>
      <c r="J5014" s="3" t="s">
        <v>25</v>
      </c>
      <c r="K5014" s="3" t="s">
        <v>81</v>
      </c>
      <c r="L5014" s="6">
        <v>19868</v>
      </c>
      <c r="M5014" s="6">
        <v>36021</v>
      </c>
      <c r="N5014" s="6">
        <v>97051</v>
      </c>
      <c r="O5014" s="6">
        <v>50249</v>
      </c>
      <c r="P5014" s="6">
        <v>36016</v>
      </c>
      <c r="Q5014" s="6">
        <v>47841</v>
      </c>
    </row>
    <row r="5015" spans="7:17" x14ac:dyDescent="0.3">
      <c r="G5015" s="3" t="s">
        <v>75</v>
      </c>
      <c r="H5015" s="3" t="s">
        <v>76</v>
      </c>
      <c r="I5015" s="3" t="s">
        <v>79</v>
      </c>
      <c r="J5015" s="3" t="s">
        <v>25</v>
      </c>
      <c r="K5015" s="3" t="s">
        <v>82</v>
      </c>
      <c r="L5015" s="6">
        <v>19868</v>
      </c>
      <c r="M5015" s="6">
        <v>36021</v>
      </c>
      <c r="N5015" s="6">
        <v>97051</v>
      </c>
      <c r="O5015" s="6">
        <v>50249</v>
      </c>
      <c r="P5015" s="6">
        <v>33332</v>
      </c>
      <c r="Q5015" s="6">
        <v>47304.2</v>
      </c>
    </row>
    <row r="5016" spans="7:17" x14ac:dyDescent="0.3">
      <c r="G5016" s="3" t="s">
        <v>75</v>
      </c>
      <c r="H5016" s="3" t="s">
        <v>76</v>
      </c>
      <c r="I5016" s="3" t="s">
        <v>79</v>
      </c>
      <c r="J5016" s="3" t="s">
        <v>25</v>
      </c>
      <c r="K5016" s="3" t="s">
        <v>83</v>
      </c>
      <c r="L5016" s="6">
        <v>19868</v>
      </c>
      <c r="M5016" s="6">
        <v>36021</v>
      </c>
      <c r="N5016" s="6">
        <v>97051</v>
      </c>
      <c r="O5016" s="6">
        <v>50249</v>
      </c>
      <c r="P5016" s="6">
        <v>41696</v>
      </c>
      <c r="Q5016" s="6">
        <v>48977</v>
      </c>
    </row>
    <row r="5017" spans="7:17" x14ac:dyDescent="0.3">
      <c r="G5017" s="3" t="s">
        <v>75</v>
      </c>
      <c r="H5017" s="3" t="s">
        <v>76</v>
      </c>
      <c r="I5017" s="3" t="s">
        <v>79</v>
      </c>
      <c r="J5017" s="3" t="s">
        <v>25</v>
      </c>
      <c r="K5017" s="3" t="s">
        <v>84</v>
      </c>
      <c r="L5017" s="6">
        <v>19868</v>
      </c>
      <c r="M5017" s="6">
        <v>36021</v>
      </c>
      <c r="N5017" s="6">
        <v>97051</v>
      </c>
      <c r="O5017" s="6">
        <v>50249</v>
      </c>
      <c r="P5017" s="6">
        <v>84732</v>
      </c>
      <c r="Q5017" s="6">
        <v>57584.2</v>
      </c>
    </row>
    <row r="5018" spans="7:17" x14ac:dyDescent="0.3">
      <c r="G5018" s="3" t="s">
        <v>75</v>
      </c>
      <c r="H5018" s="3" t="s">
        <v>76</v>
      </c>
      <c r="I5018" s="3" t="s">
        <v>79</v>
      </c>
      <c r="J5018" s="3" t="s">
        <v>25</v>
      </c>
      <c r="K5018" s="3" t="s">
        <v>24</v>
      </c>
      <c r="L5018" s="6">
        <v>19868</v>
      </c>
      <c r="M5018" s="6">
        <v>36021</v>
      </c>
      <c r="N5018" s="6">
        <v>97051</v>
      </c>
      <c r="O5018" s="6">
        <v>50249</v>
      </c>
      <c r="P5018" s="6">
        <v>100893</v>
      </c>
      <c r="Q5018" s="6">
        <v>60816.4</v>
      </c>
    </row>
    <row r="5019" spans="7:17" x14ac:dyDescent="0.3">
      <c r="G5019" s="3" t="s">
        <v>75</v>
      </c>
      <c r="H5019" s="3" t="s">
        <v>76</v>
      </c>
      <c r="I5019" s="3" t="s">
        <v>79</v>
      </c>
      <c r="J5019" s="3" t="s">
        <v>80</v>
      </c>
      <c r="K5019" s="3" t="s">
        <v>81</v>
      </c>
      <c r="L5019" s="6">
        <v>19868</v>
      </c>
      <c r="M5019" s="6">
        <v>36021</v>
      </c>
      <c r="N5019" s="6">
        <v>97051</v>
      </c>
      <c r="O5019" s="6">
        <v>117461</v>
      </c>
      <c r="P5019" s="6">
        <v>36016</v>
      </c>
      <c r="Q5019" s="6">
        <v>61283.4</v>
      </c>
    </row>
    <row r="5020" spans="7:17" x14ac:dyDescent="0.3">
      <c r="G5020" s="3" t="s">
        <v>75</v>
      </c>
      <c r="H5020" s="3" t="s">
        <v>76</v>
      </c>
      <c r="I5020" s="3" t="s">
        <v>79</v>
      </c>
      <c r="J5020" s="3" t="s">
        <v>80</v>
      </c>
      <c r="K5020" s="3" t="s">
        <v>82</v>
      </c>
      <c r="L5020" s="6">
        <v>19868</v>
      </c>
      <c r="M5020" s="6">
        <v>36021</v>
      </c>
      <c r="N5020" s="6">
        <v>97051</v>
      </c>
      <c r="O5020" s="6">
        <v>117461</v>
      </c>
      <c r="P5020" s="6">
        <v>33332</v>
      </c>
      <c r="Q5020" s="6">
        <v>60746.6</v>
      </c>
    </row>
    <row r="5021" spans="7:17" x14ac:dyDescent="0.3">
      <c r="G5021" s="3" t="s">
        <v>75</v>
      </c>
      <c r="H5021" s="3" t="s">
        <v>76</v>
      </c>
      <c r="I5021" s="3" t="s">
        <v>79</v>
      </c>
      <c r="J5021" s="3" t="s">
        <v>80</v>
      </c>
      <c r="K5021" s="3" t="s">
        <v>83</v>
      </c>
      <c r="L5021" s="6">
        <v>19868</v>
      </c>
      <c r="M5021" s="6">
        <v>36021</v>
      </c>
      <c r="N5021" s="6">
        <v>97051</v>
      </c>
      <c r="O5021" s="6">
        <v>117461</v>
      </c>
      <c r="P5021" s="6">
        <v>41696</v>
      </c>
      <c r="Q5021" s="6">
        <v>62419.4</v>
      </c>
    </row>
    <row r="5022" spans="7:17" x14ac:dyDescent="0.3">
      <c r="G5022" s="3" t="s">
        <v>75</v>
      </c>
      <c r="H5022" s="3" t="s">
        <v>76</v>
      </c>
      <c r="I5022" s="3" t="s">
        <v>79</v>
      </c>
      <c r="J5022" s="3" t="s">
        <v>80</v>
      </c>
      <c r="K5022" s="3" t="s">
        <v>84</v>
      </c>
      <c r="L5022" s="6">
        <v>19868</v>
      </c>
      <c r="M5022" s="6">
        <v>36021</v>
      </c>
      <c r="N5022" s="6">
        <v>97051</v>
      </c>
      <c r="O5022" s="6">
        <v>117461</v>
      </c>
      <c r="P5022" s="6">
        <v>84732</v>
      </c>
      <c r="Q5022" s="6">
        <v>71026.600000000006</v>
      </c>
    </row>
    <row r="5023" spans="7:17" x14ac:dyDescent="0.3">
      <c r="G5023" s="3" t="s">
        <v>75</v>
      </c>
      <c r="H5023" s="3" t="s">
        <v>76</v>
      </c>
      <c r="I5023" s="3" t="s">
        <v>79</v>
      </c>
      <c r="J5023" s="3" t="s">
        <v>80</v>
      </c>
      <c r="K5023" s="3" t="s">
        <v>24</v>
      </c>
      <c r="L5023" s="6">
        <v>19868</v>
      </c>
      <c r="M5023" s="6">
        <v>36021</v>
      </c>
      <c r="N5023" s="6">
        <v>97051</v>
      </c>
      <c r="O5023" s="6">
        <v>117461</v>
      </c>
      <c r="P5023" s="6">
        <v>100893</v>
      </c>
      <c r="Q5023" s="6">
        <v>74258.8</v>
      </c>
    </row>
    <row r="5024" spans="7:17" x14ac:dyDescent="0.3">
      <c r="G5024" s="3" t="s">
        <v>75</v>
      </c>
      <c r="H5024" s="3" t="s">
        <v>76</v>
      </c>
      <c r="I5024" s="3" t="s">
        <v>79</v>
      </c>
      <c r="J5024" s="3" t="s">
        <v>81</v>
      </c>
      <c r="K5024" s="3" t="s">
        <v>82</v>
      </c>
      <c r="L5024" s="6">
        <v>19868</v>
      </c>
      <c r="M5024" s="6">
        <v>36021</v>
      </c>
      <c r="N5024" s="6">
        <v>97051</v>
      </c>
      <c r="O5024" s="6">
        <v>36016</v>
      </c>
      <c r="P5024" s="6">
        <v>33332</v>
      </c>
      <c r="Q5024" s="6">
        <v>44457.599999999999</v>
      </c>
    </row>
    <row r="5025" spans="7:17" x14ac:dyDescent="0.3">
      <c r="G5025" s="3" t="s">
        <v>75</v>
      </c>
      <c r="H5025" s="3" t="s">
        <v>76</v>
      </c>
      <c r="I5025" s="3" t="s">
        <v>79</v>
      </c>
      <c r="J5025" s="3" t="s">
        <v>81</v>
      </c>
      <c r="K5025" s="3" t="s">
        <v>83</v>
      </c>
      <c r="L5025" s="6">
        <v>19868</v>
      </c>
      <c r="M5025" s="6">
        <v>36021</v>
      </c>
      <c r="N5025" s="6">
        <v>97051</v>
      </c>
      <c r="O5025" s="6">
        <v>36016</v>
      </c>
      <c r="P5025" s="6">
        <v>41696</v>
      </c>
      <c r="Q5025" s="6">
        <v>46130.400000000001</v>
      </c>
    </row>
    <row r="5026" spans="7:17" x14ac:dyDescent="0.3">
      <c r="G5026" s="3" t="s">
        <v>75</v>
      </c>
      <c r="H5026" s="3" t="s">
        <v>76</v>
      </c>
      <c r="I5026" s="3" t="s">
        <v>79</v>
      </c>
      <c r="J5026" s="3" t="s">
        <v>81</v>
      </c>
      <c r="K5026" s="3" t="s">
        <v>84</v>
      </c>
      <c r="L5026" s="6">
        <v>19868</v>
      </c>
      <c r="M5026" s="6">
        <v>36021</v>
      </c>
      <c r="N5026" s="6">
        <v>97051</v>
      </c>
      <c r="O5026" s="6">
        <v>36016</v>
      </c>
      <c r="P5026" s="6">
        <v>84732</v>
      </c>
      <c r="Q5026" s="6">
        <v>54737.599999999999</v>
      </c>
    </row>
    <row r="5027" spans="7:17" x14ac:dyDescent="0.3">
      <c r="G5027" s="3" t="s">
        <v>75</v>
      </c>
      <c r="H5027" s="3" t="s">
        <v>76</v>
      </c>
      <c r="I5027" s="3" t="s">
        <v>79</v>
      </c>
      <c r="J5027" s="3" t="s">
        <v>81</v>
      </c>
      <c r="K5027" s="3" t="s">
        <v>24</v>
      </c>
      <c r="L5027" s="6">
        <v>19868</v>
      </c>
      <c r="M5027" s="6">
        <v>36021</v>
      </c>
      <c r="N5027" s="6">
        <v>97051</v>
      </c>
      <c r="O5027" s="6">
        <v>36016</v>
      </c>
      <c r="P5027" s="6">
        <v>100893</v>
      </c>
      <c r="Q5027" s="6">
        <v>57969.8</v>
      </c>
    </row>
    <row r="5028" spans="7:17" x14ac:dyDescent="0.3">
      <c r="G5028" s="3" t="s">
        <v>75</v>
      </c>
      <c r="H5028" s="3" t="s">
        <v>76</v>
      </c>
      <c r="I5028" s="3" t="s">
        <v>79</v>
      </c>
      <c r="J5028" s="3" t="s">
        <v>82</v>
      </c>
      <c r="K5028" s="3" t="s">
        <v>83</v>
      </c>
      <c r="L5028" s="6">
        <v>19868</v>
      </c>
      <c r="M5028" s="6">
        <v>36021</v>
      </c>
      <c r="N5028" s="6">
        <v>97051</v>
      </c>
      <c r="O5028" s="6">
        <v>33332</v>
      </c>
      <c r="P5028" s="6">
        <v>41696</v>
      </c>
      <c r="Q5028" s="6">
        <v>45593.599999999999</v>
      </c>
    </row>
    <row r="5029" spans="7:17" x14ac:dyDescent="0.3">
      <c r="G5029" s="3" t="s">
        <v>75</v>
      </c>
      <c r="H5029" s="3" t="s">
        <v>76</v>
      </c>
      <c r="I5029" s="3" t="s">
        <v>79</v>
      </c>
      <c r="J5029" s="3" t="s">
        <v>82</v>
      </c>
      <c r="K5029" s="3" t="s">
        <v>84</v>
      </c>
      <c r="L5029" s="6">
        <v>19868</v>
      </c>
      <c r="M5029" s="6">
        <v>36021</v>
      </c>
      <c r="N5029" s="6">
        <v>97051</v>
      </c>
      <c r="O5029" s="6">
        <v>33332</v>
      </c>
      <c r="P5029" s="6">
        <v>84732</v>
      </c>
      <c r="Q5029" s="6">
        <v>54200.800000000003</v>
      </c>
    </row>
    <row r="5030" spans="7:17" x14ac:dyDescent="0.3">
      <c r="G5030" s="3" t="s">
        <v>75</v>
      </c>
      <c r="H5030" s="3" t="s">
        <v>76</v>
      </c>
      <c r="I5030" s="3" t="s">
        <v>79</v>
      </c>
      <c r="J5030" s="3" t="s">
        <v>82</v>
      </c>
      <c r="K5030" s="3" t="s">
        <v>24</v>
      </c>
      <c r="L5030" s="6">
        <v>19868</v>
      </c>
      <c r="M5030" s="6">
        <v>36021</v>
      </c>
      <c r="N5030" s="6">
        <v>97051</v>
      </c>
      <c r="O5030" s="6">
        <v>33332</v>
      </c>
      <c r="P5030" s="6">
        <v>100893</v>
      </c>
      <c r="Q5030" s="6">
        <v>57433</v>
      </c>
    </row>
    <row r="5031" spans="7:17" x14ac:dyDescent="0.3">
      <c r="G5031" s="3" t="s">
        <v>75</v>
      </c>
      <c r="H5031" s="3" t="s">
        <v>76</v>
      </c>
      <c r="I5031" s="3" t="s">
        <v>79</v>
      </c>
      <c r="J5031" s="3" t="s">
        <v>83</v>
      </c>
      <c r="K5031" s="3" t="s">
        <v>84</v>
      </c>
      <c r="L5031" s="6">
        <v>19868</v>
      </c>
      <c r="M5031" s="6">
        <v>36021</v>
      </c>
      <c r="N5031" s="6">
        <v>97051</v>
      </c>
      <c r="O5031" s="6">
        <v>41696</v>
      </c>
      <c r="P5031" s="6">
        <v>84732</v>
      </c>
      <c r="Q5031" s="6">
        <v>55873.599999999999</v>
      </c>
    </row>
    <row r="5032" spans="7:17" x14ac:dyDescent="0.3">
      <c r="G5032" s="3" t="s">
        <v>75</v>
      </c>
      <c r="H5032" s="3" t="s">
        <v>76</v>
      </c>
      <c r="I5032" s="3" t="s">
        <v>79</v>
      </c>
      <c r="J5032" s="3" t="s">
        <v>83</v>
      </c>
      <c r="K5032" s="3" t="s">
        <v>24</v>
      </c>
      <c r="L5032" s="6">
        <v>19868</v>
      </c>
      <c r="M5032" s="6">
        <v>36021</v>
      </c>
      <c r="N5032" s="6">
        <v>97051</v>
      </c>
      <c r="O5032" s="6">
        <v>41696</v>
      </c>
      <c r="P5032" s="6">
        <v>100893</v>
      </c>
      <c r="Q5032" s="6">
        <v>59105.8</v>
      </c>
    </row>
    <row r="5033" spans="7:17" x14ac:dyDescent="0.3">
      <c r="G5033" s="3" t="s">
        <v>75</v>
      </c>
      <c r="H5033" s="3" t="s">
        <v>76</v>
      </c>
      <c r="I5033" s="3" t="s">
        <v>79</v>
      </c>
      <c r="J5033" s="3" t="s">
        <v>84</v>
      </c>
      <c r="K5033" s="3" t="s">
        <v>24</v>
      </c>
      <c r="L5033" s="6">
        <v>19868</v>
      </c>
      <c r="M5033" s="6">
        <v>36021</v>
      </c>
      <c r="N5033" s="6">
        <v>97051</v>
      </c>
      <c r="O5033" s="6">
        <v>84732</v>
      </c>
      <c r="P5033" s="6">
        <v>100893</v>
      </c>
      <c r="Q5033" s="6">
        <v>67713</v>
      </c>
    </row>
    <row r="5034" spans="7:17" x14ac:dyDescent="0.3">
      <c r="G5034" s="3" t="s">
        <v>75</v>
      </c>
      <c r="H5034" s="3" t="s">
        <v>76</v>
      </c>
      <c r="I5034" s="3" t="s">
        <v>25</v>
      </c>
      <c r="J5034" s="3" t="s">
        <v>80</v>
      </c>
      <c r="K5034" s="3" t="s">
        <v>81</v>
      </c>
      <c r="L5034" s="6">
        <v>19868</v>
      </c>
      <c r="M5034" s="6">
        <v>36021</v>
      </c>
      <c r="N5034" s="6">
        <v>50249</v>
      </c>
      <c r="O5034" s="6">
        <v>117461</v>
      </c>
      <c r="P5034" s="6">
        <v>36016</v>
      </c>
      <c r="Q5034" s="6">
        <v>51923</v>
      </c>
    </row>
    <row r="5035" spans="7:17" x14ac:dyDescent="0.3">
      <c r="G5035" s="3" t="s">
        <v>75</v>
      </c>
      <c r="H5035" s="3" t="s">
        <v>76</v>
      </c>
      <c r="I5035" s="3" t="s">
        <v>25</v>
      </c>
      <c r="J5035" s="3" t="s">
        <v>80</v>
      </c>
      <c r="K5035" s="3" t="s">
        <v>82</v>
      </c>
      <c r="L5035" s="6">
        <v>19868</v>
      </c>
      <c r="M5035" s="6">
        <v>36021</v>
      </c>
      <c r="N5035" s="6">
        <v>50249</v>
      </c>
      <c r="O5035" s="6">
        <v>117461</v>
      </c>
      <c r="P5035" s="6">
        <v>33332</v>
      </c>
      <c r="Q5035" s="6">
        <v>51386.2</v>
      </c>
    </row>
    <row r="5036" spans="7:17" x14ac:dyDescent="0.3">
      <c r="G5036" s="3" t="s">
        <v>75</v>
      </c>
      <c r="H5036" s="3" t="s">
        <v>76</v>
      </c>
      <c r="I5036" s="3" t="s">
        <v>25</v>
      </c>
      <c r="J5036" s="3" t="s">
        <v>80</v>
      </c>
      <c r="K5036" s="3" t="s">
        <v>83</v>
      </c>
      <c r="L5036" s="6">
        <v>19868</v>
      </c>
      <c r="M5036" s="6">
        <v>36021</v>
      </c>
      <c r="N5036" s="6">
        <v>50249</v>
      </c>
      <c r="O5036" s="6">
        <v>117461</v>
      </c>
      <c r="P5036" s="6">
        <v>41696</v>
      </c>
      <c r="Q5036" s="6">
        <v>53059</v>
      </c>
    </row>
    <row r="5037" spans="7:17" x14ac:dyDescent="0.3">
      <c r="G5037" s="3" t="s">
        <v>75</v>
      </c>
      <c r="H5037" s="3" t="s">
        <v>76</v>
      </c>
      <c r="I5037" s="3" t="s">
        <v>25</v>
      </c>
      <c r="J5037" s="3" t="s">
        <v>80</v>
      </c>
      <c r="K5037" s="3" t="s">
        <v>84</v>
      </c>
      <c r="L5037" s="6">
        <v>19868</v>
      </c>
      <c r="M5037" s="6">
        <v>36021</v>
      </c>
      <c r="N5037" s="6">
        <v>50249</v>
      </c>
      <c r="O5037" s="6">
        <v>117461</v>
      </c>
      <c r="P5037" s="6">
        <v>84732</v>
      </c>
      <c r="Q5037" s="6">
        <v>61666.2</v>
      </c>
    </row>
    <row r="5038" spans="7:17" x14ac:dyDescent="0.3">
      <c r="G5038" s="3" t="s">
        <v>75</v>
      </c>
      <c r="H5038" s="3" t="s">
        <v>76</v>
      </c>
      <c r="I5038" s="3" t="s">
        <v>25</v>
      </c>
      <c r="J5038" s="3" t="s">
        <v>80</v>
      </c>
      <c r="K5038" s="3" t="s">
        <v>24</v>
      </c>
      <c r="L5038" s="6">
        <v>19868</v>
      </c>
      <c r="M5038" s="6">
        <v>36021</v>
      </c>
      <c r="N5038" s="6">
        <v>50249</v>
      </c>
      <c r="O5038" s="6">
        <v>117461</v>
      </c>
      <c r="P5038" s="6">
        <v>100893</v>
      </c>
      <c r="Q5038" s="6">
        <v>64898.400000000001</v>
      </c>
    </row>
    <row r="5039" spans="7:17" x14ac:dyDescent="0.3">
      <c r="G5039" s="3" t="s">
        <v>75</v>
      </c>
      <c r="H5039" s="3" t="s">
        <v>76</v>
      </c>
      <c r="I5039" s="3" t="s">
        <v>25</v>
      </c>
      <c r="J5039" s="3" t="s">
        <v>81</v>
      </c>
      <c r="K5039" s="3" t="s">
        <v>82</v>
      </c>
      <c r="L5039" s="6">
        <v>19868</v>
      </c>
      <c r="M5039" s="6">
        <v>36021</v>
      </c>
      <c r="N5039" s="6">
        <v>50249</v>
      </c>
      <c r="O5039" s="6">
        <v>36016</v>
      </c>
      <c r="P5039" s="6">
        <v>33332</v>
      </c>
      <c r="Q5039" s="6">
        <v>35097.199999999997</v>
      </c>
    </row>
    <row r="5040" spans="7:17" x14ac:dyDescent="0.3">
      <c r="G5040" s="3" t="s">
        <v>75</v>
      </c>
      <c r="H5040" s="3" t="s">
        <v>76</v>
      </c>
      <c r="I5040" s="3" t="s">
        <v>25</v>
      </c>
      <c r="J5040" s="3" t="s">
        <v>81</v>
      </c>
      <c r="K5040" s="3" t="s">
        <v>83</v>
      </c>
      <c r="L5040" s="6">
        <v>19868</v>
      </c>
      <c r="M5040" s="6">
        <v>36021</v>
      </c>
      <c r="N5040" s="6">
        <v>50249</v>
      </c>
      <c r="O5040" s="6">
        <v>36016</v>
      </c>
      <c r="P5040" s="6">
        <v>41696</v>
      </c>
      <c r="Q5040" s="6">
        <v>36770</v>
      </c>
    </row>
    <row r="5041" spans="7:17" x14ac:dyDescent="0.3">
      <c r="G5041" s="3" t="s">
        <v>75</v>
      </c>
      <c r="H5041" s="3" t="s">
        <v>76</v>
      </c>
      <c r="I5041" s="3" t="s">
        <v>25</v>
      </c>
      <c r="J5041" s="3" t="s">
        <v>81</v>
      </c>
      <c r="K5041" s="3" t="s">
        <v>84</v>
      </c>
      <c r="L5041" s="6">
        <v>19868</v>
      </c>
      <c r="M5041" s="6">
        <v>36021</v>
      </c>
      <c r="N5041" s="6">
        <v>50249</v>
      </c>
      <c r="O5041" s="6">
        <v>36016</v>
      </c>
      <c r="P5041" s="6">
        <v>84732</v>
      </c>
      <c r="Q5041" s="6">
        <v>45377.2</v>
      </c>
    </row>
    <row r="5042" spans="7:17" x14ac:dyDescent="0.3">
      <c r="G5042" s="3" t="s">
        <v>75</v>
      </c>
      <c r="H5042" s="3" t="s">
        <v>76</v>
      </c>
      <c r="I5042" s="3" t="s">
        <v>25</v>
      </c>
      <c r="J5042" s="3" t="s">
        <v>81</v>
      </c>
      <c r="K5042" s="3" t="s">
        <v>24</v>
      </c>
      <c r="L5042" s="6">
        <v>19868</v>
      </c>
      <c r="M5042" s="6">
        <v>36021</v>
      </c>
      <c r="N5042" s="6">
        <v>50249</v>
      </c>
      <c r="O5042" s="6">
        <v>36016</v>
      </c>
      <c r="P5042" s="6">
        <v>100893</v>
      </c>
      <c r="Q5042" s="6">
        <v>48609.4</v>
      </c>
    </row>
    <row r="5043" spans="7:17" x14ac:dyDescent="0.3">
      <c r="G5043" s="3" t="s">
        <v>75</v>
      </c>
      <c r="H5043" s="3" t="s">
        <v>76</v>
      </c>
      <c r="I5043" s="3" t="s">
        <v>25</v>
      </c>
      <c r="J5043" s="3" t="s">
        <v>82</v>
      </c>
      <c r="K5043" s="3" t="s">
        <v>83</v>
      </c>
      <c r="L5043" s="6">
        <v>19868</v>
      </c>
      <c r="M5043" s="6">
        <v>36021</v>
      </c>
      <c r="N5043" s="6">
        <v>50249</v>
      </c>
      <c r="O5043" s="6">
        <v>33332</v>
      </c>
      <c r="P5043" s="6">
        <v>41696</v>
      </c>
      <c r="Q5043" s="6">
        <v>36233.199999999997</v>
      </c>
    </row>
    <row r="5044" spans="7:17" x14ac:dyDescent="0.3">
      <c r="G5044" s="3" t="s">
        <v>75</v>
      </c>
      <c r="H5044" s="3" t="s">
        <v>76</v>
      </c>
      <c r="I5044" s="3" t="s">
        <v>25</v>
      </c>
      <c r="J5044" s="3" t="s">
        <v>82</v>
      </c>
      <c r="K5044" s="3" t="s">
        <v>84</v>
      </c>
      <c r="L5044" s="6">
        <v>19868</v>
      </c>
      <c r="M5044" s="6">
        <v>36021</v>
      </c>
      <c r="N5044" s="6">
        <v>50249</v>
      </c>
      <c r="O5044" s="6">
        <v>33332</v>
      </c>
      <c r="P5044" s="6">
        <v>84732</v>
      </c>
      <c r="Q5044" s="6">
        <v>44840.4</v>
      </c>
    </row>
    <row r="5045" spans="7:17" x14ac:dyDescent="0.3">
      <c r="G5045" s="3" t="s">
        <v>75</v>
      </c>
      <c r="H5045" s="3" t="s">
        <v>76</v>
      </c>
      <c r="I5045" s="3" t="s">
        <v>25</v>
      </c>
      <c r="J5045" s="3" t="s">
        <v>82</v>
      </c>
      <c r="K5045" s="3" t="s">
        <v>24</v>
      </c>
      <c r="L5045" s="6">
        <v>19868</v>
      </c>
      <c r="M5045" s="6">
        <v>36021</v>
      </c>
      <c r="N5045" s="6">
        <v>50249</v>
      </c>
      <c r="O5045" s="6">
        <v>33332</v>
      </c>
      <c r="P5045" s="6">
        <v>100893</v>
      </c>
      <c r="Q5045" s="6">
        <v>48072.6</v>
      </c>
    </row>
    <row r="5046" spans="7:17" x14ac:dyDescent="0.3">
      <c r="G5046" s="3" t="s">
        <v>75</v>
      </c>
      <c r="H5046" s="3" t="s">
        <v>76</v>
      </c>
      <c r="I5046" s="3" t="s">
        <v>25</v>
      </c>
      <c r="J5046" s="3" t="s">
        <v>83</v>
      </c>
      <c r="K5046" s="3" t="s">
        <v>84</v>
      </c>
      <c r="L5046" s="6">
        <v>19868</v>
      </c>
      <c r="M5046" s="6">
        <v>36021</v>
      </c>
      <c r="N5046" s="6">
        <v>50249</v>
      </c>
      <c r="O5046" s="6">
        <v>41696</v>
      </c>
      <c r="P5046" s="6">
        <v>84732</v>
      </c>
      <c r="Q5046" s="6">
        <v>46513.2</v>
      </c>
    </row>
    <row r="5047" spans="7:17" x14ac:dyDescent="0.3">
      <c r="G5047" s="3" t="s">
        <v>75</v>
      </c>
      <c r="H5047" s="3" t="s">
        <v>76</v>
      </c>
      <c r="I5047" s="3" t="s">
        <v>25</v>
      </c>
      <c r="J5047" s="3" t="s">
        <v>83</v>
      </c>
      <c r="K5047" s="3" t="s">
        <v>24</v>
      </c>
      <c r="L5047" s="6">
        <v>19868</v>
      </c>
      <c r="M5047" s="6">
        <v>36021</v>
      </c>
      <c r="N5047" s="6">
        <v>50249</v>
      </c>
      <c r="O5047" s="6">
        <v>41696</v>
      </c>
      <c r="P5047" s="6">
        <v>100893</v>
      </c>
      <c r="Q5047" s="6">
        <v>49745.4</v>
      </c>
    </row>
    <row r="5048" spans="7:17" x14ac:dyDescent="0.3">
      <c r="G5048" s="3" t="s">
        <v>75</v>
      </c>
      <c r="H5048" s="3" t="s">
        <v>76</v>
      </c>
      <c r="I5048" s="3" t="s">
        <v>25</v>
      </c>
      <c r="J5048" s="3" t="s">
        <v>84</v>
      </c>
      <c r="K5048" s="3" t="s">
        <v>24</v>
      </c>
      <c r="L5048" s="6">
        <v>19868</v>
      </c>
      <c r="M5048" s="6">
        <v>36021</v>
      </c>
      <c r="N5048" s="6">
        <v>50249</v>
      </c>
      <c r="O5048" s="6">
        <v>84732</v>
      </c>
      <c r="P5048" s="6">
        <v>100893</v>
      </c>
      <c r="Q5048" s="6">
        <v>58352.6</v>
      </c>
    </row>
    <row r="5049" spans="7:17" x14ac:dyDescent="0.3">
      <c r="G5049" s="3" t="s">
        <v>75</v>
      </c>
      <c r="H5049" s="3" t="s">
        <v>76</v>
      </c>
      <c r="I5049" s="3" t="s">
        <v>80</v>
      </c>
      <c r="J5049" s="3" t="s">
        <v>81</v>
      </c>
      <c r="K5049" s="3" t="s">
        <v>82</v>
      </c>
      <c r="L5049" s="6">
        <v>19868</v>
      </c>
      <c r="M5049" s="6">
        <v>36021</v>
      </c>
      <c r="N5049" s="6">
        <v>117461</v>
      </c>
      <c r="O5049" s="6">
        <v>36016</v>
      </c>
      <c r="P5049" s="6">
        <v>33332</v>
      </c>
      <c r="Q5049" s="6">
        <v>48539.6</v>
      </c>
    </row>
    <row r="5050" spans="7:17" x14ac:dyDescent="0.3">
      <c r="G5050" s="3" t="s">
        <v>75</v>
      </c>
      <c r="H5050" s="3" t="s">
        <v>76</v>
      </c>
      <c r="I5050" s="3" t="s">
        <v>80</v>
      </c>
      <c r="J5050" s="3" t="s">
        <v>81</v>
      </c>
      <c r="K5050" s="3" t="s">
        <v>83</v>
      </c>
      <c r="L5050" s="6">
        <v>19868</v>
      </c>
      <c r="M5050" s="6">
        <v>36021</v>
      </c>
      <c r="N5050" s="6">
        <v>117461</v>
      </c>
      <c r="O5050" s="6">
        <v>36016</v>
      </c>
      <c r="P5050" s="6">
        <v>41696</v>
      </c>
      <c r="Q5050" s="6">
        <v>50212.4</v>
      </c>
    </row>
    <row r="5051" spans="7:17" x14ac:dyDescent="0.3">
      <c r="G5051" s="3" t="s">
        <v>75</v>
      </c>
      <c r="H5051" s="3" t="s">
        <v>76</v>
      </c>
      <c r="I5051" s="3" t="s">
        <v>80</v>
      </c>
      <c r="J5051" s="3" t="s">
        <v>81</v>
      </c>
      <c r="K5051" s="3" t="s">
        <v>84</v>
      </c>
      <c r="L5051" s="6">
        <v>19868</v>
      </c>
      <c r="M5051" s="6">
        <v>36021</v>
      </c>
      <c r="N5051" s="6">
        <v>117461</v>
      </c>
      <c r="O5051" s="6">
        <v>36016</v>
      </c>
      <c r="P5051" s="6">
        <v>84732</v>
      </c>
      <c r="Q5051" s="6">
        <v>58819.6</v>
      </c>
    </row>
    <row r="5052" spans="7:17" x14ac:dyDescent="0.3">
      <c r="G5052" s="3" t="s">
        <v>75</v>
      </c>
      <c r="H5052" s="3" t="s">
        <v>76</v>
      </c>
      <c r="I5052" s="3" t="s">
        <v>80</v>
      </c>
      <c r="J5052" s="3" t="s">
        <v>81</v>
      </c>
      <c r="K5052" s="3" t="s">
        <v>24</v>
      </c>
      <c r="L5052" s="6">
        <v>19868</v>
      </c>
      <c r="M5052" s="6">
        <v>36021</v>
      </c>
      <c r="N5052" s="6">
        <v>117461</v>
      </c>
      <c r="O5052" s="6">
        <v>36016</v>
      </c>
      <c r="P5052" s="6">
        <v>100893</v>
      </c>
      <c r="Q5052" s="6">
        <v>62051.8</v>
      </c>
    </row>
    <row r="5053" spans="7:17" x14ac:dyDescent="0.3">
      <c r="G5053" s="3" t="s">
        <v>75</v>
      </c>
      <c r="H5053" s="3" t="s">
        <v>76</v>
      </c>
      <c r="I5053" s="3" t="s">
        <v>80</v>
      </c>
      <c r="J5053" s="3" t="s">
        <v>82</v>
      </c>
      <c r="K5053" s="3" t="s">
        <v>83</v>
      </c>
      <c r="L5053" s="6">
        <v>19868</v>
      </c>
      <c r="M5053" s="6">
        <v>36021</v>
      </c>
      <c r="N5053" s="6">
        <v>117461</v>
      </c>
      <c r="O5053" s="6">
        <v>33332</v>
      </c>
      <c r="P5053" s="6">
        <v>41696</v>
      </c>
      <c r="Q5053" s="6">
        <v>49675.6</v>
      </c>
    </row>
    <row r="5054" spans="7:17" x14ac:dyDescent="0.3">
      <c r="G5054" s="3" t="s">
        <v>75</v>
      </c>
      <c r="H5054" s="3" t="s">
        <v>76</v>
      </c>
      <c r="I5054" s="3" t="s">
        <v>80</v>
      </c>
      <c r="J5054" s="3" t="s">
        <v>82</v>
      </c>
      <c r="K5054" s="3" t="s">
        <v>84</v>
      </c>
      <c r="L5054" s="6">
        <v>19868</v>
      </c>
      <c r="M5054" s="6">
        <v>36021</v>
      </c>
      <c r="N5054" s="6">
        <v>117461</v>
      </c>
      <c r="O5054" s="6">
        <v>33332</v>
      </c>
      <c r="P5054" s="6">
        <v>84732</v>
      </c>
      <c r="Q5054" s="6">
        <v>58282.8</v>
      </c>
    </row>
    <row r="5055" spans="7:17" x14ac:dyDescent="0.3">
      <c r="G5055" s="3" t="s">
        <v>75</v>
      </c>
      <c r="H5055" s="3" t="s">
        <v>76</v>
      </c>
      <c r="I5055" s="3" t="s">
        <v>80</v>
      </c>
      <c r="J5055" s="3" t="s">
        <v>82</v>
      </c>
      <c r="K5055" s="3" t="s">
        <v>24</v>
      </c>
      <c r="L5055" s="6">
        <v>19868</v>
      </c>
      <c r="M5055" s="6">
        <v>36021</v>
      </c>
      <c r="N5055" s="6">
        <v>117461</v>
      </c>
      <c r="O5055" s="6">
        <v>33332</v>
      </c>
      <c r="P5055" s="6">
        <v>100893</v>
      </c>
      <c r="Q5055" s="6">
        <v>61515</v>
      </c>
    </row>
    <row r="5056" spans="7:17" x14ac:dyDescent="0.3">
      <c r="G5056" s="3" t="s">
        <v>75</v>
      </c>
      <c r="H5056" s="3" t="s">
        <v>76</v>
      </c>
      <c r="I5056" s="3" t="s">
        <v>80</v>
      </c>
      <c r="J5056" s="3" t="s">
        <v>83</v>
      </c>
      <c r="K5056" s="3" t="s">
        <v>84</v>
      </c>
      <c r="L5056" s="6">
        <v>19868</v>
      </c>
      <c r="M5056" s="6">
        <v>36021</v>
      </c>
      <c r="N5056" s="6">
        <v>117461</v>
      </c>
      <c r="O5056" s="6">
        <v>41696</v>
      </c>
      <c r="P5056" s="6">
        <v>84732</v>
      </c>
      <c r="Q5056" s="6">
        <v>59955.6</v>
      </c>
    </row>
    <row r="5057" spans="7:17" x14ac:dyDescent="0.3">
      <c r="G5057" s="3" t="s">
        <v>75</v>
      </c>
      <c r="H5057" s="3" t="s">
        <v>76</v>
      </c>
      <c r="I5057" s="3" t="s">
        <v>80</v>
      </c>
      <c r="J5057" s="3" t="s">
        <v>83</v>
      </c>
      <c r="K5057" s="3" t="s">
        <v>24</v>
      </c>
      <c r="L5057" s="6">
        <v>19868</v>
      </c>
      <c r="M5057" s="6">
        <v>36021</v>
      </c>
      <c r="N5057" s="6">
        <v>117461</v>
      </c>
      <c r="O5057" s="6">
        <v>41696</v>
      </c>
      <c r="P5057" s="6">
        <v>100893</v>
      </c>
      <c r="Q5057" s="6">
        <v>63187.8</v>
      </c>
    </row>
    <row r="5058" spans="7:17" x14ac:dyDescent="0.3">
      <c r="G5058" s="3" t="s">
        <v>75</v>
      </c>
      <c r="H5058" s="3" t="s">
        <v>76</v>
      </c>
      <c r="I5058" s="3" t="s">
        <v>80</v>
      </c>
      <c r="J5058" s="3" t="s">
        <v>84</v>
      </c>
      <c r="K5058" s="3" t="s">
        <v>24</v>
      </c>
      <c r="L5058" s="6">
        <v>19868</v>
      </c>
      <c r="M5058" s="6">
        <v>36021</v>
      </c>
      <c r="N5058" s="6">
        <v>117461</v>
      </c>
      <c r="O5058" s="6">
        <v>84732</v>
      </c>
      <c r="P5058" s="6">
        <v>100893</v>
      </c>
      <c r="Q5058" s="6">
        <v>71795</v>
      </c>
    </row>
    <row r="5059" spans="7:17" x14ac:dyDescent="0.3">
      <c r="G5059" s="3" t="s">
        <v>75</v>
      </c>
      <c r="H5059" s="3" t="s">
        <v>76</v>
      </c>
      <c r="I5059" s="3" t="s">
        <v>81</v>
      </c>
      <c r="J5059" s="3" t="s">
        <v>82</v>
      </c>
      <c r="K5059" s="3" t="s">
        <v>83</v>
      </c>
      <c r="L5059" s="6">
        <v>19868</v>
      </c>
      <c r="M5059" s="6">
        <v>36021</v>
      </c>
      <c r="N5059" s="6">
        <v>36016</v>
      </c>
      <c r="O5059" s="6">
        <v>33332</v>
      </c>
      <c r="P5059" s="6">
        <v>41696</v>
      </c>
      <c r="Q5059" s="6">
        <v>33386.6</v>
      </c>
    </row>
    <row r="5060" spans="7:17" x14ac:dyDescent="0.3">
      <c r="G5060" s="3" t="s">
        <v>75</v>
      </c>
      <c r="H5060" s="3" t="s">
        <v>76</v>
      </c>
      <c r="I5060" s="3" t="s">
        <v>81</v>
      </c>
      <c r="J5060" s="3" t="s">
        <v>82</v>
      </c>
      <c r="K5060" s="3" t="s">
        <v>84</v>
      </c>
      <c r="L5060" s="6">
        <v>19868</v>
      </c>
      <c r="M5060" s="6">
        <v>36021</v>
      </c>
      <c r="N5060" s="6">
        <v>36016</v>
      </c>
      <c r="O5060" s="6">
        <v>33332</v>
      </c>
      <c r="P5060" s="6">
        <v>84732</v>
      </c>
      <c r="Q5060" s="6">
        <v>41993.8</v>
      </c>
    </row>
    <row r="5061" spans="7:17" x14ac:dyDescent="0.3">
      <c r="G5061" s="3" t="s">
        <v>75</v>
      </c>
      <c r="H5061" s="3" t="s">
        <v>76</v>
      </c>
      <c r="I5061" s="3" t="s">
        <v>81</v>
      </c>
      <c r="J5061" s="3" t="s">
        <v>82</v>
      </c>
      <c r="K5061" s="3" t="s">
        <v>24</v>
      </c>
      <c r="L5061" s="6">
        <v>19868</v>
      </c>
      <c r="M5061" s="6">
        <v>36021</v>
      </c>
      <c r="N5061" s="6">
        <v>36016</v>
      </c>
      <c r="O5061" s="6">
        <v>33332</v>
      </c>
      <c r="P5061" s="6">
        <v>100893</v>
      </c>
      <c r="Q5061" s="6">
        <v>45226</v>
      </c>
    </row>
    <row r="5062" spans="7:17" x14ac:dyDescent="0.3">
      <c r="G5062" s="3" t="s">
        <v>75</v>
      </c>
      <c r="H5062" s="3" t="s">
        <v>76</v>
      </c>
      <c r="I5062" s="3" t="s">
        <v>81</v>
      </c>
      <c r="J5062" s="3" t="s">
        <v>83</v>
      </c>
      <c r="K5062" s="3" t="s">
        <v>84</v>
      </c>
      <c r="L5062" s="6">
        <v>19868</v>
      </c>
      <c r="M5062" s="6">
        <v>36021</v>
      </c>
      <c r="N5062" s="6">
        <v>36016</v>
      </c>
      <c r="O5062" s="6">
        <v>41696</v>
      </c>
      <c r="P5062" s="6">
        <v>84732</v>
      </c>
      <c r="Q5062" s="6">
        <v>43666.6</v>
      </c>
    </row>
    <row r="5063" spans="7:17" x14ac:dyDescent="0.3">
      <c r="G5063" s="3" t="s">
        <v>75</v>
      </c>
      <c r="H5063" s="3" t="s">
        <v>76</v>
      </c>
      <c r="I5063" s="3" t="s">
        <v>81</v>
      </c>
      <c r="J5063" s="3" t="s">
        <v>83</v>
      </c>
      <c r="K5063" s="3" t="s">
        <v>24</v>
      </c>
      <c r="L5063" s="6">
        <v>19868</v>
      </c>
      <c r="M5063" s="6">
        <v>36021</v>
      </c>
      <c r="N5063" s="6">
        <v>36016</v>
      </c>
      <c r="O5063" s="6">
        <v>41696</v>
      </c>
      <c r="P5063" s="6">
        <v>100893</v>
      </c>
      <c r="Q5063" s="6">
        <v>46898.8</v>
      </c>
    </row>
    <row r="5064" spans="7:17" x14ac:dyDescent="0.3">
      <c r="G5064" s="3" t="s">
        <v>75</v>
      </c>
      <c r="H5064" s="3" t="s">
        <v>76</v>
      </c>
      <c r="I5064" s="3" t="s">
        <v>81</v>
      </c>
      <c r="J5064" s="3" t="s">
        <v>84</v>
      </c>
      <c r="K5064" s="3" t="s">
        <v>24</v>
      </c>
      <c r="L5064" s="6">
        <v>19868</v>
      </c>
      <c r="M5064" s="6">
        <v>36021</v>
      </c>
      <c r="N5064" s="6">
        <v>36016</v>
      </c>
      <c r="O5064" s="6">
        <v>84732</v>
      </c>
      <c r="P5064" s="6">
        <v>100893</v>
      </c>
      <c r="Q5064" s="6">
        <v>55506</v>
      </c>
    </row>
    <row r="5065" spans="7:17" x14ac:dyDescent="0.3">
      <c r="G5065" s="3" t="s">
        <v>75</v>
      </c>
      <c r="H5065" s="3" t="s">
        <v>76</v>
      </c>
      <c r="I5065" s="3" t="s">
        <v>82</v>
      </c>
      <c r="J5065" s="3" t="s">
        <v>83</v>
      </c>
      <c r="K5065" s="3" t="s">
        <v>84</v>
      </c>
      <c r="L5065" s="6">
        <v>19868</v>
      </c>
      <c r="M5065" s="6">
        <v>36021</v>
      </c>
      <c r="N5065" s="6">
        <v>33332</v>
      </c>
      <c r="O5065" s="6">
        <v>41696</v>
      </c>
      <c r="P5065" s="6">
        <v>84732</v>
      </c>
      <c r="Q5065" s="6">
        <v>43129.8</v>
      </c>
    </row>
    <row r="5066" spans="7:17" x14ac:dyDescent="0.3">
      <c r="G5066" s="3" t="s">
        <v>75</v>
      </c>
      <c r="H5066" s="3" t="s">
        <v>76</v>
      </c>
      <c r="I5066" s="3" t="s">
        <v>82</v>
      </c>
      <c r="J5066" s="3" t="s">
        <v>83</v>
      </c>
      <c r="K5066" s="3" t="s">
        <v>24</v>
      </c>
      <c r="L5066" s="6">
        <v>19868</v>
      </c>
      <c r="M5066" s="6">
        <v>36021</v>
      </c>
      <c r="N5066" s="6">
        <v>33332</v>
      </c>
      <c r="O5066" s="6">
        <v>41696</v>
      </c>
      <c r="P5066" s="6">
        <v>100893</v>
      </c>
      <c r="Q5066" s="6">
        <v>46362</v>
      </c>
    </row>
    <row r="5067" spans="7:17" x14ac:dyDescent="0.3">
      <c r="G5067" s="3" t="s">
        <v>75</v>
      </c>
      <c r="H5067" s="3" t="s">
        <v>76</v>
      </c>
      <c r="I5067" s="3" t="s">
        <v>82</v>
      </c>
      <c r="J5067" s="3" t="s">
        <v>84</v>
      </c>
      <c r="K5067" s="3" t="s">
        <v>24</v>
      </c>
      <c r="L5067" s="6">
        <v>19868</v>
      </c>
      <c r="M5067" s="6">
        <v>36021</v>
      </c>
      <c r="N5067" s="6">
        <v>33332</v>
      </c>
      <c r="O5067" s="6">
        <v>84732</v>
      </c>
      <c r="P5067" s="6">
        <v>100893</v>
      </c>
      <c r="Q5067" s="6">
        <v>54969.2</v>
      </c>
    </row>
    <row r="5068" spans="7:17" x14ac:dyDescent="0.3">
      <c r="G5068" s="3" t="s">
        <v>75</v>
      </c>
      <c r="H5068" s="3" t="s">
        <v>76</v>
      </c>
      <c r="I5068" s="3" t="s">
        <v>83</v>
      </c>
      <c r="J5068" s="3" t="s">
        <v>84</v>
      </c>
      <c r="K5068" s="3" t="s">
        <v>24</v>
      </c>
      <c r="L5068" s="6">
        <v>19868</v>
      </c>
      <c r="M5068" s="6">
        <v>36021</v>
      </c>
      <c r="N5068" s="6">
        <v>41696</v>
      </c>
      <c r="O5068" s="6">
        <v>84732</v>
      </c>
      <c r="P5068" s="6">
        <v>100893</v>
      </c>
      <c r="Q5068" s="6">
        <v>56642</v>
      </c>
    </row>
    <row r="5069" spans="7:17" x14ac:dyDescent="0.3">
      <c r="G5069" s="3" t="s">
        <v>75</v>
      </c>
      <c r="H5069" s="3" t="s">
        <v>23</v>
      </c>
      <c r="I5069" s="3" t="s">
        <v>77</v>
      </c>
      <c r="J5069" s="3" t="s">
        <v>78</v>
      </c>
      <c r="K5069" s="3" t="s">
        <v>79</v>
      </c>
      <c r="L5069" s="6">
        <v>19868</v>
      </c>
      <c r="M5069" s="6">
        <v>12030</v>
      </c>
      <c r="N5069" s="6">
        <v>65219</v>
      </c>
      <c r="O5069" s="6">
        <v>94450</v>
      </c>
      <c r="P5069" s="6">
        <v>97051</v>
      </c>
      <c r="Q5069" s="6">
        <v>57723.6</v>
      </c>
    </row>
    <row r="5070" spans="7:17" x14ac:dyDescent="0.3">
      <c r="G5070" s="3" t="s">
        <v>75</v>
      </c>
      <c r="H5070" s="3" t="s">
        <v>23</v>
      </c>
      <c r="I5070" s="3" t="s">
        <v>77</v>
      </c>
      <c r="J5070" s="3" t="s">
        <v>78</v>
      </c>
      <c r="K5070" s="3" t="s">
        <v>25</v>
      </c>
      <c r="L5070" s="6">
        <v>19868</v>
      </c>
      <c r="M5070" s="6">
        <v>12030</v>
      </c>
      <c r="N5070" s="6">
        <v>65219</v>
      </c>
      <c r="O5070" s="6">
        <v>94450</v>
      </c>
      <c r="P5070" s="6">
        <v>50249</v>
      </c>
      <c r="Q5070" s="6">
        <v>48363.199999999997</v>
      </c>
    </row>
    <row r="5071" spans="7:17" x14ac:dyDescent="0.3">
      <c r="G5071" s="3" t="s">
        <v>75</v>
      </c>
      <c r="H5071" s="3" t="s">
        <v>23</v>
      </c>
      <c r="I5071" s="3" t="s">
        <v>77</v>
      </c>
      <c r="J5071" s="3" t="s">
        <v>78</v>
      </c>
      <c r="K5071" s="3" t="s">
        <v>80</v>
      </c>
      <c r="L5071" s="6">
        <v>19868</v>
      </c>
      <c r="M5071" s="6">
        <v>12030</v>
      </c>
      <c r="N5071" s="6">
        <v>65219</v>
      </c>
      <c r="O5071" s="6">
        <v>94450</v>
      </c>
      <c r="P5071" s="6">
        <v>117461</v>
      </c>
      <c r="Q5071" s="6">
        <v>61805.599999999999</v>
      </c>
    </row>
    <row r="5072" spans="7:17" x14ac:dyDescent="0.3">
      <c r="G5072" s="3" t="s">
        <v>75</v>
      </c>
      <c r="H5072" s="3" t="s">
        <v>23</v>
      </c>
      <c r="I5072" s="3" t="s">
        <v>77</v>
      </c>
      <c r="J5072" s="3" t="s">
        <v>78</v>
      </c>
      <c r="K5072" s="3" t="s">
        <v>81</v>
      </c>
      <c r="L5072" s="6">
        <v>19868</v>
      </c>
      <c r="M5072" s="6">
        <v>12030</v>
      </c>
      <c r="N5072" s="6">
        <v>65219</v>
      </c>
      <c r="O5072" s="6">
        <v>94450</v>
      </c>
      <c r="P5072" s="6">
        <v>36016</v>
      </c>
      <c r="Q5072" s="6">
        <v>45516.6</v>
      </c>
    </row>
    <row r="5073" spans="7:17" x14ac:dyDescent="0.3">
      <c r="G5073" s="3" t="s">
        <v>75</v>
      </c>
      <c r="H5073" s="3" t="s">
        <v>23</v>
      </c>
      <c r="I5073" s="3" t="s">
        <v>77</v>
      </c>
      <c r="J5073" s="3" t="s">
        <v>78</v>
      </c>
      <c r="K5073" s="3" t="s">
        <v>82</v>
      </c>
      <c r="L5073" s="6">
        <v>19868</v>
      </c>
      <c r="M5073" s="6">
        <v>12030</v>
      </c>
      <c r="N5073" s="6">
        <v>65219</v>
      </c>
      <c r="O5073" s="6">
        <v>94450</v>
      </c>
      <c r="P5073" s="6">
        <v>33332</v>
      </c>
      <c r="Q5073" s="6">
        <v>44979.8</v>
      </c>
    </row>
    <row r="5074" spans="7:17" x14ac:dyDescent="0.3">
      <c r="G5074" s="3" t="s">
        <v>75</v>
      </c>
      <c r="H5074" s="3" t="s">
        <v>23</v>
      </c>
      <c r="I5074" s="3" t="s">
        <v>77</v>
      </c>
      <c r="J5074" s="3" t="s">
        <v>78</v>
      </c>
      <c r="K5074" s="3" t="s">
        <v>83</v>
      </c>
      <c r="L5074" s="6">
        <v>19868</v>
      </c>
      <c r="M5074" s="6">
        <v>12030</v>
      </c>
      <c r="N5074" s="6">
        <v>65219</v>
      </c>
      <c r="O5074" s="6">
        <v>94450</v>
      </c>
      <c r="P5074" s="6">
        <v>41696</v>
      </c>
      <c r="Q5074" s="6">
        <v>46652.6</v>
      </c>
    </row>
    <row r="5075" spans="7:17" x14ac:dyDescent="0.3">
      <c r="G5075" s="3" t="s">
        <v>75</v>
      </c>
      <c r="H5075" s="3" t="s">
        <v>23</v>
      </c>
      <c r="I5075" s="3" t="s">
        <v>77</v>
      </c>
      <c r="J5075" s="3" t="s">
        <v>78</v>
      </c>
      <c r="K5075" s="3" t="s">
        <v>84</v>
      </c>
      <c r="L5075" s="6">
        <v>19868</v>
      </c>
      <c r="M5075" s="6">
        <v>12030</v>
      </c>
      <c r="N5075" s="6">
        <v>65219</v>
      </c>
      <c r="O5075" s="6">
        <v>94450</v>
      </c>
      <c r="P5075" s="6">
        <v>84732</v>
      </c>
      <c r="Q5075" s="6">
        <v>55259.8</v>
      </c>
    </row>
    <row r="5076" spans="7:17" x14ac:dyDescent="0.3">
      <c r="G5076" s="3" t="s">
        <v>75</v>
      </c>
      <c r="H5076" s="3" t="s">
        <v>23</v>
      </c>
      <c r="I5076" s="3" t="s">
        <v>77</v>
      </c>
      <c r="J5076" s="3" t="s">
        <v>78</v>
      </c>
      <c r="K5076" s="3" t="s">
        <v>24</v>
      </c>
      <c r="L5076" s="6">
        <v>19868</v>
      </c>
      <c r="M5076" s="6">
        <v>12030</v>
      </c>
      <c r="N5076" s="6">
        <v>65219</v>
      </c>
      <c r="O5076" s="6">
        <v>94450</v>
      </c>
      <c r="P5076" s="6">
        <v>100893</v>
      </c>
      <c r="Q5076" s="6">
        <v>58492</v>
      </c>
    </row>
    <row r="5077" spans="7:17" x14ac:dyDescent="0.3">
      <c r="G5077" s="3" t="s">
        <v>75</v>
      </c>
      <c r="H5077" s="3" t="s">
        <v>23</v>
      </c>
      <c r="I5077" s="3" t="s">
        <v>77</v>
      </c>
      <c r="J5077" s="3" t="s">
        <v>79</v>
      </c>
      <c r="K5077" s="3" t="s">
        <v>25</v>
      </c>
      <c r="L5077" s="6">
        <v>19868</v>
      </c>
      <c r="M5077" s="6">
        <v>12030</v>
      </c>
      <c r="N5077" s="6">
        <v>65219</v>
      </c>
      <c r="O5077" s="6">
        <v>97051</v>
      </c>
      <c r="P5077" s="6">
        <v>50249</v>
      </c>
      <c r="Q5077" s="6">
        <v>48883.4</v>
      </c>
    </row>
    <row r="5078" spans="7:17" x14ac:dyDescent="0.3">
      <c r="G5078" s="3" t="s">
        <v>75</v>
      </c>
      <c r="H5078" s="3" t="s">
        <v>23</v>
      </c>
      <c r="I5078" s="3" t="s">
        <v>77</v>
      </c>
      <c r="J5078" s="3" t="s">
        <v>79</v>
      </c>
      <c r="K5078" s="3" t="s">
        <v>80</v>
      </c>
      <c r="L5078" s="6">
        <v>19868</v>
      </c>
      <c r="M5078" s="6">
        <v>12030</v>
      </c>
      <c r="N5078" s="6">
        <v>65219</v>
      </c>
      <c r="O5078" s="6">
        <v>97051</v>
      </c>
      <c r="P5078" s="6">
        <v>117461</v>
      </c>
      <c r="Q5078" s="6">
        <v>62325.8</v>
      </c>
    </row>
    <row r="5079" spans="7:17" x14ac:dyDescent="0.3">
      <c r="G5079" s="3" t="s">
        <v>75</v>
      </c>
      <c r="H5079" s="3" t="s">
        <v>23</v>
      </c>
      <c r="I5079" s="3" t="s">
        <v>77</v>
      </c>
      <c r="J5079" s="3" t="s">
        <v>79</v>
      </c>
      <c r="K5079" s="3" t="s">
        <v>81</v>
      </c>
      <c r="L5079" s="6">
        <v>19868</v>
      </c>
      <c r="M5079" s="6">
        <v>12030</v>
      </c>
      <c r="N5079" s="6">
        <v>65219</v>
      </c>
      <c r="O5079" s="6">
        <v>97051</v>
      </c>
      <c r="P5079" s="6">
        <v>36016</v>
      </c>
      <c r="Q5079" s="6">
        <v>46036.800000000003</v>
      </c>
    </row>
    <row r="5080" spans="7:17" x14ac:dyDescent="0.3">
      <c r="G5080" s="3" t="s">
        <v>75</v>
      </c>
      <c r="H5080" s="3" t="s">
        <v>23</v>
      </c>
      <c r="I5080" s="3" t="s">
        <v>77</v>
      </c>
      <c r="J5080" s="3" t="s">
        <v>79</v>
      </c>
      <c r="K5080" s="3" t="s">
        <v>82</v>
      </c>
      <c r="L5080" s="6">
        <v>19868</v>
      </c>
      <c r="M5080" s="6">
        <v>12030</v>
      </c>
      <c r="N5080" s="6">
        <v>65219</v>
      </c>
      <c r="O5080" s="6">
        <v>97051</v>
      </c>
      <c r="P5080" s="6">
        <v>33332</v>
      </c>
      <c r="Q5080" s="6">
        <v>45500</v>
      </c>
    </row>
    <row r="5081" spans="7:17" x14ac:dyDescent="0.3">
      <c r="G5081" s="3" t="s">
        <v>75</v>
      </c>
      <c r="H5081" s="3" t="s">
        <v>23</v>
      </c>
      <c r="I5081" s="3" t="s">
        <v>77</v>
      </c>
      <c r="J5081" s="3" t="s">
        <v>79</v>
      </c>
      <c r="K5081" s="3" t="s">
        <v>83</v>
      </c>
      <c r="L5081" s="6">
        <v>19868</v>
      </c>
      <c r="M5081" s="6">
        <v>12030</v>
      </c>
      <c r="N5081" s="6">
        <v>65219</v>
      </c>
      <c r="O5081" s="6">
        <v>97051</v>
      </c>
      <c r="P5081" s="6">
        <v>41696</v>
      </c>
      <c r="Q5081" s="6">
        <v>47172.800000000003</v>
      </c>
    </row>
    <row r="5082" spans="7:17" x14ac:dyDescent="0.3">
      <c r="G5082" s="3" t="s">
        <v>75</v>
      </c>
      <c r="H5082" s="3" t="s">
        <v>23</v>
      </c>
      <c r="I5082" s="3" t="s">
        <v>77</v>
      </c>
      <c r="J5082" s="3" t="s">
        <v>79</v>
      </c>
      <c r="K5082" s="3" t="s">
        <v>84</v>
      </c>
      <c r="L5082" s="6">
        <v>19868</v>
      </c>
      <c r="M5082" s="6">
        <v>12030</v>
      </c>
      <c r="N5082" s="6">
        <v>65219</v>
      </c>
      <c r="O5082" s="6">
        <v>97051</v>
      </c>
      <c r="P5082" s="6">
        <v>84732</v>
      </c>
      <c r="Q5082" s="6">
        <v>55780</v>
      </c>
    </row>
    <row r="5083" spans="7:17" x14ac:dyDescent="0.3">
      <c r="G5083" s="3" t="s">
        <v>75</v>
      </c>
      <c r="H5083" s="3" t="s">
        <v>23</v>
      </c>
      <c r="I5083" s="3" t="s">
        <v>77</v>
      </c>
      <c r="J5083" s="3" t="s">
        <v>79</v>
      </c>
      <c r="K5083" s="3" t="s">
        <v>24</v>
      </c>
      <c r="L5083" s="6">
        <v>19868</v>
      </c>
      <c r="M5083" s="6">
        <v>12030</v>
      </c>
      <c r="N5083" s="6">
        <v>65219</v>
      </c>
      <c r="O5083" s="6">
        <v>97051</v>
      </c>
      <c r="P5083" s="6">
        <v>100893</v>
      </c>
      <c r="Q5083" s="6">
        <v>59012.2</v>
      </c>
    </row>
    <row r="5084" spans="7:17" x14ac:dyDescent="0.3">
      <c r="G5084" s="3" t="s">
        <v>75</v>
      </c>
      <c r="H5084" s="3" t="s">
        <v>23</v>
      </c>
      <c r="I5084" s="3" t="s">
        <v>77</v>
      </c>
      <c r="J5084" s="3" t="s">
        <v>25</v>
      </c>
      <c r="K5084" s="3" t="s">
        <v>80</v>
      </c>
      <c r="L5084" s="6">
        <v>19868</v>
      </c>
      <c r="M5084" s="6">
        <v>12030</v>
      </c>
      <c r="N5084" s="6">
        <v>65219</v>
      </c>
      <c r="O5084" s="6">
        <v>50249</v>
      </c>
      <c r="P5084" s="6">
        <v>117461</v>
      </c>
      <c r="Q5084" s="6">
        <v>52965.4</v>
      </c>
    </row>
    <row r="5085" spans="7:17" x14ac:dyDescent="0.3">
      <c r="G5085" s="3" t="s">
        <v>75</v>
      </c>
      <c r="H5085" s="3" t="s">
        <v>23</v>
      </c>
      <c r="I5085" s="3" t="s">
        <v>77</v>
      </c>
      <c r="J5085" s="3" t="s">
        <v>25</v>
      </c>
      <c r="K5085" s="3" t="s">
        <v>81</v>
      </c>
      <c r="L5085" s="6">
        <v>19868</v>
      </c>
      <c r="M5085" s="6">
        <v>12030</v>
      </c>
      <c r="N5085" s="6">
        <v>65219</v>
      </c>
      <c r="O5085" s="6">
        <v>50249</v>
      </c>
      <c r="P5085" s="6">
        <v>36016</v>
      </c>
      <c r="Q5085" s="6">
        <v>36676.400000000001</v>
      </c>
    </row>
    <row r="5086" spans="7:17" x14ac:dyDescent="0.3">
      <c r="G5086" s="3" t="s">
        <v>75</v>
      </c>
      <c r="H5086" s="3" t="s">
        <v>23</v>
      </c>
      <c r="I5086" s="3" t="s">
        <v>77</v>
      </c>
      <c r="J5086" s="3" t="s">
        <v>25</v>
      </c>
      <c r="K5086" s="3" t="s">
        <v>82</v>
      </c>
      <c r="L5086" s="6">
        <v>19868</v>
      </c>
      <c r="M5086" s="6">
        <v>12030</v>
      </c>
      <c r="N5086" s="6">
        <v>65219</v>
      </c>
      <c r="O5086" s="6">
        <v>50249</v>
      </c>
      <c r="P5086" s="6">
        <v>33332</v>
      </c>
      <c r="Q5086" s="6">
        <v>36139.599999999999</v>
      </c>
    </row>
    <row r="5087" spans="7:17" x14ac:dyDescent="0.3">
      <c r="G5087" s="3" t="s">
        <v>75</v>
      </c>
      <c r="H5087" s="3" t="s">
        <v>23</v>
      </c>
      <c r="I5087" s="3" t="s">
        <v>77</v>
      </c>
      <c r="J5087" s="3" t="s">
        <v>25</v>
      </c>
      <c r="K5087" s="3" t="s">
        <v>83</v>
      </c>
      <c r="L5087" s="6">
        <v>19868</v>
      </c>
      <c r="M5087" s="6">
        <v>12030</v>
      </c>
      <c r="N5087" s="6">
        <v>65219</v>
      </c>
      <c r="O5087" s="6">
        <v>50249</v>
      </c>
      <c r="P5087" s="6">
        <v>41696</v>
      </c>
      <c r="Q5087" s="6">
        <v>37812.400000000001</v>
      </c>
    </row>
    <row r="5088" spans="7:17" x14ac:dyDescent="0.3">
      <c r="G5088" s="3" t="s">
        <v>75</v>
      </c>
      <c r="H5088" s="3" t="s">
        <v>23</v>
      </c>
      <c r="I5088" s="3" t="s">
        <v>77</v>
      </c>
      <c r="J5088" s="3" t="s">
        <v>25</v>
      </c>
      <c r="K5088" s="3" t="s">
        <v>84</v>
      </c>
      <c r="L5088" s="6">
        <v>19868</v>
      </c>
      <c r="M5088" s="6">
        <v>12030</v>
      </c>
      <c r="N5088" s="6">
        <v>65219</v>
      </c>
      <c r="O5088" s="6">
        <v>50249</v>
      </c>
      <c r="P5088" s="6">
        <v>84732</v>
      </c>
      <c r="Q5088" s="6">
        <v>46419.6</v>
      </c>
    </row>
    <row r="5089" spans="7:17" x14ac:dyDescent="0.3">
      <c r="G5089" s="3" t="s">
        <v>75</v>
      </c>
      <c r="H5089" s="3" t="s">
        <v>23</v>
      </c>
      <c r="I5089" s="3" t="s">
        <v>77</v>
      </c>
      <c r="J5089" s="3" t="s">
        <v>25</v>
      </c>
      <c r="K5089" s="3" t="s">
        <v>24</v>
      </c>
      <c r="L5089" s="6">
        <v>19868</v>
      </c>
      <c r="M5089" s="6">
        <v>12030</v>
      </c>
      <c r="N5089" s="6">
        <v>65219</v>
      </c>
      <c r="O5089" s="6">
        <v>50249</v>
      </c>
      <c r="P5089" s="6">
        <v>100893</v>
      </c>
      <c r="Q5089" s="6">
        <v>49651.8</v>
      </c>
    </row>
    <row r="5090" spans="7:17" x14ac:dyDescent="0.3">
      <c r="G5090" s="3" t="s">
        <v>75</v>
      </c>
      <c r="H5090" s="3" t="s">
        <v>23</v>
      </c>
      <c r="I5090" s="3" t="s">
        <v>77</v>
      </c>
      <c r="J5090" s="3" t="s">
        <v>80</v>
      </c>
      <c r="K5090" s="3" t="s">
        <v>81</v>
      </c>
      <c r="L5090" s="6">
        <v>19868</v>
      </c>
      <c r="M5090" s="6">
        <v>12030</v>
      </c>
      <c r="N5090" s="6">
        <v>65219</v>
      </c>
      <c r="O5090" s="6">
        <v>117461</v>
      </c>
      <c r="P5090" s="6">
        <v>36016</v>
      </c>
      <c r="Q5090" s="6">
        <v>50118.8</v>
      </c>
    </row>
    <row r="5091" spans="7:17" x14ac:dyDescent="0.3">
      <c r="G5091" s="3" t="s">
        <v>75</v>
      </c>
      <c r="H5091" s="3" t="s">
        <v>23</v>
      </c>
      <c r="I5091" s="3" t="s">
        <v>77</v>
      </c>
      <c r="J5091" s="3" t="s">
        <v>80</v>
      </c>
      <c r="K5091" s="3" t="s">
        <v>82</v>
      </c>
      <c r="L5091" s="6">
        <v>19868</v>
      </c>
      <c r="M5091" s="6">
        <v>12030</v>
      </c>
      <c r="N5091" s="6">
        <v>65219</v>
      </c>
      <c r="O5091" s="6">
        <v>117461</v>
      </c>
      <c r="P5091" s="6">
        <v>33332</v>
      </c>
      <c r="Q5091" s="6">
        <v>49582</v>
      </c>
    </row>
    <row r="5092" spans="7:17" x14ac:dyDescent="0.3">
      <c r="G5092" s="3" t="s">
        <v>75</v>
      </c>
      <c r="H5092" s="3" t="s">
        <v>23</v>
      </c>
      <c r="I5092" s="3" t="s">
        <v>77</v>
      </c>
      <c r="J5092" s="3" t="s">
        <v>80</v>
      </c>
      <c r="K5092" s="3" t="s">
        <v>83</v>
      </c>
      <c r="L5092" s="6">
        <v>19868</v>
      </c>
      <c r="M5092" s="6">
        <v>12030</v>
      </c>
      <c r="N5092" s="6">
        <v>65219</v>
      </c>
      <c r="O5092" s="6">
        <v>117461</v>
      </c>
      <c r="P5092" s="6">
        <v>41696</v>
      </c>
      <c r="Q5092" s="6">
        <v>51254.8</v>
      </c>
    </row>
    <row r="5093" spans="7:17" x14ac:dyDescent="0.3">
      <c r="G5093" s="3" t="s">
        <v>75</v>
      </c>
      <c r="H5093" s="3" t="s">
        <v>23</v>
      </c>
      <c r="I5093" s="3" t="s">
        <v>77</v>
      </c>
      <c r="J5093" s="3" t="s">
        <v>80</v>
      </c>
      <c r="K5093" s="3" t="s">
        <v>84</v>
      </c>
      <c r="L5093" s="6">
        <v>19868</v>
      </c>
      <c r="M5093" s="6">
        <v>12030</v>
      </c>
      <c r="N5093" s="6">
        <v>65219</v>
      </c>
      <c r="O5093" s="6">
        <v>117461</v>
      </c>
      <c r="P5093" s="6">
        <v>84732</v>
      </c>
      <c r="Q5093" s="6">
        <v>59862</v>
      </c>
    </row>
    <row r="5094" spans="7:17" x14ac:dyDescent="0.3">
      <c r="G5094" s="3" t="s">
        <v>75</v>
      </c>
      <c r="H5094" s="3" t="s">
        <v>23</v>
      </c>
      <c r="I5094" s="3" t="s">
        <v>77</v>
      </c>
      <c r="J5094" s="3" t="s">
        <v>80</v>
      </c>
      <c r="K5094" s="3" t="s">
        <v>24</v>
      </c>
      <c r="L5094" s="6">
        <v>19868</v>
      </c>
      <c r="M5094" s="6">
        <v>12030</v>
      </c>
      <c r="N5094" s="6">
        <v>65219</v>
      </c>
      <c r="O5094" s="6">
        <v>117461</v>
      </c>
      <c r="P5094" s="6">
        <v>100893</v>
      </c>
      <c r="Q5094" s="6">
        <v>63094.2</v>
      </c>
    </row>
    <row r="5095" spans="7:17" x14ac:dyDescent="0.3">
      <c r="G5095" s="3" t="s">
        <v>75</v>
      </c>
      <c r="H5095" s="3" t="s">
        <v>23</v>
      </c>
      <c r="I5095" s="3" t="s">
        <v>77</v>
      </c>
      <c r="J5095" s="3" t="s">
        <v>81</v>
      </c>
      <c r="K5095" s="3" t="s">
        <v>82</v>
      </c>
      <c r="L5095" s="6">
        <v>19868</v>
      </c>
      <c r="M5095" s="6">
        <v>12030</v>
      </c>
      <c r="N5095" s="6">
        <v>65219</v>
      </c>
      <c r="O5095" s="6">
        <v>36016</v>
      </c>
      <c r="P5095" s="6">
        <v>33332</v>
      </c>
      <c r="Q5095" s="6">
        <v>33293</v>
      </c>
    </row>
    <row r="5096" spans="7:17" x14ac:dyDescent="0.3">
      <c r="G5096" s="3" t="s">
        <v>75</v>
      </c>
      <c r="H5096" s="3" t="s">
        <v>23</v>
      </c>
      <c r="I5096" s="3" t="s">
        <v>77</v>
      </c>
      <c r="J5096" s="3" t="s">
        <v>81</v>
      </c>
      <c r="K5096" s="3" t="s">
        <v>83</v>
      </c>
      <c r="L5096" s="6">
        <v>19868</v>
      </c>
      <c r="M5096" s="6">
        <v>12030</v>
      </c>
      <c r="N5096" s="6">
        <v>65219</v>
      </c>
      <c r="O5096" s="6">
        <v>36016</v>
      </c>
      <c r="P5096" s="6">
        <v>41696</v>
      </c>
      <c r="Q5096" s="6">
        <v>34965.800000000003</v>
      </c>
    </row>
    <row r="5097" spans="7:17" x14ac:dyDescent="0.3">
      <c r="G5097" s="3" t="s">
        <v>75</v>
      </c>
      <c r="H5097" s="3" t="s">
        <v>23</v>
      </c>
      <c r="I5097" s="3" t="s">
        <v>77</v>
      </c>
      <c r="J5097" s="3" t="s">
        <v>81</v>
      </c>
      <c r="K5097" s="3" t="s">
        <v>84</v>
      </c>
      <c r="L5097" s="6">
        <v>19868</v>
      </c>
      <c r="M5097" s="6">
        <v>12030</v>
      </c>
      <c r="N5097" s="6">
        <v>65219</v>
      </c>
      <c r="O5097" s="6">
        <v>36016</v>
      </c>
      <c r="P5097" s="6">
        <v>84732</v>
      </c>
      <c r="Q5097" s="6">
        <v>43573</v>
      </c>
    </row>
    <row r="5098" spans="7:17" x14ac:dyDescent="0.3">
      <c r="G5098" s="3" t="s">
        <v>75</v>
      </c>
      <c r="H5098" s="3" t="s">
        <v>23</v>
      </c>
      <c r="I5098" s="3" t="s">
        <v>77</v>
      </c>
      <c r="J5098" s="3" t="s">
        <v>81</v>
      </c>
      <c r="K5098" s="3" t="s">
        <v>24</v>
      </c>
      <c r="L5098" s="6">
        <v>19868</v>
      </c>
      <c r="M5098" s="6">
        <v>12030</v>
      </c>
      <c r="N5098" s="6">
        <v>65219</v>
      </c>
      <c r="O5098" s="6">
        <v>36016</v>
      </c>
      <c r="P5098" s="6">
        <v>100893</v>
      </c>
      <c r="Q5098" s="6">
        <v>46805.2</v>
      </c>
    </row>
    <row r="5099" spans="7:17" x14ac:dyDescent="0.3">
      <c r="G5099" s="3" t="s">
        <v>75</v>
      </c>
      <c r="H5099" s="3" t="s">
        <v>23</v>
      </c>
      <c r="I5099" s="3" t="s">
        <v>77</v>
      </c>
      <c r="J5099" s="3" t="s">
        <v>82</v>
      </c>
      <c r="K5099" s="3" t="s">
        <v>83</v>
      </c>
      <c r="L5099" s="6">
        <v>19868</v>
      </c>
      <c r="M5099" s="6">
        <v>12030</v>
      </c>
      <c r="N5099" s="6">
        <v>65219</v>
      </c>
      <c r="O5099" s="6">
        <v>33332</v>
      </c>
      <c r="P5099" s="6">
        <v>41696</v>
      </c>
      <c r="Q5099" s="6">
        <v>34429</v>
      </c>
    </row>
    <row r="5100" spans="7:17" x14ac:dyDescent="0.3">
      <c r="G5100" s="3" t="s">
        <v>75</v>
      </c>
      <c r="H5100" s="3" t="s">
        <v>23</v>
      </c>
      <c r="I5100" s="3" t="s">
        <v>77</v>
      </c>
      <c r="J5100" s="3" t="s">
        <v>82</v>
      </c>
      <c r="K5100" s="3" t="s">
        <v>84</v>
      </c>
      <c r="L5100" s="6">
        <v>19868</v>
      </c>
      <c r="M5100" s="6">
        <v>12030</v>
      </c>
      <c r="N5100" s="6">
        <v>65219</v>
      </c>
      <c r="O5100" s="6">
        <v>33332</v>
      </c>
      <c r="P5100" s="6">
        <v>84732</v>
      </c>
      <c r="Q5100" s="6">
        <v>43036.2</v>
      </c>
    </row>
    <row r="5101" spans="7:17" x14ac:dyDescent="0.3">
      <c r="G5101" s="3" t="s">
        <v>75</v>
      </c>
      <c r="H5101" s="3" t="s">
        <v>23</v>
      </c>
      <c r="I5101" s="3" t="s">
        <v>77</v>
      </c>
      <c r="J5101" s="3" t="s">
        <v>82</v>
      </c>
      <c r="K5101" s="3" t="s">
        <v>24</v>
      </c>
      <c r="L5101" s="6">
        <v>19868</v>
      </c>
      <c r="M5101" s="6">
        <v>12030</v>
      </c>
      <c r="N5101" s="6">
        <v>65219</v>
      </c>
      <c r="O5101" s="6">
        <v>33332</v>
      </c>
      <c r="P5101" s="6">
        <v>100893</v>
      </c>
      <c r="Q5101" s="6">
        <v>46268.4</v>
      </c>
    </row>
    <row r="5102" spans="7:17" x14ac:dyDescent="0.3">
      <c r="G5102" s="3" t="s">
        <v>75</v>
      </c>
      <c r="H5102" s="3" t="s">
        <v>23</v>
      </c>
      <c r="I5102" s="3" t="s">
        <v>77</v>
      </c>
      <c r="J5102" s="3" t="s">
        <v>83</v>
      </c>
      <c r="K5102" s="3" t="s">
        <v>84</v>
      </c>
      <c r="L5102" s="6">
        <v>19868</v>
      </c>
      <c r="M5102" s="6">
        <v>12030</v>
      </c>
      <c r="N5102" s="6">
        <v>65219</v>
      </c>
      <c r="O5102" s="6">
        <v>41696</v>
      </c>
      <c r="P5102" s="6">
        <v>84732</v>
      </c>
      <c r="Q5102" s="6">
        <v>44709</v>
      </c>
    </row>
    <row r="5103" spans="7:17" x14ac:dyDescent="0.3">
      <c r="G5103" s="3" t="s">
        <v>75</v>
      </c>
      <c r="H5103" s="3" t="s">
        <v>23</v>
      </c>
      <c r="I5103" s="3" t="s">
        <v>77</v>
      </c>
      <c r="J5103" s="3" t="s">
        <v>83</v>
      </c>
      <c r="K5103" s="3" t="s">
        <v>24</v>
      </c>
      <c r="L5103" s="6">
        <v>19868</v>
      </c>
      <c r="M5103" s="6">
        <v>12030</v>
      </c>
      <c r="N5103" s="6">
        <v>65219</v>
      </c>
      <c r="O5103" s="6">
        <v>41696</v>
      </c>
      <c r="P5103" s="6">
        <v>100893</v>
      </c>
      <c r="Q5103" s="6">
        <v>47941.2</v>
      </c>
    </row>
    <row r="5104" spans="7:17" x14ac:dyDescent="0.3">
      <c r="G5104" s="3" t="s">
        <v>75</v>
      </c>
      <c r="H5104" s="3" t="s">
        <v>23</v>
      </c>
      <c r="I5104" s="3" t="s">
        <v>77</v>
      </c>
      <c r="J5104" s="3" t="s">
        <v>84</v>
      </c>
      <c r="K5104" s="3" t="s">
        <v>24</v>
      </c>
      <c r="L5104" s="6">
        <v>19868</v>
      </c>
      <c r="M5104" s="6">
        <v>12030</v>
      </c>
      <c r="N5104" s="6">
        <v>65219</v>
      </c>
      <c r="O5104" s="6">
        <v>84732</v>
      </c>
      <c r="P5104" s="6">
        <v>100893</v>
      </c>
      <c r="Q5104" s="6">
        <v>56548.4</v>
      </c>
    </row>
    <row r="5105" spans="7:17" x14ac:dyDescent="0.3">
      <c r="G5105" s="3" t="s">
        <v>75</v>
      </c>
      <c r="H5105" s="3" t="s">
        <v>23</v>
      </c>
      <c r="I5105" s="3" t="s">
        <v>78</v>
      </c>
      <c r="J5105" s="3" t="s">
        <v>79</v>
      </c>
      <c r="K5105" s="3" t="s">
        <v>25</v>
      </c>
      <c r="L5105" s="6">
        <v>19868</v>
      </c>
      <c r="M5105" s="6">
        <v>12030</v>
      </c>
      <c r="N5105" s="6">
        <v>94450</v>
      </c>
      <c r="O5105" s="6">
        <v>97051</v>
      </c>
      <c r="P5105" s="6">
        <v>50249</v>
      </c>
      <c r="Q5105" s="6">
        <v>54729.599999999999</v>
      </c>
    </row>
    <row r="5106" spans="7:17" x14ac:dyDescent="0.3">
      <c r="G5106" s="3" t="s">
        <v>75</v>
      </c>
      <c r="H5106" s="3" t="s">
        <v>23</v>
      </c>
      <c r="I5106" s="3" t="s">
        <v>78</v>
      </c>
      <c r="J5106" s="3" t="s">
        <v>79</v>
      </c>
      <c r="K5106" s="3" t="s">
        <v>80</v>
      </c>
      <c r="L5106" s="6">
        <v>19868</v>
      </c>
      <c r="M5106" s="6">
        <v>12030</v>
      </c>
      <c r="N5106" s="6">
        <v>94450</v>
      </c>
      <c r="O5106" s="6">
        <v>97051</v>
      </c>
      <c r="P5106" s="6">
        <v>117461</v>
      </c>
      <c r="Q5106" s="6">
        <v>68172</v>
      </c>
    </row>
    <row r="5107" spans="7:17" x14ac:dyDescent="0.3">
      <c r="G5107" s="3" t="s">
        <v>75</v>
      </c>
      <c r="H5107" s="3" t="s">
        <v>23</v>
      </c>
      <c r="I5107" s="3" t="s">
        <v>78</v>
      </c>
      <c r="J5107" s="3" t="s">
        <v>79</v>
      </c>
      <c r="K5107" s="3" t="s">
        <v>81</v>
      </c>
      <c r="L5107" s="6">
        <v>19868</v>
      </c>
      <c r="M5107" s="6">
        <v>12030</v>
      </c>
      <c r="N5107" s="6">
        <v>94450</v>
      </c>
      <c r="O5107" s="6">
        <v>97051</v>
      </c>
      <c r="P5107" s="6">
        <v>36016</v>
      </c>
      <c r="Q5107" s="6">
        <v>51883</v>
      </c>
    </row>
    <row r="5108" spans="7:17" x14ac:dyDescent="0.3">
      <c r="G5108" s="3" t="s">
        <v>75</v>
      </c>
      <c r="H5108" s="3" t="s">
        <v>23</v>
      </c>
      <c r="I5108" s="3" t="s">
        <v>78</v>
      </c>
      <c r="J5108" s="3" t="s">
        <v>79</v>
      </c>
      <c r="K5108" s="3" t="s">
        <v>82</v>
      </c>
      <c r="L5108" s="6">
        <v>19868</v>
      </c>
      <c r="M5108" s="6">
        <v>12030</v>
      </c>
      <c r="N5108" s="6">
        <v>94450</v>
      </c>
      <c r="O5108" s="6">
        <v>97051</v>
      </c>
      <c r="P5108" s="6">
        <v>33332</v>
      </c>
      <c r="Q5108" s="6">
        <v>51346.2</v>
      </c>
    </row>
    <row r="5109" spans="7:17" x14ac:dyDescent="0.3">
      <c r="G5109" s="3" t="s">
        <v>75</v>
      </c>
      <c r="H5109" s="3" t="s">
        <v>23</v>
      </c>
      <c r="I5109" s="3" t="s">
        <v>78</v>
      </c>
      <c r="J5109" s="3" t="s">
        <v>79</v>
      </c>
      <c r="K5109" s="3" t="s">
        <v>83</v>
      </c>
      <c r="L5109" s="6">
        <v>19868</v>
      </c>
      <c r="M5109" s="6">
        <v>12030</v>
      </c>
      <c r="N5109" s="6">
        <v>94450</v>
      </c>
      <c r="O5109" s="6">
        <v>97051</v>
      </c>
      <c r="P5109" s="6">
        <v>41696</v>
      </c>
      <c r="Q5109" s="6">
        <v>53019</v>
      </c>
    </row>
    <row r="5110" spans="7:17" x14ac:dyDescent="0.3">
      <c r="G5110" s="3" t="s">
        <v>75</v>
      </c>
      <c r="H5110" s="3" t="s">
        <v>23</v>
      </c>
      <c r="I5110" s="3" t="s">
        <v>78</v>
      </c>
      <c r="J5110" s="3" t="s">
        <v>79</v>
      </c>
      <c r="K5110" s="3" t="s">
        <v>84</v>
      </c>
      <c r="L5110" s="6">
        <v>19868</v>
      </c>
      <c r="M5110" s="6">
        <v>12030</v>
      </c>
      <c r="N5110" s="6">
        <v>94450</v>
      </c>
      <c r="O5110" s="6">
        <v>97051</v>
      </c>
      <c r="P5110" s="6">
        <v>84732</v>
      </c>
      <c r="Q5110" s="6">
        <v>61626.2</v>
      </c>
    </row>
    <row r="5111" spans="7:17" x14ac:dyDescent="0.3">
      <c r="G5111" s="3" t="s">
        <v>75</v>
      </c>
      <c r="H5111" s="3" t="s">
        <v>23</v>
      </c>
      <c r="I5111" s="3" t="s">
        <v>78</v>
      </c>
      <c r="J5111" s="3" t="s">
        <v>79</v>
      </c>
      <c r="K5111" s="3" t="s">
        <v>24</v>
      </c>
      <c r="L5111" s="6">
        <v>19868</v>
      </c>
      <c r="M5111" s="6">
        <v>12030</v>
      </c>
      <c r="N5111" s="6">
        <v>94450</v>
      </c>
      <c r="O5111" s="6">
        <v>97051</v>
      </c>
      <c r="P5111" s="6">
        <v>100893</v>
      </c>
      <c r="Q5111" s="6">
        <v>64858.400000000001</v>
      </c>
    </row>
    <row r="5112" spans="7:17" x14ac:dyDescent="0.3">
      <c r="G5112" s="3" t="s">
        <v>75</v>
      </c>
      <c r="H5112" s="3" t="s">
        <v>23</v>
      </c>
      <c r="I5112" s="3" t="s">
        <v>78</v>
      </c>
      <c r="J5112" s="3" t="s">
        <v>25</v>
      </c>
      <c r="K5112" s="3" t="s">
        <v>80</v>
      </c>
      <c r="L5112" s="6">
        <v>19868</v>
      </c>
      <c r="M5112" s="6">
        <v>12030</v>
      </c>
      <c r="N5112" s="6">
        <v>94450</v>
      </c>
      <c r="O5112" s="6">
        <v>50249</v>
      </c>
      <c r="P5112" s="6">
        <v>117461</v>
      </c>
      <c r="Q5112" s="6">
        <v>58811.6</v>
      </c>
    </row>
    <row r="5113" spans="7:17" x14ac:dyDescent="0.3">
      <c r="G5113" s="3" t="s">
        <v>75</v>
      </c>
      <c r="H5113" s="3" t="s">
        <v>23</v>
      </c>
      <c r="I5113" s="3" t="s">
        <v>78</v>
      </c>
      <c r="J5113" s="3" t="s">
        <v>25</v>
      </c>
      <c r="K5113" s="3" t="s">
        <v>81</v>
      </c>
      <c r="L5113" s="6">
        <v>19868</v>
      </c>
      <c r="M5113" s="6">
        <v>12030</v>
      </c>
      <c r="N5113" s="6">
        <v>94450</v>
      </c>
      <c r="O5113" s="6">
        <v>50249</v>
      </c>
      <c r="P5113" s="6">
        <v>36016</v>
      </c>
      <c r="Q5113" s="6">
        <v>42522.6</v>
      </c>
    </row>
    <row r="5114" spans="7:17" x14ac:dyDescent="0.3">
      <c r="G5114" s="3" t="s">
        <v>75</v>
      </c>
      <c r="H5114" s="3" t="s">
        <v>23</v>
      </c>
      <c r="I5114" s="3" t="s">
        <v>78</v>
      </c>
      <c r="J5114" s="3" t="s">
        <v>25</v>
      </c>
      <c r="K5114" s="3" t="s">
        <v>82</v>
      </c>
      <c r="L5114" s="6">
        <v>19868</v>
      </c>
      <c r="M5114" s="6">
        <v>12030</v>
      </c>
      <c r="N5114" s="6">
        <v>94450</v>
      </c>
      <c r="O5114" s="6">
        <v>50249</v>
      </c>
      <c r="P5114" s="6">
        <v>33332</v>
      </c>
      <c r="Q5114" s="6">
        <v>41985.8</v>
      </c>
    </row>
    <row r="5115" spans="7:17" x14ac:dyDescent="0.3">
      <c r="G5115" s="3" t="s">
        <v>75</v>
      </c>
      <c r="H5115" s="3" t="s">
        <v>23</v>
      </c>
      <c r="I5115" s="3" t="s">
        <v>78</v>
      </c>
      <c r="J5115" s="3" t="s">
        <v>25</v>
      </c>
      <c r="K5115" s="3" t="s">
        <v>83</v>
      </c>
      <c r="L5115" s="6">
        <v>19868</v>
      </c>
      <c r="M5115" s="6">
        <v>12030</v>
      </c>
      <c r="N5115" s="6">
        <v>94450</v>
      </c>
      <c r="O5115" s="6">
        <v>50249</v>
      </c>
      <c r="P5115" s="6">
        <v>41696</v>
      </c>
      <c r="Q5115" s="6">
        <v>43658.6</v>
      </c>
    </row>
    <row r="5116" spans="7:17" x14ac:dyDescent="0.3">
      <c r="G5116" s="3" t="s">
        <v>75</v>
      </c>
      <c r="H5116" s="3" t="s">
        <v>23</v>
      </c>
      <c r="I5116" s="3" t="s">
        <v>78</v>
      </c>
      <c r="J5116" s="3" t="s">
        <v>25</v>
      </c>
      <c r="K5116" s="3" t="s">
        <v>84</v>
      </c>
      <c r="L5116" s="6">
        <v>19868</v>
      </c>
      <c r="M5116" s="6">
        <v>12030</v>
      </c>
      <c r="N5116" s="6">
        <v>94450</v>
      </c>
      <c r="O5116" s="6">
        <v>50249</v>
      </c>
      <c r="P5116" s="6">
        <v>84732</v>
      </c>
      <c r="Q5116" s="6">
        <v>52265.8</v>
      </c>
    </row>
    <row r="5117" spans="7:17" x14ac:dyDescent="0.3">
      <c r="G5117" s="3" t="s">
        <v>75</v>
      </c>
      <c r="H5117" s="3" t="s">
        <v>23</v>
      </c>
      <c r="I5117" s="3" t="s">
        <v>78</v>
      </c>
      <c r="J5117" s="3" t="s">
        <v>25</v>
      </c>
      <c r="K5117" s="3" t="s">
        <v>24</v>
      </c>
      <c r="L5117" s="6">
        <v>19868</v>
      </c>
      <c r="M5117" s="6">
        <v>12030</v>
      </c>
      <c r="N5117" s="6">
        <v>94450</v>
      </c>
      <c r="O5117" s="6">
        <v>50249</v>
      </c>
      <c r="P5117" s="6">
        <v>100893</v>
      </c>
      <c r="Q5117" s="6">
        <v>55498</v>
      </c>
    </row>
    <row r="5118" spans="7:17" x14ac:dyDescent="0.3">
      <c r="G5118" s="3" t="s">
        <v>75</v>
      </c>
      <c r="H5118" s="3" t="s">
        <v>23</v>
      </c>
      <c r="I5118" s="3" t="s">
        <v>78</v>
      </c>
      <c r="J5118" s="3" t="s">
        <v>80</v>
      </c>
      <c r="K5118" s="3" t="s">
        <v>81</v>
      </c>
      <c r="L5118" s="6">
        <v>19868</v>
      </c>
      <c r="M5118" s="6">
        <v>12030</v>
      </c>
      <c r="N5118" s="6">
        <v>94450</v>
      </c>
      <c r="O5118" s="6">
        <v>117461</v>
      </c>
      <c r="P5118" s="6">
        <v>36016</v>
      </c>
      <c r="Q5118" s="6">
        <v>55965</v>
      </c>
    </row>
    <row r="5119" spans="7:17" x14ac:dyDescent="0.3">
      <c r="G5119" s="3" t="s">
        <v>75</v>
      </c>
      <c r="H5119" s="3" t="s">
        <v>23</v>
      </c>
      <c r="I5119" s="3" t="s">
        <v>78</v>
      </c>
      <c r="J5119" s="3" t="s">
        <v>80</v>
      </c>
      <c r="K5119" s="3" t="s">
        <v>82</v>
      </c>
      <c r="L5119" s="6">
        <v>19868</v>
      </c>
      <c r="M5119" s="6">
        <v>12030</v>
      </c>
      <c r="N5119" s="6">
        <v>94450</v>
      </c>
      <c r="O5119" s="6">
        <v>117461</v>
      </c>
      <c r="P5119" s="6">
        <v>33332</v>
      </c>
      <c r="Q5119" s="6">
        <v>55428.2</v>
      </c>
    </row>
    <row r="5120" spans="7:17" x14ac:dyDescent="0.3">
      <c r="G5120" s="3" t="s">
        <v>75</v>
      </c>
      <c r="H5120" s="3" t="s">
        <v>23</v>
      </c>
      <c r="I5120" s="3" t="s">
        <v>78</v>
      </c>
      <c r="J5120" s="3" t="s">
        <v>80</v>
      </c>
      <c r="K5120" s="3" t="s">
        <v>83</v>
      </c>
      <c r="L5120" s="6">
        <v>19868</v>
      </c>
      <c r="M5120" s="6">
        <v>12030</v>
      </c>
      <c r="N5120" s="6">
        <v>94450</v>
      </c>
      <c r="O5120" s="6">
        <v>117461</v>
      </c>
      <c r="P5120" s="6">
        <v>41696</v>
      </c>
      <c r="Q5120" s="6">
        <v>57101</v>
      </c>
    </row>
    <row r="5121" spans="7:17" x14ac:dyDescent="0.3">
      <c r="G5121" s="3" t="s">
        <v>75</v>
      </c>
      <c r="H5121" s="3" t="s">
        <v>23</v>
      </c>
      <c r="I5121" s="3" t="s">
        <v>78</v>
      </c>
      <c r="J5121" s="3" t="s">
        <v>80</v>
      </c>
      <c r="K5121" s="3" t="s">
        <v>84</v>
      </c>
      <c r="L5121" s="6">
        <v>19868</v>
      </c>
      <c r="M5121" s="6">
        <v>12030</v>
      </c>
      <c r="N5121" s="6">
        <v>94450</v>
      </c>
      <c r="O5121" s="6">
        <v>117461</v>
      </c>
      <c r="P5121" s="6">
        <v>84732</v>
      </c>
      <c r="Q5121" s="6">
        <v>65708.2</v>
      </c>
    </row>
    <row r="5122" spans="7:17" x14ac:dyDescent="0.3">
      <c r="G5122" s="3" t="s">
        <v>75</v>
      </c>
      <c r="H5122" s="3" t="s">
        <v>23</v>
      </c>
      <c r="I5122" s="3" t="s">
        <v>78</v>
      </c>
      <c r="J5122" s="3" t="s">
        <v>80</v>
      </c>
      <c r="K5122" s="3" t="s">
        <v>24</v>
      </c>
      <c r="L5122" s="6">
        <v>19868</v>
      </c>
      <c r="M5122" s="6">
        <v>12030</v>
      </c>
      <c r="N5122" s="6">
        <v>94450</v>
      </c>
      <c r="O5122" s="6">
        <v>117461</v>
      </c>
      <c r="P5122" s="6">
        <v>100893</v>
      </c>
      <c r="Q5122" s="6">
        <v>68940.399999999994</v>
      </c>
    </row>
    <row r="5123" spans="7:17" x14ac:dyDescent="0.3">
      <c r="G5123" s="3" t="s">
        <v>75</v>
      </c>
      <c r="H5123" s="3" t="s">
        <v>23</v>
      </c>
      <c r="I5123" s="3" t="s">
        <v>78</v>
      </c>
      <c r="J5123" s="3" t="s">
        <v>81</v>
      </c>
      <c r="K5123" s="3" t="s">
        <v>82</v>
      </c>
      <c r="L5123" s="6">
        <v>19868</v>
      </c>
      <c r="M5123" s="6">
        <v>12030</v>
      </c>
      <c r="N5123" s="6">
        <v>94450</v>
      </c>
      <c r="O5123" s="6">
        <v>36016</v>
      </c>
      <c r="P5123" s="6">
        <v>33332</v>
      </c>
      <c r="Q5123" s="6">
        <v>39139.199999999997</v>
      </c>
    </row>
    <row r="5124" spans="7:17" x14ac:dyDescent="0.3">
      <c r="G5124" s="3" t="s">
        <v>75</v>
      </c>
      <c r="H5124" s="3" t="s">
        <v>23</v>
      </c>
      <c r="I5124" s="3" t="s">
        <v>78</v>
      </c>
      <c r="J5124" s="3" t="s">
        <v>81</v>
      </c>
      <c r="K5124" s="3" t="s">
        <v>83</v>
      </c>
      <c r="L5124" s="6">
        <v>19868</v>
      </c>
      <c r="M5124" s="6">
        <v>12030</v>
      </c>
      <c r="N5124" s="6">
        <v>94450</v>
      </c>
      <c r="O5124" s="6">
        <v>36016</v>
      </c>
      <c r="P5124" s="6">
        <v>41696</v>
      </c>
      <c r="Q5124" s="6">
        <v>40812</v>
      </c>
    </row>
    <row r="5125" spans="7:17" x14ac:dyDescent="0.3">
      <c r="G5125" s="3" t="s">
        <v>75</v>
      </c>
      <c r="H5125" s="3" t="s">
        <v>23</v>
      </c>
      <c r="I5125" s="3" t="s">
        <v>78</v>
      </c>
      <c r="J5125" s="3" t="s">
        <v>81</v>
      </c>
      <c r="K5125" s="3" t="s">
        <v>84</v>
      </c>
      <c r="L5125" s="6">
        <v>19868</v>
      </c>
      <c r="M5125" s="6">
        <v>12030</v>
      </c>
      <c r="N5125" s="6">
        <v>94450</v>
      </c>
      <c r="O5125" s="6">
        <v>36016</v>
      </c>
      <c r="P5125" s="6">
        <v>84732</v>
      </c>
      <c r="Q5125" s="6">
        <v>49419.199999999997</v>
      </c>
    </row>
    <row r="5126" spans="7:17" x14ac:dyDescent="0.3">
      <c r="G5126" s="3" t="s">
        <v>75</v>
      </c>
      <c r="H5126" s="3" t="s">
        <v>23</v>
      </c>
      <c r="I5126" s="3" t="s">
        <v>78</v>
      </c>
      <c r="J5126" s="3" t="s">
        <v>81</v>
      </c>
      <c r="K5126" s="3" t="s">
        <v>24</v>
      </c>
      <c r="L5126" s="6">
        <v>19868</v>
      </c>
      <c r="M5126" s="6">
        <v>12030</v>
      </c>
      <c r="N5126" s="6">
        <v>94450</v>
      </c>
      <c r="O5126" s="6">
        <v>36016</v>
      </c>
      <c r="P5126" s="6">
        <v>100893</v>
      </c>
      <c r="Q5126" s="6">
        <v>52651.4</v>
      </c>
    </row>
    <row r="5127" spans="7:17" x14ac:dyDescent="0.3">
      <c r="G5127" s="3" t="s">
        <v>75</v>
      </c>
      <c r="H5127" s="3" t="s">
        <v>23</v>
      </c>
      <c r="I5127" s="3" t="s">
        <v>78</v>
      </c>
      <c r="J5127" s="3" t="s">
        <v>82</v>
      </c>
      <c r="K5127" s="3" t="s">
        <v>83</v>
      </c>
      <c r="L5127" s="6">
        <v>19868</v>
      </c>
      <c r="M5127" s="6">
        <v>12030</v>
      </c>
      <c r="N5127" s="6">
        <v>94450</v>
      </c>
      <c r="O5127" s="6">
        <v>33332</v>
      </c>
      <c r="P5127" s="6">
        <v>41696</v>
      </c>
      <c r="Q5127" s="6">
        <v>40275.199999999997</v>
      </c>
    </row>
    <row r="5128" spans="7:17" x14ac:dyDescent="0.3">
      <c r="G5128" s="3" t="s">
        <v>75</v>
      </c>
      <c r="H5128" s="3" t="s">
        <v>23</v>
      </c>
      <c r="I5128" s="3" t="s">
        <v>78</v>
      </c>
      <c r="J5128" s="3" t="s">
        <v>82</v>
      </c>
      <c r="K5128" s="3" t="s">
        <v>84</v>
      </c>
      <c r="L5128" s="6">
        <v>19868</v>
      </c>
      <c r="M5128" s="6">
        <v>12030</v>
      </c>
      <c r="N5128" s="6">
        <v>94450</v>
      </c>
      <c r="O5128" s="6">
        <v>33332</v>
      </c>
      <c r="P5128" s="6">
        <v>84732</v>
      </c>
      <c r="Q5128" s="6">
        <v>48882.400000000001</v>
      </c>
    </row>
    <row r="5129" spans="7:17" x14ac:dyDescent="0.3">
      <c r="G5129" s="3" t="s">
        <v>75</v>
      </c>
      <c r="H5129" s="3" t="s">
        <v>23</v>
      </c>
      <c r="I5129" s="3" t="s">
        <v>78</v>
      </c>
      <c r="J5129" s="3" t="s">
        <v>82</v>
      </c>
      <c r="K5129" s="3" t="s">
        <v>24</v>
      </c>
      <c r="L5129" s="6">
        <v>19868</v>
      </c>
      <c r="M5129" s="6">
        <v>12030</v>
      </c>
      <c r="N5129" s="6">
        <v>94450</v>
      </c>
      <c r="O5129" s="6">
        <v>33332</v>
      </c>
      <c r="P5129" s="6">
        <v>100893</v>
      </c>
      <c r="Q5129" s="6">
        <v>52114.6</v>
      </c>
    </row>
    <row r="5130" spans="7:17" x14ac:dyDescent="0.3">
      <c r="G5130" s="3" t="s">
        <v>75</v>
      </c>
      <c r="H5130" s="3" t="s">
        <v>23</v>
      </c>
      <c r="I5130" s="3" t="s">
        <v>78</v>
      </c>
      <c r="J5130" s="3" t="s">
        <v>83</v>
      </c>
      <c r="K5130" s="3" t="s">
        <v>84</v>
      </c>
      <c r="L5130" s="6">
        <v>19868</v>
      </c>
      <c r="M5130" s="6">
        <v>12030</v>
      </c>
      <c r="N5130" s="6">
        <v>94450</v>
      </c>
      <c r="O5130" s="6">
        <v>41696</v>
      </c>
      <c r="P5130" s="6">
        <v>84732</v>
      </c>
      <c r="Q5130" s="6">
        <v>50555.199999999997</v>
      </c>
    </row>
    <row r="5131" spans="7:17" x14ac:dyDescent="0.3">
      <c r="G5131" s="3" t="s">
        <v>75</v>
      </c>
      <c r="H5131" s="3" t="s">
        <v>23</v>
      </c>
      <c r="I5131" s="3" t="s">
        <v>78</v>
      </c>
      <c r="J5131" s="3" t="s">
        <v>83</v>
      </c>
      <c r="K5131" s="3" t="s">
        <v>24</v>
      </c>
      <c r="L5131" s="6">
        <v>19868</v>
      </c>
      <c r="M5131" s="6">
        <v>12030</v>
      </c>
      <c r="N5131" s="6">
        <v>94450</v>
      </c>
      <c r="O5131" s="6">
        <v>41696</v>
      </c>
      <c r="P5131" s="6">
        <v>100893</v>
      </c>
      <c r="Q5131" s="6">
        <v>53787.4</v>
      </c>
    </row>
    <row r="5132" spans="7:17" x14ac:dyDescent="0.3">
      <c r="G5132" s="3" t="s">
        <v>75</v>
      </c>
      <c r="H5132" s="3" t="s">
        <v>23</v>
      </c>
      <c r="I5132" s="3" t="s">
        <v>78</v>
      </c>
      <c r="J5132" s="3" t="s">
        <v>84</v>
      </c>
      <c r="K5132" s="3" t="s">
        <v>24</v>
      </c>
      <c r="L5132" s="6">
        <v>19868</v>
      </c>
      <c r="M5132" s="6">
        <v>12030</v>
      </c>
      <c r="N5132" s="6">
        <v>94450</v>
      </c>
      <c r="O5132" s="6">
        <v>84732</v>
      </c>
      <c r="P5132" s="6">
        <v>100893</v>
      </c>
      <c r="Q5132" s="6">
        <v>62394.6</v>
      </c>
    </row>
    <row r="5133" spans="7:17" x14ac:dyDescent="0.3">
      <c r="G5133" s="3" t="s">
        <v>75</v>
      </c>
      <c r="H5133" s="3" t="s">
        <v>23</v>
      </c>
      <c r="I5133" s="3" t="s">
        <v>79</v>
      </c>
      <c r="J5133" s="3" t="s">
        <v>25</v>
      </c>
      <c r="K5133" s="3" t="s">
        <v>80</v>
      </c>
      <c r="L5133" s="6">
        <v>19868</v>
      </c>
      <c r="M5133" s="6">
        <v>12030</v>
      </c>
      <c r="N5133" s="6">
        <v>97051</v>
      </c>
      <c r="O5133" s="6">
        <v>50249</v>
      </c>
      <c r="P5133" s="6">
        <v>117461</v>
      </c>
      <c r="Q5133" s="6">
        <v>59331.8</v>
      </c>
    </row>
    <row r="5134" spans="7:17" x14ac:dyDescent="0.3">
      <c r="G5134" s="3" t="s">
        <v>75</v>
      </c>
      <c r="H5134" s="3" t="s">
        <v>23</v>
      </c>
      <c r="I5134" s="3" t="s">
        <v>79</v>
      </c>
      <c r="J5134" s="3" t="s">
        <v>25</v>
      </c>
      <c r="K5134" s="3" t="s">
        <v>81</v>
      </c>
      <c r="L5134" s="6">
        <v>19868</v>
      </c>
      <c r="M5134" s="6">
        <v>12030</v>
      </c>
      <c r="N5134" s="6">
        <v>97051</v>
      </c>
      <c r="O5134" s="6">
        <v>50249</v>
      </c>
      <c r="P5134" s="6">
        <v>36016</v>
      </c>
      <c r="Q5134" s="6">
        <v>43042.8</v>
      </c>
    </row>
    <row r="5135" spans="7:17" x14ac:dyDescent="0.3">
      <c r="G5135" s="3" t="s">
        <v>75</v>
      </c>
      <c r="H5135" s="3" t="s">
        <v>23</v>
      </c>
      <c r="I5135" s="3" t="s">
        <v>79</v>
      </c>
      <c r="J5135" s="3" t="s">
        <v>25</v>
      </c>
      <c r="K5135" s="3" t="s">
        <v>82</v>
      </c>
      <c r="L5135" s="6">
        <v>19868</v>
      </c>
      <c r="M5135" s="6">
        <v>12030</v>
      </c>
      <c r="N5135" s="6">
        <v>97051</v>
      </c>
      <c r="O5135" s="6">
        <v>50249</v>
      </c>
      <c r="P5135" s="6">
        <v>33332</v>
      </c>
      <c r="Q5135" s="6">
        <v>42506</v>
      </c>
    </row>
    <row r="5136" spans="7:17" x14ac:dyDescent="0.3">
      <c r="G5136" s="3" t="s">
        <v>75</v>
      </c>
      <c r="H5136" s="3" t="s">
        <v>23</v>
      </c>
      <c r="I5136" s="3" t="s">
        <v>79</v>
      </c>
      <c r="J5136" s="3" t="s">
        <v>25</v>
      </c>
      <c r="K5136" s="3" t="s">
        <v>83</v>
      </c>
      <c r="L5136" s="6">
        <v>19868</v>
      </c>
      <c r="M5136" s="6">
        <v>12030</v>
      </c>
      <c r="N5136" s="6">
        <v>97051</v>
      </c>
      <c r="O5136" s="6">
        <v>50249</v>
      </c>
      <c r="P5136" s="6">
        <v>41696</v>
      </c>
      <c r="Q5136" s="6">
        <v>44178.8</v>
      </c>
    </row>
    <row r="5137" spans="7:17" x14ac:dyDescent="0.3">
      <c r="G5137" s="3" t="s">
        <v>75</v>
      </c>
      <c r="H5137" s="3" t="s">
        <v>23</v>
      </c>
      <c r="I5137" s="3" t="s">
        <v>79</v>
      </c>
      <c r="J5137" s="3" t="s">
        <v>25</v>
      </c>
      <c r="K5137" s="3" t="s">
        <v>84</v>
      </c>
      <c r="L5137" s="6">
        <v>19868</v>
      </c>
      <c r="M5137" s="6">
        <v>12030</v>
      </c>
      <c r="N5137" s="6">
        <v>97051</v>
      </c>
      <c r="O5137" s="6">
        <v>50249</v>
      </c>
      <c r="P5137" s="6">
        <v>84732</v>
      </c>
      <c r="Q5137" s="6">
        <v>52786</v>
      </c>
    </row>
    <row r="5138" spans="7:17" x14ac:dyDescent="0.3">
      <c r="G5138" s="3" t="s">
        <v>75</v>
      </c>
      <c r="H5138" s="3" t="s">
        <v>23</v>
      </c>
      <c r="I5138" s="3" t="s">
        <v>79</v>
      </c>
      <c r="J5138" s="3" t="s">
        <v>25</v>
      </c>
      <c r="K5138" s="3" t="s">
        <v>24</v>
      </c>
      <c r="L5138" s="6">
        <v>19868</v>
      </c>
      <c r="M5138" s="6">
        <v>12030</v>
      </c>
      <c r="N5138" s="6">
        <v>97051</v>
      </c>
      <c r="O5138" s="6">
        <v>50249</v>
      </c>
      <c r="P5138" s="6">
        <v>100893</v>
      </c>
      <c r="Q5138" s="6">
        <v>56018.2</v>
      </c>
    </row>
    <row r="5139" spans="7:17" x14ac:dyDescent="0.3">
      <c r="G5139" s="3" t="s">
        <v>75</v>
      </c>
      <c r="H5139" s="3" t="s">
        <v>23</v>
      </c>
      <c r="I5139" s="3" t="s">
        <v>79</v>
      </c>
      <c r="J5139" s="3" t="s">
        <v>80</v>
      </c>
      <c r="K5139" s="3" t="s">
        <v>81</v>
      </c>
      <c r="L5139" s="6">
        <v>19868</v>
      </c>
      <c r="M5139" s="6">
        <v>12030</v>
      </c>
      <c r="N5139" s="6">
        <v>97051</v>
      </c>
      <c r="O5139" s="6">
        <v>117461</v>
      </c>
      <c r="P5139" s="6">
        <v>36016</v>
      </c>
      <c r="Q5139" s="6">
        <v>56485.2</v>
      </c>
    </row>
    <row r="5140" spans="7:17" x14ac:dyDescent="0.3">
      <c r="G5140" s="3" t="s">
        <v>75</v>
      </c>
      <c r="H5140" s="3" t="s">
        <v>23</v>
      </c>
      <c r="I5140" s="3" t="s">
        <v>79</v>
      </c>
      <c r="J5140" s="3" t="s">
        <v>80</v>
      </c>
      <c r="K5140" s="3" t="s">
        <v>82</v>
      </c>
      <c r="L5140" s="6">
        <v>19868</v>
      </c>
      <c r="M5140" s="6">
        <v>12030</v>
      </c>
      <c r="N5140" s="6">
        <v>97051</v>
      </c>
      <c r="O5140" s="6">
        <v>117461</v>
      </c>
      <c r="P5140" s="6">
        <v>33332</v>
      </c>
      <c r="Q5140" s="6">
        <v>55948.4</v>
      </c>
    </row>
    <row r="5141" spans="7:17" x14ac:dyDescent="0.3">
      <c r="G5141" s="3" t="s">
        <v>75</v>
      </c>
      <c r="H5141" s="3" t="s">
        <v>23</v>
      </c>
      <c r="I5141" s="3" t="s">
        <v>79</v>
      </c>
      <c r="J5141" s="3" t="s">
        <v>80</v>
      </c>
      <c r="K5141" s="3" t="s">
        <v>83</v>
      </c>
      <c r="L5141" s="6">
        <v>19868</v>
      </c>
      <c r="M5141" s="6">
        <v>12030</v>
      </c>
      <c r="N5141" s="6">
        <v>97051</v>
      </c>
      <c r="O5141" s="6">
        <v>117461</v>
      </c>
      <c r="P5141" s="6">
        <v>41696</v>
      </c>
      <c r="Q5141" s="6">
        <v>57621.2</v>
      </c>
    </row>
    <row r="5142" spans="7:17" x14ac:dyDescent="0.3">
      <c r="G5142" s="3" t="s">
        <v>75</v>
      </c>
      <c r="H5142" s="3" t="s">
        <v>23</v>
      </c>
      <c r="I5142" s="3" t="s">
        <v>79</v>
      </c>
      <c r="J5142" s="3" t="s">
        <v>80</v>
      </c>
      <c r="K5142" s="3" t="s">
        <v>84</v>
      </c>
      <c r="L5142" s="6">
        <v>19868</v>
      </c>
      <c r="M5142" s="6">
        <v>12030</v>
      </c>
      <c r="N5142" s="6">
        <v>97051</v>
      </c>
      <c r="O5142" s="6">
        <v>117461</v>
      </c>
      <c r="P5142" s="6">
        <v>84732</v>
      </c>
      <c r="Q5142" s="6">
        <v>66228.399999999994</v>
      </c>
    </row>
    <row r="5143" spans="7:17" x14ac:dyDescent="0.3">
      <c r="G5143" s="3" t="s">
        <v>75</v>
      </c>
      <c r="H5143" s="3" t="s">
        <v>23</v>
      </c>
      <c r="I5143" s="3" t="s">
        <v>79</v>
      </c>
      <c r="J5143" s="3" t="s">
        <v>80</v>
      </c>
      <c r="K5143" s="3" t="s">
        <v>24</v>
      </c>
      <c r="L5143" s="6">
        <v>19868</v>
      </c>
      <c r="M5143" s="6">
        <v>12030</v>
      </c>
      <c r="N5143" s="6">
        <v>97051</v>
      </c>
      <c r="O5143" s="6">
        <v>117461</v>
      </c>
      <c r="P5143" s="6">
        <v>100893</v>
      </c>
      <c r="Q5143" s="6">
        <v>69460.600000000006</v>
      </c>
    </row>
    <row r="5144" spans="7:17" x14ac:dyDescent="0.3">
      <c r="G5144" s="3" t="s">
        <v>75</v>
      </c>
      <c r="H5144" s="3" t="s">
        <v>23</v>
      </c>
      <c r="I5144" s="3" t="s">
        <v>79</v>
      </c>
      <c r="J5144" s="3" t="s">
        <v>81</v>
      </c>
      <c r="K5144" s="3" t="s">
        <v>82</v>
      </c>
      <c r="L5144" s="6">
        <v>19868</v>
      </c>
      <c r="M5144" s="6">
        <v>12030</v>
      </c>
      <c r="N5144" s="6">
        <v>97051</v>
      </c>
      <c r="O5144" s="6">
        <v>36016</v>
      </c>
      <c r="P5144" s="6">
        <v>33332</v>
      </c>
      <c r="Q5144" s="6">
        <v>39659.4</v>
      </c>
    </row>
    <row r="5145" spans="7:17" x14ac:dyDescent="0.3">
      <c r="G5145" s="3" t="s">
        <v>75</v>
      </c>
      <c r="H5145" s="3" t="s">
        <v>23</v>
      </c>
      <c r="I5145" s="3" t="s">
        <v>79</v>
      </c>
      <c r="J5145" s="3" t="s">
        <v>81</v>
      </c>
      <c r="K5145" s="3" t="s">
        <v>83</v>
      </c>
      <c r="L5145" s="6">
        <v>19868</v>
      </c>
      <c r="M5145" s="6">
        <v>12030</v>
      </c>
      <c r="N5145" s="6">
        <v>97051</v>
      </c>
      <c r="O5145" s="6">
        <v>36016</v>
      </c>
      <c r="P5145" s="6">
        <v>41696</v>
      </c>
      <c r="Q5145" s="6">
        <v>41332.199999999997</v>
      </c>
    </row>
    <row r="5146" spans="7:17" x14ac:dyDescent="0.3">
      <c r="G5146" s="3" t="s">
        <v>75</v>
      </c>
      <c r="H5146" s="3" t="s">
        <v>23</v>
      </c>
      <c r="I5146" s="3" t="s">
        <v>79</v>
      </c>
      <c r="J5146" s="3" t="s">
        <v>81</v>
      </c>
      <c r="K5146" s="3" t="s">
        <v>84</v>
      </c>
      <c r="L5146" s="6">
        <v>19868</v>
      </c>
      <c r="M5146" s="6">
        <v>12030</v>
      </c>
      <c r="N5146" s="6">
        <v>97051</v>
      </c>
      <c r="O5146" s="6">
        <v>36016</v>
      </c>
      <c r="P5146" s="6">
        <v>84732</v>
      </c>
      <c r="Q5146" s="6">
        <v>49939.4</v>
      </c>
    </row>
    <row r="5147" spans="7:17" x14ac:dyDescent="0.3">
      <c r="G5147" s="3" t="s">
        <v>75</v>
      </c>
      <c r="H5147" s="3" t="s">
        <v>23</v>
      </c>
      <c r="I5147" s="3" t="s">
        <v>79</v>
      </c>
      <c r="J5147" s="3" t="s">
        <v>81</v>
      </c>
      <c r="K5147" s="3" t="s">
        <v>24</v>
      </c>
      <c r="L5147" s="6">
        <v>19868</v>
      </c>
      <c r="M5147" s="6">
        <v>12030</v>
      </c>
      <c r="N5147" s="6">
        <v>97051</v>
      </c>
      <c r="O5147" s="6">
        <v>36016</v>
      </c>
      <c r="P5147" s="6">
        <v>100893</v>
      </c>
      <c r="Q5147" s="6">
        <v>53171.6</v>
      </c>
    </row>
    <row r="5148" spans="7:17" x14ac:dyDescent="0.3">
      <c r="G5148" s="3" t="s">
        <v>75</v>
      </c>
      <c r="H5148" s="3" t="s">
        <v>23</v>
      </c>
      <c r="I5148" s="3" t="s">
        <v>79</v>
      </c>
      <c r="J5148" s="3" t="s">
        <v>82</v>
      </c>
      <c r="K5148" s="3" t="s">
        <v>83</v>
      </c>
      <c r="L5148" s="6">
        <v>19868</v>
      </c>
      <c r="M5148" s="6">
        <v>12030</v>
      </c>
      <c r="N5148" s="6">
        <v>97051</v>
      </c>
      <c r="O5148" s="6">
        <v>33332</v>
      </c>
      <c r="P5148" s="6">
        <v>41696</v>
      </c>
      <c r="Q5148" s="6">
        <v>40795.4</v>
      </c>
    </row>
    <row r="5149" spans="7:17" x14ac:dyDescent="0.3">
      <c r="G5149" s="3" t="s">
        <v>75</v>
      </c>
      <c r="H5149" s="3" t="s">
        <v>23</v>
      </c>
      <c r="I5149" s="3" t="s">
        <v>79</v>
      </c>
      <c r="J5149" s="3" t="s">
        <v>82</v>
      </c>
      <c r="K5149" s="3" t="s">
        <v>84</v>
      </c>
      <c r="L5149" s="6">
        <v>19868</v>
      </c>
      <c r="M5149" s="6">
        <v>12030</v>
      </c>
      <c r="N5149" s="6">
        <v>97051</v>
      </c>
      <c r="O5149" s="6">
        <v>33332</v>
      </c>
      <c r="P5149" s="6">
        <v>84732</v>
      </c>
      <c r="Q5149" s="6">
        <v>49402.6</v>
      </c>
    </row>
    <row r="5150" spans="7:17" x14ac:dyDescent="0.3">
      <c r="G5150" s="3" t="s">
        <v>75</v>
      </c>
      <c r="H5150" s="3" t="s">
        <v>23</v>
      </c>
      <c r="I5150" s="3" t="s">
        <v>79</v>
      </c>
      <c r="J5150" s="3" t="s">
        <v>82</v>
      </c>
      <c r="K5150" s="3" t="s">
        <v>24</v>
      </c>
      <c r="L5150" s="6">
        <v>19868</v>
      </c>
      <c r="M5150" s="6">
        <v>12030</v>
      </c>
      <c r="N5150" s="6">
        <v>97051</v>
      </c>
      <c r="O5150" s="6">
        <v>33332</v>
      </c>
      <c r="P5150" s="6">
        <v>100893</v>
      </c>
      <c r="Q5150" s="6">
        <v>52634.8</v>
      </c>
    </row>
    <row r="5151" spans="7:17" x14ac:dyDescent="0.3">
      <c r="G5151" s="3" t="s">
        <v>75</v>
      </c>
      <c r="H5151" s="3" t="s">
        <v>23</v>
      </c>
      <c r="I5151" s="3" t="s">
        <v>79</v>
      </c>
      <c r="J5151" s="3" t="s">
        <v>83</v>
      </c>
      <c r="K5151" s="3" t="s">
        <v>84</v>
      </c>
      <c r="L5151" s="6">
        <v>19868</v>
      </c>
      <c r="M5151" s="6">
        <v>12030</v>
      </c>
      <c r="N5151" s="6">
        <v>97051</v>
      </c>
      <c r="O5151" s="6">
        <v>41696</v>
      </c>
      <c r="P5151" s="6">
        <v>84732</v>
      </c>
      <c r="Q5151" s="6">
        <v>51075.4</v>
      </c>
    </row>
    <row r="5152" spans="7:17" x14ac:dyDescent="0.3">
      <c r="G5152" s="3" t="s">
        <v>75</v>
      </c>
      <c r="H5152" s="3" t="s">
        <v>23</v>
      </c>
      <c r="I5152" s="3" t="s">
        <v>79</v>
      </c>
      <c r="J5152" s="3" t="s">
        <v>83</v>
      </c>
      <c r="K5152" s="3" t="s">
        <v>24</v>
      </c>
      <c r="L5152" s="6">
        <v>19868</v>
      </c>
      <c r="M5152" s="6">
        <v>12030</v>
      </c>
      <c r="N5152" s="6">
        <v>97051</v>
      </c>
      <c r="O5152" s="6">
        <v>41696</v>
      </c>
      <c r="P5152" s="6">
        <v>100893</v>
      </c>
      <c r="Q5152" s="6">
        <v>54307.6</v>
      </c>
    </row>
    <row r="5153" spans="7:17" x14ac:dyDescent="0.3">
      <c r="G5153" s="3" t="s">
        <v>75</v>
      </c>
      <c r="H5153" s="3" t="s">
        <v>23</v>
      </c>
      <c r="I5153" s="3" t="s">
        <v>79</v>
      </c>
      <c r="J5153" s="3" t="s">
        <v>84</v>
      </c>
      <c r="K5153" s="3" t="s">
        <v>24</v>
      </c>
      <c r="L5153" s="6">
        <v>19868</v>
      </c>
      <c r="M5153" s="6">
        <v>12030</v>
      </c>
      <c r="N5153" s="6">
        <v>97051</v>
      </c>
      <c r="O5153" s="6">
        <v>84732</v>
      </c>
      <c r="P5153" s="6">
        <v>100893</v>
      </c>
      <c r="Q5153" s="6">
        <v>62914.8</v>
      </c>
    </row>
    <row r="5154" spans="7:17" x14ac:dyDescent="0.3">
      <c r="G5154" s="3" t="s">
        <v>75</v>
      </c>
      <c r="H5154" s="3" t="s">
        <v>23</v>
      </c>
      <c r="I5154" s="3" t="s">
        <v>25</v>
      </c>
      <c r="J5154" s="3" t="s">
        <v>80</v>
      </c>
      <c r="K5154" s="3" t="s">
        <v>81</v>
      </c>
      <c r="L5154" s="6">
        <v>19868</v>
      </c>
      <c r="M5154" s="6">
        <v>12030</v>
      </c>
      <c r="N5154" s="6">
        <v>50249</v>
      </c>
      <c r="O5154" s="6">
        <v>117461</v>
      </c>
      <c r="P5154" s="6">
        <v>36016</v>
      </c>
      <c r="Q5154" s="6">
        <v>47124.800000000003</v>
      </c>
    </row>
    <row r="5155" spans="7:17" x14ac:dyDescent="0.3">
      <c r="G5155" s="3" t="s">
        <v>75</v>
      </c>
      <c r="H5155" s="3" t="s">
        <v>23</v>
      </c>
      <c r="I5155" s="3" t="s">
        <v>25</v>
      </c>
      <c r="J5155" s="3" t="s">
        <v>80</v>
      </c>
      <c r="K5155" s="3" t="s">
        <v>82</v>
      </c>
      <c r="L5155" s="6">
        <v>19868</v>
      </c>
      <c r="M5155" s="6">
        <v>12030</v>
      </c>
      <c r="N5155" s="6">
        <v>50249</v>
      </c>
      <c r="O5155" s="6">
        <v>117461</v>
      </c>
      <c r="P5155" s="6">
        <v>33332</v>
      </c>
      <c r="Q5155" s="6">
        <v>46588</v>
      </c>
    </row>
    <row r="5156" spans="7:17" x14ac:dyDescent="0.3">
      <c r="G5156" s="3" t="s">
        <v>75</v>
      </c>
      <c r="H5156" s="3" t="s">
        <v>23</v>
      </c>
      <c r="I5156" s="3" t="s">
        <v>25</v>
      </c>
      <c r="J5156" s="3" t="s">
        <v>80</v>
      </c>
      <c r="K5156" s="3" t="s">
        <v>83</v>
      </c>
      <c r="L5156" s="6">
        <v>19868</v>
      </c>
      <c r="M5156" s="6">
        <v>12030</v>
      </c>
      <c r="N5156" s="6">
        <v>50249</v>
      </c>
      <c r="O5156" s="6">
        <v>117461</v>
      </c>
      <c r="P5156" s="6">
        <v>41696</v>
      </c>
      <c r="Q5156" s="6">
        <v>48260.800000000003</v>
      </c>
    </row>
    <row r="5157" spans="7:17" x14ac:dyDescent="0.3">
      <c r="G5157" s="3" t="s">
        <v>75</v>
      </c>
      <c r="H5157" s="3" t="s">
        <v>23</v>
      </c>
      <c r="I5157" s="3" t="s">
        <v>25</v>
      </c>
      <c r="J5157" s="3" t="s">
        <v>80</v>
      </c>
      <c r="K5157" s="3" t="s">
        <v>84</v>
      </c>
      <c r="L5157" s="6">
        <v>19868</v>
      </c>
      <c r="M5157" s="6">
        <v>12030</v>
      </c>
      <c r="N5157" s="6">
        <v>50249</v>
      </c>
      <c r="O5157" s="6">
        <v>117461</v>
      </c>
      <c r="P5157" s="6">
        <v>84732</v>
      </c>
      <c r="Q5157" s="6">
        <v>56868</v>
      </c>
    </row>
    <row r="5158" spans="7:17" x14ac:dyDescent="0.3">
      <c r="G5158" s="3" t="s">
        <v>75</v>
      </c>
      <c r="H5158" s="3" t="s">
        <v>23</v>
      </c>
      <c r="I5158" s="3" t="s">
        <v>25</v>
      </c>
      <c r="J5158" s="3" t="s">
        <v>80</v>
      </c>
      <c r="K5158" s="3" t="s">
        <v>24</v>
      </c>
      <c r="L5158" s="6">
        <v>19868</v>
      </c>
      <c r="M5158" s="6">
        <v>12030</v>
      </c>
      <c r="N5158" s="6">
        <v>50249</v>
      </c>
      <c r="O5158" s="6">
        <v>117461</v>
      </c>
      <c r="P5158" s="6">
        <v>100893</v>
      </c>
      <c r="Q5158" s="6">
        <v>60100.2</v>
      </c>
    </row>
    <row r="5159" spans="7:17" x14ac:dyDescent="0.3">
      <c r="G5159" s="3" t="s">
        <v>75</v>
      </c>
      <c r="H5159" s="3" t="s">
        <v>23</v>
      </c>
      <c r="I5159" s="3" t="s">
        <v>25</v>
      </c>
      <c r="J5159" s="3" t="s">
        <v>81</v>
      </c>
      <c r="K5159" s="3" t="s">
        <v>82</v>
      </c>
      <c r="L5159" s="6">
        <v>19868</v>
      </c>
      <c r="M5159" s="6">
        <v>12030</v>
      </c>
      <c r="N5159" s="6">
        <v>50249</v>
      </c>
      <c r="O5159" s="6">
        <v>36016</v>
      </c>
      <c r="P5159" s="6">
        <v>33332</v>
      </c>
      <c r="Q5159" s="6">
        <v>30299</v>
      </c>
    </row>
    <row r="5160" spans="7:17" x14ac:dyDescent="0.3">
      <c r="G5160" s="3" t="s">
        <v>75</v>
      </c>
      <c r="H5160" s="3" t="s">
        <v>23</v>
      </c>
      <c r="I5160" s="3" t="s">
        <v>25</v>
      </c>
      <c r="J5160" s="3" t="s">
        <v>81</v>
      </c>
      <c r="K5160" s="3" t="s">
        <v>83</v>
      </c>
      <c r="L5160" s="6">
        <v>19868</v>
      </c>
      <c r="M5160" s="6">
        <v>12030</v>
      </c>
      <c r="N5160" s="6">
        <v>50249</v>
      </c>
      <c r="O5160" s="6">
        <v>36016</v>
      </c>
      <c r="P5160" s="6">
        <v>41696</v>
      </c>
      <c r="Q5160" s="6">
        <v>31971.8</v>
      </c>
    </row>
    <row r="5161" spans="7:17" x14ac:dyDescent="0.3">
      <c r="G5161" s="3" t="s">
        <v>75</v>
      </c>
      <c r="H5161" s="3" t="s">
        <v>23</v>
      </c>
      <c r="I5161" s="3" t="s">
        <v>25</v>
      </c>
      <c r="J5161" s="3" t="s">
        <v>81</v>
      </c>
      <c r="K5161" s="3" t="s">
        <v>84</v>
      </c>
      <c r="L5161" s="6">
        <v>19868</v>
      </c>
      <c r="M5161" s="6">
        <v>12030</v>
      </c>
      <c r="N5161" s="6">
        <v>50249</v>
      </c>
      <c r="O5161" s="6">
        <v>36016</v>
      </c>
      <c r="P5161" s="6">
        <v>84732</v>
      </c>
      <c r="Q5161" s="6">
        <v>40579</v>
      </c>
    </row>
    <row r="5162" spans="7:17" x14ac:dyDescent="0.3">
      <c r="G5162" s="3" t="s">
        <v>75</v>
      </c>
      <c r="H5162" s="3" t="s">
        <v>23</v>
      </c>
      <c r="I5162" s="3" t="s">
        <v>25</v>
      </c>
      <c r="J5162" s="3" t="s">
        <v>81</v>
      </c>
      <c r="K5162" s="3" t="s">
        <v>24</v>
      </c>
      <c r="L5162" s="6">
        <v>19868</v>
      </c>
      <c r="M5162" s="6">
        <v>12030</v>
      </c>
      <c r="N5162" s="6">
        <v>50249</v>
      </c>
      <c r="O5162" s="6">
        <v>36016</v>
      </c>
      <c r="P5162" s="6">
        <v>100893</v>
      </c>
      <c r="Q5162" s="6">
        <v>43811.199999999997</v>
      </c>
    </row>
    <row r="5163" spans="7:17" x14ac:dyDescent="0.3">
      <c r="G5163" s="3" t="s">
        <v>75</v>
      </c>
      <c r="H5163" s="3" t="s">
        <v>23</v>
      </c>
      <c r="I5163" s="3" t="s">
        <v>25</v>
      </c>
      <c r="J5163" s="3" t="s">
        <v>82</v>
      </c>
      <c r="K5163" s="3" t="s">
        <v>83</v>
      </c>
      <c r="L5163" s="6">
        <v>19868</v>
      </c>
      <c r="M5163" s="6">
        <v>12030</v>
      </c>
      <c r="N5163" s="6">
        <v>50249</v>
      </c>
      <c r="O5163" s="6">
        <v>33332</v>
      </c>
      <c r="P5163" s="6">
        <v>41696</v>
      </c>
      <c r="Q5163" s="6">
        <v>31435</v>
      </c>
    </row>
    <row r="5164" spans="7:17" x14ac:dyDescent="0.3">
      <c r="G5164" s="3" t="s">
        <v>75</v>
      </c>
      <c r="H5164" s="3" t="s">
        <v>23</v>
      </c>
      <c r="I5164" s="3" t="s">
        <v>25</v>
      </c>
      <c r="J5164" s="3" t="s">
        <v>82</v>
      </c>
      <c r="K5164" s="3" t="s">
        <v>84</v>
      </c>
      <c r="L5164" s="6">
        <v>19868</v>
      </c>
      <c r="M5164" s="6">
        <v>12030</v>
      </c>
      <c r="N5164" s="6">
        <v>50249</v>
      </c>
      <c r="O5164" s="6">
        <v>33332</v>
      </c>
      <c r="P5164" s="6">
        <v>84732</v>
      </c>
      <c r="Q5164" s="6">
        <v>40042.199999999997</v>
      </c>
    </row>
    <row r="5165" spans="7:17" x14ac:dyDescent="0.3">
      <c r="G5165" s="3" t="s">
        <v>75</v>
      </c>
      <c r="H5165" s="3" t="s">
        <v>23</v>
      </c>
      <c r="I5165" s="3" t="s">
        <v>25</v>
      </c>
      <c r="J5165" s="3" t="s">
        <v>82</v>
      </c>
      <c r="K5165" s="3" t="s">
        <v>24</v>
      </c>
      <c r="L5165" s="6">
        <v>19868</v>
      </c>
      <c r="M5165" s="6">
        <v>12030</v>
      </c>
      <c r="N5165" s="6">
        <v>50249</v>
      </c>
      <c r="O5165" s="6">
        <v>33332</v>
      </c>
      <c r="P5165" s="6">
        <v>100893</v>
      </c>
      <c r="Q5165" s="6">
        <v>43274.400000000001</v>
      </c>
    </row>
    <row r="5166" spans="7:17" x14ac:dyDescent="0.3">
      <c r="G5166" s="3" t="s">
        <v>75</v>
      </c>
      <c r="H5166" s="3" t="s">
        <v>23</v>
      </c>
      <c r="I5166" s="3" t="s">
        <v>25</v>
      </c>
      <c r="J5166" s="3" t="s">
        <v>83</v>
      </c>
      <c r="K5166" s="3" t="s">
        <v>84</v>
      </c>
      <c r="L5166" s="6">
        <v>19868</v>
      </c>
      <c r="M5166" s="6">
        <v>12030</v>
      </c>
      <c r="N5166" s="6">
        <v>50249</v>
      </c>
      <c r="O5166" s="6">
        <v>41696</v>
      </c>
      <c r="P5166" s="6">
        <v>84732</v>
      </c>
      <c r="Q5166" s="6">
        <v>41715</v>
      </c>
    </row>
    <row r="5167" spans="7:17" x14ac:dyDescent="0.3">
      <c r="G5167" s="3" t="s">
        <v>75</v>
      </c>
      <c r="H5167" s="3" t="s">
        <v>23</v>
      </c>
      <c r="I5167" s="3" t="s">
        <v>25</v>
      </c>
      <c r="J5167" s="3" t="s">
        <v>83</v>
      </c>
      <c r="K5167" s="3" t="s">
        <v>24</v>
      </c>
      <c r="L5167" s="6">
        <v>19868</v>
      </c>
      <c r="M5167" s="6">
        <v>12030</v>
      </c>
      <c r="N5167" s="6">
        <v>50249</v>
      </c>
      <c r="O5167" s="6">
        <v>41696</v>
      </c>
      <c r="P5167" s="6">
        <v>100893</v>
      </c>
      <c r="Q5167" s="6">
        <v>44947.199999999997</v>
      </c>
    </row>
    <row r="5168" spans="7:17" x14ac:dyDescent="0.3">
      <c r="G5168" s="3" t="s">
        <v>75</v>
      </c>
      <c r="H5168" s="3" t="s">
        <v>23</v>
      </c>
      <c r="I5168" s="3" t="s">
        <v>25</v>
      </c>
      <c r="J5168" s="3" t="s">
        <v>84</v>
      </c>
      <c r="K5168" s="3" t="s">
        <v>24</v>
      </c>
      <c r="L5168" s="6">
        <v>19868</v>
      </c>
      <c r="M5168" s="6">
        <v>12030</v>
      </c>
      <c r="N5168" s="6">
        <v>50249</v>
      </c>
      <c r="O5168" s="6">
        <v>84732</v>
      </c>
      <c r="P5168" s="6">
        <v>100893</v>
      </c>
      <c r="Q5168" s="6">
        <v>53554.400000000001</v>
      </c>
    </row>
    <row r="5169" spans="7:17" x14ac:dyDescent="0.3">
      <c r="G5169" s="3" t="s">
        <v>75</v>
      </c>
      <c r="H5169" s="3" t="s">
        <v>23</v>
      </c>
      <c r="I5169" s="3" t="s">
        <v>80</v>
      </c>
      <c r="J5169" s="3" t="s">
        <v>81</v>
      </c>
      <c r="K5169" s="3" t="s">
        <v>82</v>
      </c>
      <c r="L5169" s="6">
        <v>19868</v>
      </c>
      <c r="M5169" s="6">
        <v>12030</v>
      </c>
      <c r="N5169" s="6">
        <v>117461</v>
      </c>
      <c r="O5169" s="6">
        <v>36016</v>
      </c>
      <c r="P5169" s="6">
        <v>33332</v>
      </c>
      <c r="Q5169" s="6">
        <v>43741.4</v>
      </c>
    </row>
    <row r="5170" spans="7:17" x14ac:dyDescent="0.3">
      <c r="G5170" s="3" t="s">
        <v>75</v>
      </c>
      <c r="H5170" s="3" t="s">
        <v>23</v>
      </c>
      <c r="I5170" s="3" t="s">
        <v>80</v>
      </c>
      <c r="J5170" s="3" t="s">
        <v>81</v>
      </c>
      <c r="K5170" s="3" t="s">
        <v>83</v>
      </c>
      <c r="L5170" s="6">
        <v>19868</v>
      </c>
      <c r="M5170" s="6">
        <v>12030</v>
      </c>
      <c r="N5170" s="6">
        <v>117461</v>
      </c>
      <c r="O5170" s="6">
        <v>36016</v>
      </c>
      <c r="P5170" s="6">
        <v>41696</v>
      </c>
      <c r="Q5170" s="6">
        <v>45414.2</v>
      </c>
    </row>
    <row r="5171" spans="7:17" x14ac:dyDescent="0.3">
      <c r="G5171" s="3" t="s">
        <v>75</v>
      </c>
      <c r="H5171" s="3" t="s">
        <v>23</v>
      </c>
      <c r="I5171" s="3" t="s">
        <v>80</v>
      </c>
      <c r="J5171" s="3" t="s">
        <v>81</v>
      </c>
      <c r="K5171" s="3" t="s">
        <v>84</v>
      </c>
      <c r="L5171" s="6">
        <v>19868</v>
      </c>
      <c r="M5171" s="6">
        <v>12030</v>
      </c>
      <c r="N5171" s="6">
        <v>117461</v>
      </c>
      <c r="O5171" s="6">
        <v>36016</v>
      </c>
      <c r="P5171" s="6">
        <v>84732</v>
      </c>
      <c r="Q5171" s="6">
        <v>54021.4</v>
      </c>
    </row>
    <row r="5172" spans="7:17" x14ac:dyDescent="0.3">
      <c r="G5172" s="3" t="s">
        <v>75</v>
      </c>
      <c r="H5172" s="3" t="s">
        <v>23</v>
      </c>
      <c r="I5172" s="3" t="s">
        <v>80</v>
      </c>
      <c r="J5172" s="3" t="s">
        <v>81</v>
      </c>
      <c r="K5172" s="3" t="s">
        <v>24</v>
      </c>
      <c r="L5172" s="6">
        <v>19868</v>
      </c>
      <c r="M5172" s="6">
        <v>12030</v>
      </c>
      <c r="N5172" s="6">
        <v>117461</v>
      </c>
      <c r="O5172" s="6">
        <v>36016</v>
      </c>
      <c r="P5172" s="6">
        <v>100893</v>
      </c>
      <c r="Q5172" s="6">
        <v>57253.599999999999</v>
      </c>
    </row>
    <row r="5173" spans="7:17" x14ac:dyDescent="0.3">
      <c r="G5173" s="3" t="s">
        <v>75</v>
      </c>
      <c r="H5173" s="3" t="s">
        <v>23</v>
      </c>
      <c r="I5173" s="3" t="s">
        <v>80</v>
      </c>
      <c r="J5173" s="3" t="s">
        <v>82</v>
      </c>
      <c r="K5173" s="3" t="s">
        <v>83</v>
      </c>
      <c r="L5173" s="6">
        <v>19868</v>
      </c>
      <c r="M5173" s="6">
        <v>12030</v>
      </c>
      <c r="N5173" s="6">
        <v>117461</v>
      </c>
      <c r="O5173" s="6">
        <v>33332</v>
      </c>
      <c r="P5173" s="6">
        <v>41696</v>
      </c>
      <c r="Q5173" s="6">
        <v>44877.4</v>
      </c>
    </row>
    <row r="5174" spans="7:17" x14ac:dyDescent="0.3">
      <c r="G5174" s="3" t="s">
        <v>75</v>
      </c>
      <c r="H5174" s="3" t="s">
        <v>23</v>
      </c>
      <c r="I5174" s="3" t="s">
        <v>80</v>
      </c>
      <c r="J5174" s="3" t="s">
        <v>82</v>
      </c>
      <c r="K5174" s="3" t="s">
        <v>84</v>
      </c>
      <c r="L5174" s="6">
        <v>19868</v>
      </c>
      <c r="M5174" s="6">
        <v>12030</v>
      </c>
      <c r="N5174" s="6">
        <v>117461</v>
      </c>
      <c r="O5174" s="6">
        <v>33332</v>
      </c>
      <c r="P5174" s="6">
        <v>84732</v>
      </c>
      <c r="Q5174" s="6">
        <v>53484.6</v>
      </c>
    </row>
    <row r="5175" spans="7:17" x14ac:dyDescent="0.3">
      <c r="G5175" s="3" t="s">
        <v>75</v>
      </c>
      <c r="H5175" s="3" t="s">
        <v>23</v>
      </c>
      <c r="I5175" s="3" t="s">
        <v>80</v>
      </c>
      <c r="J5175" s="3" t="s">
        <v>82</v>
      </c>
      <c r="K5175" s="3" t="s">
        <v>24</v>
      </c>
      <c r="L5175" s="6">
        <v>19868</v>
      </c>
      <c r="M5175" s="6">
        <v>12030</v>
      </c>
      <c r="N5175" s="6">
        <v>117461</v>
      </c>
      <c r="O5175" s="6">
        <v>33332</v>
      </c>
      <c r="P5175" s="6">
        <v>100893</v>
      </c>
      <c r="Q5175" s="6">
        <v>56716.800000000003</v>
      </c>
    </row>
    <row r="5176" spans="7:17" x14ac:dyDescent="0.3">
      <c r="G5176" s="3" t="s">
        <v>75</v>
      </c>
      <c r="H5176" s="3" t="s">
        <v>23</v>
      </c>
      <c r="I5176" s="3" t="s">
        <v>80</v>
      </c>
      <c r="J5176" s="3" t="s">
        <v>83</v>
      </c>
      <c r="K5176" s="3" t="s">
        <v>84</v>
      </c>
      <c r="L5176" s="6">
        <v>19868</v>
      </c>
      <c r="M5176" s="6">
        <v>12030</v>
      </c>
      <c r="N5176" s="6">
        <v>117461</v>
      </c>
      <c r="O5176" s="6">
        <v>41696</v>
      </c>
      <c r="P5176" s="6">
        <v>84732</v>
      </c>
      <c r="Q5176" s="6">
        <v>55157.4</v>
      </c>
    </row>
    <row r="5177" spans="7:17" x14ac:dyDescent="0.3">
      <c r="G5177" s="3" t="s">
        <v>75</v>
      </c>
      <c r="H5177" s="3" t="s">
        <v>23</v>
      </c>
      <c r="I5177" s="3" t="s">
        <v>80</v>
      </c>
      <c r="J5177" s="3" t="s">
        <v>83</v>
      </c>
      <c r="K5177" s="3" t="s">
        <v>24</v>
      </c>
      <c r="L5177" s="6">
        <v>19868</v>
      </c>
      <c r="M5177" s="6">
        <v>12030</v>
      </c>
      <c r="N5177" s="6">
        <v>117461</v>
      </c>
      <c r="O5177" s="6">
        <v>41696</v>
      </c>
      <c r="P5177" s="6">
        <v>100893</v>
      </c>
      <c r="Q5177" s="6">
        <v>58389.599999999999</v>
      </c>
    </row>
    <row r="5178" spans="7:17" x14ac:dyDescent="0.3">
      <c r="G5178" s="3" t="s">
        <v>75</v>
      </c>
      <c r="H5178" s="3" t="s">
        <v>23</v>
      </c>
      <c r="I5178" s="3" t="s">
        <v>80</v>
      </c>
      <c r="J5178" s="3" t="s">
        <v>84</v>
      </c>
      <c r="K5178" s="3" t="s">
        <v>24</v>
      </c>
      <c r="L5178" s="6">
        <v>19868</v>
      </c>
      <c r="M5178" s="6">
        <v>12030</v>
      </c>
      <c r="N5178" s="6">
        <v>117461</v>
      </c>
      <c r="O5178" s="6">
        <v>84732</v>
      </c>
      <c r="P5178" s="6">
        <v>100893</v>
      </c>
      <c r="Q5178" s="6">
        <v>66996.800000000003</v>
      </c>
    </row>
    <row r="5179" spans="7:17" x14ac:dyDescent="0.3">
      <c r="G5179" s="3" t="s">
        <v>75</v>
      </c>
      <c r="H5179" s="3" t="s">
        <v>23</v>
      </c>
      <c r="I5179" s="3" t="s">
        <v>81</v>
      </c>
      <c r="J5179" s="3" t="s">
        <v>82</v>
      </c>
      <c r="K5179" s="3" t="s">
        <v>83</v>
      </c>
      <c r="L5179" s="6">
        <v>19868</v>
      </c>
      <c r="M5179" s="6">
        <v>12030</v>
      </c>
      <c r="N5179" s="6">
        <v>36016</v>
      </c>
      <c r="O5179" s="6">
        <v>33332</v>
      </c>
      <c r="P5179" s="6">
        <v>41696</v>
      </c>
      <c r="Q5179" s="6">
        <v>28588.400000000001</v>
      </c>
    </row>
    <row r="5180" spans="7:17" x14ac:dyDescent="0.3">
      <c r="G5180" s="3" t="s">
        <v>75</v>
      </c>
      <c r="H5180" s="3" t="s">
        <v>23</v>
      </c>
      <c r="I5180" s="3" t="s">
        <v>81</v>
      </c>
      <c r="J5180" s="3" t="s">
        <v>82</v>
      </c>
      <c r="K5180" s="3" t="s">
        <v>84</v>
      </c>
      <c r="L5180" s="6">
        <v>19868</v>
      </c>
      <c r="M5180" s="6">
        <v>12030</v>
      </c>
      <c r="N5180" s="6">
        <v>36016</v>
      </c>
      <c r="O5180" s="6">
        <v>33332</v>
      </c>
      <c r="P5180" s="6">
        <v>84732</v>
      </c>
      <c r="Q5180" s="6">
        <v>37195.599999999999</v>
      </c>
    </row>
    <row r="5181" spans="7:17" x14ac:dyDescent="0.3">
      <c r="G5181" s="3" t="s">
        <v>75</v>
      </c>
      <c r="H5181" s="3" t="s">
        <v>23</v>
      </c>
      <c r="I5181" s="3" t="s">
        <v>81</v>
      </c>
      <c r="J5181" s="3" t="s">
        <v>82</v>
      </c>
      <c r="K5181" s="3" t="s">
        <v>24</v>
      </c>
      <c r="L5181" s="6">
        <v>19868</v>
      </c>
      <c r="M5181" s="6">
        <v>12030</v>
      </c>
      <c r="N5181" s="6">
        <v>36016</v>
      </c>
      <c r="O5181" s="6">
        <v>33332</v>
      </c>
      <c r="P5181" s="6">
        <v>100893</v>
      </c>
      <c r="Q5181" s="6">
        <v>40427.800000000003</v>
      </c>
    </row>
    <row r="5182" spans="7:17" x14ac:dyDescent="0.3">
      <c r="G5182" s="3" t="s">
        <v>75</v>
      </c>
      <c r="H5182" s="3" t="s">
        <v>23</v>
      </c>
      <c r="I5182" s="3" t="s">
        <v>81</v>
      </c>
      <c r="J5182" s="3" t="s">
        <v>83</v>
      </c>
      <c r="K5182" s="3" t="s">
        <v>84</v>
      </c>
      <c r="L5182" s="6">
        <v>19868</v>
      </c>
      <c r="M5182" s="6">
        <v>12030</v>
      </c>
      <c r="N5182" s="6">
        <v>36016</v>
      </c>
      <c r="O5182" s="6">
        <v>41696</v>
      </c>
      <c r="P5182" s="6">
        <v>84732</v>
      </c>
      <c r="Q5182" s="6">
        <v>38868.400000000001</v>
      </c>
    </row>
    <row r="5183" spans="7:17" x14ac:dyDescent="0.3">
      <c r="G5183" s="3" t="s">
        <v>75</v>
      </c>
      <c r="H5183" s="3" t="s">
        <v>23</v>
      </c>
      <c r="I5183" s="3" t="s">
        <v>81</v>
      </c>
      <c r="J5183" s="3" t="s">
        <v>83</v>
      </c>
      <c r="K5183" s="3" t="s">
        <v>24</v>
      </c>
      <c r="L5183" s="6">
        <v>19868</v>
      </c>
      <c r="M5183" s="6">
        <v>12030</v>
      </c>
      <c r="N5183" s="6">
        <v>36016</v>
      </c>
      <c r="O5183" s="6">
        <v>41696</v>
      </c>
      <c r="P5183" s="6">
        <v>100893</v>
      </c>
      <c r="Q5183" s="6">
        <v>42100.6</v>
      </c>
    </row>
    <row r="5184" spans="7:17" x14ac:dyDescent="0.3">
      <c r="G5184" s="3" t="s">
        <v>75</v>
      </c>
      <c r="H5184" s="3" t="s">
        <v>23</v>
      </c>
      <c r="I5184" s="3" t="s">
        <v>81</v>
      </c>
      <c r="J5184" s="3" t="s">
        <v>84</v>
      </c>
      <c r="K5184" s="3" t="s">
        <v>24</v>
      </c>
      <c r="L5184" s="6">
        <v>19868</v>
      </c>
      <c r="M5184" s="6">
        <v>12030</v>
      </c>
      <c r="N5184" s="6">
        <v>36016</v>
      </c>
      <c r="O5184" s="6">
        <v>84732</v>
      </c>
      <c r="P5184" s="6">
        <v>100893</v>
      </c>
      <c r="Q5184" s="6">
        <v>50707.8</v>
      </c>
    </row>
    <row r="5185" spans="7:17" x14ac:dyDescent="0.3">
      <c r="G5185" s="3" t="s">
        <v>75</v>
      </c>
      <c r="H5185" s="3" t="s">
        <v>23</v>
      </c>
      <c r="I5185" s="3" t="s">
        <v>82</v>
      </c>
      <c r="J5185" s="3" t="s">
        <v>83</v>
      </c>
      <c r="K5185" s="3" t="s">
        <v>84</v>
      </c>
      <c r="L5185" s="6">
        <v>19868</v>
      </c>
      <c r="M5185" s="6">
        <v>12030</v>
      </c>
      <c r="N5185" s="6">
        <v>33332</v>
      </c>
      <c r="O5185" s="6">
        <v>41696</v>
      </c>
      <c r="P5185" s="6">
        <v>84732</v>
      </c>
      <c r="Q5185" s="6">
        <v>38331.599999999999</v>
      </c>
    </row>
    <row r="5186" spans="7:17" x14ac:dyDescent="0.3">
      <c r="G5186" s="3" t="s">
        <v>75</v>
      </c>
      <c r="H5186" s="3" t="s">
        <v>23</v>
      </c>
      <c r="I5186" s="3" t="s">
        <v>82</v>
      </c>
      <c r="J5186" s="3" t="s">
        <v>83</v>
      </c>
      <c r="K5186" s="3" t="s">
        <v>24</v>
      </c>
      <c r="L5186" s="6">
        <v>19868</v>
      </c>
      <c r="M5186" s="6">
        <v>12030</v>
      </c>
      <c r="N5186" s="6">
        <v>33332</v>
      </c>
      <c r="O5186" s="6">
        <v>41696</v>
      </c>
      <c r="P5186" s="6">
        <v>100893</v>
      </c>
      <c r="Q5186" s="6">
        <v>41563.800000000003</v>
      </c>
    </row>
    <row r="5187" spans="7:17" x14ac:dyDescent="0.3">
      <c r="G5187" s="3" t="s">
        <v>75</v>
      </c>
      <c r="H5187" s="3" t="s">
        <v>23</v>
      </c>
      <c r="I5187" s="3" t="s">
        <v>82</v>
      </c>
      <c r="J5187" s="3" t="s">
        <v>84</v>
      </c>
      <c r="K5187" s="3" t="s">
        <v>24</v>
      </c>
      <c r="L5187" s="6">
        <v>19868</v>
      </c>
      <c r="M5187" s="6">
        <v>12030</v>
      </c>
      <c r="N5187" s="6">
        <v>33332</v>
      </c>
      <c r="O5187" s="6">
        <v>84732</v>
      </c>
      <c r="P5187" s="6">
        <v>100893</v>
      </c>
      <c r="Q5187" s="6">
        <v>50171</v>
      </c>
    </row>
    <row r="5188" spans="7:17" x14ac:dyDescent="0.3">
      <c r="G5188" s="3" t="s">
        <v>75</v>
      </c>
      <c r="H5188" s="3" t="s">
        <v>23</v>
      </c>
      <c r="I5188" s="3" t="s">
        <v>83</v>
      </c>
      <c r="J5188" s="3" t="s">
        <v>84</v>
      </c>
      <c r="K5188" s="3" t="s">
        <v>24</v>
      </c>
      <c r="L5188" s="6">
        <v>19868</v>
      </c>
      <c r="M5188" s="6">
        <v>12030</v>
      </c>
      <c r="N5188" s="6">
        <v>41696</v>
      </c>
      <c r="O5188" s="6">
        <v>84732</v>
      </c>
      <c r="P5188" s="6">
        <v>100893</v>
      </c>
      <c r="Q5188" s="6">
        <v>51843.8</v>
      </c>
    </row>
    <row r="5189" spans="7:17" x14ac:dyDescent="0.3">
      <c r="G5189" s="3" t="s">
        <v>75</v>
      </c>
      <c r="H5189" s="3" t="s">
        <v>77</v>
      </c>
      <c r="I5189" s="3" t="s">
        <v>78</v>
      </c>
      <c r="J5189" s="3" t="s">
        <v>79</v>
      </c>
      <c r="K5189" s="3" t="s">
        <v>25</v>
      </c>
      <c r="L5189" s="6">
        <v>19868</v>
      </c>
      <c r="M5189" s="6">
        <v>65219</v>
      </c>
      <c r="N5189" s="6">
        <v>94450</v>
      </c>
      <c r="O5189" s="6">
        <v>97051</v>
      </c>
      <c r="P5189" s="6">
        <v>50249</v>
      </c>
      <c r="Q5189" s="6">
        <v>65367.4</v>
      </c>
    </row>
    <row r="5190" spans="7:17" x14ac:dyDescent="0.3">
      <c r="G5190" s="3" t="s">
        <v>75</v>
      </c>
      <c r="H5190" s="3" t="s">
        <v>77</v>
      </c>
      <c r="I5190" s="3" t="s">
        <v>78</v>
      </c>
      <c r="J5190" s="3" t="s">
        <v>79</v>
      </c>
      <c r="K5190" s="3" t="s">
        <v>80</v>
      </c>
      <c r="L5190" s="6">
        <v>19868</v>
      </c>
      <c r="M5190" s="6">
        <v>65219</v>
      </c>
      <c r="N5190" s="6">
        <v>94450</v>
      </c>
      <c r="O5190" s="6">
        <v>97051</v>
      </c>
      <c r="P5190" s="6">
        <v>117461</v>
      </c>
      <c r="Q5190" s="6">
        <v>78809.8</v>
      </c>
    </row>
    <row r="5191" spans="7:17" x14ac:dyDescent="0.3">
      <c r="G5191" s="3" t="s">
        <v>75</v>
      </c>
      <c r="H5191" s="3" t="s">
        <v>77</v>
      </c>
      <c r="I5191" s="3" t="s">
        <v>78</v>
      </c>
      <c r="J5191" s="3" t="s">
        <v>79</v>
      </c>
      <c r="K5191" s="3" t="s">
        <v>81</v>
      </c>
      <c r="L5191" s="6">
        <v>19868</v>
      </c>
      <c r="M5191" s="6">
        <v>65219</v>
      </c>
      <c r="N5191" s="6">
        <v>94450</v>
      </c>
      <c r="O5191" s="6">
        <v>97051</v>
      </c>
      <c r="P5191" s="6">
        <v>36016</v>
      </c>
      <c r="Q5191" s="6">
        <v>62520.800000000003</v>
      </c>
    </row>
    <row r="5192" spans="7:17" x14ac:dyDescent="0.3">
      <c r="G5192" s="3" t="s">
        <v>75</v>
      </c>
      <c r="H5192" s="3" t="s">
        <v>77</v>
      </c>
      <c r="I5192" s="3" t="s">
        <v>78</v>
      </c>
      <c r="J5192" s="3" t="s">
        <v>79</v>
      </c>
      <c r="K5192" s="3" t="s">
        <v>82</v>
      </c>
      <c r="L5192" s="6">
        <v>19868</v>
      </c>
      <c r="M5192" s="6">
        <v>65219</v>
      </c>
      <c r="N5192" s="6">
        <v>94450</v>
      </c>
      <c r="O5192" s="6">
        <v>97051</v>
      </c>
      <c r="P5192" s="6">
        <v>33332</v>
      </c>
      <c r="Q5192" s="6">
        <v>61984</v>
      </c>
    </row>
    <row r="5193" spans="7:17" x14ac:dyDescent="0.3">
      <c r="G5193" s="3" t="s">
        <v>75</v>
      </c>
      <c r="H5193" s="3" t="s">
        <v>77</v>
      </c>
      <c r="I5193" s="3" t="s">
        <v>78</v>
      </c>
      <c r="J5193" s="3" t="s">
        <v>79</v>
      </c>
      <c r="K5193" s="3" t="s">
        <v>83</v>
      </c>
      <c r="L5193" s="6">
        <v>19868</v>
      </c>
      <c r="M5193" s="6">
        <v>65219</v>
      </c>
      <c r="N5193" s="6">
        <v>94450</v>
      </c>
      <c r="O5193" s="6">
        <v>97051</v>
      </c>
      <c r="P5193" s="6">
        <v>41696</v>
      </c>
      <c r="Q5193" s="6">
        <v>63656.800000000003</v>
      </c>
    </row>
    <row r="5194" spans="7:17" x14ac:dyDescent="0.3">
      <c r="G5194" s="3" t="s">
        <v>75</v>
      </c>
      <c r="H5194" s="3" t="s">
        <v>77</v>
      </c>
      <c r="I5194" s="3" t="s">
        <v>78</v>
      </c>
      <c r="J5194" s="3" t="s">
        <v>79</v>
      </c>
      <c r="K5194" s="3" t="s">
        <v>84</v>
      </c>
      <c r="L5194" s="6">
        <v>19868</v>
      </c>
      <c r="M5194" s="6">
        <v>65219</v>
      </c>
      <c r="N5194" s="6">
        <v>94450</v>
      </c>
      <c r="O5194" s="6">
        <v>97051</v>
      </c>
      <c r="P5194" s="6">
        <v>84732</v>
      </c>
      <c r="Q5194" s="6">
        <v>72264</v>
      </c>
    </row>
    <row r="5195" spans="7:17" x14ac:dyDescent="0.3">
      <c r="G5195" s="3" t="s">
        <v>75</v>
      </c>
      <c r="H5195" s="3" t="s">
        <v>77</v>
      </c>
      <c r="I5195" s="3" t="s">
        <v>78</v>
      </c>
      <c r="J5195" s="3" t="s">
        <v>79</v>
      </c>
      <c r="K5195" s="3" t="s">
        <v>24</v>
      </c>
      <c r="L5195" s="6">
        <v>19868</v>
      </c>
      <c r="M5195" s="6">
        <v>65219</v>
      </c>
      <c r="N5195" s="6">
        <v>94450</v>
      </c>
      <c r="O5195" s="6">
        <v>97051</v>
      </c>
      <c r="P5195" s="6">
        <v>100893</v>
      </c>
      <c r="Q5195" s="6">
        <v>75496.2</v>
      </c>
    </row>
    <row r="5196" spans="7:17" x14ac:dyDescent="0.3">
      <c r="G5196" s="3" t="s">
        <v>75</v>
      </c>
      <c r="H5196" s="3" t="s">
        <v>77</v>
      </c>
      <c r="I5196" s="3" t="s">
        <v>78</v>
      </c>
      <c r="J5196" s="3" t="s">
        <v>25</v>
      </c>
      <c r="K5196" s="3" t="s">
        <v>80</v>
      </c>
      <c r="L5196" s="6">
        <v>19868</v>
      </c>
      <c r="M5196" s="6">
        <v>65219</v>
      </c>
      <c r="N5196" s="6">
        <v>94450</v>
      </c>
      <c r="O5196" s="6">
        <v>50249</v>
      </c>
      <c r="P5196" s="6">
        <v>117461</v>
      </c>
      <c r="Q5196" s="6">
        <v>69449.399999999994</v>
      </c>
    </row>
    <row r="5197" spans="7:17" x14ac:dyDescent="0.3">
      <c r="G5197" s="3" t="s">
        <v>75</v>
      </c>
      <c r="H5197" s="3" t="s">
        <v>77</v>
      </c>
      <c r="I5197" s="3" t="s">
        <v>78</v>
      </c>
      <c r="J5197" s="3" t="s">
        <v>25</v>
      </c>
      <c r="K5197" s="3" t="s">
        <v>81</v>
      </c>
      <c r="L5197" s="6">
        <v>19868</v>
      </c>
      <c r="M5197" s="6">
        <v>65219</v>
      </c>
      <c r="N5197" s="6">
        <v>94450</v>
      </c>
      <c r="O5197" s="6">
        <v>50249</v>
      </c>
      <c r="P5197" s="6">
        <v>36016</v>
      </c>
      <c r="Q5197" s="6">
        <v>53160.4</v>
      </c>
    </row>
    <row r="5198" spans="7:17" x14ac:dyDescent="0.3">
      <c r="G5198" s="3" t="s">
        <v>75</v>
      </c>
      <c r="H5198" s="3" t="s">
        <v>77</v>
      </c>
      <c r="I5198" s="3" t="s">
        <v>78</v>
      </c>
      <c r="J5198" s="3" t="s">
        <v>25</v>
      </c>
      <c r="K5198" s="3" t="s">
        <v>82</v>
      </c>
      <c r="L5198" s="6">
        <v>19868</v>
      </c>
      <c r="M5198" s="6">
        <v>65219</v>
      </c>
      <c r="N5198" s="6">
        <v>94450</v>
      </c>
      <c r="O5198" s="6">
        <v>50249</v>
      </c>
      <c r="P5198" s="6">
        <v>33332</v>
      </c>
      <c r="Q5198" s="6">
        <v>52623.6</v>
      </c>
    </row>
    <row r="5199" spans="7:17" x14ac:dyDescent="0.3">
      <c r="G5199" s="3" t="s">
        <v>75</v>
      </c>
      <c r="H5199" s="3" t="s">
        <v>77</v>
      </c>
      <c r="I5199" s="3" t="s">
        <v>78</v>
      </c>
      <c r="J5199" s="3" t="s">
        <v>25</v>
      </c>
      <c r="K5199" s="3" t="s">
        <v>83</v>
      </c>
      <c r="L5199" s="6">
        <v>19868</v>
      </c>
      <c r="M5199" s="6">
        <v>65219</v>
      </c>
      <c r="N5199" s="6">
        <v>94450</v>
      </c>
      <c r="O5199" s="6">
        <v>50249</v>
      </c>
      <c r="P5199" s="6">
        <v>41696</v>
      </c>
      <c r="Q5199" s="6">
        <v>54296.4</v>
      </c>
    </row>
    <row r="5200" spans="7:17" x14ac:dyDescent="0.3">
      <c r="G5200" s="3" t="s">
        <v>75</v>
      </c>
      <c r="H5200" s="3" t="s">
        <v>77</v>
      </c>
      <c r="I5200" s="3" t="s">
        <v>78</v>
      </c>
      <c r="J5200" s="3" t="s">
        <v>25</v>
      </c>
      <c r="K5200" s="3" t="s">
        <v>84</v>
      </c>
      <c r="L5200" s="6">
        <v>19868</v>
      </c>
      <c r="M5200" s="6">
        <v>65219</v>
      </c>
      <c r="N5200" s="6">
        <v>94450</v>
      </c>
      <c r="O5200" s="6">
        <v>50249</v>
      </c>
      <c r="P5200" s="6">
        <v>84732</v>
      </c>
      <c r="Q5200" s="6">
        <v>62903.6</v>
      </c>
    </row>
    <row r="5201" spans="7:17" x14ac:dyDescent="0.3">
      <c r="G5201" s="3" t="s">
        <v>75</v>
      </c>
      <c r="H5201" s="3" t="s">
        <v>77</v>
      </c>
      <c r="I5201" s="3" t="s">
        <v>78</v>
      </c>
      <c r="J5201" s="3" t="s">
        <v>25</v>
      </c>
      <c r="K5201" s="3" t="s">
        <v>24</v>
      </c>
      <c r="L5201" s="6">
        <v>19868</v>
      </c>
      <c r="M5201" s="6">
        <v>65219</v>
      </c>
      <c r="N5201" s="6">
        <v>94450</v>
      </c>
      <c r="O5201" s="6">
        <v>50249</v>
      </c>
      <c r="P5201" s="6">
        <v>100893</v>
      </c>
      <c r="Q5201" s="6">
        <v>66135.8</v>
      </c>
    </row>
    <row r="5202" spans="7:17" x14ac:dyDescent="0.3">
      <c r="G5202" s="3" t="s">
        <v>75</v>
      </c>
      <c r="H5202" s="3" t="s">
        <v>77</v>
      </c>
      <c r="I5202" s="3" t="s">
        <v>78</v>
      </c>
      <c r="J5202" s="3" t="s">
        <v>80</v>
      </c>
      <c r="K5202" s="3" t="s">
        <v>81</v>
      </c>
      <c r="L5202" s="6">
        <v>19868</v>
      </c>
      <c r="M5202" s="6">
        <v>65219</v>
      </c>
      <c r="N5202" s="6">
        <v>94450</v>
      </c>
      <c r="O5202" s="6">
        <v>117461</v>
      </c>
      <c r="P5202" s="6">
        <v>36016</v>
      </c>
      <c r="Q5202" s="6">
        <v>66602.8</v>
      </c>
    </row>
    <row r="5203" spans="7:17" x14ac:dyDescent="0.3">
      <c r="G5203" s="3" t="s">
        <v>75</v>
      </c>
      <c r="H5203" s="3" t="s">
        <v>77</v>
      </c>
      <c r="I5203" s="3" t="s">
        <v>78</v>
      </c>
      <c r="J5203" s="3" t="s">
        <v>80</v>
      </c>
      <c r="K5203" s="3" t="s">
        <v>82</v>
      </c>
      <c r="L5203" s="6">
        <v>19868</v>
      </c>
      <c r="M5203" s="6">
        <v>65219</v>
      </c>
      <c r="N5203" s="6">
        <v>94450</v>
      </c>
      <c r="O5203" s="6">
        <v>117461</v>
      </c>
      <c r="P5203" s="6">
        <v>33332</v>
      </c>
      <c r="Q5203" s="6">
        <v>66066</v>
      </c>
    </row>
    <row r="5204" spans="7:17" x14ac:dyDescent="0.3">
      <c r="G5204" s="3" t="s">
        <v>75</v>
      </c>
      <c r="H5204" s="3" t="s">
        <v>77</v>
      </c>
      <c r="I5204" s="3" t="s">
        <v>78</v>
      </c>
      <c r="J5204" s="3" t="s">
        <v>80</v>
      </c>
      <c r="K5204" s="3" t="s">
        <v>83</v>
      </c>
      <c r="L5204" s="6">
        <v>19868</v>
      </c>
      <c r="M5204" s="6">
        <v>65219</v>
      </c>
      <c r="N5204" s="6">
        <v>94450</v>
      </c>
      <c r="O5204" s="6">
        <v>117461</v>
      </c>
      <c r="P5204" s="6">
        <v>41696</v>
      </c>
      <c r="Q5204" s="6">
        <v>67738.8</v>
      </c>
    </row>
    <row r="5205" spans="7:17" x14ac:dyDescent="0.3">
      <c r="G5205" s="3" t="s">
        <v>75</v>
      </c>
      <c r="H5205" s="3" t="s">
        <v>77</v>
      </c>
      <c r="I5205" s="3" t="s">
        <v>78</v>
      </c>
      <c r="J5205" s="3" t="s">
        <v>80</v>
      </c>
      <c r="K5205" s="3" t="s">
        <v>84</v>
      </c>
      <c r="L5205" s="6">
        <v>19868</v>
      </c>
      <c r="M5205" s="6">
        <v>65219</v>
      </c>
      <c r="N5205" s="6">
        <v>94450</v>
      </c>
      <c r="O5205" s="6">
        <v>117461</v>
      </c>
      <c r="P5205" s="6">
        <v>84732</v>
      </c>
      <c r="Q5205" s="6">
        <v>76346</v>
      </c>
    </row>
    <row r="5206" spans="7:17" x14ac:dyDescent="0.3">
      <c r="G5206" s="3" t="s">
        <v>75</v>
      </c>
      <c r="H5206" s="3" t="s">
        <v>77</v>
      </c>
      <c r="I5206" s="3" t="s">
        <v>78</v>
      </c>
      <c r="J5206" s="3" t="s">
        <v>80</v>
      </c>
      <c r="K5206" s="3" t="s">
        <v>24</v>
      </c>
      <c r="L5206" s="6">
        <v>19868</v>
      </c>
      <c r="M5206" s="6">
        <v>65219</v>
      </c>
      <c r="N5206" s="6">
        <v>94450</v>
      </c>
      <c r="O5206" s="6">
        <v>117461</v>
      </c>
      <c r="P5206" s="6">
        <v>100893</v>
      </c>
      <c r="Q5206" s="6">
        <v>79578.2</v>
      </c>
    </row>
    <row r="5207" spans="7:17" x14ac:dyDescent="0.3">
      <c r="G5207" s="3" t="s">
        <v>75</v>
      </c>
      <c r="H5207" s="3" t="s">
        <v>77</v>
      </c>
      <c r="I5207" s="3" t="s">
        <v>78</v>
      </c>
      <c r="J5207" s="3" t="s">
        <v>81</v>
      </c>
      <c r="K5207" s="3" t="s">
        <v>82</v>
      </c>
      <c r="L5207" s="6">
        <v>19868</v>
      </c>
      <c r="M5207" s="6">
        <v>65219</v>
      </c>
      <c r="N5207" s="6">
        <v>94450</v>
      </c>
      <c r="O5207" s="6">
        <v>36016</v>
      </c>
      <c r="P5207" s="6">
        <v>33332</v>
      </c>
      <c r="Q5207" s="6">
        <v>49777</v>
      </c>
    </row>
    <row r="5208" spans="7:17" x14ac:dyDescent="0.3">
      <c r="G5208" s="3" t="s">
        <v>75</v>
      </c>
      <c r="H5208" s="3" t="s">
        <v>77</v>
      </c>
      <c r="I5208" s="3" t="s">
        <v>78</v>
      </c>
      <c r="J5208" s="3" t="s">
        <v>81</v>
      </c>
      <c r="K5208" s="3" t="s">
        <v>83</v>
      </c>
      <c r="L5208" s="6">
        <v>19868</v>
      </c>
      <c r="M5208" s="6">
        <v>65219</v>
      </c>
      <c r="N5208" s="6">
        <v>94450</v>
      </c>
      <c r="O5208" s="6">
        <v>36016</v>
      </c>
      <c r="P5208" s="6">
        <v>41696</v>
      </c>
      <c r="Q5208" s="6">
        <v>51449.8</v>
      </c>
    </row>
    <row r="5209" spans="7:17" x14ac:dyDescent="0.3">
      <c r="G5209" s="3" t="s">
        <v>75</v>
      </c>
      <c r="H5209" s="3" t="s">
        <v>77</v>
      </c>
      <c r="I5209" s="3" t="s">
        <v>78</v>
      </c>
      <c r="J5209" s="3" t="s">
        <v>81</v>
      </c>
      <c r="K5209" s="3" t="s">
        <v>84</v>
      </c>
      <c r="L5209" s="6">
        <v>19868</v>
      </c>
      <c r="M5209" s="6">
        <v>65219</v>
      </c>
      <c r="N5209" s="6">
        <v>94450</v>
      </c>
      <c r="O5209" s="6">
        <v>36016</v>
      </c>
      <c r="P5209" s="6">
        <v>84732</v>
      </c>
      <c r="Q5209" s="6">
        <v>60057</v>
      </c>
    </row>
    <row r="5210" spans="7:17" x14ac:dyDescent="0.3">
      <c r="G5210" s="3" t="s">
        <v>75</v>
      </c>
      <c r="H5210" s="3" t="s">
        <v>77</v>
      </c>
      <c r="I5210" s="3" t="s">
        <v>78</v>
      </c>
      <c r="J5210" s="3" t="s">
        <v>81</v>
      </c>
      <c r="K5210" s="3" t="s">
        <v>24</v>
      </c>
      <c r="L5210" s="6">
        <v>19868</v>
      </c>
      <c r="M5210" s="6">
        <v>65219</v>
      </c>
      <c r="N5210" s="6">
        <v>94450</v>
      </c>
      <c r="O5210" s="6">
        <v>36016</v>
      </c>
      <c r="P5210" s="6">
        <v>100893</v>
      </c>
      <c r="Q5210" s="6">
        <v>63289.2</v>
      </c>
    </row>
    <row r="5211" spans="7:17" x14ac:dyDescent="0.3">
      <c r="G5211" s="3" t="s">
        <v>75</v>
      </c>
      <c r="H5211" s="3" t="s">
        <v>77</v>
      </c>
      <c r="I5211" s="3" t="s">
        <v>78</v>
      </c>
      <c r="J5211" s="3" t="s">
        <v>82</v>
      </c>
      <c r="K5211" s="3" t="s">
        <v>83</v>
      </c>
      <c r="L5211" s="6">
        <v>19868</v>
      </c>
      <c r="M5211" s="6">
        <v>65219</v>
      </c>
      <c r="N5211" s="6">
        <v>94450</v>
      </c>
      <c r="O5211" s="6">
        <v>33332</v>
      </c>
      <c r="P5211" s="6">
        <v>41696</v>
      </c>
      <c r="Q5211" s="6">
        <v>50913</v>
      </c>
    </row>
    <row r="5212" spans="7:17" x14ac:dyDescent="0.3">
      <c r="G5212" s="3" t="s">
        <v>75</v>
      </c>
      <c r="H5212" s="3" t="s">
        <v>77</v>
      </c>
      <c r="I5212" s="3" t="s">
        <v>78</v>
      </c>
      <c r="J5212" s="3" t="s">
        <v>82</v>
      </c>
      <c r="K5212" s="3" t="s">
        <v>84</v>
      </c>
      <c r="L5212" s="6">
        <v>19868</v>
      </c>
      <c r="M5212" s="6">
        <v>65219</v>
      </c>
      <c r="N5212" s="6">
        <v>94450</v>
      </c>
      <c r="O5212" s="6">
        <v>33332</v>
      </c>
      <c r="P5212" s="6">
        <v>84732</v>
      </c>
      <c r="Q5212" s="6">
        <v>59520.2</v>
      </c>
    </row>
    <row r="5213" spans="7:17" x14ac:dyDescent="0.3">
      <c r="G5213" s="3" t="s">
        <v>75</v>
      </c>
      <c r="H5213" s="3" t="s">
        <v>77</v>
      </c>
      <c r="I5213" s="3" t="s">
        <v>78</v>
      </c>
      <c r="J5213" s="3" t="s">
        <v>82</v>
      </c>
      <c r="K5213" s="3" t="s">
        <v>24</v>
      </c>
      <c r="L5213" s="6">
        <v>19868</v>
      </c>
      <c r="M5213" s="6">
        <v>65219</v>
      </c>
      <c r="N5213" s="6">
        <v>94450</v>
      </c>
      <c r="O5213" s="6">
        <v>33332</v>
      </c>
      <c r="P5213" s="6">
        <v>100893</v>
      </c>
      <c r="Q5213" s="6">
        <v>62752.4</v>
      </c>
    </row>
    <row r="5214" spans="7:17" x14ac:dyDescent="0.3">
      <c r="G5214" s="3" t="s">
        <v>75</v>
      </c>
      <c r="H5214" s="3" t="s">
        <v>77</v>
      </c>
      <c r="I5214" s="3" t="s">
        <v>78</v>
      </c>
      <c r="J5214" s="3" t="s">
        <v>83</v>
      </c>
      <c r="K5214" s="3" t="s">
        <v>84</v>
      </c>
      <c r="L5214" s="6">
        <v>19868</v>
      </c>
      <c r="M5214" s="6">
        <v>65219</v>
      </c>
      <c r="N5214" s="6">
        <v>94450</v>
      </c>
      <c r="O5214" s="6">
        <v>41696</v>
      </c>
      <c r="P5214" s="6">
        <v>84732</v>
      </c>
      <c r="Q5214" s="6">
        <v>61193</v>
      </c>
    </row>
    <row r="5215" spans="7:17" x14ac:dyDescent="0.3">
      <c r="G5215" s="3" t="s">
        <v>75</v>
      </c>
      <c r="H5215" s="3" t="s">
        <v>77</v>
      </c>
      <c r="I5215" s="3" t="s">
        <v>78</v>
      </c>
      <c r="J5215" s="3" t="s">
        <v>83</v>
      </c>
      <c r="K5215" s="3" t="s">
        <v>24</v>
      </c>
      <c r="L5215" s="6">
        <v>19868</v>
      </c>
      <c r="M5215" s="6">
        <v>65219</v>
      </c>
      <c r="N5215" s="6">
        <v>94450</v>
      </c>
      <c r="O5215" s="6">
        <v>41696</v>
      </c>
      <c r="P5215" s="6">
        <v>100893</v>
      </c>
      <c r="Q5215" s="6">
        <v>64425.2</v>
      </c>
    </row>
    <row r="5216" spans="7:17" x14ac:dyDescent="0.3">
      <c r="G5216" s="3" t="s">
        <v>75</v>
      </c>
      <c r="H5216" s="3" t="s">
        <v>77</v>
      </c>
      <c r="I5216" s="3" t="s">
        <v>78</v>
      </c>
      <c r="J5216" s="3" t="s">
        <v>84</v>
      </c>
      <c r="K5216" s="3" t="s">
        <v>24</v>
      </c>
      <c r="L5216" s="6">
        <v>19868</v>
      </c>
      <c r="M5216" s="6">
        <v>65219</v>
      </c>
      <c r="N5216" s="6">
        <v>94450</v>
      </c>
      <c r="O5216" s="6">
        <v>84732</v>
      </c>
      <c r="P5216" s="6">
        <v>100893</v>
      </c>
      <c r="Q5216" s="6">
        <v>73032.399999999994</v>
      </c>
    </row>
    <row r="5217" spans="7:17" x14ac:dyDescent="0.3">
      <c r="G5217" s="3" t="s">
        <v>75</v>
      </c>
      <c r="H5217" s="3" t="s">
        <v>77</v>
      </c>
      <c r="I5217" s="3" t="s">
        <v>79</v>
      </c>
      <c r="J5217" s="3" t="s">
        <v>25</v>
      </c>
      <c r="K5217" s="3" t="s">
        <v>80</v>
      </c>
      <c r="L5217" s="6">
        <v>19868</v>
      </c>
      <c r="M5217" s="6">
        <v>65219</v>
      </c>
      <c r="N5217" s="6">
        <v>97051</v>
      </c>
      <c r="O5217" s="6">
        <v>50249</v>
      </c>
      <c r="P5217" s="6">
        <v>117461</v>
      </c>
      <c r="Q5217" s="6">
        <v>69969.600000000006</v>
      </c>
    </row>
    <row r="5218" spans="7:17" x14ac:dyDescent="0.3">
      <c r="G5218" s="3" t="s">
        <v>75</v>
      </c>
      <c r="H5218" s="3" t="s">
        <v>77</v>
      </c>
      <c r="I5218" s="3" t="s">
        <v>79</v>
      </c>
      <c r="J5218" s="3" t="s">
        <v>25</v>
      </c>
      <c r="K5218" s="3" t="s">
        <v>81</v>
      </c>
      <c r="L5218" s="6">
        <v>19868</v>
      </c>
      <c r="M5218" s="6">
        <v>65219</v>
      </c>
      <c r="N5218" s="6">
        <v>97051</v>
      </c>
      <c r="O5218" s="6">
        <v>50249</v>
      </c>
      <c r="P5218" s="6">
        <v>36016</v>
      </c>
      <c r="Q5218" s="6">
        <v>53680.6</v>
      </c>
    </row>
    <row r="5219" spans="7:17" x14ac:dyDescent="0.3">
      <c r="G5219" s="3" t="s">
        <v>75</v>
      </c>
      <c r="H5219" s="3" t="s">
        <v>77</v>
      </c>
      <c r="I5219" s="3" t="s">
        <v>79</v>
      </c>
      <c r="J5219" s="3" t="s">
        <v>25</v>
      </c>
      <c r="K5219" s="3" t="s">
        <v>82</v>
      </c>
      <c r="L5219" s="6">
        <v>19868</v>
      </c>
      <c r="M5219" s="6">
        <v>65219</v>
      </c>
      <c r="N5219" s="6">
        <v>97051</v>
      </c>
      <c r="O5219" s="6">
        <v>50249</v>
      </c>
      <c r="P5219" s="6">
        <v>33332</v>
      </c>
      <c r="Q5219" s="6">
        <v>53143.8</v>
      </c>
    </row>
    <row r="5220" spans="7:17" x14ac:dyDescent="0.3">
      <c r="G5220" s="3" t="s">
        <v>75</v>
      </c>
      <c r="H5220" s="3" t="s">
        <v>77</v>
      </c>
      <c r="I5220" s="3" t="s">
        <v>79</v>
      </c>
      <c r="J5220" s="3" t="s">
        <v>25</v>
      </c>
      <c r="K5220" s="3" t="s">
        <v>83</v>
      </c>
      <c r="L5220" s="6">
        <v>19868</v>
      </c>
      <c r="M5220" s="6">
        <v>65219</v>
      </c>
      <c r="N5220" s="6">
        <v>97051</v>
      </c>
      <c r="O5220" s="6">
        <v>50249</v>
      </c>
      <c r="P5220" s="6">
        <v>41696</v>
      </c>
      <c r="Q5220" s="6">
        <v>54816.6</v>
      </c>
    </row>
    <row r="5221" spans="7:17" x14ac:dyDescent="0.3">
      <c r="G5221" s="3" t="s">
        <v>75</v>
      </c>
      <c r="H5221" s="3" t="s">
        <v>77</v>
      </c>
      <c r="I5221" s="3" t="s">
        <v>79</v>
      </c>
      <c r="J5221" s="3" t="s">
        <v>25</v>
      </c>
      <c r="K5221" s="3" t="s">
        <v>84</v>
      </c>
      <c r="L5221" s="6">
        <v>19868</v>
      </c>
      <c r="M5221" s="6">
        <v>65219</v>
      </c>
      <c r="N5221" s="6">
        <v>97051</v>
      </c>
      <c r="O5221" s="6">
        <v>50249</v>
      </c>
      <c r="P5221" s="6">
        <v>84732</v>
      </c>
      <c r="Q5221" s="6">
        <v>63423.8</v>
      </c>
    </row>
    <row r="5222" spans="7:17" x14ac:dyDescent="0.3">
      <c r="G5222" s="3" t="s">
        <v>75</v>
      </c>
      <c r="H5222" s="3" t="s">
        <v>77</v>
      </c>
      <c r="I5222" s="3" t="s">
        <v>79</v>
      </c>
      <c r="J5222" s="3" t="s">
        <v>25</v>
      </c>
      <c r="K5222" s="3" t="s">
        <v>24</v>
      </c>
      <c r="L5222" s="6">
        <v>19868</v>
      </c>
      <c r="M5222" s="6">
        <v>65219</v>
      </c>
      <c r="N5222" s="6">
        <v>97051</v>
      </c>
      <c r="O5222" s="6">
        <v>50249</v>
      </c>
      <c r="P5222" s="6">
        <v>100893</v>
      </c>
      <c r="Q5222" s="6">
        <v>66656</v>
      </c>
    </row>
    <row r="5223" spans="7:17" x14ac:dyDescent="0.3">
      <c r="G5223" s="3" t="s">
        <v>75</v>
      </c>
      <c r="H5223" s="3" t="s">
        <v>77</v>
      </c>
      <c r="I5223" s="3" t="s">
        <v>79</v>
      </c>
      <c r="J5223" s="3" t="s">
        <v>80</v>
      </c>
      <c r="K5223" s="3" t="s">
        <v>81</v>
      </c>
      <c r="L5223" s="6">
        <v>19868</v>
      </c>
      <c r="M5223" s="6">
        <v>65219</v>
      </c>
      <c r="N5223" s="6">
        <v>97051</v>
      </c>
      <c r="O5223" s="6">
        <v>117461</v>
      </c>
      <c r="P5223" s="6">
        <v>36016</v>
      </c>
      <c r="Q5223" s="6">
        <v>67123</v>
      </c>
    </row>
    <row r="5224" spans="7:17" x14ac:dyDescent="0.3">
      <c r="G5224" s="3" t="s">
        <v>75</v>
      </c>
      <c r="H5224" s="3" t="s">
        <v>77</v>
      </c>
      <c r="I5224" s="3" t="s">
        <v>79</v>
      </c>
      <c r="J5224" s="3" t="s">
        <v>80</v>
      </c>
      <c r="K5224" s="3" t="s">
        <v>82</v>
      </c>
      <c r="L5224" s="6">
        <v>19868</v>
      </c>
      <c r="M5224" s="6">
        <v>65219</v>
      </c>
      <c r="N5224" s="6">
        <v>97051</v>
      </c>
      <c r="O5224" s="6">
        <v>117461</v>
      </c>
      <c r="P5224" s="6">
        <v>33332</v>
      </c>
      <c r="Q5224" s="6">
        <v>66586.2</v>
      </c>
    </row>
    <row r="5225" spans="7:17" x14ac:dyDescent="0.3">
      <c r="G5225" s="3" t="s">
        <v>75</v>
      </c>
      <c r="H5225" s="3" t="s">
        <v>77</v>
      </c>
      <c r="I5225" s="3" t="s">
        <v>79</v>
      </c>
      <c r="J5225" s="3" t="s">
        <v>80</v>
      </c>
      <c r="K5225" s="3" t="s">
        <v>83</v>
      </c>
      <c r="L5225" s="6">
        <v>19868</v>
      </c>
      <c r="M5225" s="6">
        <v>65219</v>
      </c>
      <c r="N5225" s="6">
        <v>97051</v>
      </c>
      <c r="O5225" s="6">
        <v>117461</v>
      </c>
      <c r="P5225" s="6">
        <v>41696</v>
      </c>
      <c r="Q5225" s="6">
        <v>68259</v>
      </c>
    </row>
    <row r="5226" spans="7:17" x14ac:dyDescent="0.3">
      <c r="G5226" s="3" t="s">
        <v>75</v>
      </c>
      <c r="H5226" s="3" t="s">
        <v>77</v>
      </c>
      <c r="I5226" s="3" t="s">
        <v>79</v>
      </c>
      <c r="J5226" s="3" t="s">
        <v>80</v>
      </c>
      <c r="K5226" s="3" t="s">
        <v>84</v>
      </c>
      <c r="L5226" s="6">
        <v>19868</v>
      </c>
      <c r="M5226" s="6">
        <v>65219</v>
      </c>
      <c r="N5226" s="6">
        <v>97051</v>
      </c>
      <c r="O5226" s="6">
        <v>117461</v>
      </c>
      <c r="P5226" s="6">
        <v>84732</v>
      </c>
      <c r="Q5226" s="6">
        <v>76866.2</v>
      </c>
    </row>
    <row r="5227" spans="7:17" x14ac:dyDescent="0.3">
      <c r="G5227" s="3" t="s">
        <v>75</v>
      </c>
      <c r="H5227" s="3" t="s">
        <v>77</v>
      </c>
      <c r="I5227" s="3" t="s">
        <v>79</v>
      </c>
      <c r="J5227" s="3" t="s">
        <v>80</v>
      </c>
      <c r="K5227" s="3" t="s">
        <v>24</v>
      </c>
      <c r="L5227" s="6">
        <v>19868</v>
      </c>
      <c r="M5227" s="6">
        <v>65219</v>
      </c>
      <c r="N5227" s="6">
        <v>97051</v>
      </c>
      <c r="O5227" s="6">
        <v>117461</v>
      </c>
      <c r="P5227" s="6">
        <v>100893</v>
      </c>
      <c r="Q5227" s="6">
        <v>80098.399999999994</v>
      </c>
    </row>
    <row r="5228" spans="7:17" x14ac:dyDescent="0.3">
      <c r="G5228" s="3" t="s">
        <v>75</v>
      </c>
      <c r="H5228" s="3" t="s">
        <v>77</v>
      </c>
      <c r="I5228" s="3" t="s">
        <v>79</v>
      </c>
      <c r="J5228" s="3" t="s">
        <v>81</v>
      </c>
      <c r="K5228" s="3" t="s">
        <v>82</v>
      </c>
      <c r="L5228" s="6">
        <v>19868</v>
      </c>
      <c r="M5228" s="6">
        <v>65219</v>
      </c>
      <c r="N5228" s="6">
        <v>97051</v>
      </c>
      <c r="O5228" s="6">
        <v>36016</v>
      </c>
      <c r="P5228" s="6">
        <v>33332</v>
      </c>
      <c r="Q5228" s="6">
        <v>50297.2</v>
      </c>
    </row>
    <row r="5229" spans="7:17" x14ac:dyDescent="0.3">
      <c r="G5229" s="3" t="s">
        <v>75</v>
      </c>
      <c r="H5229" s="3" t="s">
        <v>77</v>
      </c>
      <c r="I5229" s="3" t="s">
        <v>79</v>
      </c>
      <c r="J5229" s="3" t="s">
        <v>81</v>
      </c>
      <c r="K5229" s="3" t="s">
        <v>83</v>
      </c>
      <c r="L5229" s="6">
        <v>19868</v>
      </c>
      <c r="M5229" s="6">
        <v>65219</v>
      </c>
      <c r="N5229" s="6">
        <v>97051</v>
      </c>
      <c r="O5229" s="6">
        <v>36016</v>
      </c>
      <c r="P5229" s="6">
        <v>41696</v>
      </c>
      <c r="Q5229" s="6">
        <v>51970</v>
      </c>
    </row>
    <row r="5230" spans="7:17" x14ac:dyDescent="0.3">
      <c r="G5230" s="3" t="s">
        <v>75</v>
      </c>
      <c r="H5230" s="3" t="s">
        <v>77</v>
      </c>
      <c r="I5230" s="3" t="s">
        <v>79</v>
      </c>
      <c r="J5230" s="3" t="s">
        <v>81</v>
      </c>
      <c r="K5230" s="3" t="s">
        <v>84</v>
      </c>
      <c r="L5230" s="6">
        <v>19868</v>
      </c>
      <c r="M5230" s="6">
        <v>65219</v>
      </c>
      <c r="N5230" s="6">
        <v>97051</v>
      </c>
      <c r="O5230" s="6">
        <v>36016</v>
      </c>
      <c r="P5230" s="6">
        <v>84732</v>
      </c>
      <c r="Q5230" s="6">
        <v>60577.2</v>
      </c>
    </row>
    <row r="5231" spans="7:17" x14ac:dyDescent="0.3">
      <c r="G5231" s="3" t="s">
        <v>75</v>
      </c>
      <c r="H5231" s="3" t="s">
        <v>77</v>
      </c>
      <c r="I5231" s="3" t="s">
        <v>79</v>
      </c>
      <c r="J5231" s="3" t="s">
        <v>81</v>
      </c>
      <c r="K5231" s="3" t="s">
        <v>24</v>
      </c>
      <c r="L5231" s="6">
        <v>19868</v>
      </c>
      <c r="M5231" s="6">
        <v>65219</v>
      </c>
      <c r="N5231" s="6">
        <v>97051</v>
      </c>
      <c r="O5231" s="6">
        <v>36016</v>
      </c>
      <c r="P5231" s="6">
        <v>100893</v>
      </c>
      <c r="Q5231" s="6">
        <v>63809.4</v>
      </c>
    </row>
    <row r="5232" spans="7:17" x14ac:dyDescent="0.3">
      <c r="G5232" s="3" t="s">
        <v>75</v>
      </c>
      <c r="H5232" s="3" t="s">
        <v>77</v>
      </c>
      <c r="I5232" s="3" t="s">
        <v>79</v>
      </c>
      <c r="J5232" s="3" t="s">
        <v>82</v>
      </c>
      <c r="K5232" s="3" t="s">
        <v>83</v>
      </c>
      <c r="L5232" s="6">
        <v>19868</v>
      </c>
      <c r="M5232" s="6">
        <v>65219</v>
      </c>
      <c r="N5232" s="6">
        <v>97051</v>
      </c>
      <c r="O5232" s="6">
        <v>33332</v>
      </c>
      <c r="P5232" s="6">
        <v>41696</v>
      </c>
      <c r="Q5232" s="6">
        <v>51433.2</v>
      </c>
    </row>
    <row r="5233" spans="7:17" x14ac:dyDescent="0.3">
      <c r="G5233" s="3" t="s">
        <v>75</v>
      </c>
      <c r="H5233" s="3" t="s">
        <v>77</v>
      </c>
      <c r="I5233" s="3" t="s">
        <v>79</v>
      </c>
      <c r="J5233" s="3" t="s">
        <v>82</v>
      </c>
      <c r="K5233" s="3" t="s">
        <v>84</v>
      </c>
      <c r="L5233" s="6">
        <v>19868</v>
      </c>
      <c r="M5233" s="6">
        <v>65219</v>
      </c>
      <c r="N5233" s="6">
        <v>97051</v>
      </c>
      <c r="O5233" s="6">
        <v>33332</v>
      </c>
      <c r="P5233" s="6">
        <v>84732</v>
      </c>
      <c r="Q5233" s="6">
        <v>60040.4</v>
      </c>
    </row>
    <row r="5234" spans="7:17" x14ac:dyDescent="0.3">
      <c r="G5234" s="3" t="s">
        <v>75</v>
      </c>
      <c r="H5234" s="3" t="s">
        <v>77</v>
      </c>
      <c r="I5234" s="3" t="s">
        <v>79</v>
      </c>
      <c r="J5234" s="3" t="s">
        <v>82</v>
      </c>
      <c r="K5234" s="3" t="s">
        <v>24</v>
      </c>
      <c r="L5234" s="6">
        <v>19868</v>
      </c>
      <c r="M5234" s="6">
        <v>65219</v>
      </c>
      <c r="N5234" s="6">
        <v>97051</v>
      </c>
      <c r="O5234" s="6">
        <v>33332</v>
      </c>
      <c r="P5234" s="6">
        <v>100893</v>
      </c>
      <c r="Q5234" s="6">
        <v>63272.6</v>
      </c>
    </row>
    <row r="5235" spans="7:17" x14ac:dyDescent="0.3">
      <c r="G5235" s="3" t="s">
        <v>75</v>
      </c>
      <c r="H5235" s="3" t="s">
        <v>77</v>
      </c>
      <c r="I5235" s="3" t="s">
        <v>79</v>
      </c>
      <c r="J5235" s="3" t="s">
        <v>83</v>
      </c>
      <c r="K5235" s="3" t="s">
        <v>84</v>
      </c>
      <c r="L5235" s="6">
        <v>19868</v>
      </c>
      <c r="M5235" s="6">
        <v>65219</v>
      </c>
      <c r="N5235" s="6">
        <v>97051</v>
      </c>
      <c r="O5235" s="6">
        <v>41696</v>
      </c>
      <c r="P5235" s="6">
        <v>84732</v>
      </c>
      <c r="Q5235" s="6">
        <v>61713.2</v>
      </c>
    </row>
    <row r="5236" spans="7:17" x14ac:dyDescent="0.3">
      <c r="G5236" s="3" t="s">
        <v>75</v>
      </c>
      <c r="H5236" s="3" t="s">
        <v>77</v>
      </c>
      <c r="I5236" s="3" t="s">
        <v>79</v>
      </c>
      <c r="J5236" s="3" t="s">
        <v>83</v>
      </c>
      <c r="K5236" s="3" t="s">
        <v>24</v>
      </c>
      <c r="L5236" s="6">
        <v>19868</v>
      </c>
      <c r="M5236" s="6">
        <v>65219</v>
      </c>
      <c r="N5236" s="6">
        <v>97051</v>
      </c>
      <c r="O5236" s="6">
        <v>41696</v>
      </c>
      <c r="P5236" s="6">
        <v>100893</v>
      </c>
      <c r="Q5236" s="6">
        <v>64945.4</v>
      </c>
    </row>
    <row r="5237" spans="7:17" x14ac:dyDescent="0.3">
      <c r="G5237" s="3" t="s">
        <v>75</v>
      </c>
      <c r="H5237" s="3" t="s">
        <v>77</v>
      </c>
      <c r="I5237" s="3" t="s">
        <v>79</v>
      </c>
      <c r="J5237" s="3" t="s">
        <v>84</v>
      </c>
      <c r="K5237" s="3" t="s">
        <v>24</v>
      </c>
      <c r="L5237" s="6">
        <v>19868</v>
      </c>
      <c r="M5237" s="6">
        <v>65219</v>
      </c>
      <c r="N5237" s="6">
        <v>97051</v>
      </c>
      <c r="O5237" s="6">
        <v>84732</v>
      </c>
      <c r="P5237" s="6">
        <v>100893</v>
      </c>
      <c r="Q5237" s="6">
        <v>73552.600000000006</v>
      </c>
    </row>
    <row r="5238" spans="7:17" x14ac:dyDescent="0.3">
      <c r="G5238" s="3" t="s">
        <v>75</v>
      </c>
      <c r="H5238" s="3" t="s">
        <v>77</v>
      </c>
      <c r="I5238" s="3" t="s">
        <v>25</v>
      </c>
      <c r="J5238" s="3" t="s">
        <v>80</v>
      </c>
      <c r="K5238" s="3" t="s">
        <v>81</v>
      </c>
      <c r="L5238" s="6">
        <v>19868</v>
      </c>
      <c r="M5238" s="6">
        <v>65219</v>
      </c>
      <c r="N5238" s="6">
        <v>50249</v>
      </c>
      <c r="O5238" s="6">
        <v>117461</v>
      </c>
      <c r="P5238" s="6">
        <v>36016</v>
      </c>
      <c r="Q5238" s="6">
        <v>57762.6</v>
      </c>
    </row>
    <row r="5239" spans="7:17" x14ac:dyDescent="0.3">
      <c r="G5239" s="3" t="s">
        <v>75</v>
      </c>
      <c r="H5239" s="3" t="s">
        <v>77</v>
      </c>
      <c r="I5239" s="3" t="s">
        <v>25</v>
      </c>
      <c r="J5239" s="3" t="s">
        <v>80</v>
      </c>
      <c r="K5239" s="3" t="s">
        <v>82</v>
      </c>
      <c r="L5239" s="6">
        <v>19868</v>
      </c>
      <c r="M5239" s="6">
        <v>65219</v>
      </c>
      <c r="N5239" s="6">
        <v>50249</v>
      </c>
      <c r="O5239" s="6">
        <v>117461</v>
      </c>
      <c r="P5239" s="6">
        <v>33332</v>
      </c>
      <c r="Q5239" s="6">
        <v>57225.8</v>
      </c>
    </row>
    <row r="5240" spans="7:17" x14ac:dyDescent="0.3">
      <c r="G5240" s="3" t="s">
        <v>75</v>
      </c>
      <c r="H5240" s="3" t="s">
        <v>77</v>
      </c>
      <c r="I5240" s="3" t="s">
        <v>25</v>
      </c>
      <c r="J5240" s="3" t="s">
        <v>80</v>
      </c>
      <c r="K5240" s="3" t="s">
        <v>83</v>
      </c>
      <c r="L5240" s="6">
        <v>19868</v>
      </c>
      <c r="M5240" s="6">
        <v>65219</v>
      </c>
      <c r="N5240" s="6">
        <v>50249</v>
      </c>
      <c r="O5240" s="6">
        <v>117461</v>
      </c>
      <c r="P5240" s="6">
        <v>41696</v>
      </c>
      <c r="Q5240" s="6">
        <v>58898.6</v>
      </c>
    </row>
    <row r="5241" spans="7:17" x14ac:dyDescent="0.3">
      <c r="G5241" s="3" t="s">
        <v>75</v>
      </c>
      <c r="H5241" s="3" t="s">
        <v>77</v>
      </c>
      <c r="I5241" s="3" t="s">
        <v>25</v>
      </c>
      <c r="J5241" s="3" t="s">
        <v>80</v>
      </c>
      <c r="K5241" s="3" t="s">
        <v>84</v>
      </c>
      <c r="L5241" s="6">
        <v>19868</v>
      </c>
      <c r="M5241" s="6">
        <v>65219</v>
      </c>
      <c r="N5241" s="6">
        <v>50249</v>
      </c>
      <c r="O5241" s="6">
        <v>117461</v>
      </c>
      <c r="P5241" s="6">
        <v>84732</v>
      </c>
      <c r="Q5241" s="6">
        <v>67505.8</v>
      </c>
    </row>
    <row r="5242" spans="7:17" x14ac:dyDescent="0.3">
      <c r="G5242" s="3" t="s">
        <v>75</v>
      </c>
      <c r="H5242" s="3" t="s">
        <v>77</v>
      </c>
      <c r="I5242" s="3" t="s">
        <v>25</v>
      </c>
      <c r="J5242" s="3" t="s">
        <v>80</v>
      </c>
      <c r="K5242" s="3" t="s">
        <v>24</v>
      </c>
      <c r="L5242" s="6">
        <v>19868</v>
      </c>
      <c r="M5242" s="6">
        <v>65219</v>
      </c>
      <c r="N5242" s="6">
        <v>50249</v>
      </c>
      <c r="O5242" s="6">
        <v>117461</v>
      </c>
      <c r="P5242" s="6">
        <v>100893</v>
      </c>
      <c r="Q5242" s="6">
        <v>70738</v>
      </c>
    </row>
    <row r="5243" spans="7:17" x14ac:dyDescent="0.3">
      <c r="G5243" s="3" t="s">
        <v>75</v>
      </c>
      <c r="H5243" s="3" t="s">
        <v>77</v>
      </c>
      <c r="I5243" s="3" t="s">
        <v>25</v>
      </c>
      <c r="J5243" s="3" t="s">
        <v>81</v>
      </c>
      <c r="K5243" s="3" t="s">
        <v>82</v>
      </c>
      <c r="L5243" s="6">
        <v>19868</v>
      </c>
      <c r="M5243" s="6">
        <v>65219</v>
      </c>
      <c r="N5243" s="6">
        <v>50249</v>
      </c>
      <c r="O5243" s="6">
        <v>36016</v>
      </c>
      <c r="P5243" s="6">
        <v>33332</v>
      </c>
      <c r="Q5243" s="6">
        <v>40936.800000000003</v>
      </c>
    </row>
    <row r="5244" spans="7:17" x14ac:dyDescent="0.3">
      <c r="G5244" s="3" t="s">
        <v>75</v>
      </c>
      <c r="H5244" s="3" t="s">
        <v>77</v>
      </c>
      <c r="I5244" s="3" t="s">
        <v>25</v>
      </c>
      <c r="J5244" s="3" t="s">
        <v>81</v>
      </c>
      <c r="K5244" s="3" t="s">
        <v>83</v>
      </c>
      <c r="L5244" s="6">
        <v>19868</v>
      </c>
      <c r="M5244" s="6">
        <v>65219</v>
      </c>
      <c r="N5244" s="6">
        <v>50249</v>
      </c>
      <c r="O5244" s="6">
        <v>36016</v>
      </c>
      <c r="P5244" s="6">
        <v>41696</v>
      </c>
      <c r="Q5244" s="6">
        <v>42609.599999999999</v>
      </c>
    </row>
    <row r="5245" spans="7:17" x14ac:dyDescent="0.3">
      <c r="G5245" s="3" t="s">
        <v>75</v>
      </c>
      <c r="H5245" s="3" t="s">
        <v>77</v>
      </c>
      <c r="I5245" s="3" t="s">
        <v>25</v>
      </c>
      <c r="J5245" s="3" t="s">
        <v>81</v>
      </c>
      <c r="K5245" s="3" t="s">
        <v>84</v>
      </c>
      <c r="L5245" s="6">
        <v>19868</v>
      </c>
      <c r="M5245" s="6">
        <v>65219</v>
      </c>
      <c r="N5245" s="6">
        <v>50249</v>
      </c>
      <c r="O5245" s="6">
        <v>36016</v>
      </c>
      <c r="P5245" s="6">
        <v>84732</v>
      </c>
      <c r="Q5245" s="6">
        <v>51216.800000000003</v>
      </c>
    </row>
    <row r="5246" spans="7:17" x14ac:dyDescent="0.3">
      <c r="G5246" s="3" t="s">
        <v>75</v>
      </c>
      <c r="H5246" s="3" t="s">
        <v>77</v>
      </c>
      <c r="I5246" s="3" t="s">
        <v>25</v>
      </c>
      <c r="J5246" s="3" t="s">
        <v>81</v>
      </c>
      <c r="K5246" s="3" t="s">
        <v>24</v>
      </c>
      <c r="L5246" s="6">
        <v>19868</v>
      </c>
      <c r="M5246" s="6">
        <v>65219</v>
      </c>
      <c r="N5246" s="6">
        <v>50249</v>
      </c>
      <c r="O5246" s="6">
        <v>36016</v>
      </c>
      <c r="P5246" s="6">
        <v>100893</v>
      </c>
      <c r="Q5246" s="6">
        <v>54449</v>
      </c>
    </row>
    <row r="5247" spans="7:17" x14ac:dyDescent="0.3">
      <c r="G5247" s="3" t="s">
        <v>75</v>
      </c>
      <c r="H5247" s="3" t="s">
        <v>77</v>
      </c>
      <c r="I5247" s="3" t="s">
        <v>25</v>
      </c>
      <c r="J5247" s="3" t="s">
        <v>82</v>
      </c>
      <c r="K5247" s="3" t="s">
        <v>83</v>
      </c>
      <c r="L5247" s="6">
        <v>19868</v>
      </c>
      <c r="M5247" s="6">
        <v>65219</v>
      </c>
      <c r="N5247" s="6">
        <v>50249</v>
      </c>
      <c r="O5247" s="6">
        <v>33332</v>
      </c>
      <c r="P5247" s="6">
        <v>41696</v>
      </c>
      <c r="Q5247" s="6">
        <v>42072.800000000003</v>
      </c>
    </row>
    <row r="5248" spans="7:17" x14ac:dyDescent="0.3">
      <c r="G5248" s="3" t="s">
        <v>75</v>
      </c>
      <c r="H5248" s="3" t="s">
        <v>77</v>
      </c>
      <c r="I5248" s="3" t="s">
        <v>25</v>
      </c>
      <c r="J5248" s="3" t="s">
        <v>82</v>
      </c>
      <c r="K5248" s="3" t="s">
        <v>84</v>
      </c>
      <c r="L5248" s="6">
        <v>19868</v>
      </c>
      <c r="M5248" s="6">
        <v>65219</v>
      </c>
      <c r="N5248" s="6">
        <v>50249</v>
      </c>
      <c r="O5248" s="6">
        <v>33332</v>
      </c>
      <c r="P5248" s="6">
        <v>84732</v>
      </c>
      <c r="Q5248" s="6">
        <v>50680</v>
      </c>
    </row>
    <row r="5249" spans="7:17" x14ac:dyDescent="0.3">
      <c r="G5249" s="3" t="s">
        <v>75</v>
      </c>
      <c r="H5249" s="3" t="s">
        <v>77</v>
      </c>
      <c r="I5249" s="3" t="s">
        <v>25</v>
      </c>
      <c r="J5249" s="3" t="s">
        <v>82</v>
      </c>
      <c r="K5249" s="3" t="s">
        <v>24</v>
      </c>
      <c r="L5249" s="6">
        <v>19868</v>
      </c>
      <c r="M5249" s="6">
        <v>65219</v>
      </c>
      <c r="N5249" s="6">
        <v>50249</v>
      </c>
      <c r="O5249" s="6">
        <v>33332</v>
      </c>
      <c r="P5249" s="6">
        <v>100893</v>
      </c>
      <c r="Q5249" s="6">
        <v>53912.2</v>
      </c>
    </row>
    <row r="5250" spans="7:17" x14ac:dyDescent="0.3">
      <c r="G5250" s="3" t="s">
        <v>75</v>
      </c>
      <c r="H5250" s="3" t="s">
        <v>77</v>
      </c>
      <c r="I5250" s="3" t="s">
        <v>25</v>
      </c>
      <c r="J5250" s="3" t="s">
        <v>83</v>
      </c>
      <c r="K5250" s="3" t="s">
        <v>84</v>
      </c>
      <c r="L5250" s="6">
        <v>19868</v>
      </c>
      <c r="M5250" s="6">
        <v>65219</v>
      </c>
      <c r="N5250" s="6">
        <v>50249</v>
      </c>
      <c r="O5250" s="6">
        <v>41696</v>
      </c>
      <c r="P5250" s="6">
        <v>84732</v>
      </c>
      <c r="Q5250" s="6">
        <v>52352.800000000003</v>
      </c>
    </row>
    <row r="5251" spans="7:17" x14ac:dyDescent="0.3">
      <c r="G5251" s="3" t="s">
        <v>75</v>
      </c>
      <c r="H5251" s="3" t="s">
        <v>77</v>
      </c>
      <c r="I5251" s="3" t="s">
        <v>25</v>
      </c>
      <c r="J5251" s="3" t="s">
        <v>83</v>
      </c>
      <c r="K5251" s="3" t="s">
        <v>24</v>
      </c>
      <c r="L5251" s="6">
        <v>19868</v>
      </c>
      <c r="M5251" s="6">
        <v>65219</v>
      </c>
      <c r="N5251" s="6">
        <v>50249</v>
      </c>
      <c r="O5251" s="6">
        <v>41696</v>
      </c>
      <c r="P5251" s="6">
        <v>100893</v>
      </c>
      <c r="Q5251" s="6">
        <v>55585</v>
      </c>
    </row>
    <row r="5252" spans="7:17" x14ac:dyDescent="0.3">
      <c r="G5252" s="3" t="s">
        <v>75</v>
      </c>
      <c r="H5252" s="3" t="s">
        <v>77</v>
      </c>
      <c r="I5252" s="3" t="s">
        <v>25</v>
      </c>
      <c r="J5252" s="3" t="s">
        <v>84</v>
      </c>
      <c r="K5252" s="3" t="s">
        <v>24</v>
      </c>
      <c r="L5252" s="6">
        <v>19868</v>
      </c>
      <c r="M5252" s="6">
        <v>65219</v>
      </c>
      <c r="N5252" s="6">
        <v>50249</v>
      </c>
      <c r="O5252" s="6">
        <v>84732</v>
      </c>
      <c r="P5252" s="6">
        <v>100893</v>
      </c>
      <c r="Q5252" s="6">
        <v>64192.2</v>
      </c>
    </row>
    <row r="5253" spans="7:17" x14ac:dyDescent="0.3">
      <c r="G5253" s="3" t="s">
        <v>75</v>
      </c>
      <c r="H5253" s="3" t="s">
        <v>77</v>
      </c>
      <c r="I5253" s="3" t="s">
        <v>80</v>
      </c>
      <c r="J5253" s="3" t="s">
        <v>81</v>
      </c>
      <c r="K5253" s="3" t="s">
        <v>82</v>
      </c>
      <c r="L5253" s="6">
        <v>19868</v>
      </c>
      <c r="M5253" s="6">
        <v>65219</v>
      </c>
      <c r="N5253" s="6">
        <v>117461</v>
      </c>
      <c r="O5253" s="6">
        <v>36016</v>
      </c>
      <c r="P5253" s="6">
        <v>33332</v>
      </c>
      <c r="Q5253" s="6">
        <v>54379.199999999997</v>
      </c>
    </row>
    <row r="5254" spans="7:17" x14ac:dyDescent="0.3">
      <c r="G5254" s="3" t="s">
        <v>75</v>
      </c>
      <c r="H5254" s="3" t="s">
        <v>77</v>
      </c>
      <c r="I5254" s="3" t="s">
        <v>80</v>
      </c>
      <c r="J5254" s="3" t="s">
        <v>81</v>
      </c>
      <c r="K5254" s="3" t="s">
        <v>83</v>
      </c>
      <c r="L5254" s="6">
        <v>19868</v>
      </c>
      <c r="M5254" s="6">
        <v>65219</v>
      </c>
      <c r="N5254" s="6">
        <v>117461</v>
      </c>
      <c r="O5254" s="6">
        <v>36016</v>
      </c>
      <c r="P5254" s="6">
        <v>41696</v>
      </c>
      <c r="Q5254" s="6">
        <v>56052</v>
      </c>
    </row>
    <row r="5255" spans="7:17" x14ac:dyDescent="0.3">
      <c r="G5255" s="3" t="s">
        <v>75</v>
      </c>
      <c r="H5255" s="3" t="s">
        <v>77</v>
      </c>
      <c r="I5255" s="3" t="s">
        <v>80</v>
      </c>
      <c r="J5255" s="3" t="s">
        <v>81</v>
      </c>
      <c r="K5255" s="3" t="s">
        <v>84</v>
      </c>
      <c r="L5255" s="6">
        <v>19868</v>
      </c>
      <c r="M5255" s="6">
        <v>65219</v>
      </c>
      <c r="N5255" s="6">
        <v>117461</v>
      </c>
      <c r="O5255" s="6">
        <v>36016</v>
      </c>
      <c r="P5255" s="6">
        <v>84732</v>
      </c>
      <c r="Q5255" s="6">
        <v>64659.199999999997</v>
      </c>
    </row>
    <row r="5256" spans="7:17" x14ac:dyDescent="0.3">
      <c r="G5256" s="3" t="s">
        <v>75</v>
      </c>
      <c r="H5256" s="3" t="s">
        <v>77</v>
      </c>
      <c r="I5256" s="3" t="s">
        <v>80</v>
      </c>
      <c r="J5256" s="3" t="s">
        <v>81</v>
      </c>
      <c r="K5256" s="3" t="s">
        <v>24</v>
      </c>
      <c r="L5256" s="6">
        <v>19868</v>
      </c>
      <c r="M5256" s="6">
        <v>65219</v>
      </c>
      <c r="N5256" s="6">
        <v>117461</v>
      </c>
      <c r="O5256" s="6">
        <v>36016</v>
      </c>
      <c r="P5256" s="6">
        <v>100893</v>
      </c>
      <c r="Q5256" s="6">
        <v>67891.399999999994</v>
      </c>
    </row>
    <row r="5257" spans="7:17" x14ac:dyDescent="0.3">
      <c r="G5257" s="3" t="s">
        <v>75</v>
      </c>
      <c r="H5257" s="3" t="s">
        <v>77</v>
      </c>
      <c r="I5257" s="3" t="s">
        <v>80</v>
      </c>
      <c r="J5257" s="3" t="s">
        <v>82</v>
      </c>
      <c r="K5257" s="3" t="s">
        <v>83</v>
      </c>
      <c r="L5257" s="6">
        <v>19868</v>
      </c>
      <c r="M5257" s="6">
        <v>65219</v>
      </c>
      <c r="N5257" s="6">
        <v>117461</v>
      </c>
      <c r="O5257" s="6">
        <v>33332</v>
      </c>
      <c r="P5257" s="6">
        <v>41696</v>
      </c>
      <c r="Q5257" s="6">
        <v>55515.199999999997</v>
      </c>
    </row>
    <row r="5258" spans="7:17" x14ac:dyDescent="0.3">
      <c r="G5258" s="3" t="s">
        <v>75</v>
      </c>
      <c r="H5258" s="3" t="s">
        <v>77</v>
      </c>
      <c r="I5258" s="3" t="s">
        <v>80</v>
      </c>
      <c r="J5258" s="3" t="s">
        <v>82</v>
      </c>
      <c r="K5258" s="3" t="s">
        <v>84</v>
      </c>
      <c r="L5258" s="6">
        <v>19868</v>
      </c>
      <c r="M5258" s="6">
        <v>65219</v>
      </c>
      <c r="N5258" s="6">
        <v>117461</v>
      </c>
      <c r="O5258" s="6">
        <v>33332</v>
      </c>
      <c r="P5258" s="6">
        <v>84732</v>
      </c>
      <c r="Q5258" s="6">
        <v>64122.400000000001</v>
      </c>
    </row>
    <row r="5259" spans="7:17" x14ac:dyDescent="0.3">
      <c r="G5259" s="3" t="s">
        <v>75</v>
      </c>
      <c r="H5259" s="3" t="s">
        <v>77</v>
      </c>
      <c r="I5259" s="3" t="s">
        <v>80</v>
      </c>
      <c r="J5259" s="3" t="s">
        <v>82</v>
      </c>
      <c r="K5259" s="3" t="s">
        <v>24</v>
      </c>
      <c r="L5259" s="6">
        <v>19868</v>
      </c>
      <c r="M5259" s="6">
        <v>65219</v>
      </c>
      <c r="N5259" s="6">
        <v>117461</v>
      </c>
      <c r="O5259" s="6">
        <v>33332</v>
      </c>
      <c r="P5259" s="6">
        <v>100893</v>
      </c>
      <c r="Q5259" s="6">
        <v>67354.600000000006</v>
      </c>
    </row>
    <row r="5260" spans="7:17" x14ac:dyDescent="0.3">
      <c r="G5260" s="3" t="s">
        <v>75</v>
      </c>
      <c r="H5260" s="3" t="s">
        <v>77</v>
      </c>
      <c r="I5260" s="3" t="s">
        <v>80</v>
      </c>
      <c r="J5260" s="3" t="s">
        <v>83</v>
      </c>
      <c r="K5260" s="3" t="s">
        <v>84</v>
      </c>
      <c r="L5260" s="6">
        <v>19868</v>
      </c>
      <c r="M5260" s="6">
        <v>65219</v>
      </c>
      <c r="N5260" s="6">
        <v>117461</v>
      </c>
      <c r="O5260" s="6">
        <v>41696</v>
      </c>
      <c r="P5260" s="6">
        <v>84732</v>
      </c>
      <c r="Q5260" s="6">
        <v>65795.199999999997</v>
      </c>
    </row>
    <row r="5261" spans="7:17" x14ac:dyDescent="0.3">
      <c r="G5261" s="3" t="s">
        <v>75</v>
      </c>
      <c r="H5261" s="3" t="s">
        <v>77</v>
      </c>
      <c r="I5261" s="3" t="s">
        <v>80</v>
      </c>
      <c r="J5261" s="3" t="s">
        <v>83</v>
      </c>
      <c r="K5261" s="3" t="s">
        <v>24</v>
      </c>
      <c r="L5261" s="6">
        <v>19868</v>
      </c>
      <c r="M5261" s="6">
        <v>65219</v>
      </c>
      <c r="N5261" s="6">
        <v>117461</v>
      </c>
      <c r="O5261" s="6">
        <v>41696</v>
      </c>
      <c r="P5261" s="6">
        <v>100893</v>
      </c>
      <c r="Q5261" s="6">
        <v>69027.399999999994</v>
      </c>
    </row>
    <row r="5262" spans="7:17" x14ac:dyDescent="0.3">
      <c r="G5262" s="3" t="s">
        <v>75</v>
      </c>
      <c r="H5262" s="3" t="s">
        <v>77</v>
      </c>
      <c r="I5262" s="3" t="s">
        <v>80</v>
      </c>
      <c r="J5262" s="3" t="s">
        <v>84</v>
      </c>
      <c r="K5262" s="3" t="s">
        <v>24</v>
      </c>
      <c r="L5262" s="6">
        <v>19868</v>
      </c>
      <c r="M5262" s="6">
        <v>65219</v>
      </c>
      <c r="N5262" s="6">
        <v>117461</v>
      </c>
      <c r="O5262" s="6">
        <v>84732</v>
      </c>
      <c r="P5262" s="6">
        <v>100893</v>
      </c>
      <c r="Q5262" s="6">
        <v>77634.600000000006</v>
      </c>
    </row>
    <row r="5263" spans="7:17" x14ac:dyDescent="0.3">
      <c r="G5263" s="3" t="s">
        <v>75</v>
      </c>
      <c r="H5263" s="3" t="s">
        <v>77</v>
      </c>
      <c r="I5263" s="3" t="s">
        <v>81</v>
      </c>
      <c r="J5263" s="3" t="s">
        <v>82</v>
      </c>
      <c r="K5263" s="3" t="s">
        <v>83</v>
      </c>
      <c r="L5263" s="6">
        <v>19868</v>
      </c>
      <c r="M5263" s="6">
        <v>65219</v>
      </c>
      <c r="N5263" s="6">
        <v>36016</v>
      </c>
      <c r="O5263" s="6">
        <v>33332</v>
      </c>
      <c r="P5263" s="6">
        <v>41696</v>
      </c>
      <c r="Q5263" s="6">
        <v>39226.199999999997</v>
      </c>
    </row>
    <row r="5264" spans="7:17" x14ac:dyDescent="0.3">
      <c r="G5264" s="3" t="s">
        <v>75</v>
      </c>
      <c r="H5264" s="3" t="s">
        <v>77</v>
      </c>
      <c r="I5264" s="3" t="s">
        <v>81</v>
      </c>
      <c r="J5264" s="3" t="s">
        <v>82</v>
      </c>
      <c r="K5264" s="3" t="s">
        <v>84</v>
      </c>
      <c r="L5264" s="6">
        <v>19868</v>
      </c>
      <c r="M5264" s="6">
        <v>65219</v>
      </c>
      <c r="N5264" s="6">
        <v>36016</v>
      </c>
      <c r="O5264" s="6">
        <v>33332</v>
      </c>
      <c r="P5264" s="6">
        <v>84732</v>
      </c>
      <c r="Q5264" s="6">
        <v>47833.4</v>
      </c>
    </row>
    <row r="5265" spans="7:17" x14ac:dyDescent="0.3">
      <c r="G5265" s="3" t="s">
        <v>75</v>
      </c>
      <c r="H5265" s="3" t="s">
        <v>77</v>
      </c>
      <c r="I5265" s="3" t="s">
        <v>81</v>
      </c>
      <c r="J5265" s="3" t="s">
        <v>82</v>
      </c>
      <c r="K5265" s="3" t="s">
        <v>24</v>
      </c>
      <c r="L5265" s="6">
        <v>19868</v>
      </c>
      <c r="M5265" s="6">
        <v>65219</v>
      </c>
      <c r="N5265" s="6">
        <v>36016</v>
      </c>
      <c r="O5265" s="6">
        <v>33332</v>
      </c>
      <c r="P5265" s="6">
        <v>100893</v>
      </c>
      <c r="Q5265" s="6">
        <v>51065.599999999999</v>
      </c>
    </row>
    <row r="5266" spans="7:17" x14ac:dyDescent="0.3">
      <c r="G5266" s="3" t="s">
        <v>75</v>
      </c>
      <c r="H5266" s="3" t="s">
        <v>77</v>
      </c>
      <c r="I5266" s="3" t="s">
        <v>81</v>
      </c>
      <c r="J5266" s="3" t="s">
        <v>83</v>
      </c>
      <c r="K5266" s="3" t="s">
        <v>84</v>
      </c>
      <c r="L5266" s="6">
        <v>19868</v>
      </c>
      <c r="M5266" s="6">
        <v>65219</v>
      </c>
      <c r="N5266" s="6">
        <v>36016</v>
      </c>
      <c r="O5266" s="6">
        <v>41696</v>
      </c>
      <c r="P5266" s="6">
        <v>84732</v>
      </c>
      <c r="Q5266" s="6">
        <v>49506.2</v>
      </c>
    </row>
    <row r="5267" spans="7:17" x14ac:dyDescent="0.3">
      <c r="G5267" s="3" t="s">
        <v>75</v>
      </c>
      <c r="H5267" s="3" t="s">
        <v>77</v>
      </c>
      <c r="I5267" s="3" t="s">
        <v>81</v>
      </c>
      <c r="J5267" s="3" t="s">
        <v>83</v>
      </c>
      <c r="K5267" s="3" t="s">
        <v>24</v>
      </c>
      <c r="L5267" s="6">
        <v>19868</v>
      </c>
      <c r="M5267" s="6">
        <v>65219</v>
      </c>
      <c r="N5267" s="6">
        <v>36016</v>
      </c>
      <c r="O5267" s="6">
        <v>41696</v>
      </c>
      <c r="P5267" s="6">
        <v>100893</v>
      </c>
      <c r="Q5267" s="6">
        <v>52738.400000000001</v>
      </c>
    </row>
    <row r="5268" spans="7:17" x14ac:dyDescent="0.3">
      <c r="G5268" s="3" t="s">
        <v>75</v>
      </c>
      <c r="H5268" s="3" t="s">
        <v>77</v>
      </c>
      <c r="I5268" s="3" t="s">
        <v>81</v>
      </c>
      <c r="J5268" s="3" t="s">
        <v>84</v>
      </c>
      <c r="K5268" s="3" t="s">
        <v>24</v>
      </c>
      <c r="L5268" s="6">
        <v>19868</v>
      </c>
      <c r="M5268" s="6">
        <v>65219</v>
      </c>
      <c r="N5268" s="6">
        <v>36016</v>
      </c>
      <c r="O5268" s="6">
        <v>84732</v>
      </c>
      <c r="P5268" s="6">
        <v>100893</v>
      </c>
      <c r="Q5268" s="6">
        <v>61345.599999999999</v>
      </c>
    </row>
    <row r="5269" spans="7:17" x14ac:dyDescent="0.3">
      <c r="G5269" s="3" t="s">
        <v>75</v>
      </c>
      <c r="H5269" s="3" t="s">
        <v>77</v>
      </c>
      <c r="I5269" s="3" t="s">
        <v>82</v>
      </c>
      <c r="J5269" s="3" t="s">
        <v>83</v>
      </c>
      <c r="K5269" s="3" t="s">
        <v>84</v>
      </c>
      <c r="L5269" s="6">
        <v>19868</v>
      </c>
      <c r="M5269" s="6">
        <v>65219</v>
      </c>
      <c r="N5269" s="6">
        <v>33332</v>
      </c>
      <c r="O5269" s="6">
        <v>41696</v>
      </c>
      <c r="P5269" s="6">
        <v>84732</v>
      </c>
      <c r="Q5269" s="6">
        <v>48969.4</v>
      </c>
    </row>
    <row r="5270" spans="7:17" x14ac:dyDescent="0.3">
      <c r="G5270" s="3" t="s">
        <v>75</v>
      </c>
      <c r="H5270" s="3" t="s">
        <v>77</v>
      </c>
      <c r="I5270" s="3" t="s">
        <v>82</v>
      </c>
      <c r="J5270" s="3" t="s">
        <v>83</v>
      </c>
      <c r="K5270" s="3" t="s">
        <v>24</v>
      </c>
      <c r="L5270" s="6">
        <v>19868</v>
      </c>
      <c r="M5270" s="6">
        <v>65219</v>
      </c>
      <c r="N5270" s="6">
        <v>33332</v>
      </c>
      <c r="O5270" s="6">
        <v>41696</v>
      </c>
      <c r="P5270" s="6">
        <v>100893</v>
      </c>
      <c r="Q5270" s="6">
        <v>52201.599999999999</v>
      </c>
    </row>
    <row r="5271" spans="7:17" x14ac:dyDescent="0.3">
      <c r="G5271" s="3" t="s">
        <v>75</v>
      </c>
      <c r="H5271" s="3" t="s">
        <v>77</v>
      </c>
      <c r="I5271" s="3" t="s">
        <v>82</v>
      </c>
      <c r="J5271" s="3" t="s">
        <v>84</v>
      </c>
      <c r="K5271" s="3" t="s">
        <v>24</v>
      </c>
      <c r="L5271" s="6">
        <v>19868</v>
      </c>
      <c r="M5271" s="6">
        <v>65219</v>
      </c>
      <c r="N5271" s="6">
        <v>33332</v>
      </c>
      <c r="O5271" s="6">
        <v>84732</v>
      </c>
      <c r="P5271" s="6">
        <v>100893</v>
      </c>
      <c r="Q5271" s="6">
        <v>60808.800000000003</v>
      </c>
    </row>
    <row r="5272" spans="7:17" x14ac:dyDescent="0.3">
      <c r="G5272" s="3" t="s">
        <v>75</v>
      </c>
      <c r="H5272" s="3" t="s">
        <v>77</v>
      </c>
      <c r="I5272" s="3" t="s">
        <v>83</v>
      </c>
      <c r="J5272" s="3" t="s">
        <v>84</v>
      </c>
      <c r="K5272" s="3" t="s">
        <v>24</v>
      </c>
      <c r="L5272" s="6">
        <v>19868</v>
      </c>
      <c r="M5272" s="6">
        <v>65219</v>
      </c>
      <c r="N5272" s="6">
        <v>41696</v>
      </c>
      <c r="O5272" s="6">
        <v>84732</v>
      </c>
      <c r="P5272" s="6">
        <v>100893</v>
      </c>
      <c r="Q5272" s="6">
        <v>62481.599999999999</v>
      </c>
    </row>
    <row r="5273" spans="7:17" x14ac:dyDescent="0.3">
      <c r="G5273" s="3" t="s">
        <v>75</v>
      </c>
      <c r="H5273" s="3" t="s">
        <v>78</v>
      </c>
      <c r="I5273" s="3" t="s">
        <v>79</v>
      </c>
      <c r="J5273" s="3" t="s">
        <v>25</v>
      </c>
      <c r="K5273" s="3" t="s">
        <v>80</v>
      </c>
      <c r="L5273" s="6">
        <v>19868</v>
      </c>
      <c r="M5273" s="6">
        <v>94450</v>
      </c>
      <c r="N5273" s="6">
        <v>97051</v>
      </c>
      <c r="O5273" s="6">
        <v>50249</v>
      </c>
      <c r="P5273" s="6">
        <v>117461</v>
      </c>
      <c r="Q5273" s="6">
        <v>75815.8</v>
      </c>
    </row>
    <row r="5274" spans="7:17" x14ac:dyDescent="0.3">
      <c r="G5274" s="3" t="s">
        <v>75</v>
      </c>
      <c r="H5274" s="3" t="s">
        <v>78</v>
      </c>
      <c r="I5274" s="3" t="s">
        <v>79</v>
      </c>
      <c r="J5274" s="3" t="s">
        <v>25</v>
      </c>
      <c r="K5274" s="3" t="s">
        <v>81</v>
      </c>
      <c r="L5274" s="6">
        <v>19868</v>
      </c>
      <c r="M5274" s="6">
        <v>94450</v>
      </c>
      <c r="N5274" s="6">
        <v>97051</v>
      </c>
      <c r="O5274" s="6">
        <v>50249</v>
      </c>
      <c r="P5274" s="6">
        <v>36016</v>
      </c>
      <c r="Q5274" s="6">
        <v>59526.8</v>
      </c>
    </row>
    <row r="5275" spans="7:17" x14ac:dyDescent="0.3">
      <c r="G5275" s="3" t="s">
        <v>75</v>
      </c>
      <c r="H5275" s="3" t="s">
        <v>78</v>
      </c>
      <c r="I5275" s="3" t="s">
        <v>79</v>
      </c>
      <c r="J5275" s="3" t="s">
        <v>25</v>
      </c>
      <c r="K5275" s="3" t="s">
        <v>82</v>
      </c>
      <c r="L5275" s="6">
        <v>19868</v>
      </c>
      <c r="M5275" s="6">
        <v>94450</v>
      </c>
      <c r="N5275" s="6">
        <v>97051</v>
      </c>
      <c r="O5275" s="6">
        <v>50249</v>
      </c>
      <c r="P5275" s="6">
        <v>33332</v>
      </c>
      <c r="Q5275" s="6">
        <v>58990</v>
      </c>
    </row>
    <row r="5276" spans="7:17" x14ac:dyDescent="0.3">
      <c r="G5276" s="3" t="s">
        <v>75</v>
      </c>
      <c r="H5276" s="3" t="s">
        <v>78</v>
      </c>
      <c r="I5276" s="3" t="s">
        <v>79</v>
      </c>
      <c r="J5276" s="3" t="s">
        <v>25</v>
      </c>
      <c r="K5276" s="3" t="s">
        <v>83</v>
      </c>
      <c r="L5276" s="6">
        <v>19868</v>
      </c>
      <c r="M5276" s="6">
        <v>94450</v>
      </c>
      <c r="N5276" s="6">
        <v>97051</v>
      </c>
      <c r="O5276" s="6">
        <v>50249</v>
      </c>
      <c r="P5276" s="6">
        <v>41696</v>
      </c>
      <c r="Q5276" s="6">
        <v>60662.8</v>
      </c>
    </row>
    <row r="5277" spans="7:17" x14ac:dyDescent="0.3">
      <c r="G5277" s="3" t="s">
        <v>75</v>
      </c>
      <c r="H5277" s="3" t="s">
        <v>78</v>
      </c>
      <c r="I5277" s="3" t="s">
        <v>79</v>
      </c>
      <c r="J5277" s="3" t="s">
        <v>25</v>
      </c>
      <c r="K5277" s="3" t="s">
        <v>84</v>
      </c>
      <c r="L5277" s="6">
        <v>19868</v>
      </c>
      <c r="M5277" s="6">
        <v>94450</v>
      </c>
      <c r="N5277" s="6">
        <v>97051</v>
      </c>
      <c r="O5277" s="6">
        <v>50249</v>
      </c>
      <c r="P5277" s="6">
        <v>84732</v>
      </c>
      <c r="Q5277" s="6">
        <v>69270</v>
      </c>
    </row>
    <row r="5278" spans="7:17" x14ac:dyDescent="0.3">
      <c r="G5278" s="3" t="s">
        <v>75</v>
      </c>
      <c r="H5278" s="3" t="s">
        <v>78</v>
      </c>
      <c r="I5278" s="3" t="s">
        <v>79</v>
      </c>
      <c r="J5278" s="3" t="s">
        <v>25</v>
      </c>
      <c r="K5278" s="3" t="s">
        <v>24</v>
      </c>
      <c r="L5278" s="6">
        <v>19868</v>
      </c>
      <c r="M5278" s="6">
        <v>94450</v>
      </c>
      <c r="N5278" s="6">
        <v>97051</v>
      </c>
      <c r="O5278" s="6">
        <v>50249</v>
      </c>
      <c r="P5278" s="6">
        <v>100893</v>
      </c>
      <c r="Q5278" s="6">
        <v>72502.2</v>
      </c>
    </row>
    <row r="5279" spans="7:17" x14ac:dyDescent="0.3">
      <c r="G5279" s="3" t="s">
        <v>75</v>
      </c>
      <c r="H5279" s="3" t="s">
        <v>78</v>
      </c>
      <c r="I5279" s="3" t="s">
        <v>79</v>
      </c>
      <c r="J5279" s="3" t="s">
        <v>80</v>
      </c>
      <c r="K5279" s="3" t="s">
        <v>81</v>
      </c>
      <c r="L5279" s="6">
        <v>19868</v>
      </c>
      <c r="M5279" s="6">
        <v>94450</v>
      </c>
      <c r="N5279" s="6">
        <v>97051</v>
      </c>
      <c r="O5279" s="6">
        <v>117461</v>
      </c>
      <c r="P5279" s="6">
        <v>36016</v>
      </c>
      <c r="Q5279" s="6">
        <v>72969.2</v>
      </c>
    </row>
    <row r="5280" spans="7:17" x14ac:dyDescent="0.3">
      <c r="G5280" s="3" t="s">
        <v>75</v>
      </c>
      <c r="H5280" s="3" t="s">
        <v>78</v>
      </c>
      <c r="I5280" s="3" t="s">
        <v>79</v>
      </c>
      <c r="J5280" s="3" t="s">
        <v>80</v>
      </c>
      <c r="K5280" s="3" t="s">
        <v>82</v>
      </c>
      <c r="L5280" s="6">
        <v>19868</v>
      </c>
      <c r="M5280" s="6">
        <v>94450</v>
      </c>
      <c r="N5280" s="6">
        <v>97051</v>
      </c>
      <c r="O5280" s="6">
        <v>117461</v>
      </c>
      <c r="P5280" s="6">
        <v>33332</v>
      </c>
      <c r="Q5280" s="6">
        <v>72432.399999999994</v>
      </c>
    </row>
    <row r="5281" spans="7:17" x14ac:dyDescent="0.3">
      <c r="G5281" s="3" t="s">
        <v>75</v>
      </c>
      <c r="H5281" s="3" t="s">
        <v>78</v>
      </c>
      <c r="I5281" s="3" t="s">
        <v>79</v>
      </c>
      <c r="J5281" s="3" t="s">
        <v>80</v>
      </c>
      <c r="K5281" s="3" t="s">
        <v>83</v>
      </c>
      <c r="L5281" s="6">
        <v>19868</v>
      </c>
      <c r="M5281" s="6">
        <v>94450</v>
      </c>
      <c r="N5281" s="6">
        <v>97051</v>
      </c>
      <c r="O5281" s="6">
        <v>117461</v>
      </c>
      <c r="P5281" s="6">
        <v>41696</v>
      </c>
      <c r="Q5281" s="6">
        <v>74105.2</v>
      </c>
    </row>
    <row r="5282" spans="7:17" x14ac:dyDescent="0.3">
      <c r="G5282" s="3" t="s">
        <v>75</v>
      </c>
      <c r="H5282" s="3" t="s">
        <v>78</v>
      </c>
      <c r="I5282" s="3" t="s">
        <v>79</v>
      </c>
      <c r="J5282" s="3" t="s">
        <v>80</v>
      </c>
      <c r="K5282" s="3" t="s">
        <v>84</v>
      </c>
      <c r="L5282" s="6">
        <v>19868</v>
      </c>
      <c r="M5282" s="6">
        <v>94450</v>
      </c>
      <c r="N5282" s="6">
        <v>97051</v>
      </c>
      <c r="O5282" s="6">
        <v>117461</v>
      </c>
      <c r="P5282" s="6">
        <v>84732</v>
      </c>
      <c r="Q5282" s="6">
        <v>82712.399999999994</v>
      </c>
    </row>
    <row r="5283" spans="7:17" x14ac:dyDescent="0.3">
      <c r="G5283" s="3" t="s">
        <v>75</v>
      </c>
      <c r="H5283" s="3" t="s">
        <v>78</v>
      </c>
      <c r="I5283" s="3" t="s">
        <v>79</v>
      </c>
      <c r="J5283" s="3" t="s">
        <v>80</v>
      </c>
      <c r="K5283" s="3" t="s">
        <v>24</v>
      </c>
      <c r="L5283" s="6">
        <v>19868</v>
      </c>
      <c r="M5283" s="6">
        <v>94450</v>
      </c>
      <c r="N5283" s="6">
        <v>97051</v>
      </c>
      <c r="O5283" s="6">
        <v>117461</v>
      </c>
      <c r="P5283" s="6">
        <v>100893</v>
      </c>
      <c r="Q5283" s="6">
        <v>85944.6</v>
      </c>
    </row>
    <row r="5284" spans="7:17" x14ac:dyDescent="0.3">
      <c r="G5284" s="3" t="s">
        <v>75</v>
      </c>
      <c r="H5284" s="3" t="s">
        <v>78</v>
      </c>
      <c r="I5284" s="3" t="s">
        <v>79</v>
      </c>
      <c r="J5284" s="3" t="s">
        <v>81</v>
      </c>
      <c r="K5284" s="3" t="s">
        <v>82</v>
      </c>
      <c r="L5284" s="6">
        <v>19868</v>
      </c>
      <c r="M5284" s="6">
        <v>94450</v>
      </c>
      <c r="N5284" s="6">
        <v>97051</v>
      </c>
      <c r="O5284" s="6">
        <v>36016</v>
      </c>
      <c r="P5284" s="6">
        <v>33332</v>
      </c>
      <c r="Q5284" s="6">
        <v>56143.4</v>
      </c>
    </row>
    <row r="5285" spans="7:17" x14ac:dyDescent="0.3">
      <c r="G5285" s="3" t="s">
        <v>75</v>
      </c>
      <c r="H5285" s="3" t="s">
        <v>78</v>
      </c>
      <c r="I5285" s="3" t="s">
        <v>79</v>
      </c>
      <c r="J5285" s="3" t="s">
        <v>81</v>
      </c>
      <c r="K5285" s="3" t="s">
        <v>83</v>
      </c>
      <c r="L5285" s="6">
        <v>19868</v>
      </c>
      <c r="M5285" s="6">
        <v>94450</v>
      </c>
      <c r="N5285" s="6">
        <v>97051</v>
      </c>
      <c r="O5285" s="6">
        <v>36016</v>
      </c>
      <c r="P5285" s="6">
        <v>41696</v>
      </c>
      <c r="Q5285" s="6">
        <v>57816.2</v>
      </c>
    </row>
    <row r="5286" spans="7:17" x14ac:dyDescent="0.3">
      <c r="G5286" s="3" t="s">
        <v>75</v>
      </c>
      <c r="H5286" s="3" t="s">
        <v>78</v>
      </c>
      <c r="I5286" s="3" t="s">
        <v>79</v>
      </c>
      <c r="J5286" s="3" t="s">
        <v>81</v>
      </c>
      <c r="K5286" s="3" t="s">
        <v>84</v>
      </c>
      <c r="L5286" s="6">
        <v>19868</v>
      </c>
      <c r="M5286" s="6">
        <v>94450</v>
      </c>
      <c r="N5286" s="6">
        <v>97051</v>
      </c>
      <c r="O5286" s="6">
        <v>36016</v>
      </c>
      <c r="P5286" s="6">
        <v>84732</v>
      </c>
      <c r="Q5286" s="6">
        <v>66423.399999999994</v>
      </c>
    </row>
    <row r="5287" spans="7:17" x14ac:dyDescent="0.3">
      <c r="G5287" s="3" t="s">
        <v>75</v>
      </c>
      <c r="H5287" s="3" t="s">
        <v>78</v>
      </c>
      <c r="I5287" s="3" t="s">
        <v>79</v>
      </c>
      <c r="J5287" s="3" t="s">
        <v>81</v>
      </c>
      <c r="K5287" s="3" t="s">
        <v>24</v>
      </c>
      <c r="L5287" s="6">
        <v>19868</v>
      </c>
      <c r="M5287" s="6">
        <v>94450</v>
      </c>
      <c r="N5287" s="6">
        <v>97051</v>
      </c>
      <c r="O5287" s="6">
        <v>36016</v>
      </c>
      <c r="P5287" s="6">
        <v>100893</v>
      </c>
      <c r="Q5287" s="6">
        <v>69655.600000000006</v>
      </c>
    </row>
    <row r="5288" spans="7:17" x14ac:dyDescent="0.3">
      <c r="G5288" s="3" t="s">
        <v>75</v>
      </c>
      <c r="H5288" s="3" t="s">
        <v>78</v>
      </c>
      <c r="I5288" s="3" t="s">
        <v>79</v>
      </c>
      <c r="J5288" s="3" t="s">
        <v>82</v>
      </c>
      <c r="K5288" s="3" t="s">
        <v>83</v>
      </c>
      <c r="L5288" s="6">
        <v>19868</v>
      </c>
      <c r="M5288" s="6">
        <v>94450</v>
      </c>
      <c r="N5288" s="6">
        <v>97051</v>
      </c>
      <c r="O5288" s="6">
        <v>33332</v>
      </c>
      <c r="P5288" s="6">
        <v>41696</v>
      </c>
      <c r="Q5288" s="6">
        <v>57279.4</v>
      </c>
    </row>
    <row r="5289" spans="7:17" x14ac:dyDescent="0.3">
      <c r="G5289" s="3" t="s">
        <v>75</v>
      </c>
      <c r="H5289" s="3" t="s">
        <v>78</v>
      </c>
      <c r="I5289" s="3" t="s">
        <v>79</v>
      </c>
      <c r="J5289" s="3" t="s">
        <v>82</v>
      </c>
      <c r="K5289" s="3" t="s">
        <v>84</v>
      </c>
      <c r="L5289" s="6">
        <v>19868</v>
      </c>
      <c r="M5289" s="6">
        <v>94450</v>
      </c>
      <c r="N5289" s="6">
        <v>97051</v>
      </c>
      <c r="O5289" s="6">
        <v>33332</v>
      </c>
      <c r="P5289" s="6">
        <v>84732</v>
      </c>
      <c r="Q5289" s="6">
        <v>65886.600000000006</v>
      </c>
    </row>
    <row r="5290" spans="7:17" x14ac:dyDescent="0.3">
      <c r="G5290" s="3" t="s">
        <v>75</v>
      </c>
      <c r="H5290" s="3" t="s">
        <v>78</v>
      </c>
      <c r="I5290" s="3" t="s">
        <v>79</v>
      </c>
      <c r="J5290" s="3" t="s">
        <v>82</v>
      </c>
      <c r="K5290" s="3" t="s">
        <v>24</v>
      </c>
      <c r="L5290" s="6">
        <v>19868</v>
      </c>
      <c r="M5290" s="6">
        <v>94450</v>
      </c>
      <c r="N5290" s="6">
        <v>97051</v>
      </c>
      <c r="O5290" s="6">
        <v>33332</v>
      </c>
      <c r="P5290" s="6">
        <v>100893</v>
      </c>
      <c r="Q5290" s="6">
        <v>69118.8</v>
      </c>
    </row>
    <row r="5291" spans="7:17" x14ac:dyDescent="0.3">
      <c r="G5291" s="3" t="s">
        <v>75</v>
      </c>
      <c r="H5291" s="3" t="s">
        <v>78</v>
      </c>
      <c r="I5291" s="3" t="s">
        <v>79</v>
      </c>
      <c r="J5291" s="3" t="s">
        <v>83</v>
      </c>
      <c r="K5291" s="3" t="s">
        <v>84</v>
      </c>
      <c r="L5291" s="6">
        <v>19868</v>
      </c>
      <c r="M5291" s="6">
        <v>94450</v>
      </c>
      <c r="N5291" s="6">
        <v>97051</v>
      </c>
      <c r="O5291" s="6">
        <v>41696</v>
      </c>
      <c r="P5291" s="6">
        <v>84732</v>
      </c>
      <c r="Q5291" s="6">
        <v>67559.399999999994</v>
      </c>
    </row>
    <row r="5292" spans="7:17" x14ac:dyDescent="0.3">
      <c r="G5292" s="3" t="s">
        <v>75</v>
      </c>
      <c r="H5292" s="3" t="s">
        <v>78</v>
      </c>
      <c r="I5292" s="3" t="s">
        <v>79</v>
      </c>
      <c r="J5292" s="3" t="s">
        <v>83</v>
      </c>
      <c r="K5292" s="3" t="s">
        <v>24</v>
      </c>
      <c r="L5292" s="6">
        <v>19868</v>
      </c>
      <c r="M5292" s="6">
        <v>94450</v>
      </c>
      <c r="N5292" s="6">
        <v>97051</v>
      </c>
      <c r="O5292" s="6">
        <v>41696</v>
      </c>
      <c r="P5292" s="6">
        <v>100893</v>
      </c>
      <c r="Q5292" s="6">
        <v>70791.600000000006</v>
      </c>
    </row>
    <row r="5293" spans="7:17" x14ac:dyDescent="0.3">
      <c r="G5293" s="3" t="s">
        <v>75</v>
      </c>
      <c r="H5293" s="3" t="s">
        <v>78</v>
      </c>
      <c r="I5293" s="3" t="s">
        <v>79</v>
      </c>
      <c r="J5293" s="3" t="s">
        <v>84</v>
      </c>
      <c r="K5293" s="3" t="s">
        <v>24</v>
      </c>
      <c r="L5293" s="6">
        <v>19868</v>
      </c>
      <c r="M5293" s="6">
        <v>94450</v>
      </c>
      <c r="N5293" s="6">
        <v>97051</v>
      </c>
      <c r="O5293" s="6">
        <v>84732</v>
      </c>
      <c r="P5293" s="6">
        <v>100893</v>
      </c>
      <c r="Q5293" s="6">
        <v>79398.8</v>
      </c>
    </row>
    <row r="5294" spans="7:17" x14ac:dyDescent="0.3">
      <c r="G5294" s="3" t="s">
        <v>75</v>
      </c>
      <c r="H5294" s="3" t="s">
        <v>78</v>
      </c>
      <c r="I5294" s="3" t="s">
        <v>25</v>
      </c>
      <c r="J5294" s="3" t="s">
        <v>80</v>
      </c>
      <c r="K5294" s="3" t="s">
        <v>81</v>
      </c>
      <c r="L5294" s="6">
        <v>19868</v>
      </c>
      <c r="M5294" s="6">
        <v>94450</v>
      </c>
      <c r="N5294" s="6">
        <v>50249</v>
      </c>
      <c r="O5294" s="6">
        <v>117461</v>
      </c>
      <c r="P5294" s="6">
        <v>36016</v>
      </c>
      <c r="Q5294" s="6">
        <v>63608.800000000003</v>
      </c>
    </row>
    <row r="5295" spans="7:17" x14ac:dyDescent="0.3">
      <c r="G5295" s="3" t="s">
        <v>75</v>
      </c>
      <c r="H5295" s="3" t="s">
        <v>78</v>
      </c>
      <c r="I5295" s="3" t="s">
        <v>25</v>
      </c>
      <c r="J5295" s="3" t="s">
        <v>80</v>
      </c>
      <c r="K5295" s="3" t="s">
        <v>82</v>
      </c>
      <c r="L5295" s="6">
        <v>19868</v>
      </c>
      <c r="M5295" s="6">
        <v>94450</v>
      </c>
      <c r="N5295" s="6">
        <v>50249</v>
      </c>
      <c r="O5295" s="6">
        <v>117461</v>
      </c>
      <c r="P5295" s="6">
        <v>33332</v>
      </c>
      <c r="Q5295" s="6">
        <v>63072</v>
      </c>
    </row>
    <row r="5296" spans="7:17" x14ac:dyDescent="0.3">
      <c r="G5296" s="3" t="s">
        <v>75</v>
      </c>
      <c r="H5296" s="3" t="s">
        <v>78</v>
      </c>
      <c r="I5296" s="3" t="s">
        <v>25</v>
      </c>
      <c r="J5296" s="3" t="s">
        <v>80</v>
      </c>
      <c r="K5296" s="3" t="s">
        <v>83</v>
      </c>
      <c r="L5296" s="6">
        <v>19868</v>
      </c>
      <c r="M5296" s="6">
        <v>94450</v>
      </c>
      <c r="N5296" s="6">
        <v>50249</v>
      </c>
      <c r="O5296" s="6">
        <v>117461</v>
      </c>
      <c r="P5296" s="6">
        <v>41696</v>
      </c>
      <c r="Q5296" s="6">
        <v>64744.800000000003</v>
      </c>
    </row>
    <row r="5297" spans="7:17" x14ac:dyDescent="0.3">
      <c r="G5297" s="3" t="s">
        <v>75</v>
      </c>
      <c r="H5297" s="3" t="s">
        <v>78</v>
      </c>
      <c r="I5297" s="3" t="s">
        <v>25</v>
      </c>
      <c r="J5297" s="3" t="s">
        <v>80</v>
      </c>
      <c r="K5297" s="3" t="s">
        <v>84</v>
      </c>
      <c r="L5297" s="6">
        <v>19868</v>
      </c>
      <c r="M5297" s="6">
        <v>94450</v>
      </c>
      <c r="N5297" s="6">
        <v>50249</v>
      </c>
      <c r="O5297" s="6">
        <v>117461</v>
      </c>
      <c r="P5297" s="6">
        <v>84732</v>
      </c>
      <c r="Q5297" s="6">
        <v>73352</v>
      </c>
    </row>
    <row r="5298" spans="7:17" x14ac:dyDescent="0.3">
      <c r="G5298" s="3" t="s">
        <v>75</v>
      </c>
      <c r="H5298" s="3" t="s">
        <v>78</v>
      </c>
      <c r="I5298" s="3" t="s">
        <v>25</v>
      </c>
      <c r="J5298" s="3" t="s">
        <v>80</v>
      </c>
      <c r="K5298" s="3" t="s">
        <v>24</v>
      </c>
      <c r="L5298" s="6">
        <v>19868</v>
      </c>
      <c r="M5298" s="6">
        <v>94450</v>
      </c>
      <c r="N5298" s="6">
        <v>50249</v>
      </c>
      <c r="O5298" s="6">
        <v>117461</v>
      </c>
      <c r="P5298" s="6">
        <v>100893</v>
      </c>
      <c r="Q5298" s="6">
        <v>76584.2</v>
      </c>
    </row>
    <row r="5299" spans="7:17" x14ac:dyDescent="0.3">
      <c r="G5299" s="3" t="s">
        <v>75</v>
      </c>
      <c r="H5299" s="3" t="s">
        <v>78</v>
      </c>
      <c r="I5299" s="3" t="s">
        <v>25</v>
      </c>
      <c r="J5299" s="3" t="s">
        <v>81</v>
      </c>
      <c r="K5299" s="3" t="s">
        <v>82</v>
      </c>
      <c r="L5299" s="6">
        <v>19868</v>
      </c>
      <c r="M5299" s="6">
        <v>94450</v>
      </c>
      <c r="N5299" s="6">
        <v>50249</v>
      </c>
      <c r="O5299" s="6">
        <v>36016</v>
      </c>
      <c r="P5299" s="6">
        <v>33332</v>
      </c>
      <c r="Q5299" s="6">
        <v>46783</v>
      </c>
    </row>
    <row r="5300" spans="7:17" x14ac:dyDescent="0.3">
      <c r="G5300" s="3" t="s">
        <v>75</v>
      </c>
      <c r="H5300" s="3" t="s">
        <v>78</v>
      </c>
      <c r="I5300" s="3" t="s">
        <v>25</v>
      </c>
      <c r="J5300" s="3" t="s">
        <v>81</v>
      </c>
      <c r="K5300" s="3" t="s">
        <v>83</v>
      </c>
      <c r="L5300" s="6">
        <v>19868</v>
      </c>
      <c r="M5300" s="6">
        <v>94450</v>
      </c>
      <c r="N5300" s="6">
        <v>50249</v>
      </c>
      <c r="O5300" s="6">
        <v>36016</v>
      </c>
      <c r="P5300" s="6">
        <v>41696</v>
      </c>
      <c r="Q5300" s="6">
        <v>48455.8</v>
      </c>
    </row>
    <row r="5301" spans="7:17" x14ac:dyDescent="0.3">
      <c r="G5301" s="3" t="s">
        <v>75</v>
      </c>
      <c r="H5301" s="3" t="s">
        <v>78</v>
      </c>
      <c r="I5301" s="3" t="s">
        <v>25</v>
      </c>
      <c r="J5301" s="3" t="s">
        <v>81</v>
      </c>
      <c r="K5301" s="3" t="s">
        <v>84</v>
      </c>
      <c r="L5301" s="6">
        <v>19868</v>
      </c>
      <c r="M5301" s="6">
        <v>94450</v>
      </c>
      <c r="N5301" s="6">
        <v>50249</v>
      </c>
      <c r="O5301" s="6">
        <v>36016</v>
      </c>
      <c r="P5301" s="6">
        <v>84732</v>
      </c>
      <c r="Q5301" s="6">
        <v>57063</v>
      </c>
    </row>
    <row r="5302" spans="7:17" x14ac:dyDescent="0.3">
      <c r="G5302" s="3" t="s">
        <v>75</v>
      </c>
      <c r="H5302" s="3" t="s">
        <v>78</v>
      </c>
      <c r="I5302" s="3" t="s">
        <v>25</v>
      </c>
      <c r="J5302" s="3" t="s">
        <v>81</v>
      </c>
      <c r="K5302" s="3" t="s">
        <v>24</v>
      </c>
      <c r="L5302" s="6">
        <v>19868</v>
      </c>
      <c r="M5302" s="6">
        <v>94450</v>
      </c>
      <c r="N5302" s="6">
        <v>50249</v>
      </c>
      <c r="O5302" s="6">
        <v>36016</v>
      </c>
      <c r="P5302" s="6">
        <v>100893</v>
      </c>
      <c r="Q5302" s="6">
        <v>60295.199999999997</v>
      </c>
    </row>
    <row r="5303" spans="7:17" x14ac:dyDescent="0.3">
      <c r="G5303" s="3" t="s">
        <v>75</v>
      </c>
      <c r="H5303" s="3" t="s">
        <v>78</v>
      </c>
      <c r="I5303" s="3" t="s">
        <v>25</v>
      </c>
      <c r="J5303" s="3" t="s">
        <v>82</v>
      </c>
      <c r="K5303" s="3" t="s">
        <v>83</v>
      </c>
      <c r="L5303" s="6">
        <v>19868</v>
      </c>
      <c r="M5303" s="6">
        <v>94450</v>
      </c>
      <c r="N5303" s="6">
        <v>50249</v>
      </c>
      <c r="O5303" s="6">
        <v>33332</v>
      </c>
      <c r="P5303" s="6">
        <v>41696</v>
      </c>
      <c r="Q5303" s="6">
        <v>47919</v>
      </c>
    </row>
    <row r="5304" spans="7:17" x14ac:dyDescent="0.3">
      <c r="G5304" s="3" t="s">
        <v>75</v>
      </c>
      <c r="H5304" s="3" t="s">
        <v>78</v>
      </c>
      <c r="I5304" s="3" t="s">
        <v>25</v>
      </c>
      <c r="J5304" s="3" t="s">
        <v>82</v>
      </c>
      <c r="K5304" s="3" t="s">
        <v>84</v>
      </c>
      <c r="L5304" s="6">
        <v>19868</v>
      </c>
      <c r="M5304" s="6">
        <v>94450</v>
      </c>
      <c r="N5304" s="6">
        <v>50249</v>
      </c>
      <c r="O5304" s="6">
        <v>33332</v>
      </c>
      <c r="P5304" s="6">
        <v>84732</v>
      </c>
      <c r="Q5304" s="6">
        <v>56526.2</v>
      </c>
    </row>
    <row r="5305" spans="7:17" x14ac:dyDescent="0.3">
      <c r="G5305" s="3" t="s">
        <v>75</v>
      </c>
      <c r="H5305" s="3" t="s">
        <v>78</v>
      </c>
      <c r="I5305" s="3" t="s">
        <v>25</v>
      </c>
      <c r="J5305" s="3" t="s">
        <v>82</v>
      </c>
      <c r="K5305" s="3" t="s">
        <v>24</v>
      </c>
      <c r="L5305" s="6">
        <v>19868</v>
      </c>
      <c r="M5305" s="6">
        <v>94450</v>
      </c>
      <c r="N5305" s="6">
        <v>50249</v>
      </c>
      <c r="O5305" s="6">
        <v>33332</v>
      </c>
      <c r="P5305" s="6">
        <v>100893</v>
      </c>
      <c r="Q5305" s="6">
        <v>59758.400000000001</v>
      </c>
    </row>
    <row r="5306" spans="7:17" x14ac:dyDescent="0.3">
      <c r="G5306" s="3" t="s">
        <v>75</v>
      </c>
      <c r="H5306" s="3" t="s">
        <v>78</v>
      </c>
      <c r="I5306" s="3" t="s">
        <v>25</v>
      </c>
      <c r="J5306" s="3" t="s">
        <v>83</v>
      </c>
      <c r="K5306" s="3" t="s">
        <v>84</v>
      </c>
      <c r="L5306" s="6">
        <v>19868</v>
      </c>
      <c r="M5306" s="6">
        <v>94450</v>
      </c>
      <c r="N5306" s="6">
        <v>50249</v>
      </c>
      <c r="O5306" s="6">
        <v>41696</v>
      </c>
      <c r="P5306" s="6">
        <v>84732</v>
      </c>
      <c r="Q5306" s="6">
        <v>58199</v>
      </c>
    </row>
    <row r="5307" spans="7:17" x14ac:dyDescent="0.3">
      <c r="G5307" s="3" t="s">
        <v>75</v>
      </c>
      <c r="H5307" s="3" t="s">
        <v>78</v>
      </c>
      <c r="I5307" s="3" t="s">
        <v>25</v>
      </c>
      <c r="J5307" s="3" t="s">
        <v>83</v>
      </c>
      <c r="K5307" s="3" t="s">
        <v>24</v>
      </c>
      <c r="L5307" s="6">
        <v>19868</v>
      </c>
      <c r="M5307" s="6">
        <v>94450</v>
      </c>
      <c r="N5307" s="6">
        <v>50249</v>
      </c>
      <c r="O5307" s="6">
        <v>41696</v>
      </c>
      <c r="P5307" s="6">
        <v>100893</v>
      </c>
      <c r="Q5307" s="6">
        <v>61431.199999999997</v>
      </c>
    </row>
    <row r="5308" spans="7:17" x14ac:dyDescent="0.3">
      <c r="G5308" s="3" t="s">
        <v>75</v>
      </c>
      <c r="H5308" s="3" t="s">
        <v>78</v>
      </c>
      <c r="I5308" s="3" t="s">
        <v>25</v>
      </c>
      <c r="J5308" s="3" t="s">
        <v>84</v>
      </c>
      <c r="K5308" s="3" t="s">
        <v>24</v>
      </c>
      <c r="L5308" s="6">
        <v>19868</v>
      </c>
      <c r="M5308" s="6">
        <v>94450</v>
      </c>
      <c r="N5308" s="6">
        <v>50249</v>
      </c>
      <c r="O5308" s="6">
        <v>84732</v>
      </c>
      <c r="P5308" s="6">
        <v>100893</v>
      </c>
      <c r="Q5308" s="6">
        <v>70038.399999999994</v>
      </c>
    </row>
    <row r="5309" spans="7:17" x14ac:dyDescent="0.3">
      <c r="G5309" s="3" t="s">
        <v>75</v>
      </c>
      <c r="H5309" s="3" t="s">
        <v>78</v>
      </c>
      <c r="I5309" s="3" t="s">
        <v>80</v>
      </c>
      <c r="J5309" s="3" t="s">
        <v>81</v>
      </c>
      <c r="K5309" s="3" t="s">
        <v>82</v>
      </c>
      <c r="L5309" s="6">
        <v>19868</v>
      </c>
      <c r="M5309" s="6">
        <v>94450</v>
      </c>
      <c r="N5309" s="6">
        <v>117461</v>
      </c>
      <c r="O5309" s="6">
        <v>36016</v>
      </c>
      <c r="P5309" s="6">
        <v>33332</v>
      </c>
      <c r="Q5309" s="6">
        <v>60225.4</v>
      </c>
    </row>
    <row r="5310" spans="7:17" x14ac:dyDescent="0.3">
      <c r="G5310" s="3" t="s">
        <v>75</v>
      </c>
      <c r="H5310" s="3" t="s">
        <v>78</v>
      </c>
      <c r="I5310" s="3" t="s">
        <v>80</v>
      </c>
      <c r="J5310" s="3" t="s">
        <v>81</v>
      </c>
      <c r="K5310" s="3" t="s">
        <v>83</v>
      </c>
      <c r="L5310" s="6">
        <v>19868</v>
      </c>
      <c r="M5310" s="6">
        <v>94450</v>
      </c>
      <c r="N5310" s="6">
        <v>117461</v>
      </c>
      <c r="O5310" s="6">
        <v>36016</v>
      </c>
      <c r="P5310" s="6">
        <v>41696</v>
      </c>
      <c r="Q5310" s="6">
        <v>61898.2</v>
      </c>
    </row>
    <row r="5311" spans="7:17" x14ac:dyDescent="0.3">
      <c r="G5311" s="3" t="s">
        <v>75</v>
      </c>
      <c r="H5311" s="3" t="s">
        <v>78</v>
      </c>
      <c r="I5311" s="3" t="s">
        <v>80</v>
      </c>
      <c r="J5311" s="3" t="s">
        <v>81</v>
      </c>
      <c r="K5311" s="3" t="s">
        <v>84</v>
      </c>
      <c r="L5311" s="6">
        <v>19868</v>
      </c>
      <c r="M5311" s="6">
        <v>94450</v>
      </c>
      <c r="N5311" s="6">
        <v>117461</v>
      </c>
      <c r="O5311" s="6">
        <v>36016</v>
      </c>
      <c r="P5311" s="6">
        <v>84732</v>
      </c>
      <c r="Q5311" s="6">
        <v>70505.399999999994</v>
      </c>
    </row>
    <row r="5312" spans="7:17" x14ac:dyDescent="0.3">
      <c r="G5312" s="3" t="s">
        <v>75</v>
      </c>
      <c r="H5312" s="3" t="s">
        <v>78</v>
      </c>
      <c r="I5312" s="3" t="s">
        <v>80</v>
      </c>
      <c r="J5312" s="3" t="s">
        <v>81</v>
      </c>
      <c r="K5312" s="3" t="s">
        <v>24</v>
      </c>
      <c r="L5312" s="6">
        <v>19868</v>
      </c>
      <c r="M5312" s="6">
        <v>94450</v>
      </c>
      <c r="N5312" s="6">
        <v>117461</v>
      </c>
      <c r="O5312" s="6">
        <v>36016</v>
      </c>
      <c r="P5312" s="6">
        <v>100893</v>
      </c>
      <c r="Q5312" s="6">
        <v>73737.600000000006</v>
      </c>
    </row>
    <row r="5313" spans="7:17" x14ac:dyDescent="0.3">
      <c r="G5313" s="3" t="s">
        <v>75</v>
      </c>
      <c r="H5313" s="3" t="s">
        <v>78</v>
      </c>
      <c r="I5313" s="3" t="s">
        <v>80</v>
      </c>
      <c r="J5313" s="3" t="s">
        <v>82</v>
      </c>
      <c r="K5313" s="3" t="s">
        <v>83</v>
      </c>
      <c r="L5313" s="6">
        <v>19868</v>
      </c>
      <c r="M5313" s="6">
        <v>94450</v>
      </c>
      <c r="N5313" s="6">
        <v>117461</v>
      </c>
      <c r="O5313" s="6">
        <v>33332</v>
      </c>
      <c r="P5313" s="6">
        <v>41696</v>
      </c>
      <c r="Q5313" s="6">
        <v>61361.4</v>
      </c>
    </row>
    <row r="5314" spans="7:17" x14ac:dyDescent="0.3">
      <c r="G5314" s="3" t="s">
        <v>75</v>
      </c>
      <c r="H5314" s="3" t="s">
        <v>78</v>
      </c>
      <c r="I5314" s="3" t="s">
        <v>80</v>
      </c>
      <c r="J5314" s="3" t="s">
        <v>82</v>
      </c>
      <c r="K5314" s="3" t="s">
        <v>84</v>
      </c>
      <c r="L5314" s="6">
        <v>19868</v>
      </c>
      <c r="M5314" s="6">
        <v>94450</v>
      </c>
      <c r="N5314" s="6">
        <v>117461</v>
      </c>
      <c r="O5314" s="6">
        <v>33332</v>
      </c>
      <c r="P5314" s="6">
        <v>84732</v>
      </c>
      <c r="Q5314" s="6">
        <v>69968.600000000006</v>
      </c>
    </row>
    <row r="5315" spans="7:17" x14ac:dyDescent="0.3">
      <c r="G5315" s="3" t="s">
        <v>75</v>
      </c>
      <c r="H5315" s="3" t="s">
        <v>78</v>
      </c>
      <c r="I5315" s="3" t="s">
        <v>80</v>
      </c>
      <c r="J5315" s="3" t="s">
        <v>82</v>
      </c>
      <c r="K5315" s="3" t="s">
        <v>24</v>
      </c>
      <c r="L5315" s="6">
        <v>19868</v>
      </c>
      <c r="M5315" s="6">
        <v>94450</v>
      </c>
      <c r="N5315" s="6">
        <v>117461</v>
      </c>
      <c r="O5315" s="6">
        <v>33332</v>
      </c>
      <c r="P5315" s="6">
        <v>100893</v>
      </c>
      <c r="Q5315" s="6">
        <v>73200.800000000003</v>
      </c>
    </row>
    <row r="5316" spans="7:17" x14ac:dyDescent="0.3">
      <c r="G5316" s="3" t="s">
        <v>75</v>
      </c>
      <c r="H5316" s="3" t="s">
        <v>78</v>
      </c>
      <c r="I5316" s="3" t="s">
        <v>80</v>
      </c>
      <c r="J5316" s="3" t="s">
        <v>83</v>
      </c>
      <c r="K5316" s="3" t="s">
        <v>84</v>
      </c>
      <c r="L5316" s="6">
        <v>19868</v>
      </c>
      <c r="M5316" s="6">
        <v>94450</v>
      </c>
      <c r="N5316" s="6">
        <v>117461</v>
      </c>
      <c r="O5316" s="6">
        <v>41696</v>
      </c>
      <c r="P5316" s="6">
        <v>84732</v>
      </c>
      <c r="Q5316" s="6">
        <v>71641.399999999994</v>
      </c>
    </row>
    <row r="5317" spans="7:17" x14ac:dyDescent="0.3">
      <c r="G5317" s="3" t="s">
        <v>75</v>
      </c>
      <c r="H5317" s="3" t="s">
        <v>78</v>
      </c>
      <c r="I5317" s="3" t="s">
        <v>80</v>
      </c>
      <c r="J5317" s="3" t="s">
        <v>83</v>
      </c>
      <c r="K5317" s="3" t="s">
        <v>24</v>
      </c>
      <c r="L5317" s="6">
        <v>19868</v>
      </c>
      <c r="M5317" s="6">
        <v>94450</v>
      </c>
      <c r="N5317" s="6">
        <v>117461</v>
      </c>
      <c r="O5317" s="6">
        <v>41696</v>
      </c>
      <c r="P5317" s="6">
        <v>100893</v>
      </c>
      <c r="Q5317" s="6">
        <v>74873.600000000006</v>
      </c>
    </row>
    <row r="5318" spans="7:17" x14ac:dyDescent="0.3">
      <c r="G5318" s="3" t="s">
        <v>75</v>
      </c>
      <c r="H5318" s="3" t="s">
        <v>78</v>
      </c>
      <c r="I5318" s="3" t="s">
        <v>80</v>
      </c>
      <c r="J5318" s="3" t="s">
        <v>84</v>
      </c>
      <c r="K5318" s="3" t="s">
        <v>24</v>
      </c>
      <c r="L5318" s="6">
        <v>19868</v>
      </c>
      <c r="M5318" s="6">
        <v>94450</v>
      </c>
      <c r="N5318" s="6">
        <v>117461</v>
      </c>
      <c r="O5318" s="6">
        <v>84732</v>
      </c>
      <c r="P5318" s="6">
        <v>100893</v>
      </c>
      <c r="Q5318" s="6">
        <v>83480.800000000003</v>
      </c>
    </row>
    <row r="5319" spans="7:17" x14ac:dyDescent="0.3">
      <c r="G5319" s="3" t="s">
        <v>75</v>
      </c>
      <c r="H5319" s="3" t="s">
        <v>78</v>
      </c>
      <c r="I5319" s="3" t="s">
        <v>81</v>
      </c>
      <c r="J5319" s="3" t="s">
        <v>82</v>
      </c>
      <c r="K5319" s="3" t="s">
        <v>83</v>
      </c>
      <c r="L5319" s="6">
        <v>19868</v>
      </c>
      <c r="M5319" s="6">
        <v>94450</v>
      </c>
      <c r="N5319" s="6">
        <v>36016</v>
      </c>
      <c r="O5319" s="6">
        <v>33332</v>
      </c>
      <c r="P5319" s="6">
        <v>41696</v>
      </c>
      <c r="Q5319" s="6">
        <v>45072.4</v>
      </c>
    </row>
    <row r="5320" spans="7:17" x14ac:dyDescent="0.3">
      <c r="G5320" s="3" t="s">
        <v>75</v>
      </c>
      <c r="H5320" s="3" t="s">
        <v>78</v>
      </c>
      <c r="I5320" s="3" t="s">
        <v>81</v>
      </c>
      <c r="J5320" s="3" t="s">
        <v>82</v>
      </c>
      <c r="K5320" s="3" t="s">
        <v>84</v>
      </c>
      <c r="L5320" s="6">
        <v>19868</v>
      </c>
      <c r="M5320" s="6">
        <v>94450</v>
      </c>
      <c r="N5320" s="6">
        <v>36016</v>
      </c>
      <c r="O5320" s="6">
        <v>33332</v>
      </c>
      <c r="P5320" s="6">
        <v>84732</v>
      </c>
      <c r="Q5320" s="6">
        <v>53679.6</v>
      </c>
    </row>
    <row r="5321" spans="7:17" x14ac:dyDescent="0.3">
      <c r="G5321" s="3" t="s">
        <v>75</v>
      </c>
      <c r="H5321" s="3" t="s">
        <v>78</v>
      </c>
      <c r="I5321" s="3" t="s">
        <v>81</v>
      </c>
      <c r="J5321" s="3" t="s">
        <v>82</v>
      </c>
      <c r="K5321" s="3" t="s">
        <v>24</v>
      </c>
      <c r="L5321" s="6">
        <v>19868</v>
      </c>
      <c r="M5321" s="6">
        <v>94450</v>
      </c>
      <c r="N5321" s="6">
        <v>36016</v>
      </c>
      <c r="O5321" s="6">
        <v>33332</v>
      </c>
      <c r="P5321" s="6">
        <v>100893</v>
      </c>
      <c r="Q5321" s="6">
        <v>56911.8</v>
      </c>
    </row>
    <row r="5322" spans="7:17" x14ac:dyDescent="0.3">
      <c r="G5322" s="3" t="s">
        <v>75</v>
      </c>
      <c r="H5322" s="3" t="s">
        <v>78</v>
      </c>
      <c r="I5322" s="3" t="s">
        <v>81</v>
      </c>
      <c r="J5322" s="3" t="s">
        <v>83</v>
      </c>
      <c r="K5322" s="3" t="s">
        <v>84</v>
      </c>
      <c r="L5322" s="6">
        <v>19868</v>
      </c>
      <c r="M5322" s="6">
        <v>94450</v>
      </c>
      <c r="N5322" s="6">
        <v>36016</v>
      </c>
      <c r="O5322" s="6">
        <v>41696</v>
      </c>
      <c r="P5322" s="6">
        <v>84732</v>
      </c>
      <c r="Q5322" s="6">
        <v>55352.4</v>
      </c>
    </row>
    <row r="5323" spans="7:17" x14ac:dyDescent="0.3">
      <c r="G5323" s="3" t="s">
        <v>75</v>
      </c>
      <c r="H5323" s="3" t="s">
        <v>78</v>
      </c>
      <c r="I5323" s="3" t="s">
        <v>81</v>
      </c>
      <c r="J5323" s="3" t="s">
        <v>83</v>
      </c>
      <c r="K5323" s="3" t="s">
        <v>24</v>
      </c>
      <c r="L5323" s="6">
        <v>19868</v>
      </c>
      <c r="M5323" s="6">
        <v>94450</v>
      </c>
      <c r="N5323" s="6">
        <v>36016</v>
      </c>
      <c r="O5323" s="6">
        <v>41696</v>
      </c>
      <c r="P5323" s="6">
        <v>100893</v>
      </c>
      <c r="Q5323" s="6">
        <v>58584.6</v>
      </c>
    </row>
    <row r="5324" spans="7:17" x14ac:dyDescent="0.3">
      <c r="G5324" s="3" t="s">
        <v>75</v>
      </c>
      <c r="H5324" s="3" t="s">
        <v>78</v>
      </c>
      <c r="I5324" s="3" t="s">
        <v>81</v>
      </c>
      <c r="J5324" s="3" t="s">
        <v>84</v>
      </c>
      <c r="K5324" s="3" t="s">
        <v>24</v>
      </c>
      <c r="L5324" s="6">
        <v>19868</v>
      </c>
      <c r="M5324" s="6">
        <v>94450</v>
      </c>
      <c r="N5324" s="6">
        <v>36016</v>
      </c>
      <c r="O5324" s="6">
        <v>84732</v>
      </c>
      <c r="P5324" s="6">
        <v>100893</v>
      </c>
      <c r="Q5324" s="6">
        <v>67191.8</v>
      </c>
    </row>
    <row r="5325" spans="7:17" x14ac:dyDescent="0.3">
      <c r="G5325" s="3" t="s">
        <v>75</v>
      </c>
      <c r="H5325" s="3" t="s">
        <v>78</v>
      </c>
      <c r="I5325" s="3" t="s">
        <v>82</v>
      </c>
      <c r="J5325" s="3" t="s">
        <v>83</v>
      </c>
      <c r="K5325" s="3" t="s">
        <v>84</v>
      </c>
      <c r="L5325" s="6">
        <v>19868</v>
      </c>
      <c r="M5325" s="6">
        <v>94450</v>
      </c>
      <c r="N5325" s="6">
        <v>33332</v>
      </c>
      <c r="O5325" s="6">
        <v>41696</v>
      </c>
      <c r="P5325" s="6">
        <v>84732</v>
      </c>
      <c r="Q5325" s="6">
        <v>54815.6</v>
      </c>
    </row>
    <row r="5326" spans="7:17" x14ac:dyDescent="0.3">
      <c r="G5326" s="3" t="s">
        <v>75</v>
      </c>
      <c r="H5326" s="3" t="s">
        <v>78</v>
      </c>
      <c r="I5326" s="3" t="s">
        <v>82</v>
      </c>
      <c r="J5326" s="3" t="s">
        <v>83</v>
      </c>
      <c r="K5326" s="3" t="s">
        <v>24</v>
      </c>
      <c r="L5326" s="6">
        <v>19868</v>
      </c>
      <c r="M5326" s="6">
        <v>94450</v>
      </c>
      <c r="N5326" s="6">
        <v>33332</v>
      </c>
      <c r="O5326" s="6">
        <v>41696</v>
      </c>
      <c r="P5326" s="6">
        <v>100893</v>
      </c>
      <c r="Q5326" s="6">
        <v>58047.8</v>
      </c>
    </row>
    <row r="5327" spans="7:17" x14ac:dyDescent="0.3">
      <c r="G5327" s="3" t="s">
        <v>75</v>
      </c>
      <c r="H5327" s="3" t="s">
        <v>78</v>
      </c>
      <c r="I5327" s="3" t="s">
        <v>82</v>
      </c>
      <c r="J5327" s="3" t="s">
        <v>84</v>
      </c>
      <c r="K5327" s="3" t="s">
        <v>24</v>
      </c>
      <c r="L5327" s="6">
        <v>19868</v>
      </c>
      <c r="M5327" s="6">
        <v>94450</v>
      </c>
      <c r="N5327" s="6">
        <v>33332</v>
      </c>
      <c r="O5327" s="6">
        <v>84732</v>
      </c>
      <c r="P5327" s="6">
        <v>100893</v>
      </c>
      <c r="Q5327" s="6">
        <v>66655</v>
      </c>
    </row>
    <row r="5328" spans="7:17" x14ac:dyDescent="0.3">
      <c r="G5328" s="3" t="s">
        <v>75</v>
      </c>
      <c r="H5328" s="3" t="s">
        <v>78</v>
      </c>
      <c r="I5328" s="3" t="s">
        <v>83</v>
      </c>
      <c r="J5328" s="3" t="s">
        <v>84</v>
      </c>
      <c r="K5328" s="3" t="s">
        <v>24</v>
      </c>
      <c r="L5328" s="6">
        <v>19868</v>
      </c>
      <c r="M5328" s="6">
        <v>94450</v>
      </c>
      <c r="N5328" s="6">
        <v>41696</v>
      </c>
      <c r="O5328" s="6">
        <v>84732</v>
      </c>
      <c r="P5328" s="6">
        <v>100893</v>
      </c>
      <c r="Q5328" s="6">
        <v>68327.8</v>
      </c>
    </row>
    <row r="5329" spans="7:17" x14ac:dyDescent="0.3">
      <c r="G5329" s="3" t="s">
        <v>75</v>
      </c>
      <c r="H5329" s="3" t="s">
        <v>79</v>
      </c>
      <c r="I5329" s="3" t="s">
        <v>25</v>
      </c>
      <c r="J5329" s="3" t="s">
        <v>80</v>
      </c>
      <c r="K5329" s="3" t="s">
        <v>81</v>
      </c>
      <c r="L5329" s="6">
        <v>19868</v>
      </c>
      <c r="M5329" s="6">
        <v>97051</v>
      </c>
      <c r="N5329" s="6">
        <v>50249</v>
      </c>
      <c r="O5329" s="6">
        <v>117461</v>
      </c>
      <c r="P5329" s="6">
        <v>36016</v>
      </c>
      <c r="Q5329" s="6">
        <v>64129</v>
      </c>
    </row>
    <row r="5330" spans="7:17" x14ac:dyDescent="0.3">
      <c r="G5330" s="3" t="s">
        <v>75</v>
      </c>
      <c r="H5330" s="3" t="s">
        <v>79</v>
      </c>
      <c r="I5330" s="3" t="s">
        <v>25</v>
      </c>
      <c r="J5330" s="3" t="s">
        <v>80</v>
      </c>
      <c r="K5330" s="3" t="s">
        <v>82</v>
      </c>
      <c r="L5330" s="6">
        <v>19868</v>
      </c>
      <c r="M5330" s="6">
        <v>97051</v>
      </c>
      <c r="N5330" s="6">
        <v>50249</v>
      </c>
      <c r="O5330" s="6">
        <v>117461</v>
      </c>
      <c r="P5330" s="6">
        <v>33332</v>
      </c>
      <c r="Q5330" s="6">
        <v>63592.2</v>
      </c>
    </row>
    <row r="5331" spans="7:17" x14ac:dyDescent="0.3">
      <c r="G5331" s="3" t="s">
        <v>75</v>
      </c>
      <c r="H5331" s="3" t="s">
        <v>79</v>
      </c>
      <c r="I5331" s="3" t="s">
        <v>25</v>
      </c>
      <c r="J5331" s="3" t="s">
        <v>80</v>
      </c>
      <c r="K5331" s="3" t="s">
        <v>83</v>
      </c>
      <c r="L5331" s="6">
        <v>19868</v>
      </c>
      <c r="M5331" s="6">
        <v>97051</v>
      </c>
      <c r="N5331" s="6">
        <v>50249</v>
      </c>
      <c r="O5331" s="6">
        <v>117461</v>
      </c>
      <c r="P5331" s="6">
        <v>41696</v>
      </c>
      <c r="Q5331" s="6">
        <v>65265</v>
      </c>
    </row>
    <row r="5332" spans="7:17" x14ac:dyDescent="0.3">
      <c r="G5332" s="3" t="s">
        <v>75</v>
      </c>
      <c r="H5332" s="3" t="s">
        <v>79</v>
      </c>
      <c r="I5332" s="3" t="s">
        <v>25</v>
      </c>
      <c r="J5332" s="3" t="s">
        <v>80</v>
      </c>
      <c r="K5332" s="3" t="s">
        <v>84</v>
      </c>
      <c r="L5332" s="6">
        <v>19868</v>
      </c>
      <c r="M5332" s="6">
        <v>97051</v>
      </c>
      <c r="N5332" s="6">
        <v>50249</v>
      </c>
      <c r="O5332" s="6">
        <v>117461</v>
      </c>
      <c r="P5332" s="6">
        <v>84732</v>
      </c>
      <c r="Q5332" s="6">
        <v>73872.2</v>
      </c>
    </row>
    <row r="5333" spans="7:17" x14ac:dyDescent="0.3">
      <c r="G5333" s="3" t="s">
        <v>75</v>
      </c>
      <c r="H5333" s="3" t="s">
        <v>79</v>
      </c>
      <c r="I5333" s="3" t="s">
        <v>25</v>
      </c>
      <c r="J5333" s="3" t="s">
        <v>80</v>
      </c>
      <c r="K5333" s="3" t="s">
        <v>24</v>
      </c>
      <c r="L5333" s="6">
        <v>19868</v>
      </c>
      <c r="M5333" s="6">
        <v>97051</v>
      </c>
      <c r="N5333" s="6">
        <v>50249</v>
      </c>
      <c r="O5333" s="6">
        <v>117461</v>
      </c>
      <c r="P5333" s="6">
        <v>100893</v>
      </c>
      <c r="Q5333" s="6">
        <v>77104.399999999994</v>
      </c>
    </row>
    <row r="5334" spans="7:17" x14ac:dyDescent="0.3">
      <c r="G5334" s="3" t="s">
        <v>75</v>
      </c>
      <c r="H5334" s="3" t="s">
        <v>79</v>
      </c>
      <c r="I5334" s="3" t="s">
        <v>25</v>
      </c>
      <c r="J5334" s="3" t="s">
        <v>81</v>
      </c>
      <c r="K5334" s="3" t="s">
        <v>82</v>
      </c>
      <c r="L5334" s="6">
        <v>19868</v>
      </c>
      <c r="M5334" s="6">
        <v>97051</v>
      </c>
      <c r="N5334" s="6">
        <v>50249</v>
      </c>
      <c r="O5334" s="6">
        <v>36016</v>
      </c>
      <c r="P5334" s="6">
        <v>33332</v>
      </c>
      <c r="Q5334" s="6">
        <v>47303.199999999997</v>
      </c>
    </row>
    <row r="5335" spans="7:17" x14ac:dyDescent="0.3">
      <c r="G5335" s="3" t="s">
        <v>75</v>
      </c>
      <c r="H5335" s="3" t="s">
        <v>79</v>
      </c>
      <c r="I5335" s="3" t="s">
        <v>25</v>
      </c>
      <c r="J5335" s="3" t="s">
        <v>81</v>
      </c>
      <c r="K5335" s="3" t="s">
        <v>83</v>
      </c>
      <c r="L5335" s="6">
        <v>19868</v>
      </c>
      <c r="M5335" s="6">
        <v>97051</v>
      </c>
      <c r="N5335" s="6">
        <v>50249</v>
      </c>
      <c r="O5335" s="6">
        <v>36016</v>
      </c>
      <c r="P5335" s="6">
        <v>41696</v>
      </c>
      <c r="Q5335" s="6">
        <v>48976</v>
      </c>
    </row>
    <row r="5336" spans="7:17" x14ac:dyDescent="0.3">
      <c r="G5336" s="3" t="s">
        <v>75</v>
      </c>
      <c r="H5336" s="3" t="s">
        <v>79</v>
      </c>
      <c r="I5336" s="3" t="s">
        <v>25</v>
      </c>
      <c r="J5336" s="3" t="s">
        <v>81</v>
      </c>
      <c r="K5336" s="3" t="s">
        <v>84</v>
      </c>
      <c r="L5336" s="6">
        <v>19868</v>
      </c>
      <c r="M5336" s="6">
        <v>97051</v>
      </c>
      <c r="N5336" s="6">
        <v>50249</v>
      </c>
      <c r="O5336" s="6">
        <v>36016</v>
      </c>
      <c r="P5336" s="6">
        <v>84732</v>
      </c>
      <c r="Q5336" s="6">
        <v>57583.199999999997</v>
      </c>
    </row>
    <row r="5337" spans="7:17" x14ac:dyDescent="0.3">
      <c r="G5337" s="3" t="s">
        <v>75</v>
      </c>
      <c r="H5337" s="3" t="s">
        <v>79</v>
      </c>
      <c r="I5337" s="3" t="s">
        <v>25</v>
      </c>
      <c r="J5337" s="3" t="s">
        <v>81</v>
      </c>
      <c r="K5337" s="3" t="s">
        <v>24</v>
      </c>
      <c r="L5337" s="6">
        <v>19868</v>
      </c>
      <c r="M5337" s="6">
        <v>97051</v>
      </c>
      <c r="N5337" s="6">
        <v>50249</v>
      </c>
      <c r="O5337" s="6">
        <v>36016</v>
      </c>
      <c r="P5337" s="6">
        <v>100893</v>
      </c>
      <c r="Q5337" s="6">
        <v>60815.4</v>
      </c>
    </row>
    <row r="5338" spans="7:17" x14ac:dyDescent="0.3">
      <c r="G5338" s="3" t="s">
        <v>75</v>
      </c>
      <c r="H5338" s="3" t="s">
        <v>79</v>
      </c>
      <c r="I5338" s="3" t="s">
        <v>25</v>
      </c>
      <c r="J5338" s="3" t="s">
        <v>82</v>
      </c>
      <c r="K5338" s="3" t="s">
        <v>83</v>
      </c>
      <c r="L5338" s="6">
        <v>19868</v>
      </c>
      <c r="M5338" s="6">
        <v>97051</v>
      </c>
      <c r="N5338" s="6">
        <v>50249</v>
      </c>
      <c r="O5338" s="6">
        <v>33332</v>
      </c>
      <c r="P5338" s="6">
        <v>41696</v>
      </c>
      <c r="Q5338" s="6">
        <v>48439.199999999997</v>
      </c>
    </row>
    <row r="5339" spans="7:17" x14ac:dyDescent="0.3">
      <c r="G5339" s="3" t="s">
        <v>75</v>
      </c>
      <c r="H5339" s="3" t="s">
        <v>79</v>
      </c>
      <c r="I5339" s="3" t="s">
        <v>25</v>
      </c>
      <c r="J5339" s="3" t="s">
        <v>82</v>
      </c>
      <c r="K5339" s="3" t="s">
        <v>84</v>
      </c>
      <c r="L5339" s="6">
        <v>19868</v>
      </c>
      <c r="M5339" s="6">
        <v>97051</v>
      </c>
      <c r="N5339" s="6">
        <v>50249</v>
      </c>
      <c r="O5339" s="6">
        <v>33332</v>
      </c>
      <c r="P5339" s="6">
        <v>84732</v>
      </c>
      <c r="Q5339" s="6">
        <v>57046.400000000001</v>
      </c>
    </row>
    <row r="5340" spans="7:17" x14ac:dyDescent="0.3">
      <c r="G5340" s="3" t="s">
        <v>75</v>
      </c>
      <c r="H5340" s="3" t="s">
        <v>79</v>
      </c>
      <c r="I5340" s="3" t="s">
        <v>25</v>
      </c>
      <c r="J5340" s="3" t="s">
        <v>82</v>
      </c>
      <c r="K5340" s="3" t="s">
        <v>24</v>
      </c>
      <c r="L5340" s="6">
        <v>19868</v>
      </c>
      <c r="M5340" s="6">
        <v>97051</v>
      </c>
      <c r="N5340" s="6">
        <v>50249</v>
      </c>
      <c r="O5340" s="6">
        <v>33332</v>
      </c>
      <c r="P5340" s="6">
        <v>100893</v>
      </c>
      <c r="Q5340" s="6">
        <v>60278.6</v>
      </c>
    </row>
    <row r="5341" spans="7:17" x14ac:dyDescent="0.3">
      <c r="G5341" s="3" t="s">
        <v>75</v>
      </c>
      <c r="H5341" s="3" t="s">
        <v>79</v>
      </c>
      <c r="I5341" s="3" t="s">
        <v>25</v>
      </c>
      <c r="J5341" s="3" t="s">
        <v>83</v>
      </c>
      <c r="K5341" s="3" t="s">
        <v>84</v>
      </c>
      <c r="L5341" s="6">
        <v>19868</v>
      </c>
      <c r="M5341" s="6">
        <v>97051</v>
      </c>
      <c r="N5341" s="6">
        <v>50249</v>
      </c>
      <c r="O5341" s="6">
        <v>41696</v>
      </c>
      <c r="P5341" s="6">
        <v>84732</v>
      </c>
      <c r="Q5341" s="6">
        <v>58719.199999999997</v>
      </c>
    </row>
    <row r="5342" spans="7:17" x14ac:dyDescent="0.3">
      <c r="G5342" s="3" t="s">
        <v>75</v>
      </c>
      <c r="H5342" s="3" t="s">
        <v>79</v>
      </c>
      <c r="I5342" s="3" t="s">
        <v>25</v>
      </c>
      <c r="J5342" s="3" t="s">
        <v>83</v>
      </c>
      <c r="K5342" s="3" t="s">
        <v>24</v>
      </c>
      <c r="L5342" s="6">
        <v>19868</v>
      </c>
      <c r="M5342" s="6">
        <v>97051</v>
      </c>
      <c r="N5342" s="6">
        <v>50249</v>
      </c>
      <c r="O5342" s="6">
        <v>41696</v>
      </c>
      <c r="P5342" s="6">
        <v>100893</v>
      </c>
      <c r="Q5342" s="6">
        <v>61951.4</v>
      </c>
    </row>
    <row r="5343" spans="7:17" x14ac:dyDescent="0.3">
      <c r="G5343" s="3" t="s">
        <v>75</v>
      </c>
      <c r="H5343" s="3" t="s">
        <v>79</v>
      </c>
      <c r="I5343" s="3" t="s">
        <v>25</v>
      </c>
      <c r="J5343" s="3" t="s">
        <v>84</v>
      </c>
      <c r="K5343" s="3" t="s">
        <v>24</v>
      </c>
      <c r="L5343" s="6">
        <v>19868</v>
      </c>
      <c r="M5343" s="6">
        <v>97051</v>
      </c>
      <c r="N5343" s="6">
        <v>50249</v>
      </c>
      <c r="O5343" s="6">
        <v>84732</v>
      </c>
      <c r="P5343" s="6">
        <v>100893</v>
      </c>
      <c r="Q5343" s="6">
        <v>70558.600000000006</v>
      </c>
    </row>
    <row r="5344" spans="7:17" x14ac:dyDescent="0.3">
      <c r="G5344" s="3" t="s">
        <v>75</v>
      </c>
      <c r="H5344" s="3" t="s">
        <v>79</v>
      </c>
      <c r="I5344" s="3" t="s">
        <v>80</v>
      </c>
      <c r="J5344" s="3" t="s">
        <v>81</v>
      </c>
      <c r="K5344" s="3" t="s">
        <v>82</v>
      </c>
      <c r="L5344" s="6">
        <v>19868</v>
      </c>
      <c r="M5344" s="6">
        <v>97051</v>
      </c>
      <c r="N5344" s="6">
        <v>117461</v>
      </c>
      <c r="O5344" s="6">
        <v>36016</v>
      </c>
      <c r="P5344" s="6">
        <v>33332</v>
      </c>
      <c r="Q5344" s="6">
        <v>60745.599999999999</v>
      </c>
    </row>
    <row r="5345" spans="7:17" x14ac:dyDescent="0.3">
      <c r="G5345" s="3" t="s">
        <v>75</v>
      </c>
      <c r="H5345" s="3" t="s">
        <v>79</v>
      </c>
      <c r="I5345" s="3" t="s">
        <v>80</v>
      </c>
      <c r="J5345" s="3" t="s">
        <v>81</v>
      </c>
      <c r="K5345" s="3" t="s">
        <v>83</v>
      </c>
      <c r="L5345" s="6">
        <v>19868</v>
      </c>
      <c r="M5345" s="6">
        <v>97051</v>
      </c>
      <c r="N5345" s="6">
        <v>117461</v>
      </c>
      <c r="O5345" s="6">
        <v>36016</v>
      </c>
      <c r="P5345" s="6">
        <v>41696</v>
      </c>
      <c r="Q5345" s="6">
        <v>62418.400000000001</v>
      </c>
    </row>
    <row r="5346" spans="7:17" x14ac:dyDescent="0.3">
      <c r="G5346" s="3" t="s">
        <v>75</v>
      </c>
      <c r="H5346" s="3" t="s">
        <v>79</v>
      </c>
      <c r="I5346" s="3" t="s">
        <v>80</v>
      </c>
      <c r="J5346" s="3" t="s">
        <v>81</v>
      </c>
      <c r="K5346" s="3" t="s">
        <v>84</v>
      </c>
      <c r="L5346" s="6">
        <v>19868</v>
      </c>
      <c r="M5346" s="6">
        <v>97051</v>
      </c>
      <c r="N5346" s="6">
        <v>117461</v>
      </c>
      <c r="O5346" s="6">
        <v>36016</v>
      </c>
      <c r="P5346" s="6">
        <v>84732</v>
      </c>
      <c r="Q5346" s="6">
        <v>71025.600000000006</v>
      </c>
    </row>
    <row r="5347" spans="7:17" x14ac:dyDescent="0.3">
      <c r="G5347" s="3" t="s">
        <v>75</v>
      </c>
      <c r="H5347" s="3" t="s">
        <v>79</v>
      </c>
      <c r="I5347" s="3" t="s">
        <v>80</v>
      </c>
      <c r="J5347" s="3" t="s">
        <v>81</v>
      </c>
      <c r="K5347" s="3" t="s">
        <v>24</v>
      </c>
      <c r="L5347" s="6">
        <v>19868</v>
      </c>
      <c r="M5347" s="6">
        <v>97051</v>
      </c>
      <c r="N5347" s="6">
        <v>117461</v>
      </c>
      <c r="O5347" s="6">
        <v>36016</v>
      </c>
      <c r="P5347" s="6">
        <v>100893</v>
      </c>
      <c r="Q5347" s="6">
        <v>74257.8</v>
      </c>
    </row>
    <row r="5348" spans="7:17" x14ac:dyDescent="0.3">
      <c r="G5348" s="3" t="s">
        <v>75</v>
      </c>
      <c r="H5348" s="3" t="s">
        <v>79</v>
      </c>
      <c r="I5348" s="3" t="s">
        <v>80</v>
      </c>
      <c r="J5348" s="3" t="s">
        <v>82</v>
      </c>
      <c r="K5348" s="3" t="s">
        <v>83</v>
      </c>
      <c r="L5348" s="6">
        <v>19868</v>
      </c>
      <c r="M5348" s="6">
        <v>97051</v>
      </c>
      <c r="N5348" s="6">
        <v>117461</v>
      </c>
      <c r="O5348" s="6">
        <v>33332</v>
      </c>
      <c r="P5348" s="6">
        <v>41696</v>
      </c>
      <c r="Q5348" s="6">
        <v>61881.599999999999</v>
      </c>
    </row>
    <row r="5349" spans="7:17" x14ac:dyDescent="0.3">
      <c r="G5349" s="3" t="s">
        <v>75</v>
      </c>
      <c r="H5349" s="3" t="s">
        <v>79</v>
      </c>
      <c r="I5349" s="3" t="s">
        <v>80</v>
      </c>
      <c r="J5349" s="3" t="s">
        <v>82</v>
      </c>
      <c r="K5349" s="3" t="s">
        <v>84</v>
      </c>
      <c r="L5349" s="6">
        <v>19868</v>
      </c>
      <c r="M5349" s="6">
        <v>97051</v>
      </c>
      <c r="N5349" s="6">
        <v>117461</v>
      </c>
      <c r="O5349" s="6">
        <v>33332</v>
      </c>
      <c r="P5349" s="6">
        <v>84732</v>
      </c>
      <c r="Q5349" s="6">
        <v>70488.800000000003</v>
      </c>
    </row>
    <row r="5350" spans="7:17" x14ac:dyDescent="0.3">
      <c r="G5350" s="3" t="s">
        <v>75</v>
      </c>
      <c r="H5350" s="3" t="s">
        <v>79</v>
      </c>
      <c r="I5350" s="3" t="s">
        <v>80</v>
      </c>
      <c r="J5350" s="3" t="s">
        <v>82</v>
      </c>
      <c r="K5350" s="3" t="s">
        <v>24</v>
      </c>
      <c r="L5350" s="6">
        <v>19868</v>
      </c>
      <c r="M5350" s="6">
        <v>97051</v>
      </c>
      <c r="N5350" s="6">
        <v>117461</v>
      </c>
      <c r="O5350" s="6">
        <v>33332</v>
      </c>
      <c r="P5350" s="6">
        <v>100893</v>
      </c>
      <c r="Q5350" s="6">
        <v>73721</v>
      </c>
    </row>
    <row r="5351" spans="7:17" x14ac:dyDescent="0.3">
      <c r="G5351" s="3" t="s">
        <v>75</v>
      </c>
      <c r="H5351" s="3" t="s">
        <v>79</v>
      </c>
      <c r="I5351" s="3" t="s">
        <v>80</v>
      </c>
      <c r="J5351" s="3" t="s">
        <v>83</v>
      </c>
      <c r="K5351" s="3" t="s">
        <v>84</v>
      </c>
      <c r="L5351" s="6">
        <v>19868</v>
      </c>
      <c r="M5351" s="6">
        <v>97051</v>
      </c>
      <c r="N5351" s="6">
        <v>117461</v>
      </c>
      <c r="O5351" s="6">
        <v>41696</v>
      </c>
      <c r="P5351" s="6">
        <v>84732</v>
      </c>
      <c r="Q5351" s="6">
        <v>72161.600000000006</v>
      </c>
    </row>
    <row r="5352" spans="7:17" x14ac:dyDescent="0.3">
      <c r="G5352" s="3" t="s">
        <v>75</v>
      </c>
      <c r="H5352" s="3" t="s">
        <v>79</v>
      </c>
      <c r="I5352" s="3" t="s">
        <v>80</v>
      </c>
      <c r="J5352" s="3" t="s">
        <v>83</v>
      </c>
      <c r="K5352" s="3" t="s">
        <v>24</v>
      </c>
      <c r="L5352" s="6">
        <v>19868</v>
      </c>
      <c r="M5352" s="6">
        <v>97051</v>
      </c>
      <c r="N5352" s="6">
        <v>117461</v>
      </c>
      <c r="O5352" s="6">
        <v>41696</v>
      </c>
      <c r="P5352" s="6">
        <v>100893</v>
      </c>
      <c r="Q5352" s="6">
        <v>75393.8</v>
      </c>
    </row>
    <row r="5353" spans="7:17" x14ac:dyDescent="0.3">
      <c r="G5353" s="3" t="s">
        <v>75</v>
      </c>
      <c r="H5353" s="3" t="s">
        <v>79</v>
      </c>
      <c r="I5353" s="3" t="s">
        <v>80</v>
      </c>
      <c r="J5353" s="3" t="s">
        <v>84</v>
      </c>
      <c r="K5353" s="3" t="s">
        <v>24</v>
      </c>
      <c r="L5353" s="6">
        <v>19868</v>
      </c>
      <c r="M5353" s="6">
        <v>97051</v>
      </c>
      <c r="N5353" s="6">
        <v>117461</v>
      </c>
      <c r="O5353" s="6">
        <v>84732</v>
      </c>
      <c r="P5353" s="6">
        <v>100893</v>
      </c>
      <c r="Q5353" s="6">
        <v>84001</v>
      </c>
    </row>
    <row r="5354" spans="7:17" x14ac:dyDescent="0.3">
      <c r="G5354" s="3" t="s">
        <v>75</v>
      </c>
      <c r="H5354" s="3" t="s">
        <v>79</v>
      </c>
      <c r="I5354" s="3" t="s">
        <v>81</v>
      </c>
      <c r="J5354" s="3" t="s">
        <v>82</v>
      </c>
      <c r="K5354" s="3" t="s">
        <v>83</v>
      </c>
      <c r="L5354" s="6">
        <v>19868</v>
      </c>
      <c r="M5354" s="6">
        <v>97051</v>
      </c>
      <c r="N5354" s="6">
        <v>36016</v>
      </c>
      <c r="O5354" s="6">
        <v>33332</v>
      </c>
      <c r="P5354" s="6">
        <v>41696</v>
      </c>
      <c r="Q5354" s="6">
        <v>45592.6</v>
      </c>
    </row>
    <row r="5355" spans="7:17" x14ac:dyDescent="0.3">
      <c r="G5355" s="3" t="s">
        <v>75</v>
      </c>
      <c r="H5355" s="3" t="s">
        <v>79</v>
      </c>
      <c r="I5355" s="3" t="s">
        <v>81</v>
      </c>
      <c r="J5355" s="3" t="s">
        <v>82</v>
      </c>
      <c r="K5355" s="3" t="s">
        <v>84</v>
      </c>
      <c r="L5355" s="6">
        <v>19868</v>
      </c>
      <c r="M5355" s="6">
        <v>97051</v>
      </c>
      <c r="N5355" s="6">
        <v>36016</v>
      </c>
      <c r="O5355" s="6">
        <v>33332</v>
      </c>
      <c r="P5355" s="6">
        <v>84732</v>
      </c>
      <c r="Q5355" s="6">
        <v>54199.8</v>
      </c>
    </row>
    <row r="5356" spans="7:17" x14ac:dyDescent="0.3">
      <c r="G5356" s="3" t="s">
        <v>75</v>
      </c>
      <c r="H5356" s="3" t="s">
        <v>79</v>
      </c>
      <c r="I5356" s="3" t="s">
        <v>81</v>
      </c>
      <c r="J5356" s="3" t="s">
        <v>82</v>
      </c>
      <c r="K5356" s="3" t="s">
        <v>24</v>
      </c>
      <c r="L5356" s="6">
        <v>19868</v>
      </c>
      <c r="M5356" s="6">
        <v>97051</v>
      </c>
      <c r="N5356" s="6">
        <v>36016</v>
      </c>
      <c r="O5356" s="6">
        <v>33332</v>
      </c>
      <c r="P5356" s="6">
        <v>100893</v>
      </c>
      <c r="Q5356" s="6">
        <v>57432</v>
      </c>
    </row>
    <row r="5357" spans="7:17" x14ac:dyDescent="0.3">
      <c r="G5357" s="3" t="s">
        <v>75</v>
      </c>
      <c r="H5357" s="3" t="s">
        <v>79</v>
      </c>
      <c r="I5357" s="3" t="s">
        <v>81</v>
      </c>
      <c r="J5357" s="3" t="s">
        <v>83</v>
      </c>
      <c r="K5357" s="3" t="s">
        <v>84</v>
      </c>
      <c r="L5357" s="6">
        <v>19868</v>
      </c>
      <c r="M5357" s="6">
        <v>97051</v>
      </c>
      <c r="N5357" s="6">
        <v>36016</v>
      </c>
      <c r="O5357" s="6">
        <v>41696</v>
      </c>
      <c r="P5357" s="6">
        <v>84732</v>
      </c>
      <c r="Q5357" s="6">
        <v>55872.6</v>
      </c>
    </row>
    <row r="5358" spans="7:17" x14ac:dyDescent="0.3">
      <c r="G5358" s="3" t="s">
        <v>75</v>
      </c>
      <c r="H5358" s="3" t="s">
        <v>79</v>
      </c>
      <c r="I5358" s="3" t="s">
        <v>81</v>
      </c>
      <c r="J5358" s="3" t="s">
        <v>83</v>
      </c>
      <c r="K5358" s="3" t="s">
        <v>24</v>
      </c>
      <c r="L5358" s="6">
        <v>19868</v>
      </c>
      <c r="M5358" s="6">
        <v>97051</v>
      </c>
      <c r="N5358" s="6">
        <v>36016</v>
      </c>
      <c r="O5358" s="6">
        <v>41696</v>
      </c>
      <c r="P5358" s="6">
        <v>100893</v>
      </c>
      <c r="Q5358" s="6">
        <v>59104.800000000003</v>
      </c>
    </row>
    <row r="5359" spans="7:17" x14ac:dyDescent="0.3">
      <c r="G5359" s="3" t="s">
        <v>75</v>
      </c>
      <c r="H5359" s="3" t="s">
        <v>79</v>
      </c>
      <c r="I5359" s="3" t="s">
        <v>81</v>
      </c>
      <c r="J5359" s="3" t="s">
        <v>84</v>
      </c>
      <c r="K5359" s="3" t="s">
        <v>24</v>
      </c>
      <c r="L5359" s="6">
        <v>19868</v>
      </c>
      <c r="M5359" s="6">
        <v>97051</v>
      </c>
      <c r="N5359" s="6">
        <v>36016</v>
      </c>
      <c r="O5359" s="6">
        <v>84732</v>
      </c>
      <c r="P5359" s="6">
        <v>100893</v>
      </c>
      <c r="Q5359" s="6">
        <v>67712</v>
      </c>
    </row>
    <row r="5360" spans="7:17" x14ac:dyDescent="0.3">
      <c r="G5360" s="3" t="s">
        <v>75</v>
      </c>
      <c r="H5360" s="3" t="s">
        <v>79</v>
      </c>
      <c r="I5360" s="3" t="s">
        <v>82</v>
      </c>
      <c r="J5360" s="3" t="s">
        <v>83</v>
      </c>
      <c r="K5360" s="3" t="s">
        <v>84</v>
      </c>
      <c r="L5360" s="6">
        <v>19868</v>
      </c>
      <c r="M5360" s="6">
        <v>97051</v>
      </c>
      <c r="N5360" s="6">
        <v>33332</v>
      </c>
      <c r="O5360" s="6">
        <v>41696</v>
      </c>
      <c r="P5360" s="6">
        <v>84732</v>
      </c>
      <c r="Q5360" s="6">
        <v>55335.8</v>
      </c>
    </row>
    <row r="5361" spans="7:17" x14ac:dyDescent="0.3">
      <c r="G5361" s="3" t="s">
        <v>75</v>
      </c>
      <c r="H5361" s="3" t="s">
        <v>79</v>
      </c>
      <c r="I5361" s="3" t="s">
        <v>82</v>
      </c>
      <c r="J5361" s="3" t="s">
        <v>83</v>
      </c>
      <c r="K5361" s="3" t="s">
        <v>24</v>
      </c>
      <c r="L5361" s="6">
        <v>19868</v>
      </c>
      <c r="M5361" s="6">
        <v>97051</v>
      </c>
      <c r="N5361" s="6">
        <v>33332</v>
      </c>
      <c r="O5361" s="6">
        <v>41696</v>
      </c>
      <c r="P5361" s="6">
        <v>100893</v>
      </c>
      <c r="Q5361" s="6">
        <v>58568</v>
      </c>
    </row>
    <row r="5362" spans="7:17" x14ac:dyDescent="0.3">
      <c r="G5362" s="3" t="s">
        <v>75</v>
      </c>
      <c r="H5362" s="3" t="s">
        <v>79</v>
      </c>
      <c r="I5362" s="3" t="s">
        <v>82</v>
      </c>
      <c r="J5362" s="3" t="s">
        <v>84</v>
      </c>
      <c r="K5362" s="3" t="s">
        <v>24</v>
      </c>
      <c r="L5362" s="6">
        <v>19868</v>
      </c>
      <c r="M5362" s="6">
        <v>97051</v>
      </c>
      <c r="N5362" s="6">
        <v>33332</v>
      </c>
      <c r="O5362" s="6">
        <v>84732</v>
      </c>
      <c r="P5362" s="6">
        <v>100893</v>
      </c>
      <c r="Q5362" s="6">
        <v>67175.199999999997</v>
      </c>
    </row>
    <row r="5363" spans="7:17" x14ac:dyDescent="0.3">
      <c r="G5363" s="3" t="s">
        <v>75</v>
      </c>
      <c r="H5363" s="3" t="s">
        <v>79</v>
      </c>
      <c r="I5363" s="3" t="s">
        <v>83</v>
      </c>
      <c r="J5363" s="3" t="s">
        <v>84</v>
      </c>
      <c r="K5363" s="3" t="s">
        <v>24</v>
      </c>
      <c r="L5363" s="6">
        <v>19868</v>
      </c>
      <c r="M5363" s="6">
        <v>97051</v>
      </c>
      <c r="N5363" s="6">
        <v>41696</v>
      </c>
      <c r="O5363" s="6">
        <v>84732</v>
      </c>
      <c r="P5363" s="6">
        <v>100893</v>
      </c>
      <c r="Q5363" s="6">
        <v>68848</v>
      </c>
    </row>
    <row r="5364" spans="7:17" x14ac:dyDescent="0.3">
      <c r="G5364" s="3" t="s">
        <v>75</v>
      </c>
      <c r="H5364" s="3" t="s">
        <v>25</v>
      </c>
      <c r="I5364" s="3" t="s">
        <v>80</v>
      </c>
      <c r="J5364" s="3" t="s">
        <v>81</v>
      </c>
      <c r="K5364" s="3" t="s">
        <v>82</v>
      </c>
      <c r="L5364" s="6">
        <v>19868</v>
      </c>
      <c r="M5364" s="6">
        <v>50249</v>
      </c>
      <c r="N5364" s="6">
        <v>117461</v>
      </c>
      <c r="O5364" s="6">
        <v>36016</v>
      </c>
      <c r="P5364" s="6">
        <v>33332</v>
      </c>
      <c r="Q5364" s="6">
        <v>51385.2</v>
      </c>
    </row>
    <row r="5365" spans="7:17" x14ac:dyDescent="0.3">
      <c r="G5365" s="3" t="s">
        <v>75</v>
      </c>
      <c r="H5365" s="3" t="s">
        <v>25</v>
      </c>
      <c r="I5365" s="3" t="s">
        <v>80</v>
      </c>
      <c r="J5365" s="3" t="s">
        <v>81</v>
      </c>
      <c r="K5365" s="3" t="s">
        <v>83</v>
      </c>
      <c r="L5365" s="6">
        <v>19868</v>
      </c>
      <c r="M5365" s="6">
        <v>50249</v>
      </c>
      <c r="N5365" s="6">
        <v>117461</v>
      </c>
      <c r="O5365" s="6">
        <v>36016</v>
      </c>
      <c r="P5365" s="6">
        <v>41696</v>
      </c>
      <c r="Q5365" s="6">
        <v>53058</v>
      </c>
    </row>
    <row r="5366" spans="7:17" x14ac:dyDescent="0.3">
      <c r="G5366" s="3" t="s">
        <v>75</v>
      </c>
      <c r="H5366" s="3" t="s">
        <v>25</v>
      </c>
      <c r="I5366" s="3" t="s">
        <v>80</v>
      </c>
      <c r="J5366" s="3" t="s">
        <v>81</v>
      </c>
      <c r="K5366" s="3" t="s">
        <v>84</v>
      </c>
      <c r="L5366" s="6">
        <v>19868</v>
      </c>
      <c r="M5366" s="6">
        <v>50249</v>
      </c>
      <c r="N5366" s="6">
        <v>117461</v>
      </c>
      <c r="O5366" s="6">
        <v>36016</v>
      </c>
      <c r="P5366" s="6">
        <v>84732</v>
      </c>
      <c r="Q5366" s="6">
        <v>61665.2</v>
      </c>
    </row>
    <row r="5367" spans="7:17" x14ac:dyDescent="0.3">
      <c r="G5367" s="3" t="s">
        <v>75</v>
      </c>
      <c r="H5367" s="3" t="s">
        <v>25</v>
      </c>
      <c r="I5367" s="3" t="s">
        <v>80</v>
      </c>
      <c r="J5367" s="3" t="s">
        <v>81</v>
      </c>
      <c r="K5367" s="3" t="s">
        <v>24</v>
      </c>
      <c r="L5367" s="6">
        <v>19868</v>
      </c>
      <c r="M5367" s="6">
        <v>50249</v>
      </c>
      <c r="N5367" s="6">
        <v>117461</v>
      </c>
      <c r="O5367" s="6">
        <v>36016</v>
      </c>
      <c r="P5367" s="6">
        <v>100893</v>
      </c>
      <c r="Q5367" s="6">
        <v>64897.4</v>
      </c>
    </row>
    <row r="5368" spans="7:17" x14ac:dyDescent="0.3">
      <c r="G5368" s="3" t="s">
        <v>75</v>
      </c>
      <c r="H5368" s="3" t="s">
        <v>25</v>
      </c>
      <c r="I5368" s="3" t="s">
        <v>80</v>
      </c>
      <c r="J5368" s="3" t="s">
        <v>82</v>
      </c>
      <c r="K5368" s="3" t="s">
        <v>83</v>
      </c>
      <c r="L5368" s="6">
        <v>19868</v>
      </c>
      <c r="M5368" s="6">
        <v>50249</v>
      </c>
      <c r="N5368" s="6">
        <v>117461</v>
      </c>
      <c r="O5368" s="6">
        <v>33332</v>
      </c>
      <c r="P5368" s="6">
        <v>41696</v>
      </c>
      <c r="Q5368" s="6">
        <v>52521.2</v>
      </c>
    </row>
    <row r="5369" spans="7:17" x14ac:dyDescent="0.3">
      <c r="G5369" s="3" t="s">
        <v>75</v>
      </c>
      <c r="H5369" s="3" t="s">
        <v>25</v>
      </c>
      <c r="I5369" s="3" t="s">
        <v>80</v>
      </c>
      <c r="J5369" s="3" t="s">
        <v>82</v>
      </c>
      <c r="K5369" s="3" t="s">
        <v>84</v>
      </c>
      <c r="L5369" s="6">
        <v>19868</v>
      </c>
      <c r="M5369" s="6">
        <v>50249</v>
      </c>
      <c r="N5369" s="6">
        <v>117461</v>
      </c>
      <c r="O5369" s="6">
        <v>33332</v>
      </c>
      <c r="P5369" s="6">
        <v>84732</v>
      </c>
      <c r="Q5369" s="6">
        <v>61128.4</v>
      </c>
    </row>
    <row r="5370" spans="7:17" x14ac:dyDescent="0.3">
      <c r="G5370" s="3" t="s">
        <v>75</v>
      </c>
      <c r="H5370" s="3" t="s">
        <v>25</v>
      </c>
      <c r="I5370" s="3" t="s">
        <v>80</v>
      </c>
      <c r="J5370" s="3" t="s">
        <v>82</v>
      </c>
      <c r="K5370" s="3" t="s">
        <v>24</v>
      </c>
      <c r="L5370" s="6">
        <v>19868</v>
      </c>
      <c r="M5370" s="6">
        <v>50249</v>
      </c>
      <c r="N5370" s="6">
        <v>117461</v>
      </c>
      <c r="O5370" s="6">
        <v>33332</v>
      </c>
      <c r="P5370" s="6">
        <v>100893</v>
      </c>
      <c r="Q5370" s="6">
        <v>64360.6</v>
      </c>
    </row>
    <row r="5371" spans="7:17" x14ac:dyDescent="0.3">
      <c r="G5371" s="3" t="s">
        <v>75</v>
      </c>
      <c r="H5371" s="3" t="s">
        <v>25</v>
      </c>
      <c r="I5371" s="3" t="s">
        <v>80</v>
      </c>
      <c r="J5371" s="3" t="s">
        <v>83</v>
      </c>
      <c r="K5371" s="3" t="s">
        <v>84</v>
      </c>
      <c r="L5371" s="6">
        <v>19868</v>
      </c>
      <c r="M5371" s="6">
        <v>50249</v>
      </c>
      <c r="N5371" s="6">
        <v>117461</v>
      </c>
      <c r="O5371" s="6">
        <v>41696</v>
      </c>
      <c r="P5371" s="6">
        <v>84732</v>
      </c>
      <c r="Q5371" s="6">
        <v>62801.2</v>
      </c>
    </row>
    <row r="5372" spans="7:17" x14ac:dyDescent="0.3">
      <c r="G5372" s="3" t="s">
        <v>75</v>
      </c>
      <c r="H5372" s="3" t="s">
        <v>25</v>
      </c>
      <c r="I5372" s="3" t="s">
        <v>80</v>
      </c>
      <c r="J5372" s="3" t="s">
        <v>83</v>
      </c>
      <c r="K5372" s="3" t="s">
        <v>24</v>
      </c>
      <c r="L5372" s="6">
        <v>19868</v>
      </c>
      <c r="M5372" s="6">
        <v>50249</v>
      </c>
      <c r="N5372" s="6">
        <v>117461</v>
      </c>
      <c r="O5372" s="6">
        <v>41696</v>
      </c>
      <c r="P5372" s="6">
        <v>100893</v>
      </c>
      <c r="Q5372" s="6">
        <v>66033.399999999994</v>
      </c>
    </row>
    <row r="5373" spans="7:17" x14ac:dyDescent="0.3">
      <c r="G5373" s="3" t="s">
        <v>75</v>
      </c>
      <c r="H5373" s="3" t="s">
        <v>25</v>
      </c>
      <c r="I5373" s="3" t="s">
        <v>80</v>
      </c>
      <c r="J5373" s="3" t="s">
        <v>84</v>
      </c>
      <c r="K5373" s="3" t="s">
        <v>24</v>
      </c>
      <c r="L5373" s="6">
        <v>19868</v>
      </c>
      <c r="M5373" s="6">
        <v>50249</v>
      </c>
      <c r="N5373" s="6">
        <v>117461</v>
      </c>
      <c r="O5373" s="6">
        <v>84732</v>
      </c>
      <c r="P5373" s="6">
        <v>100893</v>
      </c>
      <c r="Q5373" s="6">
        <v>74640.600000000006</v>
      </c>
    </row>
    <row r="5374" spans="7:17" x14ac:dyDescent="0.3">
      <c r="G5374" s="3" t="s">
        <v>75</v>
      </c>
      <c r="H5374" s="3" t="s">
        <v>25</v>
      </c>
      <c r="I5374" s="3" t="s">
        <v>81</v>
      </c>
      <c r="J5374" s="3" t="s">
        <v>82</v>
      </c>
      <c r="K5374" s="3" t="s">
        <v>83</v>
      </c>
      <c r="L5374" s="6">
        <v>19868</v>
      </c>
      <c r="M5374" s="6">
        <v>50249</v>
      </c>
      <c r="N5374" s="6">
        <v>36016</v>
      </c>
      <c r="O5374" s="6">
        <v>33332</v>
      </c>
      <c r="P5374" s="6">
        <v>41696</v>
      </c>
      <c r="Q5374" s="6">
        <v>36232.199999999997</v>
      </c>
    </row>
    <row r="5375" spans="7:17" x14ac:dyDescent="0.3">
      <c r="G5375" s="3" t="s">
        <v>75</v>
      </c>
      <c r="H5375" s="3" t="s">
        <v>25</v>
      </c>
      <c r="I5375" s="3" t="s">
        <v>81</v>
      </c>
      <c r="J5375" s="3" t="s">
        <v>82</v>
      </c>
      <c r="K5375" s="3" t="s">
        <v>84</v>
      </c>
      <c r="L5375" s="6">
        <v>19868</v>
      </c>
      <c r="M5375" s="6">
        <v>50249</v>
      </c>
      <c r="N5375" s="6">
        <v>36016</v>
      </c>
      <c r="O5375" s="6">
        <v>33332</v>
      </c>
      <c r="P5375" s="6">
        <v>84732</v>
      </c>
      <c r="Q5375" s="6">
        <v>44839.4</v>
      </c>
    </row>
    <row r="5376" spans="7:17" x14ac:dyDescent="0.3">
      <c r="G5376" s="3" t="s">
        <v>75</v>
      </c>
      <c r="H5376" s="3" t="s">
        <v>25</v>
      </c>
      <c r="I5376" s="3" t="s">
        <v>81</v>
      </c>
      <c r="J5376" s="3" t="s">
        <v>82</v>
      </c>
      <c r="K5376" s="3" t="s">
        <v>24</v>
      </c>
      <c r="L5376" s="6">
        <v>19868</v>
      </c>
      <c r="M5376" s="6">
        <v>50249</v>
      </c>
      <c r="N5376" s="6">
        <v>36016</v>
      </c>
      <c r="O5376" s="6">
        <v>33332</v>
      </c>
      <c r="P5376" s="6">
        <v>100893</v>
      </c>
      <c r="Q5376" s="6">
        <v>48071.6</v>
      </c>
    </row>
    <row r="5377" spans="7:17" x14ac:dyDescent="0.3">
      <c r="G5377" s="3" t="s">
        <v>75</v>
      </c>
      <c r="H5377" s="3" t="s">
        <v>25</v>
      </c>
      <c r="I5377" s="3" t="s">
        <v>81</v>
      </c>
      <c r="J5377" s="3" t="s">
        <v>83</v>
      </c>
      <c r="K5377" s="3" t="s">
        <v>84</v>
      </c>
      <c r="L5377" s="6">
        <v>19868</v>
      </c>
      <c r="M5377" s="6">
        <v>50249</v>
      </c>
      <c r="N5377" s="6">
        <v>36016</v>
      </c>
      <c r="O5377" s="6">
        <v>41696</v>
      </c>
      <c r="P5377" s="6">
        <v>84732</v>
      </c>
      <c r="Q5377" s="6">
        <v>46512.2</v>
      </c>
    </row>
    <row r="5378" spans="7:17" x14ac:dyDescent="0.3">
      <c r="G5378" s="3" t="s">
        <v>75</v>
      </c>
      <c r="H5378" s="3" t="s">
        <v>25</v>
      </c>
      <c r="I5378" s="3" t="s">
        <v>81</v>
      </c>
      <c r="J5378" s="3" t="s">
        <v>83</v>
      </c>
      <c r="K5378" s="3" t="s">
        <v>24</v>
      </c>
      <c r="L5378" s="6">
        <v>19868</v>
      </c>
      <c r="M5378" s="6">
        <v>50249</v>
      </c>
      <c r="N5378" s="6">
        <v>36016</v>
      </c>
      <c r="O5378" s="6">
        <v>41696</v>
      </c>
      <c r="P5378" s="6">
        <v>100893</v>
      </c>
      <c r="Q5378" s="6">
        <v>49744.4</v>
      </c>
    </row>
    <row r="5379" spans="7:17" x14ac:dyDescent="0.3">
      <c r="G5379" s="3" t="s">
        <v>75</v>
      </c>
      <c r="H5379" s="3" t="s">
        <v>25</v>
      </c>
      <c r="I5379" s="3" t="s">
        <v>81</v>
      </c>
      <c r="J5379" s="3" t="s">
        <v>84</v>
      </c>
      <c r="K5379" s="3" t="s">
        <v>24</v>
      </c>
      <c r="L5379" s="6">
        <v>19868</v>
      </c>
      <c r="M5379" s="6">
        <v>50249</v>
      </c>
      <c r="N5379" s="6">
        <v>36016</v>
      </c>
      <c r="O5379" s="6">
        <v>84732</v>
      </c>
      <c r="P5379" s="6">
        <v>100893</v>
      </c>
      <c r="Q5379" s="6">
        <v>58351.6</v>
      </c>
    </row>
    <row r="5380" spans="7:17" x14ac:dyDescent="0.3">
      <c r="G5380" s="3" t="s">
        <v>75</v>
      </c>
      <c r="H5380" s="3" t="s">
        <v>25</v>
      </c>
      <c r="I5380" s="3" t="s">
        <v>82</v>
      </c>
      <c r="J5380" s="3" t="s">
        <v>83</v>
      </c>
      <c r="K5380" s="3" t="s">
        <v>84</v>
      </c>
      <c r="L5380" s="6">
        <v>19868</v>
      </c>
      <c r="M5380" s="6">
        <v>50249</v>
      </c>
      <c r="N5380" s="6">
        <v>33332</v>
      </c>
      <c r="O5380" s="6">
        <v>41696</v>
      </c>
      <c r="P5380" s="6">
        <v>84732</v>
      </c>
      <c r="Q5380" s="6">
        <v>45975.4</v>
      </c>
    </row>
    <row r="5381" spans="7:17" x14ac:dyDescent="0.3">
      <c r="G5381" s="3" t="s">
        <v>75</v>
      </c>
      <c r="H5381" s="3" t="s">
        <v>25</v>
      </c>
      <c r="I5381" s="3" t="s">
        <v>82</v>
      </c>
      <c r="J5381" s="3" t="s">
        <v>83</v>
      </c>
      <c r="K5381" s="3" t="s">
        <v>24</v>
      </c>
      <c r="L5381" s="6">
        <v>19868</v>
      </c>
      <c r="M5381" s="6">
        <v>50249</v>
      </c>
      <c r="N5381" s="6">
        <v>33332</v>
      </c>
      <c r="O5381" s="6">
        <v>41696</v>
      </c>
      <c r="P5381" s="6">
        <v>100893</v>
      </c>
      <c r="Q5381" s="6">
        <v>49207.6</v>
      </c>
    </row>
    <row r="5382" spans="7:17" x14ac:dyDescent="0.3">
      <c r="G5382" s="3" t="s">
        <v>75</v>
      </c>
      <c r="H5382" s="3" t="s">
        <v>25</v>
      </c>
      <c r="I5382" s="3" t="s">
        <v>82</v>
      </c>
      <c r="J5382" s="3" t="s">
        <v>84</v>
      </c>
      <c r="K5382" s="3" t="s">
        <v>24</v>
      </c>
      <c r="L5382" s="6">
        <v>19868</v>
      </c>
      <c r="M5382" s="6">
        <v>50249</v>
      </c>
      <c r="N5382" s="6">
        <v>33332</v>
      </c>
      <c r="O5382" s="6">
        <v>84732</v>
      </c>
      <c r="P5382" s="6">
        <v>100893</v>
      </c>
      <c r="Q5382" s="6">
        <v>57814.8</v>
      </c>
    </row>
    <row r="5383" spans="7:17" x14ac:dyDescent="0.3">
      <c r="G5383" s="3" t="s">
        <v>75</v>
      </c>
      <c r="H5383" s="3" t="s">
        <v>25</v>
      </c>
      <c r="I5383" s="3" t="s">
        <v>83</v>
      </c>
      <c r="J5383" s="3" t="s">
        <v>84</v>
      </c>
      <c r="K5383" s="3" t="s">
        <v>24</v>
      </c>
      <c r="L5383" s="6">
        <v>19868</v>
      </c>
      <c r="M5383" s="6">
        <v>50249</v>
      </c>
      <c r="N5383" s="6">
        <v>41696</v>
      </c>
      <c r="O5383" s="6">
        <v>84732</v>
      </c>
      <c r="P5383" s="6">
        <v>100893</v>
      </c>
      <c r="Q5383" s="6">
        <v>59487.6</v>
      </c>
    </row>
    <row r="5384" spans="7:17" x14ac:dyDescent="0.3">
      <c r="G5384" s="3" t="s">
        <v>75</v>
      </c>
      <c r="H5384" s="3" t="s">
        <v>80</v>
      </c>
      <c r="I5384" s="3" t="s">
        <v>81</v>
      </c>
      <c r="J5384" s="3" t="s">
        <v>82</v>
      </c>
      <c r="K5384" s="3" t="s">
        <v>83</v>
      </c>
      <c r="L5384" s="6">
        <v>19868</v>
      </c>
      <c r="M5384" s="6">
        <v>117461</v>
      </c>
      <c r="N5384" s="6">
        <v>36016</v>
      </c>
      <c r="O5384" s="6">
        <v>33332</v>
      </c>
      <c r="P5384" s="6">
        <v>41696</v>
      </c>
      <c r="Q5384" s="6">
        <v>49674.6</v>
      </c>
    </row>
    <row r="5385" spans="7:17" x14ac:dyDescent="0.3">
      <c r="G5385" s="3" t="s">
        <v>75</v>
      </c>
      <c r="H5385" s="3" t="s">
        <v>80</v>
      </c>
      <c r="I5385" s="3" t="s">
        <v>81</v>
      </c>
      <c r="J5385" s="3" t="s">
        <v>82</v>
      </c>
      <c r="K5385" s="3" t="s">
        <v>84</v>
      </c>
      <c r="L5385" s="6">
        <v>19868</v>
      </c>
      <c r="M5385" s="6">
        <v>117461</v>
      </c>
      <c r="N5385" s="6">
        <v>36016</v>
      </c>
      <c r="O5385" s="6">
        <v>33332</v>
      </c>
      <c r="P5385" s="6">
        <v>84732</v>
      </c>
      <c r="Q5385" s="6">
        <v>58281.8</v>
      </c>
    </row>
    <row r="5386" spans="7:17" x14ac:dyDescent="0.3">
      <c r="G5386" s="3" t="s">
        <v>75</v>
      </c>
      <c r="H5386" s="3" t="s">
        <v>80</v>
      </c>
      <c r="I5386" s="3" t="s">
        <v>81</v>
      </c>
      <c r="J5386" s="3" t="s">
        <v>82</v>
      </c>
      <c r="K5386" s="3" t="s">
        <v>24</v>
      </c>
      <c r="L5386" s="6">
        <v>19868</v>
      </c>
      <c r="M5386" s="6">
        <v>117461</v>
      </c>
      <c r="N5386" s="6">
        <v>36016</v>
      </c>
      <c r="O5386" s="6">
        <v>33332</v>
      </c>
      <c r="P5386" s="6">
        <v>100893</v>
      </c>
      <c r="Q5386" s="6">
        <v>61514</v>
      </c>
    </row>
    <row r="5387" spans="7:17" x14ac:dyDescent="0.3">
      <c r="G5387" s="3" t="s">
        <v>75</v>
      </c>
      <c r="H5387" s="3" t="s">
        <v>80</v>
      </c>
      <c r="I5387" s="3" t="s">
        <v>81</v>
      </c>
      <c r="J5387" s="3" t="s">
        <v>83</v>
      </c>
      <c r="K5387" s="3" t="s">
        <v>84</v>
      </c>
      <c r="L5387" s="6">
        <v>19868</v>
      </c>
      <c r="M5387" s="6">
        <v>117461</v>
      </c>
      <c r="N5387" s="6">
        <v>36016</v>
      </c>
      <c r="O5387" s="6">
        <v>41696</v>
      </c>
      <c r="P5387" s="6">
        <v>84732</v>
      </c>
      <c r="Q5387" s="6">
        <v>59954.6</v>
      </c>
    </row>
    <row r="5388" spans="7:17" x14ac:dyDescent="0.3">
      <c r="G5388" s="3" t="s">
        <v>75</v>
      </c>
      <c r="H5388" s="3" t="s">
        <v>80</v>
      </c>
      <c r="I5388" s="3" t="s">
        <v>81</v>
      </c>
      <c r="J5388" s="3" t="s">
        <v>83</v>
      </c>
      <c r="K5388" s="3" t="s">
        <v>24</v>
      </c>
      <c r="L5388" s="6">
        <v>19868</v>
      </c>
      <c r="M5388" s="6">
        <v>117461</v>
      </c>
      <c r="N5388" s="6">
        <v>36016</v>
      </c>
      <c r="O5388" s="6">
        <v>41696</v>
      </c>
      <c r="P5388" s="6">
        <v>100893</v>
      </c>
      <c r="Q5388" s="6">
        <v>63186.8</v>
      </c>
    </row>
    <row r="5389" spans="7:17" x14ac:dyDescent="0.3">
      <c r="G5389" s="3" t="s">
        <v>75</v>
      </c>
      <c r="H5389" s="3" t="s">
        <v>80</v>
      </c>
      <c r="I5389" s="3" t="s">
        <v>81</v>
      </c>
      <c r="J5389" s="3" t="s">
        <v>84</v>
      </c>
      <c r="K5389" s="3" t="s">
        <v>24</v>
      </c>
      <c r="L5389" s="6">
        <v>19868</v>
      </c>
      <c r="M5389" s="6">
        <v>117461</v>
      </c>
      <c r="N5389" s="6">
        <v>36016</v>
      </c>
      <c r="O5389" s="6">
        <v>84732</v>
      </c>
      <c r="P5389" s="6">
        <v>100893</v>
      </c>
      <c r="Q5389" s="6">
        <v>71794</v>
      </c>
    </row>
    <row r="5390" spans="7:17" x14ac:dyDescent="0.3">
      <c r="G5390" s="3" t="s">
        <v>75</v>
      </c>
      <c r="H5390" s="3" t="s">
        <v>80</v>
      </c>
      <c r="I5390" s="3" t="s">
        <v>82</v>
      </c>
      <c r="J5390" s="3" t="s">
        <v>83</v>
      </c>
      <c r="K5390" s="3" t="s">
        <v>84</v>
      </c>
      <c r="L5390" s="6">
        <v>19868</v>
      </c>
      <c r="M5390" s="6">
        <v>117461</v>
      </c>
      <c r="N5390" s="6">
        <v>33332</v>
      </c>
      <c r="O5390" s="6">
        <v>41696</v>
      </c>
      <c r="P5390" s="6">
        <v>84732</v>
      </c>
      <c r="Q5390" s="6">
        <v>59417.8</v>
      </c>
    </row>
    <row r="5391" spans="7:17" x14ac:dyDescent="0.3">
      <c r="G5391" s="3" t="s">
        <v>75</v>
      </c>
      <c r="H5391" s="3" t="s">
        <v>80</v>
      </c>
      <c r="I5391" s="3" t="s">
        <v>82</v>
      </c>
      <c r="J5391" s="3" t="s">
        <v>83</v>
      </c>
      <c r="K5391" s="3" t="s">
        <v>24</v>
      </c>
      <c r="L5391" s="6">
        <v>19868</v>
      </c>
      <c r="M5391" s="6">
        <v>117461</v>
      </c>
      <c r="N5391" s="6">
        <v>33332</v>
      </c>
      <c r="O5391" s="6">
        <v>41696</v>
      </c>
      <c r="P5391" s="6">
        <v>100893</v>
      </c>
      <c r="Q5391" s="6">
        <v>62650</v>
      </c>
    </row>
    <row r="5392" spans="7:17" x14ac:dyDescent="0.3">
      <c r="G5392" s="3" t="s">
        <v>75</v>
      </c>
      <c r="H5392" s="3" t="s">
        <v>80</v>
      </c>
      <c r="I5392" s="3" t="s">
        <v>82</v>
      </c>
      <c r="J5392" s="3" t="s">
        <v>84</v>
      </c>
      <c r="K5392" s="3" t="s">
        <v>24</v>
      </c>
      <c r="L5392" s="6">
        <v>19868</v>
      </c>
      <c r="M5392" s="6">
        <v>117461</v>
      </c>
      <c r="N5392" s="6">
        <v>33332</v>
      </c>
      <c r="O5392" s="6">
        <v>84732</v>
      </c>
      <c r="P5392" s="6">
        <v>100893</v>
      </c>
      <c r="Q5392" s="6">
        <v>71257.2</v>
      </c>
    </row>
    <row r="5393" spans="7:17" x14ac:dyDescent="0.3">
      <c r="G5393" s="3" t="s">
        <v>75</v>
      </c>
      <c r="H5393" s="3" t="s">
        <v>80</v>
      </c>
      <c r="I5393" s="3" t="s">
        <v>83</v>
      </c>
      <c r="J5393" s="3" t="s">
        <v>84</v>
      </c>
      <c r="K5393" s="3" t="s">
        <v>24</v>
      </c>
      <c r="L5393" s="6">
        <v>19868</v>
      </c>
      <c r="M5393" s="6">
        <v>117461</v>
      </c>
      <c r="N5393" s="6">
        <v>41696</v>
      </c>
      <c r="O5393" s="6">
        <v>84732</v>
      </c>
      <c r="P5393" s="6">
        <v>100893</v>
      </c>
      <c r="Q5393" s="6">
        <v>72930</v>
      </c>
    </row>
    <row r="5394" spans="7:17" x14ac:dyDescent="0.3">
      <c r="G5394" s="3" t="s">
        <v>75</v>
      </c>
      <c r="H5394" s="3" t="s">
        <v>81</v>
      </c>
      <c r="I5394" s="3" t="s">
        <v>82</v>
      </c>
      <c r="J5394" s="3" t="s">
        <v>83</v>
      </c>
      <c r="K5394" s="3" t="s">
        <v>84</v>
      </c>
      <c r="L5394" s="6">
        <v>19868</v>
      </c>
      <c r="M5394" s="6">
        <v>36016</v>
      </c>
      <c r="N5394" s="6">
        <v>33332</v>
      </c>
      <c r="O5394" s="6">
        <v>41696</v>
      </c>
      <c r="P5394" s="6">
        <v>84732</v>
      </c>
      <c r="Q5394" s="6">
        <v>43128.800000000003</v>
      </c>
    </row>
    <row r="5395" spans="7:17" x14ac:dyDescent="0.3">
      <c r="G5395" s="3" t="s">
        <v>75</v>
      </c>
      <c r="H5395" s="3" t="s">
        <v>81</v>
      </c>
      <c r="I5395" s="3" t="s">
        <v>82</v>
      </c>
      <c r="J5395" s="3" t="s">
        <v>83</v>
      </c>
      <c r="K5395" s="3" t="s">
        <v>24</v>
      </c>
      <c r="L5395" s="6">
        <v>19868</v>
      </c>
      <c r="M5395" s="6">
        <v>36016</v>
      </c>
      <c r="N5395" s="6">
        <v>33332</v>
      </c>
      <c r="O5395" s="6">
        <v>41696</v>
      </c>
      <c r="P5395" s="6">
        <v>100893</v>
      </c>
      <c r="Q5395" s="6">
        <v>46361</v>
      </c>
    </row>
    <row r="5396" spans="7:17" x14ac:dyDescent="0.3">
      <c r="G5396" s="3" t="s">
        <v>75</v>
      </c>
      <c r="H5396" s="3" t="s">
        <v>81</v>
      </c>
      <c r="I5396" s="3" t="s">
        <v>82</v>
      </c>
      <c r="J5396" s="3" t="s">
        <v>84</v>
      </c>
      <c r="K5396" s="3" t="s">
        <v>24</v>
      </c>
      <c r="L5396" s="6">
        <v>19868</v>
      </c>
      <c r="M5396" s="6">
        <v>36016</v>
      </c>
      <c r="N5396" s="6">
        <v>33332</v>
      </c>
      <c r="O5396" s="6">
        <v>84732</v>
      </c>
      <c r="P5396" s="6">
        <v>100893</v>
      </c>
      <c r="Q5396" s="6">
        <v>54968.2</v>
      </c>
    </row>
    <row r="5397" spans="7:17" x14ac:dyDescent="0.3">
      <c r="G5397" s="3" t="s">
        <v>75</v>
      </c>
      <c r="H5397" s="3" t="s">
        <v>81</v>
      </c>
      <c r="I5397" s="3" t="s">
        <v>83</v>
      </c>
      <c r="J5397" s="3" t="s">
        <v>84</v>
      </c>
      <c r="K5397" s="3" t="s">
        <v>24</v>
      </c>
      <c r="L5397" s="6">
        <v>19868</v>
      </c>
      <c r="M5397" s="6">
        <v>36016</v>
      </c>
      <c r="N5397" s="6">
        <v>41696</v>
      </c>
      <c r="O5397" s="6">
        <v>84732</v>
      </c>
      <c r="P5397" s="6">
        <v>100893</v>
      </c>
      <c r="Q5397" s="6">
        <v>56641</v>
      </c>
    </row>
    <row r="5398" spans="7:17" x14ac:dyDescent="0.3">
      <c r="G5398" s="3" t="s">
        <v>75</v>
      </c>
      <c r="H5398" s="3" t="s">
        <v>82</v>
      </c>
      <c r="I5398" s="3" t="s">
        <v>83</v>
      </c>
      <c r="J5398" s="3" t="s">
        <v>84</v>
      </c>
      <c r="K5398" s="3" t="s">
        <v>24</v>
      </c>
      <c r="L5398" s="6">
        <v>19868</v>
      </c>
      <c r="M5398" s="6">
        <v>33332</v>
      </c>
      <c r="N5398" s="6">
        <v>41696</v>
      </c>
      <c r="O5398" s="6">
        <v>84732</v>
      </c>
      <c r="P5398" s="6">
        <v>100893</v>
      </c>
      <c r="Q5398" s="6">
        <v>56104.2</v>
      </c>
    </row>
    <row r="5399" spans="7:17" x14ac:dyDescent="0.3">
      <c r="G5399" s="3" t="s">
        <v>76</v>
      </c>
      <c r="H5399" s="3" t="s">
        <v>23</v>
      </c>
      <c r="I5399" s="3" t="s">
        <v>77</v>
      </c>
      <c r="J5399" s="3" t="s">
        <v>78</v>
      </c>
      <c r="K5399" s="3" t="s">
        <v>79</v>
      </c>
      <c r="L5399" s="6">
        <v>36021</v>
      </c>
      <c r="M5399" s="6">
        <v>12030</v>
      </c>
      <c r="N5399" s="6">
        <v>65219</v>
      </c>
      <c r="O5399" s="6">
        <v>94450</v>
      </c>
      <c r="P5399" s="6">
        <v>97051</v>
      </c>
      <c r="Q5399" s="6">
        <v>60954.2</v>
      </c>
    </row>
    <row r="5400" spans="7:17" x14ac:dyDescent="0.3">
      <c r="G5400" s="3" t="s">
        <v>76</v>
      </c>
      <c r="H5400" s="3" t="s">
        <v>23</v>
      </c>
      <c r="I5400" s="3" t="s">
        <v>77</v>
      </c>
      <c r="J5400" s="3" t="s">
        <v>78</v>
      </c>
      <c r="K5400" s="3" t="s">
        <v>25</v>
      </c>
      <c r="L5400" s="6">
        <v>36021</v>
      </c>
      <c r="M5400" s="6">
        <v>12030</v>
      </c>
      <c r="N5400" s="6">
        <v>65219</v>
      </c>
      <c r="O5400" s="6">
        <v>94450</v>
      </c>
      <c r="P5400" s="6">
        <v>50249</v>
      </c>
      <c r="Q5400" s="6">
        <v>51593.8</v>
      </c>
    </row>
    <row r="5401" spans="7:17" x14ac:dyDescent="0.3">
      <c r="G5401" s="3" t="s">
        <v>76</v>
      </c>
      <c r="H5401" s="3" t="s">
        <v>23</v>
      </c>
      <c r="I5401" s="3" t="s">
        <v>77</v>
      </c>
      <c r="J5401" s="3" t="s">
        <v>78</v>
      </c>
      <c r="K5401" s="3" t="s">
        <v>80</v>
      </c>
      <c r="L5401" s="6">
        <v>36021</v>
      </c>
      <c r="M5401" s="6">
        <v>12030</v>
      </c>
      <c r="N5401" s="6">
        <v>65219</v>
      </c>
      <c r="O5401" s="6">
        <v>94450</v>
      </c>
      <c r="P5401" s="6">
        <v>117461</v>
      </c>
      <c r="Q5401" s="6">
        <v>65036.2</v>
      </c>
    </row>
    <row r="5402" spans="7:17" x14ac:dyDescent="0.3">
      <c r="G5402" s="3" t="s">
        <v>76</v>
      </c>
      <c r="H5402" s="3" t="s">
        <v>23</v>
      </c>
      <c r="I5402" s="3" t="s">
        <v>77</v>
      </c>
      <c r="J5402" s="3" t="s">
        <v>78</v>
      </c>
      <c r="K5402" s="3" t="s">
        <v>81</v>
      </c>
      <c r="L5402" s="6">
        <v>36021</v>
      </c>
      <c r="M5402" s="6">
        <v>12030</v>
      </c>
      <c r="N5402" s="6">
        <v>65219</v>
      </c>
      <c r="O5402" s="6">
        <v>94450</v>
      </c>
      <c r="P5402" s="6">
        <v>36016</v>
      </c>
      <c r="Q5402" s="6">
        <v>48747.199999999997</v>
      </c>
    </row>
    <row r="5403" spans="7:17" x14ac:dyDescent="0.3">
      <c r="G5403" s="3" t="s">
        <v>76</v>
      </c>
      <c r="H5403" s="3" t="s">
        <v>23</v>
      </c>
      <c r="I5403" s="3" t="s">
        <v>77</v>
      </c>
      <c r="J5403" s="3" t="s">
        <v>78</v>
      </c>
      <c r="K5403" s="3" t="s">
        <v>82</v>
      </c>
      <c r="L5403" s="6">
        <v>36021</v>
      </c>
      <c r="M5403" s="6">
        <v>12030</v>
      </c>
      <c r="N5403" s="6">
        <v>65219</v>
      </c>
      <c r="O5403" s="6">
        <v>94450</v>
      </c>
      <c r="P5403" s="6">
        <v>33332</v>
      </c>
      <c r="Q5403" s="6">
        <v>48210.400000000001</v>
      </c>
    </row>
    <row r="5404" spans="7:17" x14ac:dyDescent="0.3">
      <c r="G5404" s="3" t="s">
        <v>76</v>
      </c>
      <c r="H5404" s="3" t="s">
        <v>23</v>
      </c>
      <c r="I5404" s="3" t="s">
        <v>77</v>
      </c>
      <c r="J5404" s="3" t="s">
        <v>78</v>
      </c>
      <c r="K5404" s="3" t="s">
        <v>83</v>
      </c>
      <c r="L5404" s="6">
        <v>36021</v>
      </c>
      <c r="M5404" s="6">
        <v>12030</v>
      </c>
      <c r="N5404" s="6">
        <v>65219</v>
      </c>
      <c r="O5404" s="6">
        <v>94450</v>
      </c>
      <c r="P5404" s="6">
        <v>41696</v>
      </c>
      <c r="Q5404" s="6">
        <v>49883.199999999997</v>
      </c>
    </row>
    <row r="5405" spans="7:17" x14ac:dyDescent="0.3">
      <c r="G5405" s="3" t="s">
        <v>76</v>
      </c>
      <c r="H5405" s="3" t="s">
        <v>23</v>
      </c>
      <c r="I5405" s="3" t="s">
        <v>77</v>
      </c>
      <c r="J5405" s="3" t="s">
        <v>78</v>
      </c>
      <c r="K5405" s="3" t="s">
        <v>84</v>
      </c>
      <c r="L5405" s="6">
        <v>36021</v>
      </c>
      <c r="M5405" s="6">
        <v>12030</v>
      </c>
      <c r="N5405" s="6">
        <v>65219</v>
      </c>
      <c r="O5405" s="6">
        <v>94450</v>
      </c>
      <c r="P5405" s="6">
        <v>84732</v>
      </c>
      <c r="Q5405" s="6">
        <v>58490.400000000001</v>
      </c>
    </row>
    <row r="5406" spans="7:17" x14ac:dyDescent="0.3">
      <c r="G5406" s="3" t="s">
        <v>76</v>
      </c>
      <c r="H5406" s="3" t="s">
        <v>23</v>
      </c>
      <c r="I5406" s="3" t="s">
        <v>77</v>
      </c>
      <c r="J5406" s="3" t="s">
        <v>78</v>
      </c>
      <c r="K5406" s="3" t="s">
        <v>24</v>
      </c>
      <c r="L5406" s="6">
        <v>36021</v>
      </c>
      <c r="M5406" s="6">
        <v>12030</v>
      </c>
      <c r="N5406" s="6">
        <v>65219</v>
      </c>
      <c r="O5406" s="6">
        <v>94450</v>
      </c>
      <c r="P5406" s="6">
        <v>100893</v>
      </c>
      <c r="Q5406" s="6">
        <v>61722.6</v>
      </c>
    </row>
    <row r="5407" spans="7:17" x14ac:dyDescent="0.3">
      <c r="G5407" s="3" t="s">
        <v>76</v>
      </c>
      <c r="H5407" s="3" t="s">
        <v>23</v>
      </c>
      <c r="I5407" s="3" t="s">
        <v>77</v>
      </c>
      <c r="J5407" s="3" t="s">
        <v>79</v>
      </c>
      <c r="K5407" s="3" t="s">
        <v>25</v>
      </c>
      <c r="L5407" s="6">
        <v>36021</v>
      </c>
      <c r="M5407" s="6">
        <v>12030</v>
      </c>
      <c r="N5407" s="6">
        <v>65219</v>
      </c>
      <c r="O5407" s="6">
        <v>97051</v>
      </c>
      <c r="P5407" s="6">
        <v>50249</v>
      </c>
      <c r="Q5407" s="6">
        <v>52114</v>
      </c>
    </row>
    <row r="5408" spans="7:17" x14ac:dyDescent="0.3">
      <c r="G5408" s="3" t="s">
        <v>76</v>
      </c>
      <c r="H5408" s="3" t="s">
        <v>23</v>
      </c>
      <c r="I5408" s="3" t="s">
        <v>77</v>
      </c>
      <c r="J5408" s="3" t="s">
        <v>79</v>
      </c>
      <c r="K5408" s="3" t="s">
        <v>80</v>
      </c>
      <c r="L5408" s="6">
        <v>36021</v>
      </c>
      <c r="M5408" s="6">
        <v>12030</v>
      </c>
      <c r="N5408" s="6">
        <v>65219</v>
      </c>
      <c r="O5408" s="6">
        <v>97051</v>
      </c>
      <c r="P5408" s="6">
        <v>117461</v>
      </c>
      <c r="Q5408" s="6">
        <v>65556.399999999994</v>
      </c>
    </row>
    <row r="5409" spans="7:17" x14ac:dyDescent="0.3">
      <c r="G5409" s="3" t="s">
        <v>76</v>
      </c>
      <c r="H5409" s="3" t="s">
        <v>23</v>
      </c>
      <c r="I5409" s="3" t="s">
        <v>77</v>
      </c>
      <c r="J5409" s="3" t="s">
        <v>79</v>
      </c>
      <c r="K5409" s="3" t="s">
        <v>81</v>
      </c>
      <c r="L5409" s="6">
        <v>36021</v>
      </c>
      <c r="M5409" s="6">
        <v>12030</v>
      </c>
      <c r="N5409" s="6">
        <v>65219</v>
      </c>
      <c r="O5409" s="6">
        <v>97051</v>
      </c>
      <c r="P5409" s="6">
        <v>36016</v>
      </c>
      <c r="Q5409" s="6">
        <v>49267.4</v>
      </c>
    </row>
    <row r="5410" spans="7:17" x14ac:dyDescent="0.3">
      <c r="G5410" s="3" t="s">
        <v>76</v>
      </c>
      <c r="H5410" s="3" t="s">
        <v>23</v>
      </c>
      <c r="I5410" s="3" t="s">
        <v>77</v>
      </c>
      <c r="J5410" s="3" t="s">
        <v>79</v>
      </c>
      <c r="K5410" s="3" t="s">
        <v>82</v>
      </c>
      <c r="L5410" s="6">
        <v>36021</v>
      </c>
      <c r="M5410" s="6">
        <v>12030</v>
      </c>
      <c r="N5410" s="6">
        <v>65219</v>
      </c>
      <c r="O5410" s="6">
        <v>97051</v>
      </c>
      <c r="P5410" s="6">
        <v>33332</v>
      </c>
      <c r="Q5410" s="6">
        <v>48730.6</v>
      </c>
    </row>
    <row r="5411" spans="7:17" x14ac:dyDescent="0.3">
      <c r="G5411" s="3" t="s">
        <v>76</v>
      </c>
      <c r="H5411" s="3" t="s">
        <v>23</v>
      </c>
      <c r="I5411" s="3" t="s">
        <v>77</v>
      </c>
      <c r="J5411" s="3" t="s">
        <v>79</v>
      </c>
      <c r="K5411" s="3" t="s">
        <v>83</v>
      </c>
      <c r="L5411" s="6">
        <v>36021</v>
      </c>
      <c r="M5411" s="6">
        <v>12030</v>
      </c>
      <c r="N5411" s="6">
        <v>65219</v>
      </c>
      <c r="O5411" s="6">
        <v>97051</v>
      </c>
      <c r="P5411" s="6">
        <v>41696</v>
      </c>
      <c r="Q5411" s="6">
        <v>50403.4</v>
      </c>
    </row>
    <row r="5412" spans="7:17" x14ac:dyDescent="0.3">
      <c r="G5412" s="3" t="s">
        <v>76</v>
      </c>
      <c r="H5412" s="3" t="s">
        <v>23</v>
      </c>
      <c r="I5412" s="3" t="s">
        <v>77</v>
      </c>
      <c r="J5412" s="3" t="s">
        <v>79</v>
      </c>
      <c r="K5412" s="3" t="s">
        <v>84</v>
      </c>
      <c r="L5412" s="6">
        <v>36021</v>
      </c>
      <c r="M5412" s="6">
        <v>12030</v>
      </c>
      <c r="N5412" s="6">
        <v>65219</v>
      </c>
      <c r="O5412" s="6">
        <v>97051</v>
      </c>
      <c r="P5412" s="6">
        <v>84732</v>
      </c>
      <c r="Q5412" s="6">
        <v>59010.6</v>
      </c>
    </row>
    <row r="5413" spans="7:17" x14ac:dyDescent="0.3">
      <c r="G5413" s="3" t="s">
        <v>76</v>
      </c>
      <c r="H5413" s="3" t="s">
        <v>23</v>
      </c>
      <c r="I5413" s="3" t="s">
        <v>77</v>
      </c>
      <c r="J5413" s="3" t="s">
        <v>79</v>
      </c>
      <c r="K5413" s="3" t="s">
        <v>24</v>
      </c>
      <c r="L5413" s="6">
        <v>36021</v>
      </c>
      <c r="M5413" s="6">
        <v>12030</v>
      </c>
      <c r="N5413" s="6">
        <v>65219</v>
      </c>
      <c r="O5413" s="6">
        <v>97051</v>
      </c>
      <c r="P5413" s="6">
        <v>100893</v>
      </c>
      <c r="Q5413" s="6">
        <v>62242.8</v>
      </c>
    </row>
    <row r="5414" spans="7:17" x14ac:dyDescent="0.3">
      <c r="G5414" s="3" t="s">
        <v>76</v>
      </c>
      <c r="H5414" s="3" t="s">
        <v>23</v>
      </c>
      <c r="I5414" s="3" t="s">
        <v>77</v>
      </c>
      <c r="J5414" s="3" t="s">
        <v>25</v>
      </c>
      <c r="K5414" s="3" t="s">
        <v>80</v>
      </c>
      <c r="L5414" s="6">
        <v>36021</v>
      </c>
      <c r="M5414" s="6">
        <v>12030</v>
      </c>
      <c r="N5414" s="6">
        <v>65219</v>
      </c>
      <c r="O5414" s="6">
        <v>50249</v>
      </c>
      <c r="P5414" s="6">
        <v>117461</v>
      </c>
      <c r="Q5414" s="6">
        <v>56196</v>
      </c>
    </row>
    <row r="5415" spans="7:17" x14ac:dyDescent="0.3">
      <c r="G5415" s="3" t="s">
        <v>76</v>
      </c>
      <c r="H5415" s="3" t="s">
        <v>23</v>
      </c>
      <c r="I5415" s="3" t="s">
        <v>77</v>
      </c>
      <c r="J5415" s="3" t="s">
        <v>25</v>
      </c>
      <c r="K5415" s="3" t="s">
        <v>81</v>
      </c>
      <c r="L5415" s="6">
        <v>36021</v>
      </c>
      <c r="M5415" s="6">
        <v>12030</v>
      </c>
      <c r="N5415" s="6">
        <v>65219</v>
      </c>
      <c r="O5415" s="6">
        <v>50249</v>
      </c>
      <c r="P5415" s="6">
        <v>36016</v>
      </c>
      <c r="Q5415" s="6">
        <v>39907</v>
      </c>
    </row>
    <row r="5416" spans="7:17" x14ac:dyDescent="0.3">
      <c r="G5416" s="3" t="s">
        <v>76</v>
      </c>
      <c r="H5416" s="3" t="s">
        <v>23</v>
      </c>
      <c r="I5416" s="3" t="s">
        <v>77</v>
      </c>
      <c r="J5416" s="3" t="s">
        <v>25</v>
      </c>
      <c r="K5416" s="3" t="s">
        <v>82</v>
      </c>
      <c r="L5416" s="6">
        <v>36021</v>
      </c>
      <c r="M5416" s="6">
        <v>12030</v>
      </c>
      <c r="N5416" s="6">
        <v>65219</v>
      </c>
      <c r="O5416" s="6">
        <v>50249</v>
      </c>
      <c r="P5416" s="6">
        <v>33332</v>
      </c>
      <c r="Q5416" s="6">
        <v>39370.199999999997</v>
      </c>
    </row>
    <row r="5417" spans="7:17" x14ac:dyDescent="0.3">
      <c r="G5417" s="3" t="s">
        <v>76</v>
      </c>
      <c r="H5417" s="3" t="s">
        <v>23</v>
      </c>
      <c r="I5417" s="3" t="s">
        <v>77</v>
      </c>
      <c r="J5417" s="3" t="s">
        <v>25</v>
      </c>
      <c r="K5417" s="3" t="s">
        <v>83</v>
      </c>
      <c r="L5417" s="6">
        <v>36021</v>
      </c>
      <c r="M5417" s="6">
        <v>12030</v>
      </c>
      <c r="N5417" s="6">
        <v>65219</v>
      </c>
      <c r="O5417" s="6">
        <v>50249</v>
      </c>
      <c r="P5417" s="6">
        <v>41696</v>
      </c>
      <c r="Q5417" s="6">
        <v>41043</v>
      </c>
    </row>
    <row r="5418" spans="7:17" x14ac:dyDescent="0.3">
      <c r="G5418" s="3" t="s">
        <v>76</v>
      </c>
      <c r="H5418" s="3" t="s">
        <v>23</v>
      </c>
      <c r="I5418" s="3" t="s">
        <v>77</v>
      </c>
      <c r="J5418" s="3" t="s">
        <v>25</v>
      </c>
      <c r="K5418" s="3" t="s">
        <v>84</v>
      </c>
      <c r="L5418" s="6">
        <v>36021</v>
      </c>
      <c r="M5418" s="6">
        <v>12030</v>
      </c>
      <c r="N5418" s="6">
        <v>65219</v>
      </c>
      <c r="O5418" s="6">
        <v>50249</v>
      </c>
      <c r="P5418" s="6">
        <v>84732</v>
      </c>
      <c r="Q5418" s="6">
        <v>49650.2</v>
      </c>
    </row>
    <row r="5419" spans="7:17" x14ac:dyDescent="0.3">
      <c r="G5419" s="3" t="s">
        <v>76</v>
      </c>
      <c r="H5419" s="3" t="s">
        <v>23</v>
      </c>
      <c r="I5419" s="3" t="s">
        <v>77</v>
      </c>
      <c r="J5419" s="3" t="s">
        <v>25</v>
      </c>
      <c r="K5419" s="3" t="s">
        <v>24</v>
      </c>
      <c r="L5419" s="6">
        <v>36021</v>
      </c>
      <c r="M5419" s="6">
        <v>12030</v>
      </c>
      <c r="N5419" s="6">
        <v>65219</v>
      </c>
      <c r="O5419" s="6">
        <v>50249</v>
      </c>
      <c r="P5419" s="6">
        <v>100893</v>
      </c>
      <c r="Q5419" s="6">
        <v>52882.400000000001</v>
      </c>
    </row>
    <row r="5420" spans="7:17" x14ac:dyDescent="0.3">
      <c r="G5420" s="3" t="s">
        <v>76</v>
      </c>
      <c r="H5420" s="3" t="s">
        <v>23</v>
      </c>
      <c r="I5420" s="3" t="s">
        <v>77</v>
      </c>
      <c r="J5420" s="3" t="s">
        <v>80</v>
      </c>
      <c r="K5420" s="3" t="s">
        <v>81</v>
      </c>
      <c r="L5420" s="6">
        <v>36021</v>
      </c>
      <c r="M5420" s="6">
        <v>12030</v>
      </c>
      <c r="N5420" s="6">
        <v>65219</v>
      </c>
      <c r="O5420" s="6">
        <v>117461</v>
      </c>
      <c r="P5420" s="6">
        <v>36016</v>
      </c>
      <c r="Q5420" s="6">
        <v>53349.4</v>
      </c>
    </row>
    <row r="5421" spans="7:17" x14ac:dyDescent="0.3">
      <c r="G5421" s="3" t="s">
        <v>76</v>
      </c>
      <c r="H5421" s="3" t="s">
        <v>23</v>
      </c>
      <c r="I5421" s="3" t="s">
        <v>77</v>
      </c>
      <c r="J5421" s="3" t="s">
        <v>80</v>
      </c>
      <c r="K5421" s="3" t="s">
        <v>82</v>
      </c>
      <c r="L5421" s="6">
        <v>36021</v>
      </c>
      <c r="M5421" s="6">
        <v>12030</v>
      </c>
      <c r="N5421" s="6">
        <v>65219</v>
      </c>
      <c r="O5421" s="6">
        <v>117461</v>
      </c>
      <c r="P5421" s="6">
        <v>33332</v>
      </c>
      <c r="Q5421" s="6">
        <v>52812.6</v>
      </c>
    </row>
    <row r="5422" spans="7:17" x14ac:dyDescent="0.3">
      <c r="G5422" s="3" t="s">
        <v>76</v>
      </c>
      <c r="H5422" s="3" t="s">
        <v>23</v>
      </c>
      <c r="I5422" s="3" t="s">
        <v>77</v>
      </c>
      <c r="J5422" s="3" t="s">
        <v>80</v>
      </c>
      <c r="K5422" s="3" t="s">
        <v>83</v>
      </c>
      <c r="L5422" s="6">
        <v>36021</v>
      </c>
      <c r="M5422" s="6">
        <v>12030</v>
      </c>
      <c r="N5422" s="6">
        <v>65219</v>
      </c>
      <c r="O5422" s="6">
        <v>117461</v>
      </c>
      <c r="P5422" s="6">
        <v>41696</v>
      </c>
      <c r="Q5422" s="6">
        <v>54485.4</v>
      </c>
    </row>
    <row r="5423" spans="7:17" x14ac:dyDescent="0.3">
      <c r="G5423" s="3" t="s">
        <v>76</v>
      </c>
      <c r="H5423" s="3" t="s">
        <v>23</v>
      </c>
      <c r="I5423" s="3" t="s">
        <v>77</v>
      </c>
      <c r="J5423" s="3" t="s">
        <v>80</v>
      </c>
      <c r="K5423" s="3" t="s">
        <v>84</v>
      </c>
      <c r="L5423" s="6">
        <v>36021</v>
      </c>
      <c r="M5423" s="6">
        <v>12030</v>
      </c>
      <c r="N5423" s="6">
        <v>65219</v>
      </c>
      <c r="O5423" s="6">
        <v>117461</v>
      </c>
      <c r="P5423" s="6">
        <v>84732</v>
      </c>
      <c r="Q5423" s="6">
        <v>63092.6</v>
      </c>
    </row>
    <row r="5424" spans="7:17" x14ac:dyDescent="0.3">
      <c r="G5424" s="3" t="s">
        <v>76</v>
      </c>
      <c r="H5424" s="3" t="s">
        <v>23</v>
      </c>
      <c r="I5424" s="3" t="s">
        <v>77</v>
      </c>
      <c r="J5424" s="3" t="s">
        <v>80</v>
      </c>
      <c r="K5424" s="3" t="s">
        <v>24</v>
      </c>
      <c r="L5424" s="6">
        <v>36021</v>
      </c>
      <c r="M5424" s="6">
        <v>12030</v>
      </c>
      <c r="N5424" s="6">
        <v>65219</v>
      </c>
      <c r="O5424" s="6">
        <v>117461</v>
      </c>
      <c r="P5424" s="6">
        <v>100893</v>
      </c>
      <c r="Q5424" s="6">
        <v>66324.800000000003</v>
      </c>
    </row>
    <row r="5425" spans="7:17" x14ac:dyDescent="0.3">
      <c r="G5425" s="3" t="s">
        <v>76</v>
      </c>
      <c r="H5425" s="3" t="s">
        <v>23</v>
      </c>
      <c r="I5425" s="3" t="s">
        <v>77</v>
      </c>
      <c r="J5425" s="3" t="s">
        <v>81</v>
      </c>
      <c r="K5425" s="3" t="s">
        <v>82</v>
      </c>
      <c r="L5425" s="6">
        <v>36021</v>
      </c>
      <c r="M5425" s="6">
        <v>12030</v>
      </c>
      <c r="N5425" s="6">
        <v>65219</v>
      </c>
      <c r="O5425" s="6">
        <v>36016</v>
      </c>
      <c r="P5425" s="6">
        <v>33332</v>
      </c>
      <c r="Q5425" s="6">
        <v>36523.599999999999</v>
      </c>
    </row>
    <row r="5426" spans="7:17" x14ac:dyDescent="0.3">
      <c r="G5426" s="3" t="s">
        <v>76</v>
      </c>
      <c r="H5426" s="3" t="s">
        <v>23</v>
      </c>
      <c r="I5426" s="3" t="s">
        <v>77</v>
      </c>
      <c r="J5426" s="3" t="s">
        <v>81</v>
      </c>
      <c r="K5426" s="3" t="s">
        <v>83</v>
      </c>
      <c r="L5426" s="6">
        <v>36021</v>
      </c>
      <c r="M5426" s="6">
        <v>12030</v>
      </c>
      <c r="N5426" s="6">
        <v>65219</v>
      </c>
      <c r="O5426" s="6">
        <v>36016</v>
      </c>
      <c r="P5426" s="6">
        <v>41696</v>
      </c>
      <c r="Q5426" s="6">
        <v>38196.400000000001</v>
      </c>
    </row>
    <row r="5427" spans="7:17" x14ac:dyDescent="0.3">
      <c r="G5427" s="3" t="s">
        <v>76</v>
      </c>
      <c r="H5427" s="3" t="s">
        <v>23</v>
      </c>
      <c r="I5427" s="3" t="s">
        <v>77</v>
      </c>
      <c r="J5427" s="3" t="s">
        <v>81</v>
      </c>
      <c r="K5427" s="3" t="s">
        <v>84</v>
      </c>
      <c r="L5427" s="6">
        <v>36021</v>
      </c>
      <c r="M5427" s="6">
        <v>12030</v>
      </c>
      <c r="N5427" s="6">
        <v>65219</v>
      </c>
      <c r="O5427" s="6">
        <v>36016</v>
      </c>
      <c r="P5427" s="6">
        <v>84732</v>
      </c>
      <c r="Q5427" s="6">
        <v>46803.6</v>
      </c>
    </row>
    <row r="5428" spans="7:17" x14ac:dyDescent="0.3">
      <c r="G5428" s="3" t="s">
        <v>76</v>
      </c>
      <c r="H5428" s="3" t="s">
        <v>23</v>
      </c>
      <c r="I5428" s="3" t="s">
        <v>77</v>
      </c>
      <c r="J5428" s="3" t="s">
        <v>81</v>
      </c>
      <c r="K5428" s="3" t="s">
        <v>24</v>
      </c>
      <c r="L5428" s="6">
        <v>36021</v>
      </c>
      <c r="M5428" s="6">
        <v>12030</v>
      </c>
      <c r="N5428" s="6">
        <v>65219</v>
      </c>
      <c r="O5428" s="6">
        <v>36016</v>
      </c>
      <c r="P5428" s="6">
        <v>100893</v>
      </c>
      <c r="Q5428" s="6">
        <v>50035.8</v>
      </c>
    </row>
    <row r="5429" spans="7:17" x14ac:dyDescent="0.3">
      <c r="G5429" s="3" t="s">
        <v>76</v>
      </c>
      <c r="H5429" s="3" t="s">
        <v>23</v>
      </c>
      <c r="I5429" s="3" t="s">
        <v>77</v>
      </c>
      <c r="J5429" s="3" t="s">
        <v>82</v>
      </c>
      <c r="K5429" s="3" t="s">
        <v>83</v>
      </c>
      <c r="L5429" s="6">
        <v>36021</v>
      </c>
      <c r="M5429" s="6">
        <v>12030</v>
      </c>
      <c r="N5429" s="6">
        <v>65219</v>
      </c>
      <c r="O5429" s="6">
        <v>33332</v>
      </c>
      <c r="P5429" s="6">
        <v>41696</v>
      </c>
      <c r="Q5429" s="6">
        <v>37659.599999999999</v>
      </c>
    </row>
    <row r="5430" spans="7:17" x14ac:dyDescent="0.3">
      <c r="G5430" s="3" t="s">
        <v>76</v>
      </c>
      <c r="H5430" s="3" t="s">
        <v>23</v>
      </c>
      <c r="I5430" s="3" t="s">
        <v>77</v>
      </c>
      <c r="J5430" s="3" t="s">
        <v>82</v>
      </c>
      <c r="K5430" s="3" t="s">
        <v>84</v>
      </c>
      <c r="L5430" s="6">
        <v>36021</v>
      </c>
      <c r="M5430" s="6">
        <v>12030</v>
      </c>
      <c r="N5430" s="6">
        <v>65219</v>
      </c>
      <c r="O5430" s="6">
        <v>33332</v>
      </c>
      <c r="P5430" s="6">
        <v>84732</v>
      </c>
      <c r="Q5430" s="6">
        <v>46266.8</v>
      </c>
    </row>
    <row r="5431" spans="7:17" x14ac:dyDescent="0.3">
      <c r="G5431" s="3" t="s">
        <v>76</v>
      </c>
      <c r="H5431" s="3" t="s">
        <v>23</v>
      </c>
      <c r="I5431" s="3" t="s">
        <v>77</v>
      </c>
      <c r="J5431" s="3" t="s">
        <v>82</v>
      </c>
      <c r="K5431" s="3" t="s">
        <v>24</v>
      </c>
      <c r="L5431" s="6">
        <v>36021</v>
      </c>
      <c r="M5431" s="6">
        <v>12030</v>
      </c>
      <c r="N5431" s="6">
        <v>65219</v>
      </c>
      <c r="O5431" s="6">
        <v>33332</v>
      </c>
      <c r="P5431" s="6">
        <v>100893</v>
      </c>
      <c r="Q5431" s="6">
        <v>49499</v>
      </c>
    </row>
    <row r="5432" spans="7:17" x14ac:dyDescent="0.3">
      <c r="G5432" s="3" t="s">
        <v>76</v>
      </c>
      <c r="H5432" s="3" t="s">
        <v>23</v>
      </c>
      <c r="I5432" s="3" t="s">
        <v>77</v>
      </c>
      <c r="J5432" s="3" t="s">
        <v>83</v>
      </c>
      <c r="K5432" s="3" t="s">
        <v>84</v>
      </c>
      <c r="L5432" s="6">
        <v>36021</v>
      </c>
      <c r="M5432" s="6">
        <v>12030</v>
      </c>
      <c r="N5432" s="6">
        <v>65219</v>
      </c>
      <c r="O5432" s="6">
        <v>41696</v>
      </c>
      <c r="P5432" s="6">
        <v>84732</v>
      </c>
      <c r="Q5432" s="6">
        <v>47939.6</v>
      </c>
    </row>
    <row r="5433" spans="7:17" x14ac:dyDescent="0.3">
      <c r="G5433" s="3" t="s">
        <v>76</v>
      </c>
      <c r="H5433" s="3" t="s">
        <v>23</v>
      </c>
      <c r="I5433" s="3" t="s">
        <v>77</v>
      </c>
      <c r="J5433" s="3" t="s">
        <v>83</v>
      </c>
      <c r="K5433" s="3" t="s">
        <v>24</v>
      </c>
      <c r="L5433" s="6">
        <v>36021</v>
      </c>
      <c r="M5433" s="6">
        <v>12030</v>
      </c>
      <c r="N5433" s="6">
        <v>65219</v>
      </c>
      <c r="O5433" s="6">
        <v>41696</v>
      </c>
      <c r="P5433" s="6">
        <v>100893</v>
      </c>
      <c r="Q5433" s="6">
        <v>51171.8</v>
      </c>
    </row>
    <row r="5434" spans="7:17" x14ac:dyDescent="0.3">
      <c r="G5434" s="3" t="s">
        <v>76</v>
      </c>
      <c r="H5434" s="3" t="s">
        <v>23</v>
      </c>
      <c r="I5434" s="3" t="s">
        <v>77</v>
      </c>
      <c r="J5434" s="3" t="s">
        <v>84</v>
      </c>
      <c r="K5434" s="3" t="s">
        <v>24</v>
      </c>
      <c r="L5434" s="6">
        <v>36021</v>
      </c>
      <c r="M5434" s="6">
        <v>12030</v>
      </c>
      <c r="N5434" s="6">
        <v>65219</v>
      </c>
      <c r="O5434" s="6">
        <v>84732</v>
      </c>
      <c r="P5434" s="6">
        <v>100893</v>
      </c>
      <c r="Q5434" s="6">
        <v>59779</v>
      </c>
    </row>
    <row r="5435" spans="7:17" x14ac:dyDescent="0.3">
      <c r="G5435" s="3" t="s">
        <v>76</v>
      </c>
      <c r="H5435" s="3" t="s">
        <v>23</v>
      </c>
      <c r="I5435" s="3" t="s">
        <v>78</v>
      </c>
      <c r="J5435" s="3" t="s">
        <v>79</v>
      </c>
      <c r="K5435" s="3" t="s">
        <v>25</v>
      </c>
      <c r="L5435" s="6">
        <v>36021</v>
      </c>
      <c r="M5435" s="6">
        <v>12030</v>
      </c>
      <c r="N5435" s="6">
        <v>94450</v>
      </c>
      <c r="O5435" s="6">
        <v>97051</v>
      </c>
      <c r="P5435" s="6">
        <v>50249</v>
      </c>
      <c r="Q5435" s="6">
        <v>57960.2</v>
      </c>
    </row>
    <row r="5436" spans="7:17" x14ac:dyDescent="0.3">
      <c r="G5436" s="3" t="s">
        <v>76</v>
      </c>
      <c r="H5436" s="3" t="s">
        <v>23</v>
      </c>
      <c r="I5436" s="3" t="s">
        <v>78</v>
      </c>
      <c r="J5436" s="3" t="s">
        <v>79</v>
      </c>
      <c r="K5436" s="3" t="s">
        <v>80</v>
      </c>
      <c r="L5436" s="6">
        <v>36021</v>
      </c>
      <c r="M5436" s="6">
        <v>12030</v>
      </c>
      <c r="N5436" s="6">
        <v>94450</v>
      </c>
      <c r="O5436" s="6">
        <v>97051</v>
      </c>
      <c r="P5436" s="6">
        <v>117461</v>
      </c>
      <c r="Q5436" s="6">
        <v>71402.600000000006</v>
      </c>
    </row>
    <row r="5437" spans="7:17" x14ac:dyDescent="0.3">
      <c r="G5437" s="3" t="s">
        <v>76</v>
      </c>
      <c r="H5437" s="3" t="s">
        <v>23</v>
      </c>
      <c r="I5437" s="3" t="s">
        <v>78</v>
      </c>
      <c r="J5437" s="3" t="s">
        <v>79</v>
      </c>
      <c r="K5437" s="3" t="s">
        <v>81</v>
      </c>
      <c r="L5437" s="6">
        <v>36021</v>
      </c>
      <c r="M5437" s="6">
        <v>12030</v>
      </c>
      <c r="N5437" s="6">
        <v>94450</v>
      </c>
      <c r="O5437" s="6">
        <v>97051</v>
      </c>
      <c r="P5437" s="6">
        <v>36016</v>
      </c>
      <c r="Q5437" s="6">
        <v>55113.599999999999</v>
      </c>
    </row>
    <row r="5438" spans="7:17" x14ac:dyDescent="0.3">
      <c r="G5438" s="3" t="s">
        <v>76</v>
      </c>
      <c r="H5438" s="3" t="s">
        <v>23</v>
      </c>
      <c r="I5438" s="3" t="s">
        <v>78</v>
      </c>
      <c r="J5438" s="3" t="s">
        <v>79</v>
      </c>
      <c r="K5438" s="3" t="s">
        <v>82</v>
      </c>
      <c r="L5438" s="6">
        <v>36021</v>
      </c>
      <c r="M5438" s="6">
        <v>12030</v>
      </c>
      <c r="N5438" s="6">
        <v>94450</v>
      </c>
      <c r="O5438" s="6">
        <v>97051</v>
      </c>
      <c r="P5438" s="6">
        <v>33332</v>
      </c>
      <c r="Q5438" s="6">
        <v>54576.800000000003</v>
      </c>
    </row>
    <row r="5439" spans="7:17" x14ac:dyDescent="0.3">
      <c r="G5439" s="3" t="s">
        <v>76</v>
      </c>
      <c r="H5439" s="3" t="s">
        <v>23</v>
      </c>
      <c r="I5439" s="3" t="s">
        <v>78</v>
      </c>
      <c r="J5439" s="3" t="s">
        <v>79</v>
      </c>
      <c r="K5439" s="3" t="s">
        <v>83</v>
      </c>
      <c r="L5439" s="6">
        <v>36021</v>
      </c>
      <c r="M5439" s="6">
        <v>12030</v>
      </c>
      <c r="N5439" s="6">
        <v>94450</v>
      </c>
      <c r="O5439" s="6">
        <v>97051</v>
      </c>
      <c r="P5439" s="6">
        <v>41696</v>
      </c>
      <c r="Q5439" s="6">
        <v>56249.599999999999</v>
      </c>
    </row>
    <row r="5440" spans="7:17" x14ac:dyDescent="0.3">
      <c r="G5440" s="3" t="s">
        <v>76</v>
      </c>
      <c r="H5440" s="3" t="s">
        <v>23</v>
      </c>
      <c r="I5440" s="3" t="s">
        <v>78</v>
      </c>
      <c r="J5440" s="3" t="s">
        <v>79</v>
      </c>
      <c r="K5440" s="3" t="s">
        <v>84</v>
      </c>
      <c r="L5440" s="6">
        <v>36021</v>
      </c>
      <c r="M5440" s="6">
        <v>12030</v>
      </c>
      <c r="N5440" s="6">
        <v>94450</v>
      </c>
      <c r="O5440" s="6">
        <v>97051</v>
      </c>
      <c r="P5440" s="6">
        <v>84732</v>
      </c>
      <c r="Q5440" s="6">
        <v>64856.800000000003</v>
      </c>
    </row>
    <row r="5441" spans="7:17" x14ac:dyDescent="0.3">
      <c r="G5441" s="3" t="s">
        <v>76</v>
      </c>
      <c r="H5441" s="3" t="s">
        <v>23</v>
      </c>
      <c r="I5441" s="3" t="s">
        <v>78</v>
      </c>
      <c r="J5441" s="3" t="s">
        <v>79</v>
      </c>
      <c r="K5441" s="3" t="s">
        <v>24</v>
      </c>
      <c r="L5441" s="6">
        <v>36021</v>
      </c>
      <c r="M5441" s="6">
        <v>12030</v>
      </c>
      <c r="N5441" s="6">
        <v>94450</v>
      </c>
      <c r="O5441" s="6">
        <v>97051</v>
      </c>
      <c r="P5441" s="6">
        <v>100893</v>
      </c>
      <c r="Q5441" s="6">
        <v>68089</v>
      </c>
    </row>
    <row r="5442" spans="7:17" x14ac:dyDescent="0.3">
      <c r="G5442" s="3" t="s">
        <v>76</v>
      </c>
      <c r="H5442" s="3" t="s">
        <v>23</v>
      </c>
      <c r="I5442" s="3" t="s">
        <v>78</v>
      </c>
      <c r="J5442" s="3" t="s">
        <v>25</v>
      </c>
      <c r="K5442" s="3" t="s">
        <v>80</v>
      </c>
      <c r="L5442" s="6">
        <v>36021</v>
      </c>
      <c r="M5442" s="6">
        <v>12030</v>
      </c>
      <c r="N5442" s="6">
        <v>94450</v>
      </c>
      <c r="O5442" s="6">
        <v>50249</v>
      </c>
      <c r="P5442" s="6">
        <v>117461</v>
      </c>
      <c r="Q5442" s="6">
        <v>62042.2</v>
      </c>
    </row>
    <row r="5443" spans="7:17" x14ac:dyDescent="0.3">
      <c r="G5443" s="3" t="s">
        <v>76</v>
      </c>
      <c r="H5443" s="3" t="s">
        <v>23</v>
      </c>
      <c r="I5443" s="3" t="s">
        <v>78</v>
      </c>
      <c r="J5443" s="3" t="s">
        <v>25</v>
      </c>
      <c r="K5443" s="3" t="s">
        <v>81</v>
      </c>
      <c r="L5443" s="6">
        <v>36021</v>
      </c>
      <c r="M5443" s="6">
        <v>12030</v>
      </c>
      <c r="N5443" s="6">
        <v>94450</v>
      </c>
      <c r="O5443" s="6">
        <v>50249</v>
      </c>
      <c r="P5443" s="6">
        <v>36016</v>
      </c>
      <c r="Q5443" s="6">
        <v>45753.2</v>
      </c>
    </row>
    <row r="5444" spans="7:17" x14ac:dyDescent="0.3">
      <c r="G5444" s="3" t="s">
        <v>76</v>
      </c>
      <c r="H5444" s="3" t="s">
        <v>23</v>
      </c>
      <c r="I5444" s="3" t="s">
        <v>78</v>
      </c>
      <c r="J5444" s="3" t="s">
        <v>25</v>
      </c>
      <c r="K5444" s="3" t="s">
        <v>82</v>
      </c>
      <c r="L5444" s="6">
        <v>36021</v>
      </c>
      <c r="M5444" s="6">
        <v>12030</v>
      </c>
      <c r="N5444" s="6">
        <v>94450</v>
      </c>
      <c r="O5444" s="6">
        <v>50249</v>
      </c>
      <c r="P5444" s="6">
        <v>33332</v>
      </c>
      <c r="Q5444" s="6">
        <v>45216.4</v>
      </c>
    </row>
    <row r="5445" spans="7:17" x14ac:dyDescent="0.3">
      <c r="G5445" s="3" t="s">
        <v>76</v>
      </c>
      <c r="H5445" s="3" t="s">
        <v>23</v>
      </c>
      <c r="I5445" s="3" t="s">
        <v>78</v>
      </c>
      <c r="J5445" s="3" t="s">
        <v>25</v>
      </c>
      <c r="K5445" s="3" t="s">
        <v>83</v>
      </c>
      <c r="L5445" s="6">
        <v>36021</v>
      </c>
      <c r="M5445" s="6">
        <v>12030</v>
      </c>
      <c r="N5445" s="6">
        <v>94450</v>
      </c>
      <c r="O5445" s="6">
        <v>50249</v>
      </c>
      <c r="P5445" s="6">
        <v>41696</v>
      </c>
      <c r="Q5445" s="6">
        <v>46889.2</v>
      </c>
    </row>
    <row r="5446" spans="7:17" x14ac:dyDescent="0.3">
      <c r="G5446" s="3" t="s">
        <v>76</v>
      </c>
      <c r="H5446" s="3" t="s">
        <v>23</v>
      </c>
      <c r="I5446" s="3" t="s">
        <v>78</v>
      </c>
      <c r="J5446" s="3" t="s">
        <v>25</v>
      </c>
      <c r="K5446" s="3" t="s">
        <v>84</v>
      </c>
      <c r="L5446" s="6">
        <v>36021</v>
      </c>
      <c r="M5446" s="6">
        <v>12030</v>
      </c>
      <c r="N5446" s="6">
        <v>94450</v>
      </c>
      <c r="O5446" s="6">
        <v>50249</v>
      </c>
      <c r="P5446" s="6">
        <v>84732</v>
      </c>
      <c r="Q5446" s="6">
        <v>55496.4</v>
      </c>
    </row>
    <row r="5447" spans="7:17" x14ac:dyDescent="0.3">
      <c r="G5447" s="3" t="s">
        <v>76</v>
      </c>
      <c r="H5447" s="3" t="s">
        <v>23</v>
      </c>
      <c r="I5447" s="3" t="s">
        <v>78</v>
      </c>
      <c r="J5447" s="3" t="s">
        <v>25</v>
      </c>
      <c r="K5447" s="3" t="s">
        <v>24</v>
      </c>
      <c r="L5447" s="6">
        <v>36021</v>
      </c>
      <c r="M5447" s="6">
        <v>12030</v>
      </c>
      <c r="N5447" s="6">
        <v>94450</v>
      </c>
      <c r="O5447" s="6">
        <v>50249</v>
      </c>
      <c r="P5447" s="6">
        <v>100893</v>
      </c>
      <c r="Q5447" s="6">
        <v>58728.6</v>
      </c>
    </row>
    <row r="5448" spans="7:17" x14ac:dyDescent="0.3">
      <c r="G5448" s="3" t="s">
        <v>76</v>
      </c>
      <c r="H5448" s="3" t="s">
        <v>23</v>
      </c>
      <c r="I5448" s="3" t="s">
        <v>78</v>
      </c>
      <c r="J5448" s="3" t="s">
        <v>80</v>
      </c>
      <c r="K5448" s="3" t="s">
        <v>81</v>
      </c>
      <c r="L5448" s="6">
        <v>36021</v>
      </c>
      <c r="M5448" s="6">
        <v>12030</v>
      </c>
      <c r="N5448" s="6">
        <v>94450</v>
      </c>
      <c r="O5448" s="6">
        <v>117461</v>
      </c>
      <c r="P5448" s="6">
        <v>36016</v>
      </c>
      <c r="Q5448" s="6">
        <v>59195.6</v>
      </c>
    </row>
    <row r="5449" spans="7:17" x14ac:dyDescent="0.3">
      <c r="G5449" s="3" t="s">
        <v>76</v>
      </c>
      <c r="H5449" s="3" t="s">
        <v>23</v>
      </c>
      <c r="I5449" s="3" t="s">
        <v>78</v>
      </c>
      <c r="J5449" s="3" t="s">
        <v>80</v>
      </c>
      <c r="K5449" s="3" t="s">
        <v>82</v>
      </c>
      <c r="L5449" s="6">
        <v>36021</v>
      </c>
      <c r="M5449" s="6">
        <v>12030</v>
      </c>
      <c r="N5449" s="6">
        <v>94450</v>
      </c>
      <c r="O5449" s="6">
        <v>117461</v>
      </c>
      <c r="P5449" s="6">
        <v>33332</v>
      </c>
      <c r="Q5449" s="6">
        <v>58658.8</v>
      </c>
    </row>
    <row r="5450" spans="7:17" x14ac:dyDescent="0.3">
      <c r="G5450" s="3" t="s">
        <v>76</v>
      </c>
      <c r="H5450" s="3" t="s">
        <v>23</v>
      </c>
      <c r="I5450" s="3" t="s">
        <v>78</v>
      </c>
      <c r="J5450" s="3" t="s">
        <v>80</v>
      </c>
      <c r="K5450" s="3" t="s">
        <v>83</v>
      </c>
      <c r="L5450" s="6">
        <v>36021</v>
      </c>
      <c r="M5450" s="6">
        <v>12030</v>
      </c>
      <c r="N5450" s="6">
        <v>94450</v>
      </c>
      <c r="O5450" s="6">
        <v>117461</v>
      </c>
      <c r="P5450" s="6">
        <v>41696</v>
      </c>
      <c r="Q5450" s="6">
        <v>60331.6</v>
      </c>
    </row>
    <row r="5451" spans="7:17" x14ac:dyDescent="0.3">
      <c r="G5451" s="3" t="s">
        <v>76</v>
      </c>
      <c r="H5451" s="3" t="s">
        <v>23</v>
      </c>
      <c r="I5451" s="3" t="s">
        <v>78</v>
      </c>
      <c r="J5451" s="3" t="s">
        <v>80</v>
      </c>
      <c r="K5451" s="3" t="s">
        <v>84</v>
      </c>
      <c r="L5451" s="6">
        <v>36021</v>
      </c>
      <c r="M5451" s="6">
        <v>12030</v>
      </c>
      <c r="N5451" s="6">
        <v>94450</v>
      </c>
      <c r="O5451" s="6">
        <v>117461</v>
      </c>
      <c r="P5451" s="6">
        <v>84732</v>
      </c>
      <c r="Q5451" s="6">
        <v>68938.8</v>
      </c>
    </row>
    <row r="5452" spans="7:17" x14ac:dyDescent="0.3">
      <c r="G5452" s="3" t="s">
        <v>76</v>
      </c>
      <c r="H5452" s="3" t="s">
        <v>23</v>
      </c>
      <c r="I5452" s="3" t="s">
        <v>78</v>
      </c>
      <c r="J5452" s="3" t="s">
        <v>80</v>
      </c>
      <c r="K5452" s="3" t="s">
        <v>24</v>
      </c>
      <c r="L5452" s="6">
        <v>36021</v>
      </c>
      <c r="M5452" s="6">
        <v>12030</v>
      </c>
      <c r="N5452" s="6">
        <v>94450</v>
      </c>
      <c r="O5452" s="6">
        <v>117461</v>
      </c>
      <c r="P5452" s="6">
        <v>100893</v>
      </c>
      <c r="Q5452" s="6">
        <v>72171</v>
      </c>
    </row>
    <row r="5453" spans="7:17" x14ac:dyDescent="0.3">
      <c r="G5453" s="3" t="s">
        <v>76</v>
      </c>
      <c r="H5453" s="3" t="s">
        <v>23</v>
      </c>
      <c r="I5453" s="3" t="s">
        <v>78</v>
      </c>
      <c r="J5453" s="3" t="s">
        <v>81</v>
      </c>
      <c r="K5453" s="3" t="s">
        <v>82</v>
      </c>
      <c r="L5453" s="6">
        <v>36021</v>
      </c>
      <c r="M5453" s="6">
        <v>12030</v>
      </c>
      <c r="N5453" s="6">
        <v>94450</v>
      </c>
      <c r="O5453" s="6">
        <v>36016</v>
      </c>
      <c r="P5453" s="6">
        <v>33332</v>
      </c>
      <c r="Q5453" s="6">
        <v>42369.8</v>
      </c>
    </row>
    <row r="5454" spans="7:17" x14ac:dyDescent="0.3">
      <c r="G5454" s="3" t="s">
        <v>76</v>
      </c>
      <c r="H5454" s="3" t="s">
        <v>23</v>
      </c>
      <c r="I5454" s="3" t="s">
        <v>78</v>
      </c>
      <c r="J5454" s="3" t="s">
        <v>81</v>
      </c>
      <c r="K5454" s="3" t="s">
        <v>83</v>
      </c>
      <c r="L5454" s="6">
        <v>36021</v>
      </c>
      <c r="M5454" s="6">
        <v>12030</v>
      </c>
      <c r="N5454" s="6">
        <v>94450</v>
      </c>
      <c r="O5454" s="6">
        <v>36016</v>
      </c>
      <c r="P5454" s="6">
        <v>41696</v>
      </c>
      <c r="Q5454" s="6">
        <v>44042.6</v>
      </c>
    </row>
    <row r="5455" spans="7:17" x14ac:dyDescent="0.3">
      <c r="G5455" s="3" t="s">
        <v>76</v>
      </c>
      <c r="H5455" s="3" t="s">
        <v>23</v>
      </c>
      <c r="I5455" s="3" t="s">
        <v>78</v>
      </c>
      <c r="J5455" s="3" t="s">
        <v>81</v>
      </c>
      <c r="K5455" s="3" t="s">
        <v>84</v>
      </c>
      <c r="L5455" s="6">
        <v>36021</v>
      </c>
      <c r="M5455" s="6">
        <v>12030</v>
      </c>
      <c r="N5455" s="6">
        <v>94450</v>
      </c>
      <c r="O5455" s="6">
        <v>36016</v>
      </c>
      <c r="P5455" s="6">
        <v>84732</v>
      </c>
      <c r="Q5455" s="6">
        <v>52649.8</v>
      </c>
    </row>
    <row r="5456" spans="7:17" x14ac:dyDescent="0.3">
      <c r="G5456" s="3" t="s">
        <v>76</v>
      </c>
      <c r="H5456" s="3" t="s">
        <v>23</v>
      </c>
      <c r="I5456" s="3" t="s">
        <v>78</v>
      </c>
      <c r="J5456" s="3" t="s">
        <v>81</v>
      </c>
      <c r="K5456" s="3" t="s">
        <v>24</v>
      </c>
      <c r="L5456" s="6">
        <v>36021</v>
      </c>
      <c r="M5456" s="6">
        <v>12030</v>
      </c>
      <c r="N5456" s="6">
        <v>94450</v>
      </c>
      <c r="O5456" s="6">
        <v>36016</v>
      </c>
      <c r="P5456" s="6">
        <v>100893</v>
      </c>
      <c r="Q5456" s="6">
        <v>55882</v>
      </c>
    </row>
    <row r="5457" spans="7:17" x14ac:dyDescent="0.3">
      <c r="G5457" s="3" t="s">
        <v>76</v>
      </c>
      <c r="H5457" s="3" t="s">
        <v>23</v>
      </c>
      <c r="I5457" s="3" t="s">
        <v>78</v>
      </c>
      <c r="J5457" s="3" t="s">
        <v>82</v>
      </c>
      <c r="K5457" s="3" t="s">
        <v>83</v>
      </c>
      <c r="L5457" s="6">
        <v>36021</v>
      </c>
      <c r="M5457" s="6">
        <v>12030</v>
      </c>
      <c r="N5457" s="6">
        <v>94450</v>
      </c>
      <c r="O5457" s="6">
        <v>33332</v>
      </c>
      <c r="P5457" s="6">
        <v>41696</v>
      </c>
      <c r="Q5457" s="6">
        <v>43505.8</v>
      </c>
    </row>
    <row r="5458" spans="7:17" x14ac:dyDescent="0.3">
      <c r="G5458" s="3" t="s">
        <v>76</v>
      </c>
      <c r="H5458" s="3" t="s">
        <v>23</v>
      </c>
      <c r="I5458" s="3" t="s">
        <v>78</v>
      </c>
      <c r="J5458" s="3" t="s">
        <v>82</v>
      </c>
      <c r="K5458" s="3" t="s">
        <v>84</v>
      </c>
      <c r="L5458" s="6">
        <v>36021</v>
      </c>
      <c r="M5458" s="6">
        <v>12030</v>
      </c>
      <c r="N5458" s="6">
        <v>94450</v>
      </c>
      <c r="O5458" s="6">
        <v>33332</v>
      </c>
      <c r="P5458" s="6">
        <v>84732</v>
      </c>
      <c r="Q5458" s="6">
        <v>52113</v>
      </c>
    </row>
    <row r="5459" spans="7:17" x14ac:dyDescent="0.3">
      <c r="G5459" s="3" t="s">
        <v>76</v>
      </c>
      <c r="H5459" s="3" t="s">
        <v>23</v>
      </c>
      <c r="I5459" s="3" t="s">
        <v>78</v>
      </c>
      <c r="J5459" s="3" t="s">
        <v>82</v>
      </c>
      <c r="K5459" s="3" t="s">
        <v>24</v>
      </c>
      <c r="L5459" s="6">
        <v>36021</v>
      </c>
      <c r="M5459" s="6">
        <v>12030</v>
      </c>
      <c r="N5459" s="6">
        <v>94450</v>
      </c>
      <c r="O5459" s="6">
        <v>33332</v>
      </c>
      <c r="P5459" s="6">
        <v>100893</v>
      </c>
      <c r="Q5459" s="6">
        <v>55345.2</v>
      </c>
    </row>
    <row r="5460" spans="7:17" x14ac:dyDescent="0.3">
      <c r="G5460" s="3" t="s">
        <v>76</v>
      </c>
      <c r="H5460" s="3" t="s">
        <v>23</v>
      </c>
      <c r="I5460" s="3" t="s">
        <v>78</v>
      </c>
      <c r="J5460" s="3" t="s">
        <v>83</v>
      </c>
      <c r="K5460" s="3" t="s">
        <v>84</v>
      </c>
      <c r="L5460" s="6">
        <v>36021</v>
      </c>
      <c r="M5460" s="6">
        <v>12030</v>
      </c>
      <c r="N5460" s="6">
        <v>94450</v>
      </c>
      <c r="O5460" s="6">
        <v>41696</v>
      </c>
      <c r="P5460" s="6">
        <v>84732</v>
      </c>
      <c r="Q5460" s="6">
        <v>53785.8</v>
      </c>
    </row>
    <row r="5461" spans="7:17" x14ac:dyDescent="0.3">
      <c r="G5461" s="3" t="s">
        <v>76</v>
      </c>
      <c r="H5461" s="3" t="s">
        <v>23</v>
      </c>
      <c r="I5461" s="3" t="s">
        <v>78</v>
      </c>
      <c r="J5461" s="3" t="s">
        <v>83</v>
      </c>
      <c r="K5461" s="3" t="s">
        <v>24</v>
      </c>
      <c r="L5461" s="6">
        <v>36021</v>
      </c>
      <c r="M5461" s="6">
        <v>12030</v>
      </c>
      <c r="N5461" s="6">
        <v>94450</v>
      </c>
      <c r="O5461" s="6">
        <v>41696</v>
      </c>
      <c r="P5461" s="6">
        <v>100893</v>
      </c>
      <c r="Q5461" s="6">
        <v>57018</v>
      </c>
    </row>
    <row r="5462" spans="7:17" x14ac:dyDescent="0.3">
      <c r="G5462" s="3" t="s">
        <v>76</v>
      </c>
      <c r="H5462" s="3" t="s">
        <v>23</v>
      </c>
      <c r="I5462" s="3" t="s">
        <v>78</v>
      </c>
      <c r="J5462" s="3" t="s">
        <v>84</v>
      </c>
      <c r="K5462" s="3" t="s">
        <v>24</v>
      </c>
      <c r="L5462" s="6">
        <v>36021</v>
      </c>
      <c r="M5462" s="6">
        <v>12030</v>
      </c>
      <c r="N5462" s="6">
        <v>94450</v>
      </c>
      <c r="O5462" s="6">
        <v>84732</v>
      </c>
      <c r="P5462" s="6">
        <v>100893</v>
      </c>
      <c r="Q5462" s="6">
        <v>65625.2</v>
      </c>
    </row>
    <row r="5463" spans="7:17" x14ac:dyDescent="0.3">
      <c r="G5463" s="3" t="s">
        <v>76</v>
      </c>
      <c r="H5463" s="3" t="s">
        <v>23</v>
      </c>
      <c r="I5463" s="3" t="s">
        <v>79</v>
      </c>
      <c r="J5463" s="3" t="s">
        <v>25</v>
      </c>
      <c r="K5463" s="3" t="s">
        <v>80</v>
      </c>
      <c r="L5463" s="6">
        <v>36021</v>
      </c>
      <c r="M5463" s="6">
        <v>12030</v>
      </c>
      <c r="N5463" s="6">
        <v>97051</v>
      </c>
      <c r="O5463" s="6">
        <v>50249</v>
      </c>
      <c r="P5463" s="6">
        <v>117461</v>
      </c>
      <c r="Q5463" s="6">
        <v>62562.400000000001</v>
      </c>
    </row>
    <row r="5464" spans="7:17" x14ac:dyDescent="0.3">
      <c r="G5464" s="3" t="s">
        <v>76</v>
      </c>
      <c r="H5464" s="3" t="s">
        <v>23</v>
      </c>
      <c r="I5464" s="3" t="s">
        <v>79</v>
      </c>
      <c r="J5464" s="3" t="s">
        <v>25</v>
      </c>
      <c r="K5464" s="3" t="s">
        <v>81</v>
      </c>
      <c r="L5464" s="6">
        <v>36021</v>
      </c>
      <c r="M5464" s="6">
        <v>12030</v>
      </c>
      <c r="N5464" s="6">
        <v>97051</v>
      </c>
      <c r="O5464" s="6">
        <v>50249</v>
      </c>
      <c r="P5464" s="6">
        <v>36016</v>
      </c>
      <c r="Q5464" s="6">
        <v>46273.4</v>
      </c>
    </row>
    <row r="5465" spans="7:17" x14ac:dyDescent="0.3">
      <c r="G5465" s="3" t="s">
        <v>76</v>
      </c>
      <c r="H5465" s="3" t="s">
        <v>23</v>
      </c>
      <c r="I5465" s="3" t="s">
        <v>79</v>
      </c>
      <c r="J5465" s="3" t="s">
        <v>25</v>
      </c>
      <c r="K5465" s="3" t="s">
        <v>82</v>
      </c>
      <c r="L5465" s="6">
        <v>36021</v>
      </c>
      <c r="M5465" s="6">
        <v>12030</v>
      </c>
      <c r="N5465" s="6">
        <v>97051</v>
      </c>
      <c r="O5465" s="6">
        <v>50249</v>
      </c>
      <c r="P5465" s="6">
        <v>33332</v>
      </c>
      <c r="Q5465" s="6">
        <v>45736.6</v>
      </c>
    </row>
    <row r="5466" spans="7:17" x14ac:dyDescent="0.3">
      <c r="G5466" s="3" t="s">
        <v>76</v>
      </c>
      <c r="H5466" s="3" t="s">
        <v>23</v>
      </c>
      <c r="I5466" s="3" t="s">
        <v>79</v>
      </c>
      <c r="J5466" s="3" t="s">
        <v>25</v>
      </c>
      <c r="K5466" s="3" t="s">
        <v>83</v>
      </c>
      <c r="L5466" s="6">
        <v>36021</v>
      </c>
      <c r="M5466" s="6">
        <v>12030</v>
      </c>
      <c r="N5466" s="6">
        <v>97051</v>
      </c>
      <c r="O5466" s="6">
        <v>50249</v>
      </c>
      <c r="P5466" s="6">
        <v>41696</v>
      </c>
      <c r="Q5466" s="6">
        <v>47409.4</v>
      </c>
    </row>
    <row r="5467" spans="7:17" x14ac:dyDescent="0.3">
      <c r="G5467" s="3" t="s">
        <v>76</v>
      </c>
      <c r="H5467" s="3" t="s">
        <v>23</v>
      </c>
      <c r="I5467" s="3" t="s">
        <v>79</v>
      </c>
      <c r="J5467" s="3" t="s">
        <v>25</v>
      </c>
      <c r="K5467" s="3" t="s">
        <v>84</v>
      </c>
      <c r="L5467" s="6">
        <v>36021</v>
      </c>
      <c r="M5467" s="6">
        <v>12030</v>
      </c>
      <c r="N5467" s="6">
        <v>97051</v>
      </c>
      <c r="O5467" s="6">
        <v>50249</v>
      </c>
      <c r="P5467" s="6">
        <v>84732</v>
      </c>
      <c r="Q5467" s="6">
        <v>56016.6</v>
      </c>
    </row>
    <row r="5468" spans="7:17" x14ac:dyDescent="0.3">
      <c r="G5468" s="3" t="s">
        <v>76</v>
      </c>
      <c r="H5468" s="3" t="s">
        <v>23</v>
      </c>
      <c r="I5468" s="3" t="s">
        <v>79</v>
      </c>
      <c r="J5468" s="3" t="s">
        <v>25</v>
      </c>
      <c r="K5468" s="3" t="s">
        <v>24</v>
      </c>
      <c r="L5468" s="6">
        <v>36021</v>
      </c>
      <c r="M5468" s="6">
        <v>12030</v>
      </c>
      <c r="N5468" s="6">
        <v>97051</v>
      </c>
      <c r="O5468" s="6">
        <v>50249</v>
      </c>
      <c r="P5468" s="6">
        <v>100893</v>
      </c>
      <c r="Q5468" s="6">
        <v>59248.800000000003</v>
      </c>
    </row>
    <row r="5469" spans="7:17" x14ac:dyDescent="0.3">
      <c r="G5469" s="3" t="s">
        <v>76</v>
      </c>
      <c r="H5469" s="3" t="s">
        <v>23</v>
      </c>
      <c r="I5469" s="3" t="s">
        <v>79</v>
      </c>
      <c r="J5469" s="3" t="s">
        <v>80</v>
      </c>
      <c r="K5469" s="3" t="s">
        <v>81</v>
      </c>
      <c r="L5469" s="6">
        <v>36021</v>
      </c>
      <c r="M5469" s="6">
        <v>12030</v>
      </c>
      <c r="N5469" s="6">
        <v>97051</v>
      </c>
      <c r="O5469" s="6">
        <v>117461</v>
      </c>
      <c r="P5469" s="6">
        <v>36016</v>
      </c>
      <c r="Q5469" s="6">
        <v>59715.8</v>
      </c>
    </row>
    <row r="5470" spans="7:17" x14ac:dyDescent="0.3">
      <c r="G5470" s="3" t="s">
        <v>76</v>
      </c>
      <c r="H5470" s="3" t="s">
        <v>23</v>
      </c>
      <c r="I5470" s="3" t="s">
        <v>79</v>
      </c>
      <c r="J5470" s="3" t="s">
        <v>80</v>
      </c>
      <c r="K5470" s="3" t="s">
        <v>82</v>
      </c>
      <c r="L5470" s="6">
        <v>36021</v>
      </c>
      <c r="M5470" s="6">
        <v>12030</v>
      </c>
      <c r="N5470" s="6">
        <v>97051</v>
      </c>
      <c r="O5470" s="6">
        <v>117461</v>
      </c>
      <c r="P5470" s="6">
        <v>33332</v>
      </c>
      <c r="Q5470" s="6">
        <v>59179</v>
      </c>
    </row>
    <row r="5471" spans="7:17" x14ac:dyDescent="0.3">
      <c r="G5471" s="3" t="s">
        <v>76</v>
      </c>
      <c r="H5471" s="3" t="s">
        <v>23</v>
      </c>
      <c r="I5471" s="3" t="s">
        <v>79</v>
      </c>
      <c r="J5471" s="3" t="s">
        <v>80</v>
      </c>
      <c r="K5471" s="3" t="s">
        <v>83</v>
      </c>
      <c r="L5471" s="6">
        <v>36021</v>
      </c>
      <c r="M5471" s="6">
        <v>12030</v>
      </c>
      <c r="N5471" s="6">
        <v>97051</v>
      </c>
      <c r="O5471" s="6">
        <v>117461</v>
      </c>
      <c r="P5471" s="6">
        <v>41696</v>
      </c>
      <c r="Q5471" s="6">
        <v>60851.8</v>
      </c>
    </row>
    <row r="5472" spans="7:17" x14ac:dyDescent="0.3">
      <c r="G5472" s="3" t="s">
        <v>76</v>
      </c>
      <c r="H5472" s="3" t="s">
        <v>23</v>
      </c>
      <c r="I5472" s="3" t="s">
        <v>79</v>
      </c>
      <c r="J5472" s="3" t="s">
        <v>80</v>
      </c>
      <c r="K5472" s="3" t="s">
        <v>84</v>
      </c>
      <c r="L5472" s="6">
        <v>36021</v>
      </c>
      <c r="M5472" s="6">
        <v>12030</v>
      </c>
      <c r="N5472" s="6">
        <v>97051</v>
      </c>
      <c r="O5472" s="6">
        <v>117461</v>
      </c>
      <c r="P5472" s="6">
        <v>84732</v>
      </c>
      <c r="Q5472" s="6">
        <v>69459</v>
      </c>
    </row>
    <row r="5473" spans="7:17" x14ac:dyDescent="0.3">
      <c r="G5473" s="3" t="s">
        <v>76</v>
      </c>
      <c r="H5473" s="3" t="s">
        <v>23</v>
      </c>
      <c r="I5473" s="3" t="s">
        <v>79</v>
      </c>
      <c r="J5473" s="3" t="s">
        <v>80</v>
      </c>
      <c r="K5473" s="3" t="s">
        <v>24</v>
      </c>
      <c r="L5473" s="6">
        <v>36021</v>
      </c>
      <c r="M5473" s="6">
        <v>12030</v>
      </c>
      <c r="N5473" s="6">
        <v>97051</v>
      </c>
      <c r="O5473" s="6">
        <v>117461</v>
      </c>
      <c r="P5473" s="6">
        <v>100893</v>
      </c>
      <c r="Q5473" s="6">
        <v>72691.199999999997</v>
      </c>
    </row>
    <row r="5474" spans="7:17" x14ac:dyDescent="0.3">
      <c r="G5474" s="3" t="s">
        <v>76</v>
      </c>
      <c r="H5474" s="3" t="s">
        <v>23</v>
      </c>
      <c r="I5474" s="3" t="s">
        <v>79</v>
      </c>
      <c r="J5474" s="3" t="s">
        <v>81</v>
      </c>
      <c r="K5474" s="3" t="s">
        <v>82</v>
      </c>
      <c r="L5474" s="6">
        <v>36021</v>
      </c>
      <c r="M5474" s="6">
        <v>12030</v>
      </c>
      <c r="N5474" s="6">
        <v>97051</v>
      </c>
      <c r="O5474" s="6">
        <v>36016</v>
      </c>
      <c r="P5474" s="6">
        <v>33332</v>
      </c>
      <c r="Q5474" s="6">
        <v>42890</v>
      </c>
    </row>
    <row r="5475" spans="7:17" x14ac:dyDescent="0.3">
      <c r="G5475" s="3" t="s">
        <v>76</v>
      </c>
      <c r="H5475" s="3" t="s">
        <v>23</v>
      </c>
      <c r="I5475" s="3" t="s">
        <v>79</v>
      </c>
      <c r="J5475" s="3" t="s">
        <v>81</v>
      </c>
      <c r="K5475" s="3" t="s">
        <v>83</v>
      </c>
      <c r="L5475" s="6">
        <v>36021</v>
      </c>
      <c r="M5475" s="6">
        <v>12030</v>
      </c>
      <c r="N5475" s="6">
        <v>97051</v>
      </c>
      <c r="O5475" s="6">
        <v>36016</v>
      </c>
      <c r="P5475" s="6">
        <v>41696</v>
      </c>
      <c r="Q5475" s="6">
        <v>44562.8</v>
      </c>
    </row>
    <row r="5476" spans="7:17" x14ac:dyDescent="0.3">
      <c r="G5476" s="3" t="s">
        <v>76</v>
      </c>
      <c r="H5476" s="3" t="s">
        <v>23</v>
      </c>
      <c r="I5476" s="3" t="s">
        <v>79</v>
      </c>
      <c r="J5476" s="3" t="s">
        <v>81</v>
      </c>
      <c r="K5476" s="3" t="s">
        <v>84</v>
      </c>
      <c r="L5476" s="6">
        <v>36021</v>
      </c>
      <c r="M5476" s="6">
        <v>12030</v>
      </c>
      <c r="N5476" s="6">
        <v>97051</v>
      </c>
      <c r="O5476" s="6">
        <v>36016</v>
      </c>
      <c r="P5476" s="6">
        <v>84732</v>
      </c>
      <c r="Q5476" s="6">
        <v>53170</v>
      </c>
    </row>
    <row r="5477" spans="7:17" x14ac:dyDescent="0.3">
      <c r="G5477" s="3" t="s">
        <v>76</v>
      </c>
      <c r="H5477" s="3" t="s">
        <v>23</v>
      </c>
      <c r="I5477" s="3" t="s">
        <v>79</v>
      </c>
      <c r="J5477" s="3" t="s">
        <v>81</v>
      </c>
      <c r="K5477" s="3" t="s">
        <v>24</v>
      </c>
      <c r="L5477" s="6">
        <v>36021</v>
      </c>
      <c r="M5477" s="6">
        <v>12030</v>
      </c>
      <c r="N5477" s="6">
        <v>97051</v>
      </c>
      <c r="O5477" s="6">
        <v>36016</v>
      </c>
      <c r="P5477" s="6">
        <v>100893</v>
      </c>
      <c r="Q5477" s="6">
        <v>56402.2</v>
      </c>
    </row>
    <row r="5478" spans="7:17" x14ac:dyDescent="0.3">
      <c r="G5478" s="3" t="s">
        <v>76</v>
      </c>
      <c r="H5478" s="3" t="s">
        <v>23</v>
      </c>
      <c r="I5478" s="3" t="s">
        <v>79</v>
      </c>
      <c r="J5478" s="3" t="s">
        <v>82</v>
      </c>
      <c r="K5478" s="3" t="s">
        <v>83</v>
      </c>
      <c r="L5478" s="6">
        <v>36021</v>
      </c>
      <c r="M5478" s="6">
        <v>12030</v>
      </c>
      <c r="N5478" s="6">
        <v>97051</v>
      </c>
      <c r="O5478" s="6">
        <v>33332</v>
      </c>
      <c r="P5478" s="6">
        <v>41696</v>
      </c>
      <c r="Q5478" s="6">
        <v>44026</v>
      </c>
    </row>
    <row r="5479" spans="7:17" x14ac:dyDescent="0.3">
      <c r="G5479" s="3" t="s">
        <v>76</v>
      </c>
      <c r="H5479" s="3" t="s">
        <v>23</v>
      </c>
      <c r="I5479" s="3" t="s">
        <v>79</v>
      </c>
      <c r="J5479" s="3" t="s">
        <v>82</v>
      </c>
      <c r="K5479" s="3" t="s">
        <v>84</v>
      </c>
      <c r="L5479" s="6">
        <v>36021</v>
      </c>
      <c r="M5479" s="6">
        <v>12030</v>
      </c>
      <c r="N5479" s="6">
        <v>97051</v>
      </c>
      <c r="O5479" s="6">
        <v>33332</v>
      </c>
      <c r="P5479" s="6">
        <v>84732</v>
      </c>
      <c r="Q5479" s="6">
        <v>52633.2</v>
      </c>
    </row>
    <row r="5480" spans="7:17" x14ac:dyDescent="0.3">
      <c r="G5480" s="3" t="s">
        <v>76</v>
      </c>
      <c r="H5480" s="3" t="s">
        <v>23</v>
      </c>
      <c r="I5480" s="3" t="s">
        <v>79</v>
      </c>
      <c r="J5480" s="3" t="s">
        <v>82</v>
      </c>
      <c r="K5480" s="3" t="s">
        <v>24</v>
      </c>
      <c r="L5480" s="6">
        <v>36021</v>
      </c>
      <c r="M5480" s="6">
        <v>12030</v>
      </c>
      <c r="N5480" s="6">
        <v>97051</v>
      </c>
      <c r="O5480" s="6">
        <v>33332</v>
      </c>
      <c r="P5480" s="6">
        <v>100893</v>
      </c>
      <c r="Q5480" s="6">
        <v>55865.4</v>
      </c>
    </row>
    <row r="5481" spans="7:17" x14ac:dyDescent="0.3">
      <c r="G5481" s="3" t="s">
        <v>76</v>
      </c>
      <c r="H5481" s="3" t="s">
        <v>23</v>
      </c>
      <c r="I5481" s="3" t="s">
        <v>79</v>
      </c>
      <c r="J5481" s="3" t="s">
        <v>83</v>
      </c>
      <c r="K5481" s="3" t="s">
        <v>84</v>
      </c>
      <c r="L5481" s="6">
        <v>36021</v>
      </c>
      <c r="M5481" s="6">
        <v>12030</v>
      </c>
      <c r="N5481" s="6">
        <v>97051</v>
      </c>
      <c r="O5481" s="6">
        <v>41696</v>
      </c>
      <c r="P5481" s="6">
        <v>84732</v>
      </c>
      <c r="Q5481" s="6">
        <v>54306</v>
      </c>
    </row>
    <row r="5482" spans="7:17" x14ac:dyDescent="0.3">
      <c r="G5482" s="3" t="s">
        <v>76</v>
      </c>
      <c r="H5482" s="3" t="s">
        <v>23</v>
      </c>
      <c r="I5482" s="3" t="s">
        <v>79</v>
      </c>
      <c r="J5482" s="3" t="s">
        <v>83</v>
      </c>
      <c r="K5482" s="3" t="s">
        <v>24</v>
      </c>
      <c r="L5482" s="6">
        <v>36021</v>
      </c>
      <c r="M5482" s="6">
        <v>12030</v>
      </c>
      <c r="N5482" s="6">
        <v>97051</v>
      </c>
      <c r="O5482" s="6">
        <v>41696</v>
      </c>
      <c r="P5482" s="6">
        <v>100893</v>
      </c>
      <c r="Q5482" s="6">
        <v>57538.2</v>
      </c>
    </row>
    <row r="5483" spans="7:17" x14ac:dyDescent="0.3">
      <c r="G5483" s="3" t="s">
        <v>76</v>
      </c>
      <c r="H5483" s="3" t="s">
        <v>23</v>
      </c>
      <c r="I5483" s="3" t="s">
        <v>79</v>
      </c>
      <c r="J5483" s="3" t="s">
        <v>84</v>
      </c>
      <c r="K5483" s="3" t="s">
        <v>24</v>
      </c>
      <c r="L5483" s="6">
        <v>36021</v>
      </c>
      <c r="M5483" s="6">
        <v>12030</v>
      </c>
      <c r="N5483" s="6">
        <v>97051</v>
      </c>
      <c r="O5483" s="6">
        <v>84732</v>
      </c>
      <c r="P5483" s="6">
        <v>100893</v>
      </c>
      <c r="Q5483" s="6">
        <v>66145.399999999994</v>
      </c>
    </row>
    <row r="5484" spans="7:17" x14ac:dyDescent="0.3">
      <c r="G5484" s="3" t="s">
        <v>76</v>
      </c>
      <c r="H5484" s="3" t="s">
        <v>23</v>
      </c>
      <c r="I5484" s="3" t="s">
        <v>25</v>
      </c>
      <c r="J5484" s="3" t="s">
        <v>80</v>
      </c>
      <c r="K5484" s="3" t="s">
        <v>81</v>
      </c>
      <c r="L5484" s="6">
        <v>36021</v>
      </c>
      <c r="M5484" s="6">
        <v>12030</v>
      </c>
      <c r="N5484" s="6">
        <v>50249</v>
      </c>
      <c r="O5484" s="6">
        <v>117461</v>
      </c>
      <c r="P5484" s="6">
        <v>36016</v>
      </c>
      <c r="Q5484" s="6">
        <v>50355.4</v>
      </c>
    </row>
    <row r="5485" spans="7:17" x14ac:dyDescent="0.3">
      <c r="G5485" s="3" t="s">
        <v>76</v>
      </c>
      <c r="H5485" s="3" t="s">
        <v>23</v>
      </c>
      <c r="I5485" s="3" t="s">
        <v>25</v>
      </c>
      <c r="J5485" s="3" t="s">
        <v>80</v>
      </c>
      <c r="K5485" s="3" t="s">
        <v>82</v>
      </c>
      <c r="L5485" s="6">
        <v>36021</v>
      </c>
      <c r="M5485" s="6">
        <v>12030</v>
      </c>
      <c r="N5485" s="6">
        <v>50249</v>
      </c>
      <c r="O5485" s="6">
        <v>117461</v>
      </c>
      <c r="P5485" s="6">
        <v>33332</v>
      </c>
      <c r="Q5485" s="6">
        <v>49818.6</v>
      </c>
    </row>
    <row r="5486" spans="7:17" x14ac:dyDescent="0.3">
      <c r="G5486" s="3" t="s">
        <v>76</v>
      </c>
      <c r="H5486" s="3" t="s">
        <v>23</v>
      </c>
      <c r="I5486" s="3" t="s">
        <v>25</v>
      </c>
      <c r="J5486" s="3" t="s">
        <v>80</v>
      </c>
      <c r="K5486" s="3" t="s">
        <v>83</v>
      </c>
      <c r="L5486" s="6">
        <v>36021</v>
      </c>
      <c r="M5486" s="6">
        <v>12030</v>
      </c>
      <c r="N5486" s="6">
        <v>50249</v>
      </c>
      <c r="O5486" s="6">
        <v>117461</v>
      </c>
      <c r="P5486" s="6">
        <v>41696</v>
      </c>
      <c r="Q5486" s="6">
        <v>51491.4</v>
      </c>
    </row>
    <row r="5487" spans="7:17" x14ac:dyDescent="0.3">
      <c r="G5487" s="3" t="s">
        <v>76</v>
      </c>
      <c r="H5487" s="3" t="s">
        <v>23</v>
      </c>
      <c r="I5487" s="3" t="s">
        <v>25</v>
      </c>
      <c r="J5487" s="3" t="s">
        <v>80</v>
      </c>
      <c r="K5487" s="3" t="s">
        <v>84</v>
      </c>
      <c r="L5487" s="6">
        <v>36021</v>
      </c>
      <c r="M5487" s="6">
        <v>12030</v>
      </c>
      <c r="N5487" s="6">
        <v>50249</v>
      </c>
      <c r="O5487" s="6">
        <v>117461</v>
      </c>
      <c r="P5487" s="6">
        <v>84732</v>
      </c>
      <c r="Q5487" s="6">
        <v>60098.6</v>
      </c>
    </row>
    <row r="5488" spans="7:17" x14ac:dyDescent="0.3">
      <c r="G5488" s="3" t="s">
        <v>76</v>
      </c>
      <c r="H5488" s="3" t="s">
        <v>23</v>
      </c>
      <c r="I5488" s="3" t="s">
        <v>25</v>
      </c>
      <c r="J5488" s="3" t="s">
        <v>80</v>
      </c>
      <c r="K5488" s="3" t="s">
        <v>24</v>
      </c>
      <c r="L5488" s="6">
        <v>36021</v>
      </c>
      <c r="M5488" s="6">
        <v>12030</v>
      </c>
      <c r="N5488" s="6">
        <v>50249</v>
      </c>
      <c r="O5488" s="6">
        <v>117461</v>
      </c>
      <c r="P5488" s="6">
        <v>100893</v>
      </c>
      <c r="Q5488" s="6">
        <v>63330.8</v>
      </c>
    </row>
    <row r="5489" spans="7:17" x14ac:dyDescent="0.3">
      <c r="G5489" s="3" t="s">
        <v>76</v>
      </c>
      <c r="H5489" s="3" t="s">
        <v>23</v>
      </c>
      <c r="I5489" s="3" t="s">
        <v>25</v>
      </c>
      <c r="J5489" s="3" t="s">
        <v>81</v>
      </c>
      <c r="K5489" s="3" t="s">
        <v>82</v>
      </c>
      <c r="L5489" s="6">
        <v>36021</v>
      </c>
      <c r="M5489" s="6">
        <v>12030</v>
      </c>
      <c r="N5489" s="6">
        <v>50249</v>
      </c>
      <c r="O5489" s="6">
        <v>36016</v>
      </c>
      <c r="P5489" s="6">
        <v>33332</v>
      </c>
      <c r="Q5489" s="6">
        <v>33529.599999999999</v>
      </c>
    </row>
    <row r="5490" spans="7:17" x14ac:dyDescent="0.3">
      <c r="G5490" s="3" t="s">
        <v>76</v>
      </c>
      <c r="H5490" s="3" t="s">
        <v>23</v>
      </c>
      <c r="I5490" s="3" t="s">
        <v>25</v>
      </c>
      <c r="J5490" s="3" t="s">
        <v>81</v>
      </c>
      <c r="K5490" s="3" t="s">
        <v>83</v>
      </c>
      <c r="L5490" s="6">
        <v>36021</v>
      </c>
      <c r="M5490" s="6">
        <v>12030</v>
      </c>
      <c r="N5490" s="6">
        <v>50249</v>
      </c>
      <c r="O5490" s="6">
        <v>36016</v>
      </c>
      <c r="P5490" s="6">
        <v>41696</v>
      </c>
      <c r="Q5490" s="6">
        <v>35202.400000000001</v>
      </c>
    </row>
    <row r="5491" spans="7:17" x14ac:dyDescent="0.3">
      <c r="G5491" s="3" t="s">
        <v>76</v>
      </c>
      <c r="H5491" s="3" t="s">
        <v>23</v>
      </c>
      <c r="I5491" s="3" t="s">
        <v>25</v>
      </c>
      <c r="J5491" s="3" t="s">
        <v>81</v>
      </c>
      <c r="K5491" s="3" t="s">
        <v>84</v>
      </c>
      <c r="L5491" s="6">
        <v>36021</v>
      </c>
      <c r="M5491" s="6">
        <v>12030</v>
      </c>
      <c r="N5491" s="6">
        <v>50249</v>
      </c>
      <c r="O5491" s="6">
        <v>36016</v>
      </c>
      <c r="P5491" s="6">
        <v>84732</v>
      </c>
      <c r="Q5491" s="6">
        <v>43809.599999999999</v>
      </c>
    </row>
    <row r="5492" spans="7:17" x14ac:dyDescent="0.3">
      <c r="G5492" s="3" t="s">
        <v>76</v>
      </c>
      <c r="H5492" s="3" t="s">
        <v>23</v>
      </c>
      <c r="I5492" s="3" t="s">
        <v>25</v>
      </c>
      <c r="J5492" s="3" t="s">
        <v>81</v>
      </c>
      <c r="K5492" s="3" t="s">
        <v>24</v>
      </c>
      <c r="L5492" s="6">
        <v>36021</v>
      </c>
      <c r="M5492" s="6">
        <v>12030</v>
      </c>
      <c r="N5492" s="6">
        <v>50249</v>
      </c>
      <c r="O5492" s="6">
        <v>36016</v>
      </c>
      <c r="P5492" s="6">
        <v>100893</v>
      </c>
      <c r="Q5492" s="6">
        <v>47041.8</v>
      </c>
    </row>
    <row r="5493" spans="7:17" x14ac:dyDescent="0.3">
      <c r="G5493" s="3" t="s">
        <v>76</v>
      </c>
      <c r="H5493" s="3" t="s">
        <v>23</v>
      </c>
      <c r="I5493" s="3" t="s">
        <v>25</v>
      </c>
      <c r="J5493" s="3" t="s">
        <v>82</v>
      </c>
      <c r="K5493" s="3" t="s">
        <v>83</v>
      </c>
      <c r="L5493" s="6">
        <v>36021</v>
      </c>
      <c r="M5493" s="6">
        <v>12030</v>
      </c>
      <c r="N5493" s="6">
        <v>50249</v>
      </c>
      <c r="O5493" s="6">
        <v>33332</v>
      </c>
      <c r="P5493" s="6">
        <v>41696</v>
      </c>
      <c r="Q5493" s="6">
        <v>34665.599999999999</v>
      </c>
    </row>
    <row r="5494" spans="7:17" x14ac:dyDescent="0.3">
      <c r="G5494" s="3" t="s">
        <v>76</v>
      </c>
      <c r="H5494" s="3" t="s">
        <v>23</v>
      </c>
      <c r="I5494" s="3" t="s">
        <v>25</v>
      </c>
      <c r="J5494" s="3" t="s">
        <v>82</v>
      </c>
      <c r="K5494" s="3" t="s">
        <v>84</v>
      </c>
      <c r="L5494" s="6">
        <v>36021</v>
      </c>
      <c r="M5494" s="6">
        <v>12030</v>
      </c>
      <c r="N5494" s="6">
        <v>50249</v>
      </c>
      <c r="O5494" s="6">
        <v>33332</v>
      </c>
      <c r="P5494" s="6">
        <v>84732</v>
      </c>
      <c r="Q5494" s="6">
        <v>43272.800000000003</v>
      </c>
    </row>
    <row r="5495" spans="7:17" x14ac:dyDescent="0.3">
      <c r="G5495" s="3" t="s">
        <v>76</v>
      </c>
      <c r="H5495" s="3" t="s">
        <v>23</v>
      </c>
      <c r="I5495" s="3" t="s">
        <v>25</v>
      </c>
      <c r="J5495" s="3" t="s">
        <v>82</v>
      </c>
      <c r="K5495" s="3" t="s">
        <v>24</v>
      </c>
      <c r="L5495" s="6">
        <v>36021</v>
      </c>
      <c r="M5495" s="6">
        <v>12030</v>
      </c>
      <c r="N5495" s="6">
        <v>50249</v>
      </c>
      <c r="O5495" s="6">
        <v>33332</v>
      </c>
      <c r="P5495" s="6">
        <v>100893</v>
      </c>
      <c r="Q5495" s="6">
        <v>46505</v>
      </c>
    </row>
    <row r="5496" spans="7:17" x14ac:dyDescent="0.3">
      <c r="G5496" s="3" t="s">
        <v>76</v>
      </c>
      <c r="H5496" s="3" t="s">
        <v>23</v>
      </c>
      <c r="I5496" s="3" t="s">
        <v>25</v>
      </c>
      <c r="J5496" s="3" t="s">
        <v>83</v>
      </c>
      <c r="K5496" s="3" t="s">
        <v>84</v>
      </c>
      <c r="L5496" s="6">
        <v>36021</v>
      </c>
      <c r="M5496" s="6">
        <v>12030</v>
      </c>
      <c r="N5496" s="6">
        <v>50249</v>
      </c>
      <c r="O5496" s="6">
        <v>41696</v>
      </c>
      <c r="P5496" s="6">
        <v>84732</v>
      </c>
      <c r="Q5496" s="6">
        <v>44945.599999999999</v>
      </c>
    </row>
    <row r="5497" spans="7:17" x14ac:dyDescent="0.3">
      <c r="G5497" s="3" t="s">
        <v>76</v>
      </c>
      <c r="H5497" s="3" t="s">
        <v>23</v>
      </c>
      <c r="I5497" s="3" t="s">
        <v>25</v>
      </c>
      <c r="J5497" s="3" t="s">
        <v>83</v>
      </c>
      <c r="K5497" s="3" t="s">
        <v>24</v>
      </c>
      <c r="L5497" s="6">
        <v>36021</v>
      </c>
      <c r="M5497" s="6">
        <v>12030</v>
      </c>
      <c r="N5497" s="6">
        <v>50249</v>
      </c>
      <c r="O5497" s="6">
        <v>41696</v>
      </c>
      <c r="P5497" s="6">
        <v>100893</v>
      </c>
      <c r="Q5497" s="6">
        <v>48177.8</v>
      </c>
    </row>
    <row r="5498" spans="7:17" x14ac:dyDescent="0.3">
      <c r="G5498" s="3" t="s">
        <v>76</v>
      </c>
      <c r="H5498" s="3" t="s">
        <v>23</v>
      </c>
      <c r="I5498" s="3" t="s">
        <v>25</v>
      </c>
      <c r="J5498" s="3" t="s">
        <v>84</v>
      </c>
      <c r="K5498" s="3" t="s">
        <v>24</v>
      </c>
      <c r="L5498" s="6">
        <v>36021</v>
      </c>
      <c r="M5498" s="6">
        <v>12030</v>
      </c>
      <c r="N5498" s="6">
        <v>50249</v>
      </c>
      <c r="O5498" s="6">
        <v>84732</v>
      </c>
      <c r="P5498" s="6">
        <v>100893</v>
      </c>
      <c r="Q5498" s="6">
        <v>56785</v>
      </c>
    </row>
    <row r="5499" spans="7:17" x14ac:dyDescent="0.3">
      <c r="G5499" s="3" t="s">
        <v>76</v>
      </c>
      <c r="H5499" s="3" t="s">
        <v>23</v>
      </c>
      <c r="I5499" s="3" t="s">
        <v>80</v>
      </c>
      <c r="J5499" s="3" t="s">
        <v>81</v>
      </c>
      <c r="K5499" s="3" t="s">
        <v>82</v>
      </c>
      <c r="L5499" s="6">
        <v>36021</v>
      </c>
      <c r="M5499" s="6">
        <v>12030</v>
      </c>
      <c r="N5499" s="6">
        <v>117461</v>
      </c>
      <c r="O5499" s="6">
        <v>36016</v>
      </c>
      <c r="P5499" s="6">
        <v>33332</v>
      </c>
      <c r="Q5499" s="6">
        <v>46972</v>
      </c>
    </row>
    <row r="5500" spans="7:17" x14ac:dyDescent="0.3">
      <c r="G5500" s="3" t="s">
        <v>76</v>
      </c>
      <c r="H5500" s="3" t="s">
        <v>23</v>
      </c>
      <c r="I5500" s="3" t="s">
        <v>80</v>
      </c>
      <c r="J5500" s="3" t="s">
        <v>81</v>
      </c>
      <c r="K5500" s="3" t="s">
        <v>83</v>
      </c>
      <c r="L5500" s="6">
        <v>36021</v>
      </c>
      <c r="M5500" s="6">
        <v>12030</v>
      </c>
      <c r="N5500" s="6">
        <v>117461</v>
      </c>
      <c r="O5500" s="6">
        <v>36016</v>
      </c>
      <c r="P5500" s="6">
        <v>41696</v>
      </c>
      <c r="Q5500" s="6">
        <v>48644.800000000003</v>
      </c>
    </row>
    <row r="5501" spans="7:17" x14ac:dyDescent="0.3">
      <c r="G5501" s="3" t="s">
        <v>76</v>
      </c>
      <c r="H5501" s="3" t="s">
        <v>23</v>
      </c>
      <c r="I5501" s="3" t="s">
        <v>80</v>
      </c>
      <c r="J5501" s="3" t="s">
        <v>81</v>
      </c>
      <c r="K5501" s="3" t="s">
        <v>84</v>
      </c>
      <c r="L5501" s="6">
        <v>36021</v>
      </c>
      <c r="M5501" s="6">
        <v>12030</v>
      </c>
      <c r="N5501" s="6">
        <v>117461</v>
      </c>
      <c r="O5501" s="6">
        <v>36016</v>
      </c>
      <c r="P5501" s="6">
        <v>84732</v>
      </c>
      <c r="Q5501" s="6">
        <v>57252</v>
      </c>
    </row>
    <row r="5502" spans="7:17" x14ac:dyDescent="0.3">
      <c r="G5502" s="3" t="s">
        <v>76</v>
      </c>
      <c r="H5502" s="3" t="s">
        <v>23</v>
      </c>
      <c r="I5502" s="3" t="s">
        <v>80</v>
      </c>
      <c r="J5502" s="3" t="s">
        <v>81</v>
      </c>
      <c r="K5502" s="3" t="s">
        <v>24</v>
      </c>
      <c r="L5502" s="6">
        <v>36021</v>
      </c>
      <c r="M5502" s="6">
        <v>12030</v>
      </c>
      <c r="N5502" s="6">
        <v>117461</v>
      </c>
      <c r="O5502" s="6">
        <v>36016</v>
      </c>
      <c r="P5502" s="6">
        <v>100893</v>
      </c>
      <c r="Q5502" s="6">
        <v>60484.2</v>
      </c>
    </row>
    <row r="5503" spans="7:17" x14ac:dyDescent="0.3">
      <c r="G5503" s="3" t="s">
        <v>76</v>
      </c>
      <c r="H5503" s="3" t="s">
        <v>23</v>
      </c>
      <c r="I5503" s="3" t="s">
        <v>80</v>
      </c>
      <c r="J5503" s="3" t="s">
        <v>82</v>
      </c>
      <c r="K5503" s="3" t="s">
        <v>83</v>
      </c>
      <c r="L5503" s="6">
        <v>36021</v>
      </c>
      <c r="M5503" s="6">
        <v>12030</v>
      </c>
      <c r="N5503" s="6">
        <v>117461</v>
      </c>
      <c r="O5503" s="6">
        <v>33332</v>
      </c>
      <c r="P5503" s="6">
        <v>41696</v>
      </c>
      <c r="Q5503" s="6">
        <v>48108</v>
      </c>
    </row>
    <row r="5504" spans="7:17" x14ac:dyDescent="0.3">
      <c r="G5504" s="3" t="s">
        <v>76</v>
      </c>
      <c r="H5504" s="3" t="s">
        <v>23</v>
      </c>
      <c r="I5504" s="3" t="s">
        <v>80</v>
      </c>
      <c r="J5504" s="3" t="s">
        <v>82</v>
      </c>
      <c r="K5504" s="3" t="s">
        <v>84</v>
      </c>
      <c r="L5504" s="6">
        <v>36021</v>
      </c>
      <c r="M5504" s="6">
        <v>12030</v>
      </c>
      <c r="N5504" s="6">
        <v>117461</v>
      </c>
      <c r="O5504" s="6">
        <v>33332</v>
      </c>
      <c r="P5504" s="6">
        <v>84732</v>
      </c>
      <c r="Q5504" s="6">
        <v>56715.199999999997</v>
      </c>
    </row>
    <row r="5505" spans="7:17" x14ac:dyDescent="0.3">
      <c r="G5505" s="3" t="s">
        <v>76</v>
      </c>
      <c r="H5505" s="3" t="s">
        <v>23</v>
      </c>
      <c r="I5505" s="3" t="s">
        <v>80</v>
      </c>
      <c r="J5505" s="3" t="s">
        <v>82</v>
      </c>
      <c r="K5505" s="3" t="s">
        <v>24</v>
      </c>
      <c r="L5505" s="6">
        <v>36021</v>
      </c>
      <c r="M5505" s="6">
        <v>12030</v>
      </c>
      <c r="N5505" s="6">
        <v>117461</v>
      </c>
      <c r="O5505" s="6">
        <v>33332</v>
      </c>
      <c r="P5505" s="6">
        <v>100893</v>
      </c>
      <c r="Q5505" s="6">
        <v>59947.4</v>
      </c>
    </row>
    <row r="5506" spans="7:17" x14ac:dyDescent="0.3">
      <c r="G5506" s="3" t="s">
        <v>76</v>
      </c>
      <c r="H5506" s="3" t="s">
        <v>23</v>
      </c>
      <c r="I5506" s="3" t="s">
        <v>80</v>
      </c>
      <c r="J5506" s="3" t="s">
        <v>83</v>
      </c>
      <c r="K5506" s="3" t="s">
        <v>84</v>
      </c>
      <c r="L5506" s="6">
        <v>36021</v>
      </c>
      <c r="M5506" s="6">
        <v>12030</v>
      </c>
      <c r="N5506" s="6">
        <v>117461</v>
      </c>
      <c r="O5506" s="6">
        <v>41696</v>
      </c>
      <c r="P5506" s="6">
        <v>84732</v>
      </c>
      <c r="Q5506" s="6">
        <v>58388</v>
      </c>
    </row>
    <row r="5507" spans="7:17" x14ac:dyDescent="0.3">
      <c r="G5507" s="3" t="s">
        <v>76</v>
      </c>
      <c r="H5507" s="3" t="s">
        <v>23</v>
      </c>
      <c r="I5507" s="3" t="s">
        <v>80</v>
      </c>
      <c r="J5507" s="3" t="s">
        <v>83</v>
      </c>
      <c r="K5507" s="3" t="s">
        <v>24</v>
      </c>
      <c r="L5507" s="6">
        <v>36021</v>
      </c>
      <c r="M5507" s="6">
        <v>12030</v>
      </c>
      <c r="N5507" s="6">
        <v>117461</v>
      </c>
      <c r="O5507" s="6">
        <v>41696</v>
      </c>
      <c r="P5507" s="6">
        <v>100893</v>
      </c>
      <c r="Q5507" s="6">
        <v>61620.2</v>
      </c>
    </row>
    <row r="5508" spans="7:17" x14ac:dyDescent="0.3">
      <c r="G5508" s="3" t="s">
        <v>76</v>
      </c>
      <c r="H5508" s="3" t="s">
        <v>23</v>
      </c>
      <c r="I5508" s="3" t="s">
        <v>80</v>
      </c>
      <c r="J5508" s="3" t="s">
        <v>84</v>
      </c>
      <c r="K5508" s="3" t="s">
        <v>24</v>
      </c>
      <c r="L5508" s="6">
        <v>36021</v>
      </c>
      <c r="M5508" s="6">
        <v>12030</v>
      </c>
      <c r="N5508" s="6">
        <v>117461</v>
      </c>
      <c r="O5508" s="6">
        <v>84732</v>
      </c>
      <c r="P5508" s="6">
        <v>100893</v>
      </c>
      <c r="Q5508" s="6">
        <v>70227.399999999994</v>
      </c>
    </row>
    <row r="5509" spans="7:17" x14ac:dyDescent="0.3">
      <c r="G5509" s="3" t="s">
        <v>76</v>
      </c>
      <c r="H5509" s="3" t="s">
        <v>23</v>
      </c>
      <c r="I5509" s="3" t="s">
        <v>81</v>
      </c>
      <c r="J5509" s="3" t="s">
        <v>82</v>
      </c>
      <c r="K5509" s="3" t="s">
        <v>83</v>
      </c>
      <c r="L5509" s="6">
        <v>36021</v>
      </c>
      <c r="M5509" s="6">
        <v>12030</v>
      </c>
      <c r="N5509" s="6">
        <v>36016</v>
      </c>
      <c r="O5509" s="6">
        <v>33332</v>
      </c>
      <c r="P5509" s="6">
        <v>41696</v>
      </c>
      <c r="Q5509" s="6">
        <v>31819</v>
      </c>
    </row>
    <row r="5510" spans="7:17" x14ac:dyDescent="0.3">
      <c r="G5510" s="3" t="s">
        <v>76</v>
      </c>
      <c r="H5510" s="3" t="s">
        <v>23</v>
      </c>
      <c r="I5510" s="3" t="s">
        <v>81</v>
      </c>
      <c r="J5510" s="3" t="s">
        <v>82</v>
      </c>
      <c r="K5510" s="3" t="s">
        <v>84</v>
      </c>
      <c r="L5510" s="6">
        <v>36021</v>
      </c>
      <c r="M5510" s="6">
        <v>12030</v>
      </c>
      <c r="N5510" s="6">
        <v>36016</v>
      </c>
      <c r="O5510" s="6">
        <v>33332</v>
      </c>
      <c r="P5510" s="6">
        <v>84732</v>
      </c>
      <c r="Q5510" s="6">
        <v>40426.199999999997</v>
      </c>
    </row>
    <row r="5511" spans="7:17" x14ac:dyDescent="0.3">
      <c r="G5511" s="3" t="s">
        <v>76</v>
      </c>
      <c r="H5511" s="3" t="s">
        <v>23</v>
      </c>
      <c r="I5511" s="3" t="s">
        <v>81</v>
      </c>
      <c r="J5511" s="3" t="s">
        <v>82</v>
      </c>
      <c r="K5511" s="3" t="s">
        <v>24</v>
      </c>
      <c r="L5511" s="6">
        <v>36021</v>
      </c>
      <c r="M5511" s="6">
        <v>12030</v>
      </c>
      <c r="N5511" s="6">
        <v>36016</v>
      </c>
      <c r="O5511" s="6">
        <v>33332</v>
      </c>
      <c r="P5511" s="6">
        <v>100893</v>
      </c>
      <c r="Q5511" s="6">
        <v>43658.400000000001</v>
      </c>
    </row>
    <row r="5512" spans="7:17" x14ac:dyDescent="0.3">
      <c r="G5512" s="3" t="s">
        <v>76</v>
      </c>
      <c r="H5512" s="3" t="s">
        <v>23</v>
      </c>
      <c r="I5512" s="3" t="s">
        <v>81</v>
      </c>
      <c r="J5512" s="3" t="s">
        <v>83</v>
      </c>
      <c r="K5512" s="3" t="s">
        <v>84</v>
      </c>
      <c r="L5512" s="6">
        <v>36021</v>
      </c>
      <c r="M5512" s="6">
        <v>12030</v>
      </c>
      <c r="N5512" s="6">
        <v>36016</v>
      </c>
      <c r="O5512" s="6">
        <v>41696</v>
      </c>
      <c r="P5512" s="6">
        <v>84732</v>
      </c>
      <c r="Q5512" s="6">
        <v>42099</v>
      </c>
    </row>
    <row r="5513" spans="7:17" x14ac:dyDescent="0.3">
      <c r="G5513" s="3" t="s">
        <v>76</v>
      </c>
      <c r="H5513" s="3" t="s">
        <v>23</v>
      </c>
      <c r="I5513" s="3" t="s">
        <v>81</v>
      </c>
      <c r="J5513" s="3" t="s">
        <v>83</v>
      </c>
      <c r="K5513" s="3" t="s">
        <v>24</v>
      </c>
      <c r="L5513" s="6">
        <v>36021</v>
      </c>
      <c r="M5513" s="6">
        <v>12030</v>
      </c>
      <c r="N5513" s="6">
        <v>36016</v>
      </c>
      <c r="O5513" s="6">
        <v>41696</v>
      </c>
      <c r="P5513" s="6">
        <v>100893</v>
      </c>
      <c r="Q5513" s="6">
        <v>45331.199999999997</v>
      </c>
    </row>
    <row r="5514" spans="7:17" x14ac:dyDescent="0.3">
      <c r="G5514" s="3" t="s">
        <v>76</v>
      </c>
      <c r="H5514" s="3" t="s">
        <v>23</v>
      </c>
      <c r="I5514" s="3" t="s">
        <v>81</v>
      </c>
      <c r="J5514" s="3" t="s">
        <v>84</v>
      </c>
      <c r="K5514" s="3" t="s">
        <v>24</v>
      </c>
      <c r="L5514" s="6">
        <v>36021</v>
      </c>
      <c r="M5514" s="6">
        <v>12030</v>
      </c>
      <c r="N5514" s="6">
        <v>36016</v>
      </c>
      <c r="O5514" s="6">
        <v>84732</v>
      </c>
      <c r="P5514" s="6">
        <v>100893</v>
      </c>
      <c r="Q5514" s="6">
        <v>53938.400000000001</v>
      </c>
    </row>
    <row r="5515" spans="7:17" x14ac:dyDescent="0.3">
      <c r="G5515" s="3" t="s">
        <v>76</v>
      </c>
      <c r="H5515" s="3" t="s">
        <v>23</v>
      </c>
      <c r="I5515" s="3" t="s">
        <v>82</v>
      </c>
      <c r="J5515" s="3" t="s">
        <v>83</v>
      </c>
      <c r="K5515" s="3" t="s">
        <v>84</v>
      </c>
      <c r="L5515" s="6">
        <v>36021</v>
      </c>
      <c r="M5515" s="6">
        <v>12030</v>
      </c>
      <c r="N5515" s="6">
        <v>33332</v>
      </c>
      <c r="O5515" s="6">
        <v>41696</v>
      </c>
      <c r="P5515" s="6">
        <v>84732</v>
      </c>
      <c r="Q5515" s="6">
        <v>41562.199999999997</v>
      </c>
    </row>
    <row r="5516" spans="7:17" x14ac:dyDescent="0.3">
      <c r="G5516" s="3" t="s">
        <v>76</v>
      </c>
      <c r="H5516" s="3" t="s">
        <v>23</v>
      </c>
      <c r="I5516" s="3" t="s">
        <v>82</v>
      </c>
      <c r="J5516" s="3" t="s">
        <v>83</v>
      </c>
      <c r="K5516" s="3" t="s">
        <v>24</v>
      </c>
      <c r="L5516" s="6">
        <v>36021</v>
      </c>
      <c r="M5516" s="6">
        <v>12030</v>
      </c>
      <c r="N5516" s="6">
        <v>33332</v>
      </c>
      <c r="O5516" s="6">
        <v>41696</v>
      </c>
      <c r="P5516" s="6">
        <v>100893</v>
      </c>
      <c r="Q5516" s="6">
        <v>44794.400000000001</v>
      </c>
    </row>
    <row r="5517" spans="7:17" x14ac:dyDescent="0.3">
      <c r="G5517" s="3" t="s">
        <v>76</v>
      </c>
      <c r="H5517" s="3" t="s">
        <v>23</v>
      </c>
      <c r="I5517" s="3" t="s">
        <v>82</v>
      </c>
      <c r="J5517" s="3" t="s">
        <v>84</v>
      </c>
      <c r="K5517" s="3" t="s">
        <v>24</v>
      </c>
      <c r="L5517" s="6">
        <v>36021</v>
      </c>
      <c r="M5517" s="6">
        <v>12030</v>
      </c>
      <c r="N5517" s="6">
        <v>33332</v>
      </c>
      <c r="O5517" s="6">
        <v>84732</v>
      </c>
      <c r="P5517" s="6">
        <v>100893</v>
      </c>
      <c r="Q5517" s="6">
        <v>53401.599999999999</v>
      </c>
    </row>
    <row r="5518" spans="7:17" x14ac:dyDescent="0.3">
      <c r="G5518" s="3" t="s">
        <v>76</v>
      </c>
      <c r="H5518" s="3" t="s">
        <v>23</v>
      </c>
      <c r="I5518" s="3" t="s">
        <v>83</v>
      </c>
      <c r="J5518" s="3" t="s">
        <v>84</v>
      </c>
      <c r="K5518" s="3" t="s">
        <v>24</v>
      </c>
      <c r="L5518" s="6">
        <v>36021</v>
      </c>
      <c r="M5518" s="6">
        <v>12030</v>
      </c>
      <c r="N5518" s="6">
        <v>41696</v>
      </c>
      <c r="O5518" s="6">
        <v>84732</v>
      </c>
      <c r="P5518" s="6">
        <v>100893</v>
      </c>
      <c r="Q5518" s="6">
        <v>55074.400000000001</v>
      </c>
    </row>
    <row r="5519" spans="7:17" x14ac:dyDescent="0.3">
      <c r="G5519" s="3" t="s">
        <v>76</v>
      </c>
      <c r="H5519" s="3" t="s">
        <v>77</v>
      </c>
      <c r="I5519" s="3" t="s">
        <v>78</v>
      </c>
      <c r="J5519" s="3" t="s">
        <v>79</v>
      </c>
      <c r="K5519" s="3" t="s">
        <v>25</v>
      </c>
      <c r="L5519" s="6">
        <v>36021</v>
      </c>
      <c r="M5519" s="6">
        <v>65219</v>
      </c>
      <c r="N5519" s="6">
        <v>94450</v>
      </c>
      <c r="O5519" s="6">
        <v>97051</v>
      </c>
      <c r="P5519" s="6">
        <v>50249</v>
      </c>
      <c r="Q5519" s="6">
        <v>68598</v>
      </c>
    </row>
    <row r="5520" spans="7:17" x14ac:dyDescent="0.3">
      <c r="G5520" s="3" t="s">
        <v>76</v>
      </c>
      <c r="H5520" s="3" t="s">
        <v>77</v>
      </c>
      <c r="I5520" s="3" t="s">
        <v>78</v>
      </c>
      <c r="J5520" s="3" t="s">
        <v>79</v>
      </c>
      <c r="K5520" s="3" t="s">
        <v>80</v>
      </c>
      <c r="L5520" s="6">
        <v>36021</v>
      </c>
      <c r="M5520" s="6">
        <v>65219</v>
      </c>
      <c r="N5520" s="6">
        <v>94450</v>
      </c>
      <c r="O5520" s="6">
        <v>97051</v>
      </c>
      <c r="P5520" s="6">
        <v>117461</v>
      </c>
      <c r="Q5520" s="6">
        <v>82040.399999999994</v>
      </c>
    </row>
    <row r="5521" spans="7:17" x14ac:dyDescent="0.3">
      <c r="G5521" s="3" t="s">
        <v>76</v>
      </c>
      <c r="H5521" s="3" t="s">
        <v>77</v>
      </c>
      <c r="I5521" s="3" t="s">
        <v>78</v>
      </c>
      <c r="J5521" s="3" t="s">
        <v>79</v>
      </c>
      <c r="K5521" s="3" t="s">
        <v>81</v>
      </c>
      <c r="L5521" s="6">
        <v>36021</v>
      </c>
      <c r="M5521" s="6">
        <v>65219</v>
      </c>
      <c r="N5521" s="6">
        <v>94450</v>
      </c>
      <c r="O5521" s="6">
        <v>97051</v>
      </c>
      <c r="P5521" s="6">
        <v>36016</v>
      </c>
      <c r="Q5521" s="6">
        <v>65751.399999999994</v>
      </c>
    </row>
    <row r="5522" spans="7:17" x14ac:dyDescent="0.3">
      <c r="G5522" s="3" t="s">
        <v>76</v>
      </c>
      <c r="H5522" s="3" t="s">
        <v>77</v>
      </c>
      <c r="I5522" s="3" t="s">
        <v>78</v>
      </c>
      <c r="J5522" s="3" t="s">
        <v>79</v>
      </c>
      <c r="K5522" s="3" t="s">
        <v>82</v>
      </c>
      <c r="L5522" s="6">
        <v>36021</v>
      </c>
      <c r="M5522" s="6">
        <v>65219</v>
      </c>
      <c r="N5522" s="6">
        <v>94450</v>
      </c>
      <c r="O5522" s="6">
        <v>97051</v>
      </c>
      <c r="P5522" s="6">
        <v>33332</v>
      </c>
      <c r="Q5522" s="6">
        <v>65214.6</v>
      </c>
    </row>
    <row r="5523" spans="7:17" x14ac:dyDescent="0.3">
      <c r="G5523" s="3" t="s">
        <v>76</v>
      </c>
      <c r="H5523" s="3" t="s">
        <v>77</v>
      </c>
      <c r="I5523" s="3" t="s">
        <v>78</v>
      </c>
      <c r="J5523" s="3" t="s">
        <v>79</v>
      </c>
      <c r="K5523" s="3" t="s">
        <v>83</v>
      </c>
      <c r="L5523" s="6">
        <v>36021</v>
      </c>
      <c r="M5523" s="6">
        <v>65219</v>
      </c>
      <c r="N5523" s="6">
        <v>94450</v>
      </c>
      <c r="O5523" s="6">
        <v>97051</v>
      </c>
      <c r="P5523" s="6">
        <v>41696</v>
      </c>
      <c r="Q5523" s="6">
        <v>66887.399999999994</v>
      </c>
    </row>
    <row r="5524" spans="7:17" x14ac:dyDescent="0.3">
      <c r="G5524" s="3" t="s">
        <v>76</v>
      </c>
      <c r="H5524" s="3" t="s">
        <v>77</v>
      </c>
      <c r="I5524" s="3" t="s">
        <v>78</v>
      </c>
      <c r="J5524" s="3" t="s">
        <v>79</v>
      </c>
      <c r="K5524" s="3" t="s">
        <v>84</v>
      </c>
      <c r="L5524" s="6">
        <v>36021</v>
      </c>
      <c r="M5524" s="6">
        <v>65219</v>
      </c>
      <c r="N5524" s="6">
        <v>94450</v>
      </c>
      <c r="O5524" s="6">
        <v>97051</v>
      </c>
      <c r="P5524" s="6">
        <v>84732</v>
      </c>
      <c r="Q5524" s="6">
        <v>75494.600000000006</v>
      </c>
    </row>
    <row r="5525" spans="7:17" x14ac:dyDescent="0.3">
      <c r="G5525" s="3" t="s">
        <v>76</v>
      </c>
      <c r="H5525" s="3" t="s">
        <v>77</v>
      </c>
      <c r="I5525" s="3" t="s">
        <v>78</v>
      </c>
      <c r="J5525" s="3" t="s">
        <v>79</v>
      </c>
      <c r="K5525" s="3" t="s">
        <v>24</v>
      </c>
      <c r="L5525" s="6">
        <v>36021</v>
      </c>
      <c r="M5525" s="6">
        <v>65219</v>
      </c>
      <c r="N5525" s="6">
        <v>94450</v>
      </c>
      <c r="O5525" s="6">
        <v>97051</v>
      </c>
      <c r="P5525" s="6">
        <v>100893</v>
      </c>
      <c r="Q5525" s="6">
        <v>78726.8</v>
      </c>
    </row>
    <row r="5526" spans="7:17" x14ac:dyDescent="0.3">
      <c r="G5526" s="3" t="s">
        <v>76</v>
      </c>
      <c r="H5526" s="3" t="s">
        <v>77</v>
      </c>
      <c r="I5526" s="3" t="s">
        <v>78</v>
      </c>
      <c r="J5526" s="3" t="s">
        <v>25</v>
      </c>
      <c r="K5526" s="3" t="s">
        <v>80</v>
      </c>
      <c r="L5526" s="6">
        <v>36021</v>
      </c>
      <c r="M5526" s="6">
        <v>65219</v>
      </c>
      <c r="N5526" s="6">
        <v>94450</v>
      </c>
      <c r="O5526" s="6">
        <v>50249</v>
      </c>
      <c r="P5526" s="6">
        <v>117461</v>
      </c>
      <c r="Q5526" s="6">
        <v>72680</v>
      </c>
    </row>
    <row r="5527" spans="7:17" x14ac:dyDescent="0.3">
      <c r="G5527" s="3" t="s">
        <v>76</v>
      </c>
      <c r="H5527" s="3" t="s">
        <v>77</v>
      </c>
      <c r="I5527" s="3" t="s">
        <v>78</v>
      </c>
      <c r="J5527" s="3" t="s">
        <v>25</v>
      </c>
      <c r="K5527" s="3" t="s">
        <v>81</v>
      </c>
      <c r="L5527" s="6">
        <v>36021</v>
      </c>
      <c r="M5527" s="6">
        <v>65219</v>
      </c>
      <c r="N5527" s="6">
        <v>94450</v>
      </c>
      <c r="O5527" s="6">
        <v>50249</v>
      </c>
      <c r="P5527" s="6">
        <v>36016</v>
      </c>
      <c r="Q5527" s="6">
        <v>56391</v>
      </c>
    </row>
    <row r="5528" spans="7:17" x14ac:dyDescent="0.3">
      <c r="G5528" s="3" t="s">
        <v>76</v>
      </c>
      <c r="H5528" s="3" t="s">
        <v>77</v>
      </c>
      <c r="I5528" s="3" t="s">
        <v>78</v>
      </c>
      <c r="J5528" s="3" t="s">
        <v>25</v>
      </c>
      <c r="K5528" s="3" t="s">
        <v>82</v>
      </c>
      <c r="L5528" s="6">
        <v>36021</v>
      </c>
      <c r="M5528" s="6">
        <v>65219</v>
      </c>
      <c r="N5528" s="6">
        <v>94450</v>
      </c>
      <c r="O5528" s="6">
        <v>50249</v>
      </c>
      <c r="P5528" s="6">
        <v>33332</v>
      </c>
      <c r="Q5528" s="6">
        <v>55854.2</v>
      </c>
    </row>
    <row r="5529" spans="7:17" x14ac:dyDescent="0.3">
      <c r="G5529" s="3" t="s">
        <v>76</v>
      </c>
      <c r="H5529" s="3" t="s">
        <v>77</v>
      </c>
      <c r="I5529" s="3" t="s">
        <v>78</v>
      </c>
      <c r="J5529" s="3" t="s">
        <v>25</v>
      </c>
      <c r="K5529" s="3" t="s">
        <v>83</v>
      </c>
      <c r="L5529" s="6">
        <v>36021</v>
      </c>
      <c r="M5529" s="6">
        <v>65219</v>
      </c>
      <c r="N5529" s="6">
        <v>94450</v>
      </c>
      <c r="O5529" s="6">
        <v>50249</v>
      </c>
      <c r="P5529" s="6">
        <v>41696</v>
      </c>
      <c r="Q5529" s="6">
        <v>57527</v>
      </c>
    </row>
    <row r="5530" spans="7:17" x14ac:dyDescent="0.3">
      <c r="G5530" s="3" t="s">
        <v>76</v>
      </c>
      <c r="H5530" s="3" t="s">
        <v>77</v>
      </c>
      <c r="I5530" s="3" t="s">
        <v>78</v>
      </c>
      <c r="J5530" s="3" t="s">
        <v>25</v>
      </c>
      <c r="K5530" s="3" t="s">
        <v>84</v>
      </c>
      <c r="L5530" s="6">
        <v>36021</v>
      </c>
      <c r="M5530" s="6">
        <v>65219</v>
      </c>
      <c r="N5530" s="6">
        <v>94450</v>
      </c>
      <c r="O5530" s="6">
        <v>50249</v>
      </c>
      <c r="P5530" s="6">
        <v>84732</v>
      </c>
      <c r="Q5530" s="6">
        <v>66134.2</v>
      </c>
    </row>
    <row r="5531" spans="7:17" x14ac:dyDescent="0.3">
      <c r="G5531" s="3" t="s">
        <v>76</v>
      </c>
      <c r="H5531" s="3" t="s">
        <v>77</v>
      </c>
      <c r="I5531" s="3" t="s">
        <v>78</v>
      </c>
      <c r="J5531" s="3" t="s">
        <v>25</v>
      </c>
      <c r="K5531" s="3" t="s">
        <v>24</v>
      </c>
      <c r="L5531" s="6">
        <v>36021</v>
      </c>
      <c r="M5531" s="6">
        <v>65219</v>
      </c>
      <c r="N5531" s="6">
        <v>94450</v>
      </c>
      <c r="O5531" s="6">
        <v>50249</v>
      </c>
      <c r="P5531" s="6">
        <v>100893</v>
      </c>
      <c r="Q5531" s="6">
        <v>69366.399999999994</v>
      </c>
    </row>
    <row r="5532" spans="7:17" x14ac:dyDescent="0.3">
      <c r="G5532" s="3" t="s">
        <v>76</v>
      </c>
      <c r="H5532" s="3" t="s">
        <v>77</v>
      </c>
      <c r="I5532" s="3" t="s">
        <v>78</v>
      </c>
      <c r="J5532" s="3" t="s">
        <v>80</v>
      </c>
      <c r="K5532" s="3" t="s">
        <v>81</v>
      </c>
      <c r="L5532" s="6">
        <v>36021</v>
      </c>
      <c r="M5532" s="6">
        <v>65219</v>
      </c>
      <c r="N5532" s="6">
        <v>94450</v>
      </c>
      <c r="O5532" s="6">
        <v>117461</v>
      </c>
      <c r="P5532" s="6">
        <v>36016</v>
      </c>
      <c r="Q5532" s="6">
        <v>69833.399999999994</v>
      </c>
    </row>
    <row r="5533" spans="7:17" x14ac:dyDescent="0.3">
      <c r="G5533" s="3" t="s">
        <v>76</v>
      </c>
      <c r="H5533" s="3" t="s">
        <v>77</v>
      </c>
      <c r="I5533" s="3" t="s">
        <v>78</v>
      </c>
      <c r="J5533" s="3" t="s">
        <v>80</v>
      </c>
      <c r="K5533" s="3" t="s">
        <v>82</v>
      </c>
      <c r="L5533" s="6">
        <v>36021</v>
      </c>
      <c r="M5533" s="6">
        <v>65219</v>
      </c>
      <c r="N5533" s="6">
        <v>94450</v>
      </c>
      <c r="O5533" s="6">
        <v>117461</v>
      </c>
      <c r="P5533" s="6">
        <v>33332</v>
      </c>
      <c r="Q5533" s="6">
        <v>69296.600000000006</v>
      </c>
    </row>
    <row r="5534" spans="7:17" x14ac:dyDescent="0.3">
      <c r="G5534" s="3" t="s">
        <v>76</v>
      </c>
      <c r="H5534" s="3" t="s">
        <v>77</v>
      </c>
      <c r="I5534" s="3" t="s">
        <v>78</v>
      </c>
      <c r="J5534" s="3" t="s">
        <v>80</v>
      </c>
      <c r="K5534" s="3" t="s">
        <v>83</v>
      </c>
      <c r="L5534" s="6">
        <v>36021</v>
      </c>
      <c r="M5534" s="6">
        <v>65219</v>
      </c>
      <c r="N5534" s="6">
        <v>94450</v>
      </c>
      <c r="O5534" s="6">
        <v>117461</v>
      </c>
      <c r="P5534" s="6">
        <v>41696</v>
      </c>
      <c r="Q5534" s="6">
        <v>70969.399999999994</v>
      </c>
    </row>
    <row r="5535" spans="7:17" x14ac:dyDescent="0.3">
      <c r="G5535" s="3" t="s">
        <v>76</v>
      </c>
      <c r="H5535" s="3" t="s">
        <v>77</v>
      </c>
      <c r="I5535" s="3" t="s">
        <v>78</v>
      </c>
      <c r="J5535" s="3" t="s">
        <v>80</v>
      </c>
      <c r="K5535" s="3" t="s">
        <v>84</v>
      </c>
      <c r="L5535" s="6">
        <v>36021</v>
      </c>
      <c r="M5535" s="6">
        <v>65219</v>
      </c>
      <c r="N5535" s="6">
        <v>94450</v>
      </c>
      <c r="O5535" s="6">
        <v>117461</v>
      </c>
      <c r="P5535" s="6">
        <v>84732</v>
      </c>
      <c r="Q5535" s="6">
        <v>79576.600000000006</v>
      </c>
    </row>
    <row r="5536" spans="7:17" x14ac:dyDescent="0.3">
      <c r="G5536" s="3" t="s">
        <v>76</v>
      </c>
      <c r="H5536" s="3" t="s">
        <v>77</v>
      </c>
      <c r="I5536" s="3" t="s">
        <v>78</v>
      </c>
      <c r="J5536" s="3" t="s">
        <v>80</v>
      </c>
      <c r="K5536" s="3" t="s">
        <v>24</v>
      </c>
      <c r="L5536" s="6">
        <v>36021</v>
      </c>
      <c r="M5536" s="6">
        <v>65219</v>
      </c>
      <c r="N5536" s="6">
        <v>94450</v>
      </c>
      <c r="O5536" s="6">
        <v>117461</v>
      </c>
      <c r="P5536" s="6">
        <v>100893</v>
      </c>
      <c r="Q5536" s="6">
        <v>82808.800000000003</v>
      </c>
    </row>
    <row r="5537" spans="7:17" x14ac:dyDescent="0.3">
      <c r="G5537" s="3" t="s">
        <v>76</v>
      </c>
      <c r="H5537" s="3" t="s">
        <v>77</v>
      </c>
      <c r="I5537" s="3" t="s">
        <v>78</v>
      </c>
      <c r="J5537" s="3" t="s">
        <v>81</v>
      </c>
      <c r="K5537" s="3" t="s">
        <v>82</v>
      </c>
      <c r="L5537" s="6">
        <v>36021</v>
      </c>
      <c r="M5537" s="6">
        <v>65219</v>
      </c>
      <c r="N5537" s="6">
        <v>94450</v>
      </c>
      <c r="O5537" s="6">
        <v>36016</v>
      </c>
      <c r="P5537" s="6">
        <v>33332</v>
      </c>
      <c r="Q5537" s="6">
        <v>53007.6</v>
      </c>
    </row>
    <row r="5538" spans="7:17" x14ac:dyDescent="0.3">
      <c r="G5538" s="3" t="s">
        <v>76</v>
      </c>
      <c r="H5538" s="3" t="s">
        <v>77</v>
      </c>
      <c r="I5538" s="3" t="s">
        <v>78</v>
      </c>
      <c r="J5538" s="3" t="s">
        <v>81</v>
      </c>
      <c r="K5538" s="3" t="s">
        <v>83</v>
      </c>
      <c r="L5538" s="6">
        <v>36021</v>
      </c>
      <c r="M5538" s="6">
        <v>65219</v>
      </c>
      <c r="N5538" s="6">
        <v>94450</v>
      </c>
      <c r="O5538" s="6">
        <v>36016</v>
      </c>
      <c r="P5538" s="6">
        <v>41696</v>
      </c>
      <c r="Q5538" s="6">
        <v>54680.4</v>
      </c>
    </row>
    <row r="5539" spans="7:17" x14ac:dyDescent="0.3">
      <c r="G5539" s="3" t="s">
        <v>76</v>
      </c>
      <c r="H5539" s="3" t="s">
        <v>77</v>
      </c>
      <c r="I5539" s="3" t="s">
        <v>78</v>
      </c>
      <c r="J5539" s="3" t="s">
        <v>81</v>
      </c>
      <c r="K5539" s="3" t="s">
        <v>84</v>
      </c>
      <c r="L5539" s="6">
        <v>36021</v>
      </c>
      <c r="M5539" s="6">
        <v>65219</v>
      </c>
      <c r="N5539" s="6">
        <v>94450</v>
      </c>
      <c r="O5539" s="6">
        <v>36016</v>
      </c>
      <c r="P5539" s="6">
        <v>84732</v>
      </c>
      <c r="Q5539" s="6">
        <v>63287.6</v>
      </c>
    </row>
    <row r="5540" spans="7:17" x14ac:dyDescent="0.3">
      <c r="G5540" s="3" t="s">
        <v>76</v>
      </c>
      <c r="H5540" s="3" t="s">
        <v>77</v>
      </c>
      <c r="I5540" s="3" t="s">
        <v>78</v>
      </c>
      <c r="J5540" s="3" t="s">
        <v>81</v>
      </c>
      <c r="K5540" s="3" t="s">
        <v>24</v>
      </c>
      <c r="L5540" s="6">
        <v>36021</v>
      </c>
      <c r="M5540" s="6">
        <v>65219</v>
      </c>
      <c r="N5540" s="6">
        <v>94450</v>
      </c>
      <c r="O5540" s="6">
        <v>36016</v>
      </c>
      <c r="P5540" s="6">
        <v>100893</v>
      </c>
      <c r="Q5540" s="6">
        <v>66519.8</v>
      </c>
    </row>
    <row r="5541" spans="7:17" x14ac:dyDescent="0.3">
      <c r="G5541" s="3" t="s">
        <v>76</v>
      </c>
      <c r="H5541" s="3" t="s">
        <v>77</v>
      </c>
      <c r="I5541" s="3" t="s">
        <v>78</v>
      </c>
      <c r="J5541" s="3" t="s">
        <v>82</v>
      </c>
      <c r="K5541" s="3" t="s">
        <v>83</v>
      </c>
      <c r="L5541" s="6">
        <v>36021</v>
      </c>
      <c r="M5541" s="6">
        <v>65219</v>
      </c>
      <c r="N5541" s="6">
        <v>94450</v>
      </c>
      <c r="O5541" s="6">
        <v>33332</v>
      </c>
      <c r="P5541" s="6">
        <v>41696</v>
      </c>
      <c r="Q5541" s="6">
        <v>54143.6</v>
      </c>
    </row>
    <row r="5542" spans="7:17" x14ac:dyDescent="0.3">
      <c r="G5542" s="3" t="s">
        <v>76</v>
      </c>
      <c r="H5542" s="3" t="s">
        <v>77</v>
      </c>
      <c r="I5542" s="3" t="s">
        <v>78</v>
      </c>
      <c r="J5542" s="3" t="s">
        <v>82</v>
      </c>
      <c r="K5542" s="3" t="s">
        <v>84</v>
      </c>
      <c r="L5542" s="6">
        <v>36021</v>
      </c>
      <c r="M5542" s="6">
        <v>65219</v>
      </c>
      <c r="N5542" s="6">
        <v>94450</v>
      </c>
      <c r="O5542" s="6">
        <v>33332</v>
      </c>
      <c r="P5542" s="6">
        <v>84732</v>
      </c>
      <c r="Q5542" s="6">
        <v>62750.8</v>
      </c>
    </row>
    <row r="5543" spans="7:17" x14ac:dyDescent="0.3">
      <c r="G5543" s="3" t="s">
        <v>76</v>
      </c>
      <c r="H5543" s="3" t="s">
        <v>77</v>
      </c>
      <c r="I5543" s="3" t="s">
        <v>78</v>
      </c>
      <c r="J5543" s="3" t="s">
        <v>82</v>
      </c>
      <c r="K5543" s="3" t="s">
        <v>24</v>
      </c>
      <c r="L5543" s="6">
        <v>36021</v>
      </c>
      <c r="M5543" s="6">
        <v>65219</v>
      </c>
      <c r="N5543" s="6">
        <v>94450</v>
      </c>
      <c r="O5543" s="6">
        <v>33332</v>
      </c>
      <c r="P5543" s="6">
        <v>100893</v>
      </c>
      <c r="Q5543" s="6">
        <v>65983</v>
      </c>
    </row>
    <row r="5544" spans="7:17" x14ac:dyDescent="0.3">
      <c r="G5544" s="3" t="s">
        <v>76</v>
      </c>
      <c r="H5544" s="3" t="s">
        <v>77</v>
      </c>
      <c r="I5544" s="3" t="s">
        <v>78</v>
      </c>
      <c r="J5544" s="3" t="s">
        <v>83</v>
      </c>
      <c r="K5544" s="3" t="s">
        <v>84</v>
      </c>
      <c r="L5544" s="6">
        <v>36021</v>
      </c>
      <c r="M5544" s="6">
        <v>65219</v>
      </c>
      <c r="N5544" s="6">
        <v>94450</v>
      </c>
      <c r="O5544" s="6">
        <v>41696</v>
      </c>
      <c r="P5544" s="6">
        <v>84732</v>
      </c>
      <c r="Q5544" s="6">
        <v>64423.6</v>
      </c>
    </row>
    <row r="5545" spans="7:17" x14ac:dyDescent="0.3">
      <c r="G5545" s="3" t="s">
        <v>76</v>
      </c>
      <c r="H5545" s="3" t="s">
        <v>77</v>
      </c>
      <c r="I5545" s="3" t="s">
        <v>78</v>
      </c>
      <c r="J5545" s="3" t="s">
        <v>83</v>
      </c>
      <c r="K5545" s="3" t="s">
        <v>24</v>
      </c>
      <c r="L5545" s="6">
        <v>36021</v>
      </c>
      <c r="M5545" s="6">
        <v>65219</v>
      </c>
      <c r="N5545" s="6">
        <v>94450</v>
      </c>
      <c r="O5545" s="6">
        <v>41696</v>
      </c>
      <c r="P5545" s="6">
        <v>100893</v>
      </c>
      <c r="Q5545" s="6">
        <v>67655.8</v>
      </c>
    </row>
    <row r="5546" spans="7:17" x14ac:dyDescent="0.3">
      <c r="G5546" s="3" t="s">
        <v>76</v>
      </c>
      <c r="H5546" s="3" t="s">
        <v>77</v>
      </c>
      <c r="I5546" s="3" t="s">
        <v>78</v>
      </c>
      <c r="J5546" s="3" t="s">
        <v>84</v>
      </c>
      <c r="K5546" s="3" t="s">
        <v>24</v>
      </c>
      <c r="L5546" s="6">
        <v>36021</v>
      </c>
      <c r="M5546" s="6">
        <v>65219</v>
      </c>
      <c r="N5546" s="6">
        <v>94450</v>
      </c>
      <c r="O5546" s="6">
        <v>84732</v>
      </c>
      <c r="P5546" s="6">
        <v>100893</v>
      </c>
      <c r="Q5546" s="6">
        <v>76263</v>
      </c>
    </row>
    <row r="5547" spans="7:17" x14ac:dyDescent="0.3">
      <c r="G5547" s="3" t="s">
        <v>76</v>
      </c>
      <c r="H5547" s="3" t="s">
        <v>77</v>
      </c>
      <c r="I5547" s="3" t="s">
        <v>79</v>
      </c>
      <c r="J5547" s="3" t="s">
        <v>25</v>
      </c>
      <c r="K5547" s="3" t="s">
        <v>80</v>
      </c>
      <c r="L5547" s="6">
        <v>36021</v>
      </c>
      <c r="M5547" s="6">
        <v>65219</v>
      </c>
      <c r="N5547" s="6">
        <v>97051</v>
      </c>
      <c r="O5547" s="6">
        <v>50249</v>
      </c>
      <c r="P5547" s="6">
        <v>117461</v>
      </c>
      <c r="Q5547" s="6">
        <v>73200.2</v>
      </c>
    </row>
    <row r="5548" spans="7:17" x14ac:dyDescent="0.3">
      <c r="G5548" s="3" t="s">
        <v>76</v>
      </c>
      <c r="H5548" s="3" t="s">
        <v>77</v>
      </c>
      <c r="I5548" s="3" t="s">
        <v>79</v>
      </c>
      <c r="J5548" s="3" t="s">
        <v>25</v>
      </c>
      <c r="K5548" s="3" t="s">
        <v>81</v>
      </c>
      <c r="L5548" s="6">
        <v>36021</v>
      </c>
      <c r="M5548" s="6">
        <v>65219</v>
      </c>
      <c r="N5548" s="6">
        <v>97051</v>
      </c>
      <c r="O5548" s="6">
        <v>50249</v>
      </c>
      <c r="P5548" s="6">
        <v>36016</v>
      </c>
      <c r="Q5548" s="6">
        <v>56911.199999999997</v>
      </c>
    </row>
    <row r="5549" spans="7:17" x14ac:dyDescent="0.3">
      <c r="G5549" s="3" t="s">
        <v>76</v>
      </c>
      <c r="H5549" s="3" t="s">
        <v>77</v>
      </c>
      <c r="I5549" s="3" t="s">
        <v>79</v>
      </c>
      <c r="J5549" s="3" t="s">
        <v>25</v>
      </c>
      <c r="K5549" s="3" t="s">
        <v>82</v>
      </c>
      <c r="L5549" s="6">
        <v>36021</v>
      </c>
      <c r="M5549" s="6">
        <v>65219</v>
      </c>
      <c r="N5549" s="6">
        <v>97051</v>
      </c>
      <c r="O5549" s="6">
        <v>50249</v>
      </c>
      <c r="P5549" s="6">
        <v>33332</v>
      </c>
      <c r="Q5549" s="6">
        <v>56374.400000000001</v>
      </c>
    </row>
    <row r="5550" spans="7:17" x14ac:dyDescent="0.3">
      <c r="G5550" s="3" t="s">
        <v>76</v>
      </c>
      <c r="H5550" s="3" t="s">
        <v>77</v>
      </c>
      <c r="I5550" s="3" t="s">
        <v>79</v>
      </c>
      <c r="J5550" s="3" t="s">
        <v>25</v>
      </c>
      <c r="K5550" s="3" t="s">
        <v>83</v>
      </c>
      <c r="L5550" s="6">
        <v>36021</v>
      </c>
      <c r="M5550" s="6">
        <v>65219</v>
      </c>
      <c r="N5550" s="6">
        <v>97051</v>
      </c>
      <c r="O5550" s="6">
        <v>50249</v>
      </c>
      <c r="P5550" s="6">
        <v>41696</v>
      </c>
      <c r="Q5550" s="6">
        <v>58047.199999999997</v>
      </c>
    </row>
    <row r="5551" spans="7:17" x14ac:dyDescent="0.3">
      <c r="G5551" s="3" t="s">
        <v>76</v>
      </c>
      <c r="H5551" s="3" t="s">
        <v>77</v>
      </c>
      <c r="I5551" s="3" t="s">
        <v>79</v>
      </c>
      <c r="J5551" s="3" t="s">
        <v>25</v>
      </c>
      <c r="K5551" s="3" t="s">
        <v>84</v>
      </c>
      <c r="L5551" s="6">
        <v>36021</v>
      </c>
      <c r="M5551" s="6">
        <v>65219</v>
      </c>
      <c r="N5551" s="6">
        <v>97051</v>
      </c>
      <c r="O5551" s="6">
        <v>50249</v>
      </c>
      <c r="P5551" s="6">
        <v>84732</v>
      </c>
      <c r="Q5551" s="6">
        <v>66654.399999999994</v>
      </c>
    </row>
    <row r="5552" spans="7:17" x14ac:dyDescent="0.3">
      <c r="G5552" s="3" t="s">
        <v>76</v>
      </c>
      <c r="H5552" s="3" t="s">
        <v>77</v>
      </c>
      <c r="I5552" s="3" t="s">
        <v>79</v>
      </c>
      <c r="J5552" s="3" t="s">
        <v>25</v>
      </c>
      <c r="K5552" s="3" t="s">
        <v>24</v>
      </c>
      <c r="L5552" s="6">
        <v>36021</v>
      </c>
      <c r="M5552" s="6">
        <v>65219</v>
      </c>
      <c r="N5552" s="6">
        <v>97051</v>
      </c>
      <c r="O5552" s="6">
        <v>50249</v>
      </c>
      <c r="P5552" s="6">
        <v>100893</v>
      </c>
      <c r="Q5552" s="6">
        <v>69886.600000000006</v>
      </c>
    </row>
    <row r="5553" spans="7:17" x14ac:dyDescent="0.3">
      <c r="G5553" s="3" t="s">
        <v>76</v>
      </c>
      <c r="H5553" s="3" t="s">
        <v>77</v>
      </c>
      <c r="I5553" s="3" t="s">
        <v>79</v>
      </c>
      <c r="J5553" s="3" t="s">
        <v>80</v>
      </c>
      <c r="K5553" s="3" t="s">
        <v>81</v>
      </c>
      <c r="L5553" s="6">
        <v>36021</v>
      </c>
      <c r="M5553" s="6">
        <v>65219</v>
      </c>
      <c r="N5553" s="6">
        <v>97051</v>
      </c>
      <c r="O5553" s="6">
        <v>117461</v>
      </c>
      <c r="P5553" s="6">
        <v>36016</v>
      </c>
      <c r="Q5553" s="6">
        <v>70353.600000000006</v>
      </c>
    </row>
    <row r="5554" spans="7:17" x14ac:dyDescent="0.3">
      <c r="G5554" s="3" t="s">
        <v>76</v>
      </c>
      <c r="H5554" s="3" t="s">
        <v>77</v>
      </c>
      <c r="I5554" s="3" t="s">
        <v>79</v>
      </c>
      <c r="J5554" s="3" t="s">
        <v>80</v>
      </c>
      <c r="K5554" s="3" t="s">
        <v>82</v>
      </c>
      <c r="L5554" s="6">
        <v>36021</v>
      </c>
      <c r="M5554" s="6">
        <v>65219</v>
      </c>
      <c r="N5554" s="6">
        <v>97051</v>
      </c>
      <c r="O5554" s="6">
        <v>117461</v>
      </c>
      <c r="P5554" s="6">
        <v>33332</v>
      </c>
      <c r="Q5554" s="6">
        <v>69816.800000000003</v>
      </c>
    </row>
    <row r="5555" spans="7:17" x14ac:dyDescent="0.3">
      <c r="G5555" s="3" t="s">
        <v>76</v>
      </c>
      <c r="H5555" s="3" t="s">
        <v>77</v>
      </c>
      <c r="I5555" s="3" t="s">
        <v>79</v>
      </c>
      <c r="J5555" s="3" t="s">
        <v>80</v>
      </c>
      <c r="K5555" s="3" t="s">
        <v>83</v>
      </c>
      <c r="L5555" s="6">
        <v>36021</v>
      </c>
      <c r="M5555" s="6">
        <v>65219</v>
      </c>
      <c r="N5555" s="6">
        <v>97051</v>
      </c>
      <c r="O5555" s="6">
        <v>117461</v>
      </c>
      <c r="P5555" s="6">
        <v>41696</v>
      </c>
      <c r="Q5555" s="6">
        <v>71489.600000000006</v>
      </c>
    </row>
    <row r="5556" spans="7:17" x14ac:dyDescent="0.3">
      <c r="G5556" s="3" t="s">
        <v>76</v>
      </c>
      <c r="H5556" s="3" t="s">
        <v>77</v>
      </c>
      <c r="I5556" s="3" t="s">
        <v>79</v>
      </c>
      <c r="J5556" s="3" t="s">
        <v>80</v>
      </c>
      <c r="K5556" s="3" t="s">
        <v>84</v>
      </c>
      <c r="L5556" s="6">
        <v>36021</v>
      </c>
      <c r="M5556" s="6">
        <v>65219</v>
      </c>
      <c r="N5556" s="6">
        <v>97051</v>
      </c>
      <c r="O5556" s="6">
        <v>117461</v>
      </c>
      <c r="P5556" s="6">
        <v>84732</v>
      </c>
      <c r="Q5556" s="6">
        <v>80096.800000000003</v>
      </c>
    </row>
    <row r="5557" spans="7:17" x14ac:dyDescent="0.3">
      <c r="G5557" s="3" t="s">
        <v>76</v>
      </c>
      <c r="H5557" s="3" t="s">
        <v>77</v>
      </c>
      <c r="I5557" s="3" t="s">
        <v>79</v>
      </c>
      <c r="J5557" s="3" t="s">
        <v>80</v>
      </c>
      <c r="K5557" s="3" t="s">
        <v>24</v>
      </c>
      <c r="L5557" s="6">
        <v>36021</v>
      </c>
      <c r="M5557" s="6">
        <v>65219</v>
      </c>
      <c r="N5557" s="6">
        <v>97051</v>
      </c>
      <c r="O5557" s="6">
        <v>117461</v>
      </c>
      <c r="P5557" s="6">
        <v>100893</v>
      </c>
      <c r="Q5557" s="6">
        <v>83329</v>
      </c>
    </row>
    <row r="5558" spans="7:17" x14ac:dyDescent="0.3">
      <c r="G5558" s="3" t="s">
        <v>76</v>
      </c>
      <c r="H5558" s="3" t="s">
        <v>77</v>
      </c>
      <c r="I5558" s="3" t="s">
        <v>79</v>
      </c>
      <c r="J5558" s="3" t="s">
        <v>81</v>
      </c>
      <c r="K5558" s="3" t="s">
        <v>82</v>
      </c>
      <c r="L5558" s="6">
        <v>36021</v>
      </c>
      <c r="M5558" s="6">
        <v>65219</v>
      </c>
      <c r="N5558" s="6">
        <v>97051</v>
      </c>
      <c r="O5558" s="6">
        <v>36016</v>
      </c>
      <c r="P5558" s="6">
        <v>33332</v>
      </c>
      <c r="Q5558" s="6">
        <v>53527.8</v>
      </c>
    </row>
    <row r="5559" spans="7:17" x14ac:dyDescent="0.3">
      <c r="G5559" s="3" t="s">
        <v>76</v>
      </c>
      <c r="H5559" s="3" t="s">
        <v>77</v>
      </c>
      <c r="I5559" s="3" t="s">
        <v>79</v>
      </c>
      <c r="J5559" s="3" t="s">
        <v>81</v>
      </c>
      <c r="K5559" s="3" t="s">
        <v>83</v>
      </c>
      <c r="L5559" s="6">
        <v>36021</v>
      </c>
      <c r="M5559" s="6">
        <v>65219</v>
      </c>
      <c r="N5559" s="6">
        <v>97051</v>
      </c>
      <c r="O5559" s="6">
        <v>36016</v>
      </c>
      <c r="P5559" s="6">
        <v>41696</v>
      </c>
      <c r="Q5559" s="6">
        <v>55200.6</v>
      </c>
    </row>
    <row r="5560" spans="7:17" x14ac:dyDescent="0.3">
      <c r="G5560" s="3" t="s">
        <v>76</v>
      </c>
      <c r="H5560" s="3" t="s">
        <v>77</v>
      </c>
      <c r="I5560" s="3" t="s">
        <v>79</v>
      </c>
      <c r="J5560" s="3" t="s">
        <v>81</v>
      </c>
      <c r="K5560" s="3" t="s">
        <v>84</v>
      </c>
      <c r="L5560" s="6">
        <v>36021</v>
      </c>
      <c r="M5560" s="6">
        <v>65219</v>
      </c>
      <c r="N5560" s="6">
        <v>97051</v>
      </c>
      <c r="O5560" s="6">
        <v>36016</v>
      </c>
      <c r="P5560" s="6">
        <v>84732</v>
      </c>
      <c r="Q5560" s="6">
        <v>63807.8</v>
      </c>
    </row>
    <row r="5561" spans="7:17" x14ac:dyDescent="0.3">
      <c r="G5561" s="3" t="s">
        <v>76</v>
      </c>
      <c r="H5561" s="3" t="s">
        <v>77</v>
      </c>
      <c r="I5561" s="3" t="s">
        <v>79</v>
      </c>
      <c r="J5561" s="3" t="s">
        <v>81</v>
      </c>
      <c r="K5561" s="3" t="s">
        <v>24</v>
      </c>
      <c r="L5561" s="6">
        <v>36021</v>
      </c>
      <c r="M5561" s="6">
        <v>65219</v>
      </c>
      <c r="N5561" s="6">
        <v>97051</v>
      </c>
      <c r="O5561" s="6">
        <v>36016</v>
      </c>
      <c r="P5561" s="6">
        <v>100893</v>
      </c>
      <c r="Q5561" s="6">
        <v>67040</v>
      </c>
    </row>
    <row r="5562" spans="7:17" x14ac:dyDescent="0.3">
      <c r="G5562" s="3" t="s">
        <v>76</v>
      </c>
      <c r="H5562" s="3" t="s">
        <v>77</v>
      </c>
      <c r="I5562" s="3" t="s">
        <v>79</v>
      </c>
      <c r="J5562" s="3" t="s">
        <v>82</v>
      </c>
      <c r="K5562" s="3" t="s">
        <v>83</v>
      </c>
      <c r="L5562" s="6">
        <v>36021</v>
      </c>
      <c r="M5562" s="6">
        <v>65219</v>
      </c>
      <c r="N5562" s="6">
        <v>97051</v>
      </c>
      <c r="O5562" s="6">
        <v>33332</v>
      </c>
      <c r="P5562" s="6">
        <v>41696</v>
      </c>
      <c r="Q5562" s="6">
        <v>54663.8</v>
      </c>
    </row>
    <row r="5563" spans="7:17" x14ac:dyDescent="0.3">
      <c r="G5563" s="3" t="s">
        <v>76</v>
      </c>
      <c r="H5563" s="3" t="s">
        <v>77</v>
      </c>
      <c r="I5563" s="3" t="s">
        <v>79</v>
      </c>
      <c r="J5563" s="3" t="s">
        <v>82</v>
      </c>
      <c r="K5563" s="3" t="s">
        <v>84</v>
      </c>
      <c r="L5563" s="6">
        <v>36021</v>
      </c>
      <c r="M5563" s="6">
        <v>65219</v>
      </c>
      <c r="N5563" s="6">
        <v>97051</v>
      </c>
      <c r="O5563" s="6">
        <v>33332</v>
      </c>
      <c r="P5563" s="6">
        <v>84732</v>
      </c>
      <c r="Q5563" s="6">
        <v>63271</v>
      </c>
    </row>
    <row r="5564" spans="7:17" x14ac:dyDescent="0.3">
      <c r="G5564" s="3" t="s">
        <v>76</v>
      </c>
      <c r="H5564" s="3" t="s">
        <v>77</v>
      </c>
      <c r="I5564" s="3" t="s">
        <v>79</v>
      </c>
      <c r="J5564" s="3" t="s">
        <v>82</v>
      </c>
      <c r="K5564" s="3" t="s">
        <v>24</v>
      </c>
      <c r="L5564" s="6">
        <v>36021</v>
      </c>
      <c r="M5564" s="6">
        <v>65219</v>
      </c>
      <c r="N5564" s="6">
        <v>97051</v>
      </c>
      <c r="O5564" s="6">
        <v>33332</v>
      </c>
      <c r="P5564" s="6">
        <v>100893</v>
      </c>
      <c r="Q5564" s="6">
        <v>66503.199999999997</v>
      </c>
    </row>
    <row r="5565" spans="7:17" x14ac:dyDescent="0.3">
      <c r="G5565" s="3" t="s">
        <v>76</v>
      </c>
      <c r="H5565" s="3" t="s">
        <v>77</v>
      </c>
      <c r="I5565" s="3" t="s">
        <v>79</v>
      </c>
      <c r="J5565" s="3" t="s">
        <v>83</v>
      </c>
      <c r="K5565" s="3" t="s">
        <v>84</v>
      </c>
      <c r="L5565" s="6">
        <v>36021</v>
      </c>
      <c r="M5565" s="6">
        <v>65219</v>
      </c>
      <c r="N5565" s="6">
        <v>97051</v>
      </c>
      <c r="O5565" s="6">
        <v>41696</v>
      </c>
      <c r="P5565" s="6">
        <v>84732</v>
      </c>
      <c r="Q5565" s="6">
        <v>64943.8</v>
      </c>
    </row>
    <row r="5566" spans="7:17" x14ac:dyDescent="0.3">
      <c r="G5566" s="3" t="s">
        <v>76</v>
      </c>
      <c r="H5566" s="3" t="s">
        <v>77</v>
      </c>
      <c r="I5566" s="3" t="s">
        <v>79</v>
      </c>
      <c r="J5566" s="3" t="s">
        <v>83</v>
      </c>
      <c r="K5566" s="3" t="s">
        <v>24</v>
      </c>
      <c r="L5566" s="6">
        <v>36021</v>
      </c>
      <c r="M5566" s="6">
        <v>65219</v>
      </c>
      <c r="N5566" s="6">
        <v>97051</v>
      </c>
      <c r="O5566" s="6">
        <v>41696</v>
      </c>
      <c r="P5566" s="6">
        <v>100893</v>
      </c>
      <c r="Q5566" s="6">
        <v>68176</v>
      </c>
    </row>
    <row r="5567" spans="7:17" x14ac:dyDescent="0.3">
      <c r="G5567" s="3" t="s">
        <v>76</v>
      </c>
      <c r="H5567" s="3" t="s">
        <v>77</v>
      </c>
      <c r="I5567" s="3" t="s">
        <v>79</v>
      </c>
      <c r="J5567" s="3" t="s">
        <v>84</v>
      </c>
      <c r="K5567" s="3" t="s">
        <v>24</v>
      </c>
      <c r="L5567" s="6">
        <v>36021</v>
      </c>
      <c r="M5567" s="6">
        <v>65219</v>
      </c>
      <c r="N5567" s="6">
        <v>97051</v>
      </c>
      <c r="O5567" s="6">
        <v>84732</v>
      </c>
      <c r="P5567" s="6">
        <v>100893</v>
      </c>
      <c r="Q5567" s="6">
        <v>76783.199999999997</v>
      </c>
    </row>
    <row r="5568" spans="7:17" x14ac:dyDescent="0.3">
      <c r="G5568" s="3" t="s">
        <v>76</v>
      </c>
      <c r="H5568" s="3" t="s">
        <v>77</v>
      </c>
      <c r="I5568" s="3" t="s">
        <v>25</v>
      </c>
      <c r="J5568" s="3" t="s">
        <v>80</v>
      </c>
      <c r="K5568" s="3" t="s">
        <v>81</v>
      </c>
      <c r="L5568" s="6">
        <v>36021</v>
      </c>
      <c r="M5568" s="6">
        <v>65219</v>
      </c>
      <c r="N5568" s="6">
        <v>50249</v>
      </c>
      <c r="O5568" s="6">
        <v>117461</v>
      </c>
      <c r="P5568" s="6">
        <v>36016</v>
      </c>
      <c r="Q5568" s="6">
        <v>60993.2</v>
      </c>
    </row>
    <row r="5569" spans="7:17" x14ac:dyDescent="0.3">
      <c r="G5569" s="3" t="s">
        <v>76</v>
      </c>
      <c r="H5569" s="3" t="s">
        <v>77</v>
      </c>
      <c r="I5569" s="3" t="s">
        <v>25</v>
      </c>
      <c r="J5569" s="3" t="s">
        <v>80</v>
      </c>
      <c r="K5569" s="3" t="s">
        <v>82</v>
      </c>
      <c r="L5569" s="6">
        <v>36021</v>
      </c>
      <c r="M5569" s="6">
        <v>65219</v>
      </c>
      <c r="N5569" s="6">
        <v>50249</v>
      </c>
      <c r="O5569" s="6">
        <v>117461</v>
      </c>
      <c r="P5569" s="6">
        <v>33332</v>
      </c>
      <c r="Q5569" s="6">
        <v>60456.4</v>
      </c>
    </row>
    <row r="5570" spans="7:17" x14ac:dyDescent="0.3">
      <c r="G5570" s="3" t="s">
        <v>76</v>
      </c>
      <c r="H5570" s="3" t="s">
        <v>77</v>
      </c>
      <c r="I5570" s="3" t="s">
        <v>25</v>
      </c>
      <c r="J5570" s="3" t="s">
        <v>80</v>
      </c>
      <c r="K5570" s="3" t="s">
        <v>83</v>
      </c>
      <c r="L5570" s="6">
        <v>36021</v>
      </c>
      <c r="M5570" s="6">
        <v>65219</v>
      </c>
      <c r="N5570" s="6">
        <v>50249</v>
      </c>
      <c r="O5570" s="6">
        <v>117461</v>
      </c>
      <c r="P5570" s="6">
        <v>41696</v>
      </c>
      <c r="Q5570" s="6">
        <v>62129.2</v>
      </c>
    </row>
    <row r="5571" spans="7:17" x14ac:dyDescent="0.3">
      <c r="G5571" s="3" t="s">
        <v>76</v>
      </c>
      <c r="H5571" s="3" t="s">
        <v>77</v>
      </c>
      <c r="I5571" s="3" t="s">
        <v>25</v>
      </c>
      <c r="J5571" s="3" t="s">
        <v>80</v>
      </c>
      <c r="K5571" s="3" t="s">
        <v>84</v>
      </c>
      <c r="L5571" s="6">
        <v>36021</v>
      </c>
      <c r="M5571" s="6">
        <v>65219</v>
      </c>
      <c r="N5571" s="6">
        <v>50249</v>
      </c>
      <c r="O5571" s="6">
        <v>117461</v>
      </c>
      <c r="P5571" s="6">
        <v>84732</v>
      </c>
      <c r="Q5571" s="6">
        <v>70736.399999999994</v>
      </c>
    </row>
    <row r="5572" spans="7:17" x14ac:dyDescent="0.3">
      <c r="G5572" s="3" t="s">
        <v>76</v>
      </c>
      <c r="H5572" s="3" t="s">
        <v>77</v>
      </c>
      <c r="I5572" s="3" t="s">
        <v>25</v>
      </c>
      <c r="J5572" s="3" t="s">
        <v>80</v>
      </c>
      <c r="K5572" s="3" t="s">
        <v>24</v>
      </c>
      <c r="L5572" s="6">
        <v>36021</v>
      </c>
      <c r="M5572" s="6">
        <v>65219</v>
      </c>
      <c r="N5572" s="6">
        <v>50249</v>
      </c>
      <c r="O5572" s="6">
        <v>117461</v>
      </c>
      <c r="P5572" s="6">
        <v>100893</v>
      </c>
      <c r="Q5572" s="6">
        <v>73968.600000000006</v>
      </c>
    </row>
    <row r="5573" spans="7:17" x14ac:dyDescent="0.3">
      <c r="G5573" s="3" t="s">
        <v>76</v>
      </c>
      <c r="H5573" s="3" t="s">
        <v>77</v>
      </c>
      <c r="I5573" s="3" t="s">
        <v>25</v>
      </c>
      <c r="J5573" s="3" t="s">
        <v>81</v>
      </c>
      <c r="K5573" s="3" t="s">
        <v>82</v>
      </c>
      <c r="L5573" s="6">
        <v>36021</v>
      </c>
      <c r="M5573" s="6">
        <v>65219</v>
      </c>
      <c r="N5573" s="6">
        <v>50249</v>
      </c>
      <c r="O5573" s="6">
        <v>36016</v>
      </c>
      <c r="P5573" s="6">
        <v>33332</v>
      </c>
      <c r="Q5573" s="6">
        <v>44167.4</v>
      </c>
    </row>
    <row r="5574" spans="7:17" x14ac:dyDescent="0.3">
      <c r="G5574" s="3" t="s">
        <v>76</v>
      </c>
      <c r="H5574" s="3" t="s">
        <v>77</v>
      </c>
      <c r="I5574" s="3" t="s">
        <v>25</v>
      </c>
      <c r="J5574" s="3" t="s">
        <v>81</v>
      </c>
      <c r="K5574" s="3" t="s">
        <v>83</v>
      </c>
      <c r="L5574" s="6">
        <v>36021</v>
      </c>
      <c r="M5574" s="6">
        <v>65219</v>
      </c>
      <c r="N5574" s="6">
        <v>50249</v>
      </c>
      <c r="O5574" s="6">
        <v>36016</v>
      </c>
      <c r="P5574" s="6">
        <v>41696</v>
      </c>
      <c r="Q5574" s="6">
        <v>45840.2</v>
      </c>
    </row>
    <row r="5575" spans="7:17" x14ac:dyDescent="0.3">
      <c r="G5575" s="3" t="s">
        <v>76</v>
      </c>
      <c r="H5575" s="3" t="s">
        <v>77</v>
      </c>
      <c r="I5575" s="3" t="s">
        <v>25</v>
      </c>
      <c r="J5575" s="3" t="s">
        <v>81</v>
      </c>
      <c r="K5575" s="3" t="s">
        <v>84</v>
      </c>
      <c r="L5575" s="6">
        <v>36021</v>
      </c>
      <c r="M5575" s="6">
        <v>65219</v>
      </c>
      <c r="N5575" s="6">
        <v>50249</v>
      </c>
      <c r="O5575" s="6">
        <v>36016</v>
      </c>
      <c r="P5575" s="6">
        <v>84732</v>
      </c>
      <c r="Q5575" s="6">
        <v>54447.4</v>
      </c>
    </row>
    <row r="5576" spans="7:17" x14ac:dyDescent="0.3">
      <c r="G5576" s="3" t="s">
        <v>76</v>
      </c>
      <c r="H5576" s="3" t="s">
        <v>77</v>
      </c>
      <c r="I5576" s="3" t="s">
        <v>25</v>
      </c>
      <c r="J5576" s="3" t="s">
        <v>81</v>
      </c>
      <c r="K5576" s="3" t="s">
        <v>24</v>
      </c>
      <c r="L5576" s="6">
        <v>36021</v>
      </c>
      <c r="M5576" s="6">
        <v>65219</v>
      </c>
      <c r="N5576" s="6">
        <v>50249</v>
      </c>
      <c r="O5576" s="6">
        <v>36016</v>
      </c>
      <c r="P5576" s="6">
        <v>100893</v>
      </c>
      <c r="Q5576" s="6">
        <v>57679.6</v>
      </c>
    </row>
    <row r="5577" spans="7:17" x14ac:dyDescent="0.3">
      <c r="G5577" s="3" t="s">
        <v>76</v>
      </c>
      <c r="H5577" s="3" t="s">
        <v>77</v>
      </c>
      <c r="I5577" s="3" t="s">
        <v>25</v>
      </c>
      <c r="J5577" s="3" t="s">
        <v>82</v>
      </c>
      <c r="K5577" s="3" t="s">
        <v>83</v>
      </c>
      <c r="L5577" s="6">
        <v>36021</v>
      </c>
      <c r="M5577" s="6">
        <v>65219</v>
      </c>
      <c r="N5577" s="6">
        <v>50249</v>
      </c>
      <c r="O5577" s="6">
        <v>33332</v>
      </c>
      <c r="P5577" s="6">
        <v>41696</v>
      </c>
      <c r="Q5577" s="6">
        <v>45303.4</v>
      </c>
    </row>
    <row r="5578" spans="7:17" x14ac:dyDescent="0.3">
      <c r="G5578" s="3" t="s">
        <v>76</v>
      </c>
      <c r="H5578" s="3" t="s">
        <v>77</v>
      </c>
      <c r="I5578" s="3" t="s">
        <v>25</v>
      </c>
      <c r="J5578" s="3" t="s">
        <v>82</v>
      </c>
      <c r="K5578" s="3" t="s">
        <v>84</v>
      </c>
      <c r="L5578" s="6">
        <v>36021</v>
      </c>
      <c r="M5578" s="6">
        <v>65219</v>
      </c>
      <c r="N5578" s="6">
        <v>50249</v>
      </c>
      <c r="O5578" s="6">
        <v>33332</v>
      </c>
      <c r="P5578" s="6">
        <v>84732</v>
      </c>
      <c r="Q5578" s="6">
        <v>53910.6</v>
      </c>
    </row>
    <row r="5579" spans="7:17" x14ac:dyDescent="0.3">
      <c r="G5579" s="3" t="s">
        <v>76</v>
      </c>
      <c r="H5579" s="3" t="s">
        <v>77</v>
      </c>
      <c r="I5579" s="3" t="s">
        <v>25</v>
      </c>
      <c r="J5579" s="3" t="s">
        <v>82</v>
      </c>
      <c r="K5579" s="3" t="s">
        <v>24</v>
      </c>
      <c r="L5579" s="6">
        <v>36021</v>
      </c>
      <c r="M5579" s="6">
        <v>65219</v>
      </c>
      <c r="N5579" s="6">
        <v>50249</v>
      </c>
      <c r="O5579" s="6">
        <v>33332</v>
      </c>
      <c r="P5579" s="6">
        <v>100893</v>
      </c>
      <c r="Q5579" s="6">
        <v>57142.8</v>
      </c>
    </row>
    <row r="5580" spans="7:17" x14ac:dyDescent="0.3">
      <c r="G5580" s="3" t="s">
        <v>76</v>
      </c>
      <c r="H5580" s="3" t="s">
        <v>77</v>
      </c>
      <c r="I5580" s="3" t="s">
        <v>25</v>
      </c>
      <c r="J5580" s="3" t="s">
        <v>83</v>
      </c>
      <c r="K5580" s="3" t="s">
        <v>84</v>
      </c>
      <c r="L5580" s="6">
        <v>36021</v>
      </c>
      <c r="M5580" s="6">
        <v>65219</v>
      </c>
      <c r="N5580" s="6">
        <v>50249</v>
      </c>
      <c r="O5580" s="6">
        <v>41696</v>
      </c>
      <c r="P5580" s="6">
        <v>84732</v>
      </c>
      <c r="Q5580" s="6">
        <v>55583.4</v>
      </c>
    </row>
    <row r="5581" spans="7:17" x14ac:dyDescent="0.3">
      <c r="G5581" s="3" t="s">
        <v>76</v>
      </c>
      <c r="H5581" s="3" t="s">
        <v>77</v>
      </c>
      <c r="I5581" s="3" t="s">
        <v>25</v>
      </c>
      <c r="J5581" s="3" t="s">
        <v>83</v>
      </c>
      <c r="K5581" s="3" t="s">
        <v>24</v>
      </c>
      <c r="L5581" s="6">
        <v>36021</v>
      </c>
      <c r="M5581" s="6">
        <v>65219</v>
      </c>
      <c r="N5581" s="6">
        <v>50249</v>
      </c>
      <c r="O5581" s="6">
        <v>41696</v>
      </c>
      <c r="P5581" s="6">
        <v>100893</v>
      </c>
      <c r="Q5581" s="6">
        <v>58815.6</v>
      </c>
    </row>
    <row r="5582" spans="7:17" x14ac:dyDescent="0.3">
      <c r="G5582" s="3" t="s">
        <v>76</v>
      </c>
      <c r="H5582" s="3" t="s">
        <v>77</v>
      </c>
      <c r="I5582" s="3" t="s">
        <v>25</v>
      </c>
      <c r="J5582" s="3" t="s">
        <v>84</v>
      </c>
      <c r="K5582" s="3" t="s">
        <v>24</v>
      </c>
      <c r="L5582" s="6">
        <v>36021</v>
      </c>
      <c r="M5582" s="6">
        <v>65219</v>
      </c>
      <c r="N5582" s="6">
        <v>50249</v>
      </c>
      <c r="O5582" s="6">
        <v>84732</v>
      </c>
      <c r="P5582" s="6">
        <v>100893</v>
      </c>
      <c r="Q5582" s="6">
        <v>67422.8</v>
      </c>
    </row>
    <row r="5583" spans="7:17" x14ac:dyDescent="0.3">
      <c r="G5583" s="3" t="s">
        <v>76</v>
      </c>
      <c r="H5583" s="3" t="s">
        <v>77</v>
      </c>
      <c r="I5583" s="3" t="s">
        <v>80</v>
      </c>
      <c r="J5583" s="3" t="s">
        <v>81</v>
      </c>
      <c r="K5583" s="3" t="s">
        <v>82</v>
      </c>
      <c r="L5583" s="6">
        <v>36021</v>
      </c>
      <c r="M5583" s="6">
        <v>65219</v>
      </c>
      <c r="N5583" s="6">
        <v>117461</v>
      </c>
      <c r="O5583" s="6">
        <v>36016</v>
      </c>
      <c r="P5583" s="6">
        <v>33332</v>
      </c>
      <c r="Q5583" s="6">
        <v>57609.8</v>
      </c>
    </row>
    <row r="5584" spans="7:17" x14ac:dyDescent="0.3">
      <c r="G5584" s="3" t="s">
        <v>76</v>
      </c>
      <c r="H5584" s="3" t="s">
        <v>77</v>
      </c>
      <c r="I5584" s="3" t="s">
        <v>80</v>
      </c>
      <c r="J5584" s="3" t="s">
        <v>81</v>
      </c>
      <c r="K5584" s="3" t="s">
        <v>83</v>
      </c>
      <c r="L5584" s="6">
        <v>36021</v>
      </c>
      <c r="M5584" s="6">
        <v>65219</v>
      </c>
      <c r="N5584" s="6">
        <v>117461</v>
      </c>
      <c r="O5584" s="6">
        <v>36016</v>
      </c>
      <c r="P5584" s="6">
        <v>41696</v>
      </c>
      <c r="Q5584" s="6">
        <v>59282.6</v>
      </c>
    </row>
    <row r="5585" spans="7:17" x14ac:dyDescent="0.3">
      <c r="G5585" s="3" t="s">
        <v>76</v>
      </c>
      <c r="H5585" s="3" t="s">
        <v>77</v>
      </c>
      <c r="I5585" s="3" t="s">
        <v>80</v>
      </c>
      <c r="J5585" s="3" t="s">
        <v>81</v>
      </c>
      <c r="K5585" s="3" t="s">
        <v>84</v>
      </c>
      <c r="L5585" s="6">
        <v>36021</v>
      </c>
      <c r="M5585" s="6">
        <v>65219</v>
      </c>
      <c r="N5585" s="6">
        <v>117461</v>
      </c>
      <c r="O5585" s="6">
        <v>36016</v>
      </c>
      <c r="P5585" s="6">
        <v>84732</v>
      </c>
      <c r="Q5585" s="6">
        <v>67889.8</v>
      </c>
    </row>
    <row r="5586" spans="7:17" x14ac:dyDescent="0.3">
      <c r="G5586" s="3" t="s">
        <v>76</v>
      </c>
      <c r="H5586" s="3" t="s">
        <v>77</v>
      </c>
      <c r="I5586" s="3" t="s">
        <v>80</v>
      </c>
      <c r="J5586" s="3" t="s">
        <v>81</v>
      </c>
      <c r="K5586" s="3" t="s">
        <v>24</v>
      </c>
      <c r="L5586" s="6">
        <v>36021</v>
      </c>
      <c r="M5586" s="6">
        <v>65219</v>
      </c>
      <c r="N5586" s="6">
        <v>117461</v>
      </c>
      <c r="O5586" s="6">
        <v>36016</v>
      </c>
      <c r="P5586" s="6">
        <v>100893</v>
      </c>
      <c r="Q5586" s="6">
        <v>71122</v>
      </c>
    </row>
    <row r="5587" spans="7:17" x14ac:dyDescent="0.3">
      <c r="G5587" s="3" t="s">
        <v>76</v>
      </c>
      <c r="H5587" s="3" t="s">
        <v>77</v>
      </c>
      <c r="I5587" s="3" t="s">
        <v>80</v>
      </c>
      <c r="J5587" s="3" t="s">
        <v>82</v>
      </c>
      <c r="K5587" s="3" t="s">
        <v>83</v>
      </c>
      <c r="L5587" s="6">
        <v>36021</v>
      </c>
      <c r="M5587" s="6">
        <v>65219</v>
      </c>
      <c r="N5587" s="6">
        <v>117461</v>
      </c>
      <c r="O5587" s="6">
        <v>33332</v>
      </c>
      <c r="P5587" s="6">
        <v>41696</v>
      </c>
      <c r="Q5587" s="6">
        <v>58745.8</v>
      </c>
    </row>
    <row r="5588" spans="7:17" x14ac:dyDescent="0.3">
      <c r="G5588" s="3" t="s">
        <v>76</v>
      </c>
      <c r="H5588" s="3" t="s">
        <v>77</v>
      </c>
      <c r="I5588" s="3" t="s">
        <v>80</v>
      </c>
      <c r="J5588" s="3" t="s">
        <v>82</v>
      </c>
      <c r="K5588" s="3" t="s">
        <v>84</v>
      </c>
      <c r="L5588" s="6">
        <v>36021</v>
      </c>
      <c r="M5588" s="6">
        <v>65219</v>
      </c>
      <c r="N5588" s="6">
        <v>117461</v>
      </c>
      <c r="O5588" s="6">
        <v>33332</v>
      </c>
      <c r="P5588" s="6">
        <v>84732</v>
      </c>
      <c r="Q5588" s="6">
        <v>67353</v>
      </c>
    </row>
    <row r="5589" spans="7:17" x14ac:dyDescent="0.3">
      <c r="G5589" s="3" t="s">
        <v>76</v>
      </c>
      <c r="H5589" s="3" t="s">
        <v>77</v>
      </c>
      <c r="I5589" s="3" t="s">
        <v>80</v>
      </c>
      <c r="J5589" s="3" t="s">
        <v>82</v>
      </c>
      <c r="K5589" s="3" t="s">
        <v>24</v>
      </c>
      <c r="L5589" s="6">
        <v>36021</v>
      </c>
      <c r="M5589" s="6">
        <v>65219</v>
      </c>
      <c r="N5589" s="6">
        <v>117461</v>
      </c>
      <c r="O5589" s="6">
        <v>33332</v>
      </c>
      <c r="P5589" s="6">
        <v>100893</v>
      </c>
      <c r="Q5589" s="6">
        <v>70585.2</v>
      </c>
    </row>
    <row r="5590" spans="7:17" x14ac:dyDescent="0.3">
      <c r="G5590" s="3" t="s">
        <v>76</v>
      </c>
      <c r="H5590" s="3" t="s">
        <v>77</v>
      </c>
      <c r="I5590" s="3" t="s">
        <v>80</v>
      </c>
      <c r="J5590" s="3" t="s">
        <v>83</v>
      </c>
      <c r="K5590" s="3" t="s">
        <v>84</v>
      </c>
      <c r="L5590" s="6">
        <v>36021</v>
      </c>
      <c r="M5590" s="6">
        <v>65219</v>
      </c>
      <c r="N5590" s="6">
        <v>117461</v>
      </c>
      <c r="O5590" s="6">
        <v>41696</v>
      </c>
      <c r="P5590" s="6">
        <v>84732</v>
      </c>
      <c r="Q5590" s="6">
        <v>69025.8</v>
      </c>
    </row>
    <row r="5591" spans="7:17" x14ac:dyDescent="0.3">
      <c r="G5591" s="3" t="s">
        <v>76</v>
      </c>
      <c r="H5591" s="3" t="s">
        <v>77</v>
      </c>
      <c r="I5591" s="3" t="s">
        <v>80</v>
      </c>
      <c r="J5591" s="3" t="s">
        <v>83</v>
      </c>
      <c r="K5591" s="3" t="s">
        <v>24</v>
      </c>
      <c r="L5591" s="6">
        <v>36021</v>
      </c>
      <c r="M5591" s="6">
        <v>65219</v>
      </c>
      <c r="N5591" s="6">
        <v>117461</v>
      </c>
      <c r="O5591" s="6">
        <v>41696</v>
      </c>
      <c r="P5591" s="6">
        <v>100893</v>
      </c>
      <c r="Q5591" s="6">
        <v>72258</v>
      </c>
    </row>
    <row r="5592" spans="7:17" x14ac:dyDescent="0.3">
      <c r="G5592" s="3" t="s">
        <v>76</v>
      </c>
      <c r="H5592" s="3" t="s">
        <v>77</v>
      </c>
      <c r="I5592" s="3" t="s">
        <v>80</v>
      </c>
      <c r="J5592" s="3" t="s">
        <v>84</v>
      </c>
      <c r="K5592" s="3" t="s">
        <v>24</v>
      </c>
      <c r="L5592" s="6">
        <v>36021</v>
      </c>
      <c r="M5592" s="6">
        <v>65219</v>
      </c>
      <c r="N5592" s="6">
        <v>117461</v>
      </c>
      <c r="O5592" s="6">
        <v>84732</v>
      </c>
      <c r="P5592" s="6">
        <v>100893</v>
      </c>
      <c r="Q5592" s="6">
        <v>80865.2</v>
      </c>
    </row>
    <row r="5593" spans="7:17" x14ac:dyDescent="0.3">
      <c r="G5593" s="3" t="s">
        <v>76</v>
      </c>
      <c r="H5593" s="3" t="s">
        <v>77</v>
      </c>
      <c r="I5593" s="3" t="s">
        <v>81</v>
      </c>
      <c r="J5593" s="3" t="s">
        <v>82</v>
      </c>
      <c r="K5593" s="3" t="s">
        <v>83</v>
      </c>
      <c r="L5593" s="6">
        <v>36021</v>
      </c>
      <c r="M5593" s="6">
        <v>65219</v>
      </c>
      <c r="N5593" s="6">
        <v>36016</v>
      </c>
      <c r="O5593" s="6">
        <v>33332</v>
      </c>
      <c r="P5593" s="6">
        <v>41696</v>
      </c>
      <c r="Q5593" s="6">
        <v>42456.800000000003</v>
      </c>
    </row>
    <row r="5594" spans="7:17" x14ac:dyDescent="0.3">
      <c r="G5594" s="3" t="s">
        <v>76</v>
      </c>
      <c r="H5594" s="3" t="s">
        <v>77</v>
      </c>
      <c r="I5594" s="3" t="s">
        <v>81</v>
      </c>
      <c r="J5594" s="3" t="s">
        <v>82</v>
      </c>
      <c r="K5594" s="3" t="s">
        <v>84</v>
      </c>
      <c r="L5594" s="6">
        <v>36021</v>
      </c>
      <c r="M5594" s="6">
        <v>65219</v>
      </c>
      <c r="N5594" s="6">
        <v>36016</v>
      </c>
      <c r="O5594" s="6">
        <v>33332</v>
      </c>
      <c r="P5594" s="6">
        <v>84732</v>
      </c>
      <c r="Q5594" s="6">
        <v>51064</v>
      </c>
    </row>
    <row r="5595" spans="7:17" x14ac:dyDescent="0.3">
      <c r="G5595" s="3" t="s">
        <v>76</v>
      </c>
      <c r="H5595" s="3" t="s">
        <v>77</v>
      </c>
      <c r="I5595" s="3" t="s">
        <v>81</v>
      </c>
      <c r="J5595" s="3" t="s">
        <v>82</v>
      </c>
      <c r="K5595" s="3" t="s">
        <v>24</v>
      </c>
      <c r="L5595" s="6">
        <v>36021</v>
      </c>
      <c r="M5595" s="6">
        <v>65219</v>
      </c>
      <c r="N5595" s="6">
        <v>36016</v>
      </c>
      <c r="O5595" s="6">
        <v>33332</v>
      </c>
      <c r="P5595" s="6">
        <v>100893</v>
      </c>
      <c r="Q5595" s="6">
        <v>54296.2</v>
      </c>
    </row>
    <row r="5596" spans="7:17" x14ac:dyDescent="0.3">
      <c r="G5596" s="3" t="s">
        <v>76</v>
      </c>
      <c r="H5596" s="3" t="s">
        <v>77</v>
      </c>
      <c r="I5596" s="3" t="s">
        <v>81</v>
      </c>
      <c r="J5596" s="3" t="s">
        <v>83</v>
      </c>
      <c r="K5596" s="3" t="s">
        <v>84</v>
      </c>
      <c r="L5596" s="6">
        <v>36021</v>
      </c>
      <c r="M5596" s="6">
        <v>65219</v>
      </c>
      <c r="N5596" s="6">
        <v>36016</v>
      </c>
      <c r="O5596" s="6">
        <v>41696</v>
      </c>
      <c r="P5596" s="6">
        <v>84732</v>
      </c>
      <c r="Q5596" s="6">
        <v>52736.800000000003</v>
      </c>
    </row>
    <row r="5597" spans="7:17" x14ac:dyDescent="0.3">
      <c r="G5597" s="3" t="s">
        <v>76</v>
      </c>
      <c r="H5597" s="3" t="s">
        <v>77</v>
      </c>
      <c r="I5597" s="3" t="s">
        <v>81</v>
      </c>
      <c r="J5597" s="3" t="s">
        <v>83</v>
      </c>
      <c r="K5597" s="3" t="s">
        <v>24</v>
      </c>
      <c r="L5597" s="6">
        <v>36021</v>
      </c>
      <c r="M5597" s="6">
        <v>65219</v>
      </c>
      <c r="N5597" s="6">
        <v>36016</v>
      </c>
      <c r="O5597" s="6">
        <v>41696</v>
      </c>
      <c r="P5597" s="6">
        <v>100893</v>
      </c>
      <c r="Q5597" s="6">
        <v>55969</v>
      </c>
    </row>
    <row r="5598" spans="7:17" x14ac:dyDescent="0.3">
      <c r="G5598" s="3" t="s">
        <v>76</v>
      </c>
      <c r="H5598" s="3" t="s">
        <v>77</v>
      </c>
      <c r="I5598" s="3" t="s">
        <v>81</v>
      </c>
      <c r="J5598" s="3" t="s">
        <v>84</v>
      </c>
      <c r="K5598" s="3" t="s">
        <v>24</v>
      </c>
      <c r="L5598" s="6">
        <v>36021</v>
      </c>
      <c r="M5598" s="6">
        <v>65219</v>
      </c>
      <c r="N5598" s="6">
        <v>36016</v>
      </c>
      <c r="O5598" s="6">
        <v>84732</v>
      </c>
      <c r="P5598" s="6">
        <v>100893</v>
      </c>
      <c r="Q5598" s="6">
        <v>64576.2</v>
      </c>
    </row>
    <row r="5599" spans="7:17" x14ac:dyDescent="0.3">
      <c r="G5599" s="3" t="s">
        <v>76</v>
      </c>
      <c r="H5599" s="3" t="s">
        <v>77</v>
      </c>
      <c r="I5599" s="3" t="s">
        <v>82</v>
      </c>
      <c r="J5599" s="3" t="s">
        <v>83</v>
      </c>
      <c r="K5599" s="3" t="s">
        <v>84</v>
      </c>
      <c r="L5599" s="6">
        <v>36021</v>
      </c>
      <c r="M5599" s="6">
        <v>65219</v>
      </c>
      <c r="N5599" s="6">
        <v>33332</v>
      </c>
      <c r="O5599" s="6">
        <v>41696</v>
      </c>
      <c r="P5599" s="6">
        <v>84732</v>
      </c>
      <c r="Q5599" s="6">
        <v>52200</v>
      </c>
    </row>
    <row r="5600" spans="7:17" x14ac:dyDescent="0.3">
      <c r="G5600" s="3" t="s">
        <v>76</v>
      </c>
      <c r="H5600" s="3" t="s">
        <v>77</v>
      </c>
      <c r="I5600" s="3" t="s">
        <v>82</v>
      </c>
      <c r="J5600" s="3" t="s">
        <v>83</v>
      </c>
      <c r="K5600" s="3" t="s">
        <v>24</v>
      </c>
      <c r="L5600" s="6">
        <v>36021</v>
      </c>
      <c r="M5600" s="6">
        <v>65219</v>
      </c>
      <c r="N5600" s="6">
        <v>33332</v>
      </c>
      <c r="O5600" s="6">
        <v>41696</v>
      </c>
      <c r="P5600" s="6">
        <v>100893</v>
      </c>
      <c r="Q5600" s="6">
        <v>55432.2</v>
      </c>
    </row>
    <row r="5601" spans="7:17" x14ac:dyDescent="0.3">
      <c r="G5601" s="3" t="s">
        <v>76</v>
      </c>
      <c r="H5601" s="3" t="s">
        <v>77</v>
      </c>
      <c r="I5601" s="3" t="s">
        <v>82</v>
      </c>
      <c r="J5601" s="3" t="s">
        <v>84</v>
      </c>
      <c r="K5601" s="3" t="s">
        <v>24</v>
      </c>
      <c r="L5601" s="6">
        <v>36021</v>
      </c>
      <c r="M5601" s="6">
        <v>65219</v>
      </c>
      <c r="N5601" s="6">
        <v>33332</v>
      </c>
      <c r="O5601" s="6">
        <v>84732</v>
      </c>
      <c r="P5601" s="6">
        <v>100893</v>
      </c>
      <c r="Q5601" s="6">
        <v>64039.4</v>
      </c>
    </row>
    <row r="5602" spans="7:17" x14ac:dyDescent="0.3">
      <c r="G5602" s="3" t="s">
        <v>76</v>
      </c>
      <c r="H5602" s="3" t="s">
        <v>77</v>
      </c>
      <c r="I5602" s="3" t="s">
        <v>83</v>
      </c>
      <c r="J5602" s="3" t="s">
        <v>84</v>
      </c>
      <c r="K5602" s="3" t="s">
        <v>24</v>
      </c>
      <c r="L5602" s="6">
        <v>36021</v>
      </c>
      <c r="M5602" s="6">
        <v>65219</v>
      </c>
      <c r="N5602" s="6">
        <v>41696</v>
      </c>
      <c r="O5602" s="6">
        <v>84732</v>
      </c>
      <c r="P5602" s="6">
        <v>100893</v>
      </c>
      <c r="Q5602" s="6">
        <v>65712.2</v>
      </c>
    </row>
    <row r="5603" spans="7:17" x14ac:dyDescent="0.3">
      <c r="G5603" s="3" t="s">
        <v>76</v>
      </c>
      <c r="H5603" s="3" t="s">
        <v>78</v>
      </c>
      <c r="I5603" s="3" t="s">
        <v>79</v>
      </c>
      <c r="J5603" s="3" t="s">
        <v>25</v>
      </c>
      <c r="K5603" s="3" t="s">
        <v>80</v>
      </c>
      <c r="L5603" s="6">
        <v>36021</v>
      </c>
      <c r="M5603" s="6">
        <v>94450</v>
      </c>
      <c r="N5603" s="6">
        <v>97051</v>
      </c>
      <c r="O5603" s="6">
        <v>50249</v>
      </c>
      <c r="P5603" s="6">
        <v>117461</v>
      </c>
      <c r="Q5603" s="6">
        <v>79046.399999999994</v>
      </c>
    </row>
    <row r="5604" spans="7:17" x14ac:dyDescent="0.3">
      <c r="G5604" s="3" t="s">
        <v>76</v>
      </c>
      <c r="H5604" s="3" t="s">
        <v>78</v>
      </c>
      <c r="I5604" s="3" t="s">
        <v>79</v>
      </c>
      <c r="J5604" s="3" t="s">
        <v>25</v>
      </c>
      <c r="K5604" s="3" t="s">
        <v>81</v>
      </c>
      <c r="L5604" s="6">
        <v>36021</v>
      </c>
      <c r="M5604" s="6">
        <v>94450</v>
      </c>
      <c r="N5604" s="6">
        <v>97051</v>
      </c>
      <c r="O5604" s="6">
        <v>50249</v>
      </c>
      <c r="P5604" s="6">
        <v>36016</v>
      </c>
      <c r="Q5604" s="6">
        <v>62757.4</v>
      </c>
    </row>
    <row r="5605" spans="7:17" x14ac:dyDescent="0.3">
      <c r="G5605" s="3" t="s">
        <v>76</v>
      </c>
      <c r="H5605" s="3" t="s">
        <v>78</v>
      </c>
      <c r="I5605" s="3" t="s">
        <v>79</v>
      </c>
      <c r="J5605" s="3" t="s">
        <v>25</v>
      </c>
      <c r="K5605" s="3" t="s">
        <v>82</v>
      </c>
      <c r="L5605" s="6">
        <v>36021</v>
      </c>
      <c r="M5605" s="6">
        <v>94450</v>
      </c>
      <c r="N5605" s="6">
        <v>97051</v>
      </c>
      <c r="O5605" s="6">
        <v>50249</v>
      </c>
      <c r="P5605" s="6">
        <v>33332</v>
      </c>
      <c r="Q5605" s="6">
        <v>62220.6</v>
      </c>
    </row>
    <row r="5606" spans="7:17" x14ac:dyDescent="0.3">
      <c r="G5606" s="3" t="s">
        <v>76</v>
      </c>
      <c r="H5606" s="3" t="s">
        <v>78</v>
      </c>
      <c r="I5606" s="3" t="s">
        <v>79</v>
      </c>
      <c r="J5606" s="3" t="s">
        <v>25</v>
      </c>
      <c r="K5606" s="3" t="s">
        <v>83</v>
      </c>
      <c r="L5606" s="6">
        <v>36021</v>
      </c>
      <c r="M5606" s="6">
        <v>94450</v>
      </c>
      <c r="N5606" s="6">
        <v>97051</v>
      </c>
      <c r="O5606" s="6">
        <v>50249</v>
      </c>
      <c r="P5606" s="6">
        <v>41696</v>
      </c>
      <c r="Q5606" s="6">
        <v>63893.4</v>
      </c>
    </row>
    <row r="5607" spans="7:17" x14ac:dyDescent="0.3">
      <c r="G5607" s="3" t="s">
        <v>76</v>
      </c>
      <c r="H5607" s="3" t="s">
        <v>78</v>
      </c>
      <c r="I5607" s="3" t="s">
        <v>79</v>
      </c>
      <c r="J5607" s="3" t="s">
        <v>25</v>
      </c>
      <c r="K5607" s="3" t="s">
        <v>84</v>
      </c>
      <c r="L5607" s="6">
        <v>36021</v>
      </c>
      <c r="M5607" s="6">
        <v>94450</v>
      </c>
      <c r="N5607" s="6">
        <v>97051</v>
      </c>
      <c r="O5607" s="6">
        <v>50249</v>
      </c>
      <c r="P5607" s="6">
        <v>84732</v>
      </c>
      <c r="Q5607" s="6">
        <v>72500.600000000006</v>
      </c>
    </row>
    <row r="5608" spans="7:17" x14ac:dyDescent="0.3">
      <c r="G5608" s="3" t="s">
        <v>76</v>
      </c>
      <c r="H5608" s="3" t="s">
        <v>78</v>
      </c>
      <c r="I5608" s="3" t="s">
        <v>79</v>
      </c>
      <c r="J5608" s="3" t="s">
        <v>25</v>
      </c>
      <c r="K5608" s="3" t="s">
        <v>24</v>
      </c>
      <c r="L5608" s="6">
        <v>36021</v>
      </c>
      <c r="M5608" s="6">
        <v>94450</v>
      </c>
      <c r="N5608" s="6">
        <v>97051</v>
      </c>
      <c r="O5608" s="6">
        <v>50249</v>
      </c>
      <c r="P5608" s="6">
        <v>100893</v>
      </c>
      <c r="Q5608" s="6">
        <v>75732.800000000003</v>
      </c>
    </row>
    <row r="5609" spans="7:17" x14ac:dyDescent="0.3">
      <c r="G5609" s="3" t="s">
        <v>76</v>
      </c>
      <c r="H5609" s="3" t="s">
        <v>78</v>
      </c>
      <c r="I5609" s="3" t="s">
        <v>79</v>
      </c>
      <c r="J5609" s="3" t="s">
        <v>80</v>
      </c>
      <c r="K5609" s="3" t="s">
        <v>81</v>
      </c>
      <c r="L5609" s="6">
        <v>36021</v>
      </c>
      <c r="M5609" s="6">
        <v>94450</v>
      </c>
      <c r="N5609" s="6">
        <v>97051</v>
      </c>
      <c r="O5609" s="6">
        <v>117461</v>
      </c>
      <c r="P5609" s="6">
        <v>36016</v>
      </c>
      <c r="Q5609" s="6">
        <v>76199.8</v>
      </c>
    </row>
    <row r="5610" spans="7:17" x14ac:dyDescent="0.3">
      <c r="G5610" s="3" t="s">
        <v>76</v>
      </c>
      <c r="H5610" s="3" t="s">
        <v>78</v>
      </c>
      <c r="I5610" s="3" t="s">
        <v>79</v>
      </c>
      <c r="J5610" s="3" t="s">
        <v>80</v>
      </c>
      <c r="K5610" s="3" t="s">
        <v>82</v>
      </c>
      <c r="L5610" s="6">
        <v>36021</v>
      </c>
      <c r="M5610" s="6">
        <v>94450</v>
      </c>
      <c r="N5610" s="6">
        <v>97051</v>
      </c>
      <c r="O5610" s="6">
        <v>117461</v>
      </c>
      <c r="P5610" s="6">
        <v>33332</v>
      </c>
      <c r="Q5610" s="6">
        <v>75663</v>
      </c>
    </row>
    <row r="5611" spans="7:17" x14ac:dyDescent="0.3">
      <c r="G5611" s="3" t="s">
        <v>76</v>
      </c>
      <c r="H5611" s="3" t="s">
        <v>78</v>
      </c>
      <c r="I5611" s="3" t="s">
        <v>79</v>
      </c>
      <c r="J5611" s="3" t="s">
        <v>80</v>
      </c>
      <c r="K5611" s="3" t="s">
        <v>83</v>
      </c>
      <c r="L5611" s="6">
        <v>36021</v>
      </c>
      <c r="M5611" s="6">
        <v>94450</v>
      </c>
      <c r="N5611" s="6">
        <v>97051</v>
      </c>
      <c r="O5611" s="6">
        <v>117461</v>
      </c>
      <c r="P5611" s="6">
        <v>41696</v>
      </c>
      <c r="Q5611" s="6">
        <v>77335.8</v>
      </c>
    </row>
    <row r="5612" spans="7:17" x14ac:dyDescent="0.3">
      <c r="G5612" s="3" t="s">
        <v>76</v>
      </c>
      <c r="H5612" s="3" t="s">
        <v>78</v>
      </c>
      <c r="I5612" s="3" t="s">
        <v>79</v>
      </c>
      <c r="J5612" s="3" t="s">
        <v>80</v>
      </c>
      <c r="K5612" s="3" t="s">
        <v>84</v>
      </c>
      <c r="L5612" s="6">
        <v>36021</v>
      </c>
      <c r="M5612" s="6">
        <v>94450</v>
      </c>
      <c r="N5612" s="6">
        <v>97051</v>
      </c>
      <c r="O5612" s="6">
        <v>117461</v>
      </c>
      <c r="P5612" s="6">
        <v>84732</v>
      </c>
      <c r="Q5612" s="6">
        <v>85943</v>
      </c>
    </row>
    <row r="5613" spans="7:17" x14ac:dyDescent="0.3">
      <c r="G5613" s="3" t="s">
        <v>76</v>
      </c>
      <c r="H5613" s="3" t="s">
        <v>78</v>
      </c>
      <c r="I5613" s="3" t="s">
        <v>79</v>
      </c>
      <c r="J5613" s="3" t="s">
        <v>80</v>
      </c>
      <c r="K5613" s="3" t="s">
        <v>24</v>
      </c>
      <c r="L5613" s="6">
        <v>36021</v>
      </c>
      <c r="M5613" s="6">
        <v>94450</v>
      </c>
      <c r="N5613" s="6">
        <v>97051</v>
      </c>
      <c r="O5613" s="6">
        <v>117461</v>
      </c>
      <c r="P5613" s="6">
        <v>100893</v>
      </c>
      <c r="Q5613" s="6">
        <v>89175.2</v>
      </c>
    </row>
    <row r="5614" spans="7:17" x14ac:dyDescent="0.3">
      <c r="G5614" s="3" t="s">
        <v>76</v>
      </c>
      <c r="H5614" s="3" t="s">
        <v>78</v>
      </c>
      <c r="I5614" s="3" t="s">
        <v>79</v>
      </c>
      <c r="J5614" s="3" t="s">
        <v>81</v>
      </c>
      <c r="K5614" s="3" t="s">
        <v>82</v>
      </c>
      <c r="L5614" s="6">
        <v>36021</v>
      </c>
      <c r="M5614" s="6">
        <v>94450</v>
      </c>
      <c r="N5614" s="6">
        <v>97051</v>
      </c>
      <c r="O5614" s="6">
        <v>36016</v>
      </c>
      <c r="P5614" s="6">
        <v>33332</v>
      </c>
      <c r="Q5614" s="6">
        <v>59374</v>
      </c>
    </row>
    <row r="5615" spans="7:17" x14ac:dyDescent="0.3">
      <c r="G5615" s="3" t="s">
        <v>76</v>
      </c>
      <c r="H5615" s="3" t="s">
        <v>78</v>
      </c>
      <c r="I5615" s="3" t="s">
        <v>79</v>
      </c>
      <c r="J5615" s="3" t="s">
        <v>81</v>
      </c>
      <c r="K5615" s="3" t="s">
        <v>83</v>
      </c>
      <c r="L5615" s="6">
        <v>36021</v>
      </c>
      <c r="M5615" s="6">
        <v>94450</v>
      </c>
      <c r="N5615" s="6">
        <v>97051</v>
      </c>
      <c r="O5615" s="6">
        <v>36016</v>
      </c>
      <c r="P5615" s="6">
        <v>41696</v>
      </c>
      <c r="Q5615" s="6">
        <v>61046.8</v>
      </c>
    </row>
    <row r="5616" spans="7:17" x14ac:dyDescent="0.3">
      <c r="G5616" s="3" t="s">
        <v>76</v>
      </c>
      <c r="H5616" s="3" t="s">
        <v>78</v>
      </c>
      <c r="I5616" s="3" t="s">
        <v>79</v>
      </c>
      <c r="J5616" s="3" t="s">
        <v>81</v>
      </c>
      <c r="K5616" s="3" t="s">
        <v>84</v>
      </c>
      <c r="L5616" s="6">
        <v>36021</v>
      </c>
      <c r="M5616" s="6">
        <v>94450</v>
      </c>
      <c r="N5616" s="6">
        <v>97051</v>
      </c>
      <c r="O5616" s="6">
        <v>36016</v>
      </c>
      <c r="P5616" s="6">
        <v>84732</v>
      </c>
      <c r="Q5616" s="6">
        <v>69654</v>
      </c>
    </row>
    <row r="5617" spans="7:17" x14ac:dyDescent="0.3">
      <c r="G5617" s="3" t="s">
        <v>76</v>
      </c>
      <c r="H5617" s="3" t="s">
        <v>78</v>
      </c>
      <c r="I5617" s="3" t="s">
        <v>79</v>
      </c>
      <c r="J5617" s="3" t="s">
        <v>81</v>
      </c>
      <c r="K5617" s="3" t="s">
        <v>24</v>
      </c>
      <c r="L5617" s="6">
        <v>36021</v>
      </c>
      <c r="M5617" s="6">
        <v>94450</v>
      </c>
      <c r="N5617" s="6">
        <v>97051</v>
      </c>
      <c r="O5617" s="6">
        <v>36016</v>
      </c>
      <c r="P5617" s="6">
        <v>100893</v>
      </c>
      <c r="Q5617" s="6">
        <v>72886.2</v>
      </c>
    </row>
    <row r="5618" spans="7:17" x14ac:dyDescent="0.3">
      <c r="G5618" s="3" t="s">
        <v>76</v>
      </c>
      <c r="H5618" s="3" t="s">
        <v>78</v>
      </c>
      <c r="I5618" s="3" t="s">
        <v>79</v>
      </c>
      <c r="J5618" s="3" t="s">
        <v>82</v>
      </c>
      <c r="K5618" s="3" t="s">
        <v>83</v>
      </c>
      <c r="L5618" s="6">
        <v>36021</v>
      </c>
      <c r="M5618" s="6">
        <v>94450</v>
      </c>
      <c r="N5618" s="6">
        <v>97051</v>
      </c>
      <c r="O5618" s="6">
        <v>33332</v>
      </c>
      <c r="P5618" s="6">
        <v>41696</v>
      </c>
      <c r="Q5618" s="6">
        <v>60510</v>
      </c>
    </row>
    <row r="5619" spans="7:17" x14ac:dyDescent="0.3">
      <c r="G5619" s="3" t="s">
        <v>76</v>
      </c>
      <c r="H5619" s="3" t="s">
        <v>78</v>
      </c>
      <c r="I5619" s="3" t="s">
        <v>79</v>
      </c>
      <c r="J5619" s="3" t="s">
        <v>82</v>
      </c>
      <c r="K5619" s="3" t="s">
        <v>84</v>
      </c>
      <c r="L5619" s="6">
        <v>36021</v>
      </c>
      <c r="M5619" s="6">
        <v>94450</v>
      </c>
      <c r="N5619" s="6">
        <v>97051</v>
      </c>
      <c r="O5619" s="6">
        <v>33332</v>
      </c>
      <c r="P5619" s="6">
        <v>84732</v>
      </c>
      <c r="Q5619" s="6">
        <v>69117.2</v>
      </c>
    </row>
    <row r="5620" spans="7:17" x14ac:dyDescent="0.3">
      <c r="G5620" s="3" t="s">
        <v>76</v>
      </c>
      <c r="H5620" s="3" t="s">
        <v>78</v>
      </c>
      <c r="I5620" s="3" t="s">
        <v>79</v>
      </c>
      <c r="J5620" s="3" t="s">
        <v>82</v>
      </c>
      <c r="K5620" s="3" t="s">
        <v>24</v>
      </c>
      <c r="L5620" s="6">
        <v>36021</v>
      </c>
      <c r="M5620" s="6">
        <v>94450</v>
      </c>
      <c r="N5620" s="6">
        <v>97051</v>
      </c>
      <c r="O5620" s="6">
        <v>33332</v>
      </c>
      <c r="P5620" s="6">
        <v>100893</v>
      </c>
      <c r="Q5620" s="6">
        <v>72349.399999999994</v>
      </c>
    </row>
    <row r="5621" spans="7:17" x14ac:dyDescent="0.3">
      <c r="G5621" s="3" t="s">
        <v>76</v>
      </c>
      <c r="H5621" s="3" t="s">
        <v>78</v>
      </c>
      <c r="I5621" s="3" t="s">
        <v>79</v>
      </c>
      <c r="J5621" s="3" t="s">
        <v>83</v>
      </c>
      <c r="K5621" s="3" t="s">
        <v>84</v>
      </c>
      <c r="L5621" s="6">
        <v>36021</v>
      </c>
      <c r="M5621" s="6">
        <v>94450</v>
      </c>
      <c r="N5621" s="6">
        <v>97051</v>
      </c>
      <c r="O5621" s="6">
        <v>41696</v>
      </c>
      <c r="P5621" s="6">
        <v>84732</v>
      </c>
      <c r="Q5621" s="6">
        <v>70790</v>
      </c>
    </row>
    <row r="5622" spans="7:17" x14ac:dyDescent="0.3">
      <c r="G5622" s="3" t="s">
        <v>76</v>
      </c>
      <c r="H5622" s="3" t="s">
        <v>78</v>
      </c>
      <c r="I5622" s="3" t="s">
        <v>79</v>
      </c>
      <c r="J5622" s="3" t="s">
        <v>83</v>
      </c>
      <c r="K5622" s="3" t="s">
        <v>24</v>
      </c>
      <c r="L5622" s="6">
        <v>36021</v>
      </c>
      <c r="M5622" s="6">
        <v>94450</v>
      </c>
      <c r="N5622" s="6">
        <v>97051</v>
      </c>
      <c r="O5622" s="6">
        <v>41696</v>
      </c>
      <c r="P5622" s="6">
        <v>100893</v>
      </c>
      <c r="Q5622" s="6">
        <v>74022.2</v>
      </c>
    </row>
    <row r="5623" spans="7:17" x14ac:dyDescent="0.3">
      <c r="G5623" s="3" t="s">
        <v>76</v>
      </c>
      <c r="H5623" s="3" t="s">
        <v>78</v>
      </c>
      <c r="I5623" s="3" t="s">
        <v>79</v>
      </c>
      <c r="J5623" s="3" t="s">
        <v>84</v>
      </c>
      <c r="K5623" s="3" t="s">
        <v>24</v>
      </c>
      <c r="L5623" s="6">
        <v>36021</v>
      </c>
      <c r="M5623" s="6">
        <v>94450</v>
      </c>
      <c r="N5623" s="6">
        <v>97051</v>
      </c>
      <c r="O5623" s="6">
        <v>84732</v>
      </c>
      <c r="P5623" s="6">
        <v>100893</v>
      </c>
      <c r="Q5623" s="6">
        <v>82629.399999999994</v>
      </c>
    </row>
    <row r="5624" spans="7:17" x14ac:dyDescent="0.3">
      <c r="G5624" s="3" t="s">
        <v>76</v>
      </c>
      <c r="H5624" s="3" t="s">
        <v>78</v>
      </c>
      <c r="I5624" s="3" t="s">
        <v>25</v>
      </c>
      <c r="J5624" s="3" t="s">
        <v>80</v>
      </c>
      <c r="K5624" s="3" t="s">
        <v>81</v>
      </c>
      <c r="L5624" s="6">
        <v>36021</v>
      </c>
      <c r="M5624" s="6">
        <v>94450</v>
      </c>
      <c r="N5624" s="6">
        <v>50249</v>
      </c>
      <c r="O5624" s="6">
        <v>117461</v>
      </c>
      <c r="P5624" s="6">
        <v>36016</v>
      </c>
      <c r="Q5624" s="6">
        <v>66839.399999999994</v>
      </c>
    </row>
    <row r="5625" spans="7:17" x14ac:dyDescent="0.3">
      <c r="G5625" s="3" t="s">
        <v>76</v>
      </c>
      <c r="H5625" s="3" t="s">
        <v>78</v>
      </c>
      <c r="I5625" s="3" t="s">
        <v>25</v>
      </c>
      <c r="J5625" s="3" t="s">
        <v>80</v>
      </c>
      <c r="K5625" s="3" t="s">
        <v>82</v>
      </c>
      <c r="L5625" s="6">
        <v>36021</v>
      </c>
      <c r="M5625" s="6">
        <v>94450</v>
      </c>
      <c r="N5625" s="6">
        <v>50249</v>
      </c>
      <c r="O5625" s="6">
        <v>117461</v>
      </c>
      <c r="P5625" s="6">
        <v>33332</v>
      </c>
      <c r="Q5625" s="6">
        <v>66302.600000000006</v>
      </c>
    </row>
    <row r="5626" spans="7:17" x14ac:dyDescent="0.3">
      <c r="G5626" s="3" t="s">
        <v>76</v>
      </c>
      <c r="H5626" s="3" t="s">
        <v>78</v>
      </c>
      <c r="I5626" s="3" t="s">
        <v>25</v>
      </c>
      <c r="J5626" s="3" t="s">
        <v>80</v>
      </c>
      <c r="K5626" s="3" t="s">
        <v>83</v>
      </c>
      <c r="L5626" s="6">
        <v>36021</v>
      </c>
      <c r="M5626" s="6">
        <v>94450</v>
      </c>
      <c r="N5626" s="6">
        <v>50249</v>
      </c>
      <c r="O5626" s="6">
        <v>117461</v>
      </c>
      <c r="P5626" s="6">
        <v>41696</v>
      </c>
      <c r="Q5626" s="6">
        <v>67975.399999999994</v>
      </c>
    </row>
    <row r="5627" spans="7:17" x14ac:dyDescent="0.3">
      <c r="G5627" s="3" t="s">
        <v>76</v>
      </c>
      <c r="H5627" s="3" t="s">
        <v>78</v>
      </c>
      <c r="I5627" s="3" t="s">
        <v>25</v>
      </c>
      <c r="J5627" s="3" t="s">
        <v>80</v>
      </c>
      <c r="K5627" s="3" t="s">
        <v>84</v>
      </c>
      <c r="L5627" s="6">
        <v>36021</v>
      </c>
      <c r="M5627" s="6">
        <v>94450</v>
      </c>
      <c r="N5627" s="6">
        <v>50249</v>
      </c>
      <c r="O5627" s="6">
        <v>117461</v>
      </c>
      <c r="P5627" s="6">
        <v>84732</v>
      </c>
      <c r="Q5627" s="6">
        <v>76582.600000000006</v>
      </c>
    </row>
    <row r="5628" spans="7:17" x14ac:dyDescent="0.3">
      <c r="G5628" s="3" t="s">
        <v>76</v>
      </c>
      <c r="H5628" s="3" t="s">
        <v>78</v>
      </c>
      <c r="I5628" s="3" t="s">
        <v>25</v>
      </c>
      <c r="J5628" s="3" t="s">
        <v>80</v>
      </c>
      <c r="K5628" s="3" t="s">
        <v>24</v>
      </c>
      <c r="L5628" s="6">
        <v>36021</v>
      </c>
      <c r="M5628" s="6">
        <v>94450</v>
      </c>
      <c r="N5628" s="6">
        <v>50249</v>
      </c>
      <c r="O5628" s="6">
        <v>117461</v>
      </c>
      <c r="P5628" s="6">
        <v>100893</v>
      </c>
      <c r="Q5628" s="6">
        <v>79814.8</v>
      </c>
    </row>
    <row r="5629" spans="7:17" x14ac:dyDescent="0.3">
      <c r="G5629" s="3" t="s">
        <v>76</v>
      </c>
      <c r="H5629" s="3" t="s">
        <v>78</v>
      </c>
      <c r="I5629" s="3" t="s">
        <v>25</v>
      </c>
      <c r="J5629" s="3" t="s">
        <v>81</v>
      </c>
      <c r="K5629" s="3" t="s">
        <v>82</v>
      </c>
      <c r="L5629" s="6">
        <v>36021</v>
      </c>
      <c r="M5629" s="6">
        <v>94450</v>
      </c>
      <c r="N5629" s="6">
        <v>50249</v>
      </c>
      <c r="O5629" s="6">
        <v>36016</v>
      </c>
      <c r="P5629" s="6">
        <v>33332</v>
      </c>
      <c r="Q5629" s="6">
        <v>50013.599999999999</v>
      </c>
    </row>
    <row r="5630" spans="7:17" x14ac:dyDescent="0.3">
      <c r="G5630" s="3" t="s">
        <v>76</v>
      </c>
      <c r="H5630" s="3" t="s">
        <v>78</v>
      </c>
      <c r="I5630" s="3" t="s">
        <v>25</v>
      </c>
      <c r="J5630" s="3" t="s">
        <v>81</v>
      </c>
      <c r="K5630" s="3" t="s">
        <v>83</v>
      </c>
      <c r="L5630" s="6">
        <v>36021</v>
      </c>
      <c r="M5630" s="6">
        <v>94450</v>
      </c>
      <c r="N5630" s="6">
        <v>50249</v>
      </c>
      <c r="O5630" s="6">
        <v>36016</v>
      </c>
      <c r="P5630" s="6">
        <v>41696</v>
      </c>
      <c r="Q5630" s="6">
        <v>51686.400000000001</v>
      </c>
    </row>
    <row r="5631" spans="7:17" x14ac:dyDescent="0.3">
      <c r="G5631" s="3" t="s">
        <v>76</v>
      </c>
      <c r="H5631" s="3" t="s">
        <v>78</v>
      </c>
      <c r="I5631" s="3" t="s">
        <v>25</v>
      </c>
      <c r="J5631" s="3" t="s">
        <v>81</v>
      </c>
      <c r="K5631" s="3" t="s">
        <v>84</v>
      </c>
      <c r="L5631" s="6">
        <v>36021</v>
      </c>
      <c r="M5631" s="6">
        <v>94450</v>
      </c>
      <c r="N5631" s="6">
        <v>50249</v>
      </c>
      <c r="O5631" s="6">
        <v>36016</v>
      </c>
      <c r="P5631" s="6">
        <v>84732</v>
      </c>
      <c r="Q5631" s="6">
        <v>60293.599999999999</v>
      </c>
    </row>
    <row r="5632" spans="7:17" x14ac:dyDescent="0.3">
      <c r="G5632" s="3" t="s">
        <v>76</v>
      </c>
      <c r="H5632" s="3" t="s">
        <v>78</v>
      </c>
      <c r="I5632" s="3" t="s">
        <v>25</v>
      </c>
      <c r="J5632" s="3" t="s">
        <v>81</v>
      </c>
      <c r="K5632" s="3" t="s">
        <v>24</v>
      </c>
      <c r="L5632" s="6">
        <v>36021</v>
      </c>
      <c r="M5632" s="6">
        <v>94450</v>
      </c>
      <c r="N5632" s="6">
        <v>50249</v>
      </c>
      <c r="O5632" s="6">
        <v>36016</v>
      </c>
      <c r="P5632" s="6">
        <v>100893</v>
      </c>
      <c r="Q5632" s="6">
        <v>63525.8</v>
      </c>
    </row>
    <row r="5633" spans="7:17" x14ac:dyDescent="0.3">
      <c r="G5633" s="3" t="s">
        <v>76</v>
      </c>
      <c r="H5633" s="3" t="s">
        <v>78</v>
      </c>
      <c r="I5633" s="3" t="s">
        <v>25</v>
      </c>
      <c r="J5633" s="3" t="s">
        <v>82</v>
      </c>
      <c r="K5633" s="3" t="s">
        <v>83</v>
      </c>
      <c r="L5633" s="6">
        <v>36021</v>
      </c>
      <c r="M5633" s="6">
        <v>94450</v>
      </c>
      <c r="N5633" s="6">
        <v>50249</v>
      </c>
      <c r="O5633" s="6">
        <v>33332</v>
      </c>
      <c r="P5633" s="6">
        <v>41696</v>
      </c>
      <c r="Q5633" s="6">
        <v>51149.599999999999</v>
      </c>
    </row>
    <row r="5634" spans="7:17" x14ac:dyDescent="0.3">
      <c r="G5634" s="3" t="s">
        <v>76</v>
      </c>
      <c r="H5634" s="3" t="s">
        <v>78</v>
      </c>
      <c r="I5634" s="3" t="s">
        <v>25</v>
      </c>
      <c r="J5634" s="3" t="s">
        <v>82</v>
      </c>
      <c r="K5634" s="3" t="s">
        <v>84</v>
      </c>
      <c r="L5634" s="6">
        <v>36021</v>
      </c>
      <c r="M5634" s="6">
        <v>94450</v>
      </c>
      <c r="N5634" s="6">
        <v>50249</v>
      </c>
      <c r="O5634" s="6">
        <v>33332</v>
      </c>
      <c r="P5634" s="6">
        <v>84732</v>
      </c>
      <c r="Q5634" s="6">
        <v>59756.800000000003</v>
      </c>
    </row>
    <row r="5635" spans="7:17" x14ac:dyDescent="0.3">
      <c r="G5635" s="3" t="s">
        <v>76</v>
      </c>
      <c r="H5635" s="3" t="s">
        <v>78</v>
      </c>
      <c r="I5635" s="3" t="s">
        <v>25</v>
      </c>
      <c r="J5635" s="3" t="s">
        <v>82</v>
      </c>
      <c r="K5635" s="3" t="s">
        <v>24</v>
      </c>
      <c r="L5635" s="6">
        <v>36021</v>
      </c>
      <c r="M5635" s="6">
        <v>94450</v>
      </c>
      <c r="N5635" s="6">
        <v>50249</v>
      </c>
      <c r="O5635" s="6">
        <v>33332</v>
      </c>
      <c r="P5635" s="6">
        <v>100893</v>
      </c>
      <c r="Q5635" s="6">
        <v>62989</v>
      </c>
    </row>
    <row r="5636" spans="7:17" x14ac:dyDescent="0.3">
      <c r="G5636" s="3" t="s">
        <v>76</v>
      </c>
      <c r="H5636" s="3" t="s">
        <v>78</v>
      </c>
      <c r="I5636" s="3" t="s">
        <v>25</v>
      </c>
      <c r="J5636" s="3" t="s">
        <v>83</v>
      </c>
      <c r="K5636" s="3" t="s">
        <v>84</v>
      </c>
      <c r="L5636" s="6">
        <v>36021</v>
      </c>
      <c r="M5636" s="6">
        <v>94450</v>
      </c>
      <c r="N5636" s="6">
        <v>50249</v>
      </c>
      <c r="O5636" s="6">
        <v>41696</v>
      </c>
      <c r="P5636" s="6">
        <v>84732</v>
      </c>
      <c r="Q5636" s="6">
        <v>61429.599999999999</v>
      </c>
    </row>
    <row r="5637" spans="7:17" x14ac:dyDescent="0.3">
      <c r="G5637" s="3" t="s">
        <v>76</v>
      </c>
      <c r="H5637" s="3" t="s">
        <v>78</v>
      </c>
      <c r="I5637" s="3" t="s">
        <v>25</v>
      </c>
      <c r="J5637" s="3" t="s">
        <v>83</v>
      </c>
      <c r="K5637" s="3" t="s">
        <v>24</v>
      </c>
      <c r="L5637" s="6">
        <v>36021</v>
      </c>
      <c r="M5637" s="6">
        <v>94450</v>
      </c>
      <c r="N5637" s="6">
        <v>50249</v>
      </c>
      <c r="O5637" s="6">
        <v>41696</v>
      </c>
      <c r="P5637" s="6">
        <v>100893</v>
      </c>
      <c r="Q5637" s="6">
        <v>64661.8</v>
      </c>
    </row>
    <row r="5638" spans="7:17" x14ac:dyDescent="0.3">
      <c r="G5638" s="3" t="s">
        <v>76</v>
      </c>
      <c r="H5638" s="3" t="s">
        <v>78</v>
      </c>
      <c r="I5638" s="3" t="s">
        <v>25</v>
      </c>
      <c r="J5638" s="3" t="s">
        <v>84</v>
      </c>
      <c r="K5638" s="3" t="s">
        <v>24</v>
      </c>
      <c r="L5638" s="6">
        <v>36021</v>
      </c>
      <c r="M5638" s="6">
        <v>94450</v>
      </c>
      <c r="N5638" s="6">
        <v>50249</v>
      </c>
      <c r="O5638" s="6">
        <v>84732</v>
      </c>
      <c r="P5638" s="6">
        <v>100893</v>
      </c>
      <c r="Q5638" s="6">
        <v>73269</v>
      </c>
    </row>
    <row r="5639" spans="7:17" x14ac:dyDescent="0.3">
      <c r="G5639" s="3" t="s">
        <v>76</v>
      </c>
      <c r="H5639" s="3" t="s">
        <v>78</v>
      </c>
      <c r="I5639" s="3" t="s">
        <v>80</v>
      </c>
      <c r="J5639" s="3" t="s">
        <v>81</v>
      </c>
      <c r="K5639" s="3" t="s">
        <v>82</v>
      </c>
      <c r="L5639" s="6">
        <v>36021</v>
      </c>
      <c r="M5639" s="6">
        <v>94450</v>
      </c>
      <c r="N5639" s="6">
        <v>117461</v>
      </c>
      <c r="O5639" s="6">
        <v>36016</v>
      </c>
      <c r="P5639" s="6">
        <v>33332</v>
      </c>
      <c r="Q5639" s="6">
        <v>63456</v>
      </c>
    </row>
    <row r="5640" spans="7:17" x14ac:dyDescent="0.3">
      <c r="G5640" s="3" t="s">
        <v>76</v>
      </c>
      <c r="H5640" s="3" t="s">
        <v>78</v>
      </c>
      <c r="I5640" s="3" t="s">
        <v>80</v>
      </c>
      <c r="J5640" s="3" t="s">
        <v>81</v>
      </c>
      <c r="K5640" s="3" t="s">
        <v>83</v>
      </c>
      <c r="L5640" s="6">
        <v>36021</v>
      </c>
      <c r="M5640" s="6">
        <v>94450</v>
      </c>
      <c r="N5640" s="6">
        <v>117461</v>
      </c>
      <c r="O5640" s="6">
        <v>36016</v>
      </c>
      <c r="P5640" s="6">
        <v>41696</v>
      </c>
      <c r="Q5640" s="6">
        <v>65128.800000000003</v>
      </c>
    </row>
    <row r="5641" spans="7:17" x14ac:dyDescent="0.3">
      <c r="G5641" s="3" t="s">
        <v>76</v>
      </c>
      <c r="H5641" s="3" t="s">
        <v>78</v>
      </c>
      <c r="I5641" s="3" t="s">
        <v>80</v>
      </c>
      <c r="J5641" s="3" t="s">
        <v>81</v>
      </c>
      <c r="K5641" s="3" t="s">
        <v>84</v>
      </c>
      <c r="L5641" s="6">
        <v>36021</v>
      </c>
      <c r="M5641" s="6">
        <v>94450</v>
      </c>
      <c r="N5641" s="6">
        <v>117461</v>
      </c>
      <c r="O5641" s="6">
        <v>36016</v>
      </c>
      <c r="P5641" s="6">
        <v>84732</v>
      </c>
      <c r="Q5641" s="6">
        <v>73736</v>
      </c>
    </row>
    <row r="5642" spans="7:17" x14ac:dyDescent="0.3">
      <c r="G5642" s="3" t="s">
        <v>76</v>
      </c>
      <c r="H5642" s="3" t="s">
        <v>78</v>
      </c>
      <c r="I5642" s="3" t="s">
        <v>80</v>
      </c>
      <c r="J5642" s="3" t="s">
        <v>81</v>
      </c>
      <c r="K5642" s="3" t="s">
        <v>24</v>
      </c>
      <c r="L5642" s="6">
        <v>36021</v>
      </c>
      <c r="M5642" s="6">
        <v>94450</v>
      </c>
      <c r="N5642" s="6">
        <v>117461</v>
      </c>
      <c r="O5642" s="6">
        <v>36016</v>
      </c>
      <c r="P5642" s="6">
        <v>100893</v>
      </c>
      <c r="Q5642" s="6">
        <v>76968.2</v>
      </c>
    </row>
    <row r="5643" spans="7:17" x14ac:dyDescent="0.3">
      <c r="G5643" s="3" t="s">
        <v>76</v>
      </c>
      <c r="H5643" s="3" t="s">
        <v>78</v>
      </c>
      <c r="I5643" s="3" t="s">
        <v>80</v>
      </c>
      <c r="J5643" s="3" t="s">
        <v>82</v>
      </c>
      <c r="K5643" s="3" t="s">
        <v>83</v>
      </c>
      <c r="L5643" s="6">
        <v>36021</v>
      </c>
      <c r="M5643" s="6">
        <v>94450</v>
      </c>
      <c r="N5643" s="6">
        <v>117461</v>
      </c>
      <c r="O5643" s="6">
        <v>33332</v>
      </c>
      <c r="P5643" s="6">
        <v>41696</v>
      </c>
      <c r="Q5643" s="6">
        <v>64592</v>
      </c>
    </row>
    <row r="5644" spans="7:17" x14ac:dyDescent="0.3">
      <c r="G5644" s="3" t="s">
        <v>76</v>
      </c>
      <c r="H5644" s="3" t="s">
        <v>78</v>
      </c>
      <c r="I5644" s="3" t="s">
        <v>80</v>
      </c>
      <c r="J5644" s="3" t="s">
        <v>82</v>
      </c>
      <c r="K5644" s="3" t="s">
        <v>84</v>
      </c>
      <c r="L5644" s="6">
        <v>36021</v>
      </c>
      <c r="M5644" s="6">
        <v>94450</v>
      </c>
      <c r="N5644" s="6">
        <v>117461</v>
      </c>
      <c r="O5644" s="6">
        <v>33332</v>
      </c>
      <c r="P5644" s="6">
        <v>84732</v>
      </c>
      <c r="Q5644" s="6">
        <v>73199.199999999997</v>
      </c>
    </row>
    <row r="5645" spans="7:17" x14ac:dyDescent="0.3">
      <c r="G5645" s="3" t="s">
        <v>76</v>
      </c>
      <c r="H5645" s="3" t="s">
        <v>78</v>
      </c>
      <c r="I5645" s="3" t="s">
        <v>80</v>
      </c>
      <c r="J5645" s="3" t="s">
        <v>82</v>
      </c>
      <c r="K5645" s="3" t="s">
        <v>24</v>
      </c>
      <c r="L5645" s="6">
        <v>36021</v>
      </c>
      <c r="M5645" s="6">
        <v>94450</v>
      </c>
      <c r="N5645" s="6">
        <v>117461</v>
      </c>
      <c r="O5645" s="6">
        <v>33332</v>
      </c>
      <c r="P5645" s="6">
        <v>100893</v>
      </c>
      <c r="Q5645" s="6">
        <v>76431.399999999994</v>
      </c>
    </row>
    <row r="5646" spans="7:17" x14ac:dyDescent="0.3">
      <c r="G5646" s="3" t="s">
        <v>76</v>
      </c>
      <c r="H5646" s="3" t="s">
        <v>78</v>
      </c>
      <c r="I5646" s="3" t="s">
        <v>80</v>
      </c>
      <c r="J5646" s="3" t="s">
        <v>83</v>
      </c>
      <c r="K5646" s="3" t="s">
        <v>84</v>
      </c>
      <c r="L5646" s="6">
        <v>36021</v>
      </c>
      <c r="M5646" s="6">
        <v>94450</v>
      </c>
      <c r="N5646" s="6">
        <v>117461</v>
      </c>
      <c r="O5646" s="6">
        <v>41696</v>
      </c>
      <c r="P5646" s="6">
        <v>84732</v>
      </c>
      <c r="Q5646" s="6">
        <v>74872</v>
      </c>
    </row>
    <row r="5647" spans="7:17" x14ac:dyDescent="0.3">
      <c r="G5647" s="3" t="s">
        <v>76</v>
      </c>
      <c r="H5647" s="3" t="s">
        <v>78</v>
      </c>
      <c r="I5647" s="3" t="s">
        <v>80</v>
      </c>
      <c r="J5647" s="3" t="s">
        <v>83</v>
      </c>
      <c r="K5647" s="3" t="s">
        <v>24</v>
      </c>
      <c r="L5647" s="6">
        <v>36021</v>
      </c>
      <c r="M5647" s="6">
        <v>94450</v>
      </c>
      <c r="N5647" s="6">
        <v>117461</v>
      </c>
      <c r="O5647" s="6">
        <v>41696</v>
      </c>
      <c r="P5647" s="6">
        <v>100893</v>
      </c>
      <c r="Q5647" s="6">
        <v>78104.2</v>
      </c>
    </row>
    <row r="5648" spans="7:17" x14ac:dyDescent="0.3">
      <c r="G5648" s="3" t="s">
        <v>76</v>
      </c>
      <c r="H5648" s="3" t="s">
        <v>78</v>
      </c>
      <c r="I5648" s="3" t="s">
        <v>80</v>
      </c>
      <c r="J5648" s="3" t="s">
        <v>84</v>
      </c>
      <c r="K5648" s="3" t="s">
        <v>24</v>
      </c>
      <c r="L5648" s="6">
        <v>36021</v>
      </c>
      <c r="M5648" s="6">
        <v>94450</v>
      </c>
      <c r="N5648" s="6">
        <v>117461</v>
      </c>
      <c r="O5648" s="6">
        <v>84732</v>
      </c>
      <c r="P5648" s="6">
        <v>100893</v>
      </c>
      <c r="Q5648" s="6">
        <v>86711.4</v>
      </c>
    </row>
    <row r="5649" spans="7:17" x14ac:dyDescent="0.3">
      <c r="G5649" s="3" t="s">
        <v>76</v>
      </c>
      <c r="H5649" s="3" t="s">
        <v>78</v>
      </c>
      <c r="I5649" s="3" t="s">
        <v>81</v>
      </c>
      <c r="J5649" s="3" t="s">
        <v>82</v>
      </c>
      <c r="K5649" s="3" t="s">
        <v>83</v>
      </c>
      <c r="L5649" s="6">
        <v>36021</v>
      </c>
      <c r="M5649" s="6">
        <v>94450</v>
      </c>
      <c r="N5649" s="6">
        <v>36016</v>
      </c>
      <c r="O5649" s="6">
        <v>33332</v>
      </c>
      <c r="P5649" s="6">
        <v>41696</v>
      </c>
      <c r="Q5649" s="6">
        <v>48303</v>
      </c>
    </row>
    <row r="5650" spans="7:17" x14ac:dyDescent="0.3">
      <c r="G5650" s="3" t="s">
        <v>76</v>
      </c>
      <c r="H5650" s="3" t="s">
        <v>78</v>
      </c>
      <c r="I5650" s="3" t="s">
        <v>81</v>
      </c>
      <c r="J5650" s="3" t="s">
        <v>82</v>
      </c>
      <c r="K5650" s="3" t="s">
        <v>84</v>
      </c>
      <c r="L5650" s="6">
        <v>36021</v>
      </c>
      <c r="M5650" s="6">
        <v>94450</v>
      </c>
      <c r="N5650" s="6">
        <v>36016</v>
      </c>
      <c r="O5650" s="6">
        <v>33332</v>
      </c>
      <c r="P5650" s="6">
        <v>84732</v>
      </c>
      <c r="Q5650" s="6">
        <v>56910.2</v>
      </c>
    </row>
    <row r="5651" spans="7:17" x14ac:dyDescent="0.3">
      <c r="G5651" s="3" t="s">
        <v>76</v>
      </c>
      <c r="H5651" s="3" t="s">
        <v>78</v>
      </c>
      <c r="I5651" s="3" t="s">
        <v>81</v>
      </c>
      <c r="J5651" s="3" t="s">
        <v>82</v>
      </c>
      <c r="K5651" s="3" t="s">
        <v>24</v>
      </c>
      <c r="L5651" s="6">
        <v>36021</v>
      </c>
      <c r="M5651" s="6">
        <v>94450</v>
      </c>
      <c r="N5651" s="6">
        <v>36016</v>
      </c>
      <c r="O5651" s="6">
        <v>33332</v>
      </c>
      <c r="P5651" s="6">
        <v>100893</v>
      </c>
      <c r="Q5651" s="6">
        <v>60142.400000000001</v>
      </c>
    </row>
    <row r="5652" spans="7:17" x14ac:dyDescent="0.3">
      <c r="G5652" s="3" t="s">
        <v>76</v>
      </c>
      <c r="H5652" s="3" t="s">
        <v>78</v>
      </c>
      <c r="I5652" s="3" t="s">
        <v>81</v>
      </c>
      <c r="J5652" s="3" t="s">
        <v>83</v>
      </c>
      <c r="K5652" s="3" t="s">
        <v>84</v>
      </c>
      <c r="L5652" s="6">
        <v>36021</v>
      </c>
      <c r="M5652" s="6">
        <v>94450</v>
      </c>
      <c r="N5652" s="6">
        <v>36016</v>
      </c>
      <c r="O5652" s="6">
        <v>41696</v>
      </c>
      <c r="P5652" s="6">
        <v>84732</v>
      </c>
      <c r="Q5652" s="6">
        <v>58583</v>
      </c>
    </row>
    <row r="5653" spans="7:17" x14ac:dyDescent="0.3">
      <c r="G5653" s="3" t="s">
        <v>76</v>
      </c>
      <c r="H5653" s="3" t="s">
        <v>78</v>
      </c>
      <c r="I5653" s="3" t="s">
        <v>81</v>
      </c>
      <c r="J5653" s="3" t="s">
        <v>83</v>
      </c>
      <c r="K5653" s="3" t="s">
        <v>24</v>
      </c>
      <c r="L5653" s="6">
        <v>36021</v>
      </c>
      <c r="M5653" s="6">
        <v>94450</v>
      </c>
      <c r="N5653" s="6">
        <v>36016</v>
      </c>
      <c r="O5653" s="6">
        <v>41696</v>
      </c>
      <c r="P5653" s="6">
        <v>100893</v>
      </c>
      <c r="Q5653" s="6">
        <v>61815.199999999997</v>
      </c>
    </row>
    <row r="5654" spans="7:17" x14ac:dyDescent="0.3">
      <c r="G5654" s="3" t="s">
        <v>76</v>
      </c>
      <c r="H5654" s="3" t="s">
        <v>78</v>
      </c>
      <c r="I5654" s="3" t="s">
        <v>81</v>
      </c>
      <c r="J5654" s="3" t="s">
        <v>84</v>
      </c>
      <c r="K5654" s="3" t="s">
        <v>24</v>
      </c>
      <c r="L5654" s="6">
        <v>36021</v>
      </c>
      <c r="M5654" s="6">
        <v>94450</v>
      </c>
      <c r="N5654" s="6">
        <v>36016</v>
      </c>
      <c r="O5654" s="6">
        <v>84732</v>
      </c>
      <c r="P5654" s="6">
        <v>100893</v>
      </c>
      <c r="Q5654" s="6">
        <v>70422.399999999994</v>
      </c>
    </row>
    <row r="5655" spans="7:17" x14ac:dyDescent="0.3">
      <c r="G5655" s="3" t="s">
        <v>76</v>
      </c>
      <c r="H5655" s="3" t="s">
        <v>78</v>
      </c>
      <c r="I5655" s="3" t="s">
        <v>82</v>
      </c>
      <c r="J5655" s="3" t="s">
        <v>83</v>
      </c>
      <c r="K5655" s="3" t="s">
        <v>84</v>
      </c>
      <c r="L5655" s="6">
        <v>36021</v>
      </c>
      <c r="M5655" s="6">
        <v>94450</v>
      </c>
      <c r="N5655" s="6">
        <v>33332</v>
      </c>
      <c r="O5655" s="6">
        <v>41696</v>
      </c>
      <c r="P5655" s="6">
        <v>84732</v>
      </c>
      <c r="Q5655" s="6">
        <v>58046.2</v>
      </c>
    </row>
    <row r="5656" spans="7:17" x14ac:dyDescent="0.3">
      <c r="G5656" s="3" t="s">
        <v>76</v>
      </c>
      <c r="H5656" s="3" t="s">
        <v>78</v>
      </c>
      <c r="I5656" s="3" t="s">
        <v>82</v>
      </c>
      <c r="J5656" s="3" t="s">
        <v>83</v>
      </c>
      <c r="K5656" s="3" t="s">
        <v>24</v>
      </c>
      <c r="L5656" s="6">
        <v>36021</v>
      </c>
      <c r="M5656" s="6">
        <v>94450</v>
      </c>
      <c r="N5656" s="6">
        <v>33332</v>
      </c>
      <c r="O5656" s="6">
        <v>41696</v>
      </c>
      <c r="P5656" s="6">
        <v>100893</v>
      </c>
      <c r="Q5656" s="6">
        <v>61278.400000000001</v>
      </c>
    </row>
    <row r="5657" spans="7:17" x14ac:dyDescent="0.3">
      <c r="G5657" s="3" t="s">
        <v>76</v>
      </c>
      <c r="H5657" s="3" t="s">
        <v>78</v>
      </c>
      <c r="I5657" s="3" t="s">
        <v>82</v>
      </c>
      <c r="J5657" s="3" t="s">
        <v>84</v>
      </c>
      <c r="K5657" s="3" t="s">
        <v>24</v>
      </c>
      <c r="L5657" s="6">
        <v>36021</v>
      </c>
      <c r="M5657" s="6">
        <v>94450</v>
      </c>
      <c r="N5657" s="6">
        <v>33332</v>
      </c>
      <c r="O5657" s="6">
        <v>84732</v>
      </c>
      <c r="P5657" s="6">
        <v>100893</v>
      </c>
      <c r="Q5657" s="6">
        <v>69885.600000000006</v>
      </c>
    </row>
    <row r="5658" spans="7:17" x14ac:dyDescent="0.3">
      <c r="G5658" s="3" t="s">
        <v>76</v>
      </c>
      <c r="H5658" s="3" t="s">
        <v>78</v>
      </c>
      <c r="I5658" s="3" t="s">
        <v>83</v>
      </c>
      <c r="J5658" s="3" t="s">
        <v>84</v>
      </c>
      <c r="K5658" s="3" t="s">
        <v>24</v>
      </c>
      <c r="L5658" s="6">
        <v>36021</v>
      </c>
      <c r="M5658" s="6">
        <v>94450</v>
      </c>
      <c r="N5658" s="6">
        <v>41696</v>
      </c>
      <c r="O5658" s="6">
        <v>84732</v>
      </c>
      <c r="P5658" s="6">
        <v>100893</v>
      </c>
      <c r="Q5658" s="6">
        <v>71558.399999999994</v>
      </c>
    </row>
    <row r="5659" spans="7:17" x14ac:dyDescent="0.3">
      <c r="G5659" s="3" t="s">
        <v>76</v>
      </c>
      <c r="H5659" s="3" t="s">
        <v>79</v>
      </c>
      <c r="I5659" s="3" t="s">
        <v>25</v>
      </c>
      <c r="J5659" s="3" t="s">
        <v>80</v>
      </c>
      <c r="K5659" s="3" t="s">
        <v>81</v>
      </c>
      <c r="L5659" s="6">
        <v>36021</v>
      </c>
      <c r="M5659" s="6">
        <v>97051</v>
      </c>
      <c r="N5659" s="6">
        <v>50249</v>
      </c>
      <c r="O5659" s="6">
        <v>117461</v>
      </c>
      <c r="P5659" s="6">
        <v>36016</v>
      </c>
      <c r="Q5659" s="6">
        <v>67359.600000000006</v>
      </c>
    </row>
    <row r="5660" spans="7:17" x14ac:dyDescent="0.3">
      <c r="G5660" s="3" t="s">
        <v>76</v>
      </c>
      <c r="H5660" s="3" t="s">
        <v>79</v>
      </c>
      <c r="I5660" s="3" t="s">
        <v>25</v>
      </c>
      <c r="J5660" s="3" t="s">
        <v>80</v>
      </c>
      <c r="K5660" s="3" t="s">
        <v>82</v>
      </c>
      <c r="L5660" s="6">
        <v>36021</v>
      </c>
      <c r="M5660" s="6">
        <v>97051</v>
      </c>
      <c r="N5660" s="6">
        <v>50249</v>
      </c>
      <c r="O5660" s="6">
        <v>117461</v>
      </c>
      <c r="P5660" s="6">
        <v>33332</v>
      </c>
      <c r="Q5660" s="6">
        <v>66822.8</v>
      </c>
    </row>
    <row r="5661" spans="7:17" x14ac:dyDescent="0.3">
      <c r="G5661" s="3" t="s">
        <v>76</v>
      </c>
      <c r="H5661" s="3" t="s">
        <v>79</v>
      </c>
      <c r="I5661" s="3" t="s">
        <v>25</v>
      </c>
      <c r="J5661" s="3" t="s">
        <v>80</v>
      </c>
      <c r="K5661" s="3" t="s">
        <v>83</v>
      </c>
      <c r="L5661" s="6">
        <v>36021</v>
      </c>
      <c r="M5661" s="6">
        <v>97051</v>
      </c>
      <c r="N5661" s="6">
        <v>50249</v>
      </c>
      <c r="O5661" s="6">
        <v>117461</v>
      </c>
      <c r="P5661" s="6">
        <v>41696</v>
      </c>
      <c r="Q5661" s="6">
        <v>68495.600000000006</v>
      </c>
    </row>
    <row r="5662" spans="7:17" x14ac:dyDescent="0.3">
      <c r="G5662" s="3" t="s">
        <v>76</v>
      </c>
      <c r="H5662" s="3" t="s">
        <v>79</v>
      </c>
      <c r="I5662" s="3" t="s">
        <v>25</v>
      </c>
      <c r="J5662" s="3" t="s">
        <v>80</v>
      </c>
      <c r="K5662" s="3" t="s">
        <v>84</v>
      </c>
      <c r="L5662" s="6">
        <v>36021</v>
      </c>
      <c r="M5662" s="6">
        <v>97051</v>
      </c>
      <c r="N5662" s="6">
        <v>50249</v>
      </c>
      <c r="O5662" s="6">
        <v>117461</v>
      </c>
      <c r="P5662" s="6">
        <v>84732</v>
      </c>
      <c r="Q5662" s="6">
        <v>77102.8</v>
      </c>
    </row>
    <row r="5663" spans="7:17" x14ac:dyDescent="0.3">
      <c r="G5663" s="3" t="s">
        <v>76</v>
      </c>
      <c r="H5663" s="3" t="s">
        <v>79</v>
      </c>
      <c r="I5663" s="3" t="s">
        <v>25</v>
      </c>
      <c r="J5663" s="3" t="s">
        <v>80</v>
      </c>
      <c r="K5663" s="3" t="s">
        <v>24</v>
      </c>
      <c r="L5663" s="6">
        <v>36021</v>
      </c>
      <c r="M5663" s="6">
        <v>97051</v>
      </c>
      <c r="N5663" s="6">
        <v>50249</v>
      </c>
      <c r="O5663" s="6">
        <v>117461</v>
      </c>
      <c r="P5663" s="6">
        <v>100893</v>
      </c>
      <c r="Q5663" s="6">
        <v>80335</v>
      </c>
    </row>
    <row r="5664" spans="7:17" x14ac:dyDescent="0.3">
      <c r="G5664" s="3" t="s">
        <v>76</v>
      </c>
      <c r="H5664" s="3" t="s">
        <v>79</v>
      </c>
      <c r="I5664" s="3" t="s">
        <v>25</v>
      </c>
      <c r="J5664" s="3" t="s">
        <v>81</v>
      </c>
      <c r="K5664" s="3" t="s">
        <v>82</v>
      </c>
      <c r="L5664" s="6">
        <v>36021</v>
      </c>
      <c r="M5664" s="6">
        <v>97051</v>
      </c>
      <c r="N5664" s="6">
        <v>50249</v>
      </c>
      <c r="O5664" s="6">
        <v>36016</v>
      </c>
      <c r="P5664" s="6">
        <v>33332</v>
      </c>
      <c r="Q5664" s="6">
        <v>50533.8</v>
      </c>
    </row>
    <row r="5665" spans="7:17" x14ac:dyDescent="0.3">
      <c r="G5665" s="3" t="s">
        <v>76</v>
      </c>
      <c r="H5665" s="3" t="s">
        <v>79</v>
      </c>
      <c r="I5665" s="3" t="s">
        <v>25</v>
      </c>
      <c r="J5665" s="3" t="s">
        <v>81</v>
      </c>
      <c r="K5665" s="3" t="s">
        <v>83</v>
      </c>
      <c r="L5665" s="6">
        <v>36021</v>
      </c>
      <c r="M5665" s="6">
        <v>97051</v>
      </c>
      <c r="N5665" s="6">
        <v>50249</v>
      </c>
      <c r="O5665" s="6">
        <v>36016</v>
      </c>
      <c r="P5665" s="6">
        <v>41696</v>
      </c>
      <c r="Q5665" s="6">
        <v>52206.6</v>
      </c>
    </row>
    <row r="5666" spans="7:17" x14ac:dyDescent="0.3">
      <c r="G5666" s="3" t="s">
        <v>76</v>
      </c>
      <c r="H5666" s="3" t="s">
        <v>79</v>
      </c>
      <c r="I5666" s="3" t="s">
        <v>25</v>
      </c>
      <c r="J5666" s="3" t="s">
        <v>81</v>
      </c>
      <c r="K5666" s="3" t="s">
        <v>84</v>
      </c>
      <c r="L5666" s="6">
        <v>36021</v>
      </c>
      <c r="M5666" s="6">
        <v>97051</v>
      </c>
      <c r="N5666" s="6">
        <v>50249</v>
      </c>
      <c r="O5666" s="6">
        <v>36016</v>
      </c>
      <c r="P5666" s="6">
        <v>84732</v>
      </c>
      <c r="Q5666" s="6">
        <v>60813.8</v>
      </c>
    </row>
    <row r="5667" spans="7:17" x14ac:dyDescent="0.3">
      <c r="G5667" s="3" t="s">
        <v>76</v>
      </c>
      <c r="H5667" s="3" t="s">
        <v>79</v>
      </c>
      <c r="I5667" s="3" t="s">
        <v>25</v>
      </c>
      <c r="J5667" s="3" t="s">
        <v>81</v>
      </c>
      <c r="K5667" s="3" t="s">
        <v>24</v>
      </c>
      <c r="L5667" s="6">
        <v>36021</v>
      </c>
      <c r="M5667" s="6">
        <v>97051</v>
      </c>
      <c r="N5667" s="6">
        <v>50249</v>
      </c>
      <c r="O5667" s="6">
        <v>36016</v>
      </c>
      <c r="P5667" s="6">
        <v>100893</v>
      </c>
      <c r="Q5667" s="6">
        <v>64046</v>
      </c>
    </row>
    <row r="5668" spans="7:17" x14ac:dyDescent="0.3">
      <c r="G5668" s="3" t="s">
        <v>76</v>
      </c>
      <c r="H5668" s="3" t="s">
        <v>79</v>
      </c>
      <c r="I5668" s="3" t="s">
        <v>25</v>
      </c>
      <c r="J5668" s="3" t="s">
        <v>82</v>
      </c>
      <c r="K5668" s="3" t="s">
        <v>83</v>
      </c>
      <c r="L5668" s="6">
        <v>36021</v>
      </c>
      <c r="M5668" s="6">
        <v>97051</v>
      </c>
      <c r="N5668" s="6">
        <v>50249</v>
      </c>
      <c r="O5668" s="6">
        <v>33332</v>
      </c>
      <c r="P5668" s="6">
        <v>41696</v>
      </c>
      <c r="Q5668" s="6">
        <v>51669.8</v>
      </c>
    </row>
    <row r="5669" spans="7:17" x14ac:dyDescent="0.3">
      <c r="G5669" s="3" t="s">
        <v>76</v>
      </c>
      <c r="H5669" s="3" t="s">
        <v>79</v>
      </c>
      <c r="I5669" s="3" t="s">
        <v>25</v>
      </c>
      <c r="J5669" s="3" t="s">
        <v>82</v>
      </c>
      <c r="K5669" s="3" t="s">
        <v>84</v>
      </c>
      <c r="L5669" s="6">
        <v>36021</v>
      </c>
      <c r="M5669" s="6">
        <v>97051</v>
      </c>
      <c r="N5669" s="6">
        <v>50249</v>
      </c>
      <c r="O5669" s="6">
        <v>33332</v>
      </c>
      <c r="P5669" s="6">
        <v>84732</v>
      </c>
      <c r="Q5669" s="6">
        <v>60277</v>
      </c>
    </row>
    <row r="5670" spans="7:17" x14ac:dyDescent="0.3">
      <c r="G5670" s="3" t="s">
        <v>76</v>
      </c>
      <c r="H5670" s="3" t="s">
        <v>79</v>
      </c>
      <c r="I5670" s="3" t="s">
        <v>25</v>
      </c>
      <c r="J5670" s="3" t="s">
        <v>82</v>
      </c>
      <c r="K5670" s="3" t="s">
        <v>24</v>
      </c>
      <c r="L5670" s="6">
        <v>36021</v>
      </c>
      <c r="M5670" s="6">
        <v>97051</v>
      </c>
      <c r="N5670" s="6">
        <v>50249</v>
      </c>
      <c r="O5670" s="6">
        <v>33332</v>
      </c>
      <c r="P5670" s="6">
        <v>100893</v>
      </c>
      <c r="Q5670" s="6">
        <v>63509.2</v>
      </c>
    </row>
    <row r="5671" spans="7:17" x14ac:dyDescent="0.3">
      <c r="G5671" s="3" t="s">
        <v>76</v>
      </c>
      <c r="H5671" s="3" t="s">
        <v>79</v>
      </c>
      <c r="I5671" s="3" t="s">
        <v>25</v>
      </c>
      <c r="J5671" s="3" t="s">
        <v>83</v>
      </c>
      <c r="K5671" s="3" t="s">
        <v>84</v>
      </c>
      <c r="L5671" s="6">
        <v>36021</v>
      </c>
      <c r="M5671" s="6">
        <v>97051</v>
      </c>
      <c r="N5671" s="6">
        <v>50249</v>
      </c>
      <c r="O5671" s="6">
        <v>41696</v>
      </c>
      <c r="P5671" s="6">
        <v>84732</v>
      </c>
      <c r="Q5671" s="6">
        <v>61949.8</v>
      </c>
    </row>
    <row r="5672" spans="7:17" x14ac:dyDescent="0.3">
      <c r="G5672" s="3" t="s">
        <v>76</v>
      </c>
      <c r="H5672" s="3" t="s">
        <v>79</v>
      </c>
      <c r="I5672" s="3" t="s">
        <v>25</v>
      </c>
      <c r="J5672" s="3" t="s">
        <v>83</v>
      </c>
      <c r="K5672" s="3" t="s">
        <v>24</v>
      </c>
      <c r="L5672" s="6">
        <v>36021</v>
      </c>
      <c r="M5672" s="6">
        <v>97051</v>
      </c>
      <c r="N5672" s="6">
        <v>50249</v>
      </c>
      <c r="O5672" s="6">
        <v>41696</v>
      </c>
      <c r="P5672" s="6">
        <v>100893</v>
      </c>
      <c r="Q5672" s="6">
        <v>65182</v>
      </c>
    </row>
    <row r="5673" spans="7:17" x14ac:dyDescent="0.3">
      <c r="G5673" s="3" t="s">
        <v>76</v>
      </c>
      <c r="H5673" s="3" t="s">
        <v>79</v>
      </c>
      <c r="I5673" s="3" t="s">
        <v>25</v>
      </c>
      <c r="J5673" s="3" t="s">
        <v>84</v>
      </c>
      <c r="K5673" s="3" t="s">
        <v>24</v>
      </c>
      <c r="L5673" s="6">
        <v>36021</v>
      </c>
      <c r="M5673" s="6">
        <v>97051</v>
      </c>
      <c r="N5673" s="6">
        <v>50249</v>
      </c>
      <c r="O5673" s="6">
        <v>84732</v>
      </c>
      <c r="P5673" s="6">
        <v>100893</v>
      </c>
      <c r="Q5673" s="6">
        <v>73789.2</v>
      </c>
    </row>
    <row r="5674" spans="7:17" x14ac:dyDescent="0.3">
      <c r="G5674" s="3" t="s">
        <v>76</v>
      </c>
      <c r="H5674" s="3" t="s">
        <v>79</v>
      </c>
      <c r="I5674" s="3" t="s">
        <v>80</v>
      </c>
      <c r="J5674" s="3" t="s">
        <v>81</v>
      </c>
      <c r="K5674" s="3" t="s">
        <v>82</v>
      </c>
      <c r="L5674" s="6">
        <v>36021</v>
      </c>
      <c r="M5674" s="6">
        <v>97051</v>
      </c>
      <c r="N5674" s="6">
        <v>117461</v>
      </c>
      <c r="O5674" s="6">
        <v>36016</v>
      </c>
      <c r="P5674" s="6">
        <v>33332</v>
      </c>
      <c r="Q5674" s="6">
        <v>63976.2</v>
      </c>
    </row>
    <row r="5675" spans="7:17" x14ac:dyDescent="0.3">
      <c r="G5675" s="3" t="s">
        <v>76</v>
      </c>
      <c r="H5675" s="3" t="s">
        <v>79</v>
      </c>
      <c r="I5675" s="3" t="s">
        <v>80</v>
      </c>
      <c r="J5675" s="3" t="s">
        <v>81</v>
      </c>
      <c r="K5675" s="3" t="s">
        <v>83</v>
      </c>
      <c r="L5675" s="6">
        <v>36021</v>
      </c>
      <c r="M5675" s="6">
        <v>97051</v>
      </c>
      <c r="N5675" s="6">
        <v>117461</v>
      </c>
      <c r="O5675" s="6">
        <v>36016</v>
      </c>
      <c r="P5675" s="6">
        <v>41696</v>
      </c>
      <c r="Q5675" s="6">
        <v>65649</v>
      </c>
    </row>
    <row r="5676" spans="7:17" x14ac:dyDescent="0.3">
      <c r="G5676" s="3" t="s">
        <v>76</v>
      </c>
      <c r="H5676" s="3" t="s">
        <v>79</v>
      </c>
      <c r="I5676" s="3" t="s">
        <v>80</v>
      </c>
      <c r="J5676" s="3" t="s">
        <v>81</v>
      </c>
      <c r="K5676" s="3" t="s">
        <v>84</v>
      </c>
      <c r="L5676" s="6">
        <v>36021</v>
      </c>
      <c r="M5676" s="6">
        <v>97051</v>
      </c>
      <c r="N5676" s="6">
        <v>117461</v>
      </c>
      <c r="O5676" s="6">
        <v>36016</v>
      </c>
      <c r="P5676" s="6">
        <v>84732</v>
      </c>
      <c r="Q5676" s="6">
        <v>74256.2</v>
      </c>
    </row>
    <row r="5677" spans="7:17" x14ac:dyDescent="0.3">
      <c r="G5677" s="3" t="s">
        <v>76</v>
      </c>
      <c r="H5677" s="3" t="s">
        <v>79</v>
      </c>
      <c r="I5677" s="3" t="s">
        <v>80</v>
      </c>
      <c r="J5677" s="3" t="s">
        <v>81</v>
      </c>
      <c r="K5677" s="3" t="s">
        <v>24</v>
      </c>
      <c r="L5677" s="6">
        <v>36021</v>
      </c>
      <c r="M5677" s="6">
        <v>97051</v>
      </c>
      <c r="N5677" s="6">
        <v>117461</v>
      </c>
      <c r="O5677" s="6">
        <v>36016</v>
      </c>
      <c r="P5677" s="6">
        <v>100893</v>
      </c>
      <c r="Q5677" s="6">
        <v>77488.399999999994</v>
      </c>
    </row>
    <row r="5678" spans="7:17" x14ac:dyDescent="0.3">
      <c r="G5678" s="3" t="s">
        <v>76</v>
      </c>
      <c r="H5678" s="3" t="s">
        <v>79</v>
      </c>
      <c r="I5678" s="3" t="s">
        <v>80</v>
      </c>
      <c r="J5678" s="3" t="s">
        <v>82</v>
      </c>
      <c r="K5678" s="3" t="s">
        <v>83</v>
      </c>
      <c r="L5678" s="6">
        <v>36021</v>
      </c>
      <c r="M5678" s="6">
        <v>97051</v>
      </c>
      <c r="N5678" s="6">
        <v>117461</v>
      </c>
      <c r="O5678" s="6">
        <v>33332</v>
      </c>
      <c r="P5678" s="6">
        <v>41696</v>
      </c>
      <c r="Q5678" s="6">
        <v>65112.2</v>
      </c>
    </row>
    <row r="5679" spans="7:17" x14ac:dyDescent="0.3">
      <c r="G5679" s="3" t="s">
        <v>76</v>
      </c>
      <c r="H5679" s="3" t="s">
        <v>79</v>
      </c>
      <c r="I5679" s="3" t="s">
        <v>80</v>
      </c>
      <c r="J5679" s="3" t="s">
        <v>82</v>
      </c>
      <c r="K5679" s="3" t="s">
        <v>84</v>
      </c>
      <c r="L5679" s="6">
        <v>36021</v>
      </c>
      <c r="M5679" s="6">
        <v>97051</v>
      </c>
      <c r="N5679" s="6">
        <v>117461</v>
      </c>
      <c r="O5679" s="6">
        <v>33332</v>
      </c>
      <c r="P5679" s="6">
        <v>84732</v>
      </c>
      <c r="Q5679" s="6">
        <v>73719.399999999994</v>
      </c>
    </row>
    <row r="5680" spans="7:17" x14ac:dyDescent="0.3">
      <c r="G5680" s="3" t="s">
        <v>76</v>
      </c>
      <c r="H5680" s="3" t="s">
        <v>79</v>
      </c>
      <c r="I5680" s="3" t="s">
        <v>80</v>
      </c>
      <c r="J5680" s="3" t="s">
        <v>82</v>
      </c>
      <c r="K5680" s="3" t="s">
        <v>24</v>
      </c>
      <c r="L5680" s="6">
        <v>36021</v>
      </c>
      <c r="M5680" s="6">
        <v>97051</v>
      </c>
      <c r="N5680" s="6">
        <v>117461</v>
      </c>
      <c r="O5680" s="6">
        <v>33332</v>
      </c>
      <c r="P5680" s="6">
        <v>100893</v>
      </c>
      <c r="Q5680" s="6">
        <v>76951.600000000006</v>
      </c>
    </row>
    <row r="5681" spans="7:17" x14ac:dyDescent="0.3">
      <c r="G5681" s="3" t="s">
        <v>76</v>
      </c>
      <c r="H5681" s="3" t="s">
        <v>79</v>
      </c>
      <c r="I5681" s="3" t="s">
        <v>80</v>
      </c>
      <c r="J5681" s="3" t="s">
        <v>83</v>
      </c>
      <c r="K5681" s="3" t="s">
        <v>84</v>
      </c>
      <c r="L5681" s="6">
        <v>36021</v>
      </c>
      <c r="M5681" s="6">
        <v>97051</v>
      </c>
      <c r="N5681" s="6">
        <v>117461</v>
      </c>
      <c r="O5681" s="6">
        <v>41696</v>
      </c>
      <c r="P5681" s="6">
        <v>84732</v>
      </c>
      <c r="Q5681" s="6">
        <v>75392.2</v>
      </c>
    </row>
    <row r="5682" spans="7:17" x14ac:dyDescent="0.3">
      <c r="G5682" s="3" t="s">
        <v>76</v>
      </c>
      <c r="H5682" s="3" t="s">
        <v>79</v>
      </c>
      <c r="I5682" s="3" t="s">
        <v>80</v>
      </c>
      <c r="J5682" s="3" t="s">
        <v>83</v>
      </c>
      <c r="K5682" s="3" t="s">
        <v>24</v>
      </c>
      <c r="L5682" s="6">
        <v>36021</v>
      </c>
      <c r="M5682" s="6">
        <v>97051</v>
      </c>
      <c r="N5682" s="6">
        <v>117461</v>
      </c>
      <c r="O5682" s="6">
        <v>41696</v>
      </c>
      <c r="P5682" s="6">
        <v>100893</v>
      </c>
      <c r="Q5682" s="6">
        <v>78624.399999999994</v>
      </c>
    </row>
    <row r="5683" spans="7:17" x14ac:dyDescent="0.3">
      <c r="G5683" s="3" t="s">
        <v>76</v>
      </c>
      <c r="H5683" s="3" t="s">
        <v>79</v>
      </c>
      <c r="I5683" s="3" t="s">
        <v>80</v>
      </c>
      <c r="J5683" s="3" t="s">
        <v>84</v>
      </c>
      <c r="K5683" s="3" t="s">
        <v>24</v>
      </c>
      <c r="L5683" s="6">
        <v>36021</v>
      </c>
      <c r="M5683" s="6">
        <v>97051</v>
      </c>
      <c r="N5683" s="6">
        <v>117461</v>
      </c>
      <c r="O5683" s="6">
        <v>84732</v>
      </c>
      <c r="P5683" s="6">
        <v>100893</v>
      </c>
      <c r="Q5683" s="6">
        <v>87231.6</v>
      </c>
    </row>
    <row r="5684" spans="7:17" x14ac:dyDescent="0.3">
      <c r="G5684" s="3" t="s">
        <v>76</v>
      </c>
      <c r="H5684" s="3" t="s">
        <v>79</v>
      </c>
      <c r="I5684" s="3" t="s">
        <v>81</v>
      </c>
      <c r="J5684" s="3" t="s">
        <v>82</v>
      </c>
      <c r="K5684" s="3" t="s">
        <v>83</v>
      </c>
      <c r="L5684" s="6">
        <v>36021</v>
      </c>
      <c r="M5684" s="6">
        <v>97051</v>
      </c>
      <c r="N5684" s="6">
        <v>36016</v>
      </c>
      <c r="O5684" s="6">
        <v>33332</v>
      </c>
      <c r="P5684" s="6">
        <v>41696</v>
      </c>
      <c r="Q5684" s="6">
        <v>48823.199999999997</v>
      </c>
    </row>
    <row r="5685" spans="7:17" x14ac:dyDescent="0.3">
      <c r="G5685" s="3" t="s">
        <v>76</v>
      </c>
      <c r="H5685" s="3" t="s">
        <v>79</v>
      </c>
      <c r="I5685" s="3" t="s">
        <v>81</v>
      </c>
      <c r="J5685" s="3" t="s">
        <v>82</v>
      </c>
      <c r="K5685" s="3" t="s">
        <v>84</v>
      </c>
      <c r="L5685" s="6">
        <v>36021</v>
      </c>
      <c r="M5685" s="6">
        <v>97051</v>
      </c>
      <c r="N5685" s="6">
        <v>36016</v>
      </c>
      <c r="O5685" s="6">
        <v>33332</v>
      </c>
      <c r="P5685" s="6">
        <v>84732</v>
      </c>
      <c r="Q5685" s="6">
        <v>57430.400000000001</v>
      </c>
    </row>
    <row r="5686" spans="7:17" x14ac:dyDescent="0.3">
      <c r="G5686" s="3" t="s">
        <v>76</v>
      </c>
      <c r="H5686" s="3" t="s">
        <v>79</v>
      </c>
      <c r="I5686" s="3" t="s">
        <v>81</v>
      </c>
      <c r="J5686" s="3" t="s">
        <v>82</v>
      </c>
      <c r="K5686" s="3" t="s">
        <v>24</v>
      </c>
      <c r="L5686" s="6">
        <v>36021</v>
      </c>
      <c r="M5686" s="6">
        <v>97051</v>
      </c>
      <c r="N5686" s="6">
        <v>36016</v>
      </c>
      <c r="O5686" s="6">
        <v>33332</v>
      </c>
      <c r="P5686" s="6">
        <v>100893</v>
      </c>
      <c r="Q5686" s="6">
        <v>60662.6</v>
      </c>
    </row>
    <row r="5687" spans="7:17" x14ac:dyDescent="0.3">
      <c r="G5687" s="3" t="s">
        <v>76</v>
      </c>
      <c r="H5687" s="3" t="s">
        <v>79</v>
      </c>
      <c r="I5687" s="3" t="s">
        <v>81</v>
      </c>
      <c r="J5687" s="3" t="s">
        <v>83</v>
      </c>
      <c r="K5687" s="3" t="s">
        <v>84</v>
      </c>
      <c r="L5687" s="6">
        <v>36021</v>
      </c>
      <c r="M5687" s="6">
        <v>97051</v>
      </c>
      <c r="N5687" s="6">
        <v>36016</v>
      </c>
      <c r="O5687" s="6">
        <v>41696</v>
      </c>
      <c r="P5687" s="6">
        <v>84732</v>
      </c>
      <c r="Q5687" s="6">
        <v>59103.199999999997</v>
      </c>
    </row>
    <row r="5688" spans="7:17" x14ac:dyDescent="0.3">
      <c r="G5688" s="3" t="s">
        <v>76</v>
      </c>
      <c r="H5688" s="3" t="s">
        <v>79</v>
      </c>
      <c r="I5688" s="3" t="s">
        <v>81</v>
      </c>
      <c r="J5688" s="3" t="s">
        <v>83</v>
      </c>
      <c r="K5688" s="3" t="s">
        <v>24</v>
      </c>
      <c r="L5688" s="6">
        <v>36021</v>
      </c>
      <c r="M5688" s="6">
        <v>97051</v>
      </c>
      <c r="N5688" s="6">
        <v>36016</v>
      </c>
      <c r="O5688" s="6">
        <v>41696</v>
      </c>
      <c r="P5688" s="6">
        <v>100893</v>
      </c>
      <c r="Q5688" s="6">
        <v>62335.4</v>
      </c>
    </row>
    <row r="5689" spans="7:17" x14ac:dyDescent="0.3">
      <c r="G5689" s="3" t="s">
        <v>76</v>
      </c>
      <c r="H5689" s="3" t="s">
        <v>79</v>
      </c>
      <c r="I5689" s="3" t="s">
        <v>81</v>
      </c>
      <c r="J5689" s="3" t="s">
        <v>84</v>
      </c>
      <c r="K5689" s="3" t="s">
        <v>24</v>
      </c>
      <c r="L5689" s="6">
        <v>36021</v>
      </c>
      <c r="M5689" s="6">
        <v>97051</v>
      </c>
      <c r="N5689" s="6">
        <v>36016</v>
      </c>
      <c r="O5689" s="6">
        <v>84732</v>
      </c>
      <c r="P5689" s="6">
        <v>100893</v>
      </c>
      <c r="Q5689" s="6">
        <v>70942.600000000006</v>
      </c>
    </row>
    <row r="5690" spans="7:17" x14ac:dyDescent="0.3">
      <c r="G5690" s="3" t="s">
        <v>76</v>
      </c>
      <c r="H5690" s="3" t="s">
        <v>79</v>
      </c>
      <c r="I5690" s="3" t="s">
        <v>82</v>
      </c>
      <c r="J5690" s="3" t="s">
        <v>83</v>
      </c>
      <c r="K5690" s="3" t="s">
        <v>84</v>
      </c>
      <c r="L5690" s="6">
        <v>36021</v>
      </c>
      <c r="M5690" s="6">
        <v>97051</v>
      </c>
      <c r="N5690" s="6">
        <v>33332</v>
      </c>
      <c r="O5690" s="6">
        <v>41696</v>
      </c>
      <c r="P5690" s="6">
        <v>84732</v>
      </c>
      <c r="Q5690" s="6">
        <v>58566.400000000001</v>
      </c>
    </row>
    <row r="5691" spans="7:17" x14ac:dyDescent="0.3">
      <c r="G5691" s="3" t="s">
        <v>76</v>
      </c>
      <c r="H5691" s="3" t="s">
        <v>79</v>
      </c>
      <c r="I5691" s="3" t="s">
        <v>82</v>
      </c>
      <c r="J5691" s="3" t="s">
        <v>83</v>
      </c>
      <c r="K5691" s="3" t="s">
        <v>24</v>
      </c>
      <c r="L5691" s="6">
        <v>36021</v>
      </c>
      <c r="M5691" s="6">
        <v>97051</v>
      </c>
      <c r="N5691" s="6">
        <v>33332</v>
      </c>
      <c r="O5691" s="6">
        <v>41696</v>
      </c>
      <c r="P5691" s="6">
        <v>100893</v>
      </c>
      <c r="Q5691" s="6">
        <v>61798.6</v>
      </c>
    </row>
    <row r="5692" spans="7:17" x14ac:dyDescent="0.3">
      <c r="G5692" s="3" t="s">
        <v>76</v>
      </c>
      <c r="H5692" s="3" t="s">
        <v>79</v>
      </c>
      <c r="I5692" s="3" t="s">
        <v>82</v>
      </c>
      <c r="J5692" s="3" t="s">
        <v>84</v>
      </c>
      <c r="K5692" s="3" t="s">
        <v>24</v>
      </c>
      <c r="L5692" s="6">
        <v>36021</v>
      </c>
      <c r="M5692" s="6">
        <v>97051</v>
      </c>
      <c r="N5692" s="6">
        <v>33332</v>
      </c>
      <c r="O5692" s="6">
        <v>84732</v>
      </c>
      <c r="P5692" s="6">
        <v>100893</v>
      </c>
      <c r="Q5692" s="6">
        <v>70405.8</v>
      </c>
    </row>
    <row r="5693" spans="7:17" x14ac:dyDescent="0.3">
      <c r="G5693" s="3" t="s">
        <v>76</v>
      </c>
      <c r="H5693" s="3" t="s">
        <v>79</v>
      </c>
      <c r="I5693" s="3" t="s">
        <v>83</v>
      </c>
      <c r="J5693" s="3" t="s">
        <v>84</v>
      </c>
      <c r="K5693" s="3" t="s">
        <v>24</v>
      </c>
      <c r="L5693" s="6">
        <v>36021</v>
      </c>
      <c r="M5693" s="6">
        <v>97051</v>
      </c>
      <c r="N5693" s="6">
        <v>41696</v>
      </c>
      <c r="O5693" s="6">
        <v>84732</v>
      </c>
      <c r="P5693" s="6">
        <v>100893</v>
      </c>
      <c r="Q5693" s="6">
        <v>72078.600000000006</v>
      </c>
    </row>
    <row r="5694" spans="7:17" x14ac:dyDescent="0.3">
      <c r="G5694" s="3" t="s">
        <v>76</v>
      </c>
      <c r="H5694" s="3" t="s">
        <v>25</v>
      </c>
      <c r="I5694" s="3" t="s">
        <v>80</v>
      </c>
      <c r="J5694" s="3" t="s">
        <v>81</v>
      </c>
      <c r="K5694" s="3" t="s">
        <v>82</v>
      </c>
      <c r="L5694" s="6">
        <v>36021</v>
      </c>
      <c r="M5694" s="6">
        <v>50249</v>
      </c>
      <c r="N5694" s="6">
        <v>117461</v>
      </c>
      <c r="O5694" s="6">
        <v>36016</v>
      </c>
      <c r="P5694" s="6">
        <v>33332</v>
      </c>
      <c r="Q5694" s="6">
        <v>54615.8</v>
      </c>
    </row>
    <row r="5695" spans="7:17" x14ac:dyDescent="0.3">
      <c r="G5695" s="3" t="s">
        <v>76</v>
      </c>
      <c r="H5695" s="3" t="s">
        <v>25</v>
      </c>
      <c r="I5695" s="3" t="s">
        <v>80</v>
      </c>
      <c r="J5695" s="3" t="s">
        <v>81</v>
      </c>
      <c r="K5695" s="3" t="s">
        <v>83</v>
      </c>
      <c r="L5695" s="6">
        <v>36021</v>
      </c>
      <c r="M5695" s="6">
        <v>50249</v>
      </c>
      <c r="N5695" s="6">
        <v>117461</v>
      </c>
      <c r="O5695" s="6">
        <v>36016</v>
      </c>
      <c r="P5695" s="6">
        <v>41696</v>
      </c>
      <c r="Q5695" s="6">
        <v>56288.6</v>
      </c>
    </row>
    <row r="5696" spans="7:17" x14ac:dyDescent="0.3">
      <c r="G5696" s="3" t="s">
        <v>76</v>
      </c>
      <c r="H5696" s="3" t="s">
        <v>25</v>
      </c>
      <c r="I5696" s="3" t="s">
        <v>80</v>
      </c>
      <c r="J5696" s="3" t="s">
        <v>81</v>
      </c>
      <c r="K5696" s="3" t="s">
        <v>84</v>
      </c>
      <c r="L5696" s="6">
        <v>36021</v>
      </c>
      <c r="M5696" s="6">
        <v>50249</v>
      </c>
      <c r="N5696" s="6">
        <v>117461</v>
      </c>
      <c r="O5696" s="6">
        <v>36016</v>
      </c>
      <c r="P5696" s="6">
        <v>84732</v>
      </c>
      <c r="Q5696" s="6">
        <v>64895.8</v>
      </c>
    </row>
    <row r="5697" spans="7:17" x14ac:dyDescent="0.3">
      <c r="G5697" s="3" t="s">
        <v>76</v>
      </c>
      <c r="H5697" s="3" t="s">
        <v>25</v>
      </c>
      <c r="I5697" s="3" t="s">
        <v>80</v>
      </c>
      <c r="J5697" s="3" t="s">
        <v>81</v>
      </c>
      <c r="K5697" s="3" t="s">
        <v>24</v>
      </c>
      <c r="L5697" s="6">
        <v>36021</v>
      </c>
      <c r="M5697" s="6">
        <v>50249</v>
      </c>
      <c r="N5697" s="6">
        <v>117461</v>
      </c>
      <c r="O5697" s="6">
        <v>36016</v>
      </c>
      <c r="P5697" s="6">
        <v>100893</v>
      </c>
      <c r="Q5697" s="6">
        <v>68128</v>
      </c>
    </row>
    <row r="5698" spans="7:17" x14ac:dyDescent="0.3">
      <c r="G5698" s="3" t="s">
        <v>76</v>
      </c>
      <c r="H5698" s="3" t="s">
        <v>25</v>
      </c>
      <c r="I5698" s="3" t="s">
        <v>80</v>
      </c>
      <c r="J5698" s="3" t="s">
        <v>82</v>
      </c>
      <c r="K5698" s="3" t="s">
        <v>83</v>
      </c>
      <c r="L5698" s="6">
        <v>36021</v>
      </c>
      <c r="M5698" s="6">
        <v>50249</v>
      </c>
      <c r="N5698" s="6">
        <v>117461</v>
      </c>
      <c r="O5698" s="6">
        <v>33332</v>
      </c>
      <c r="P5698" s="6">
        <v>41696</v>
      </c>
      <c r="Q5698" s="6">
        <v>55751.8</v>
      </c>
    </row>
    <row r="5699" spans="7:17" x14ac:dyDescent="0.3">
      <c r="G5699" s="3" t="s">
        <v>76</v>
      </c>
      <c r="H5699" s="3" t="s">
        <v>25</v>
      </c>
      <c r="I5699" s="3" t="s">
        <v>80</v>
      </c>
      <c r="J5699" s="3" t="s">
        <v>82</v>
      </c>
      <c r="K5699" s="3" t="s">
        <v>84</v>
      </c>
      <c r="L5699" s="6">
        <v>36021</v>
      </c>
      <c r="M5699" s="6">
        <v>50249</v>
      </c>
      <c r="N5699" s="6">
        <v>117461</v>
      </c>
      <c r="O5699" s="6">
        <v>33332</v>
      </c>
      <c r="P5699" s="6">
        <v>84732</v>
      </c>
      <c r="Q5699" s="6">
        <v>64359</v>
      </c>
    </row>
    <row r="5700" spans="7:17" x14ac:dyDescent="0.3">
      <c r="G5700" s="3" t="s">
        <v>76</v>
      </c>
      <c r="H5700" s="3" t="s">
        <v>25</v>
      </c>
      <c r="I5700" s="3" t="s">
        <v>80</v>
      </c>
      <c r="J5700" s="3" t="s">
        <v>82</v>
      </c>
      <c r="K5700" s="3" t="s">
        <v>24</v>
      </c>
      <c r="L5700" s="6">
        <v>36021</v>
      </c>
      <c r="M5700" s="6">
        <v>50249</v>
      </c>
      <c r="N5700" s="6">
        <v>117461</v>
      </c>
      <c r="O5700" s="6">
        <v>33332</v>
      </c>
      <c r="P5700" s="6">
        <v>100893</v>
      </c>
      <c r="Q5700" s="6">
        <v>67591.199999999997</v>
      </c>
    </row>
    <row r="5701" spans="7:17" x14ac:dyDescent="0.3">
      <c r="G5701" s="3" t="s">
        <v>76</v>
      </c>
      <c r="H5701" s="3" t="s">
        <v>25</v>
      </c>
      <c r="I5701" s="3" t="s">
        <v>80</v>
      </c>
      <c r="J5701" s="3" t="s">
        <v>83</v>
      </c>
      <c r="K5701" s="3" t="s">
        <v>84</v>
      </c>
      <c r="L5701" s="6">
        <v>36021</v>
      </c>
      <c r="M5701" s="6">
        <v>50249</v>
      </c>
      <c r="N5701" s="6">
        <v>117461</v>
      </c>
      <c r="O5701" s="6">
        <v>41696</v>
      </c>
      <c r="P5701" s="6">
        <v>84732</v>
      </c>
      <c r="Q5701" s="6">
        <v>66031.8</v>
      </c>
    </row>
    <row r="5702" spans="7:17" x14ac:dyDescent="0.3">
      <c r="G5702" s="3" t="s">
        <v>76</v>
      </c>
      <c r="H5702" s="3" t="s">
        <v>25</v>
      </c>
      <c r="I5702" s="3" t="s">
        <v>80</v>
      </c>
      <c r="J5702" s="3" t="s">
        <v>83</v>
      </c>
      <c r="K5702" s="3" t="s">
        <v>24</v>
      </c>
      <c r="L5702" s="6">
        <v>36021</v>
      </c>
      <c r="M5702" s="6">
        <v>50249</v>
      </c>
      <c r="N5702" s="6">
        <v>117461</v>
      </c>
      <c r="O5702" s="6">
        <v>41696</v>
      </c>
      <c r="P5702" s="6">
        <v>100893</v>
      </c>
      <c r="Q5702" s="6">
        <v>69264</v>
      </c>
    </row>
    <row r="5703" spans="7:17" x14ac:dyDescent="0.3">
      <c r="G5703" s="3" t="s">
        <v>76</v>
      </c>
      <c r="H5703" s="3" t="s">
        <v>25</v>
      </c>
      <c r="I5703" s="3" t="s">
        <v>80</v>
      </c>
      <c r="J5703" s="3" t="s">
        <v>84</v>
      </c>
      <c r="K5703" s="3" t="s">
        <v>24</v>
      </c>
      <c r="L5703" s="6">
        <v>36021</v>
      </c>
      <c r="M5703" s="6">
        <v>50249</v>
      </c>
      <c r="N5703" s="6">
        <v>117461</v>
      </c>
      <c r="O5703" s="6">
        <v>84732</v>
      </c>
      <c r="P5703" s="6">
        <v>100893</v>
      </c>
      <c r="Q5703" s="6">
        <v>77871.199999999997</v>
      </c>
    </row>
    <row r="5704" spans="7:17" x14ac:dyDescent="0.3">
      <c r="G5704" s="3" t="s">
        <v>76</v>
      </c>
      <c r="H5704" s="3" t="s">
        <v>25</v>
      </c>
      <c r="I5704" s="3" t="s">
        <v>81</v>
      </c>
      <c r="J5704" s="3" t="s">
        <v>82</v>
      </c>
      <c r="K5704" s="3" t="s">
        <v>83</v>
      </c>
      <c r="L5704" s="6">
        <v>36021</v>
      </c>
      <c r="M5704" s="6">
        <v>50249</v>
      </c>
      <c r="N5704" s="6">
        <v>36016</v>
      </c>
      <c r="O5704" s="6">
        <v>33332</v>
      </c>
      <c r="P5704" s="6">
        <v>41696</v>
      </c>
      <c r="Q5704" s="6">
        <v>39462.800000000003</v>
      </c>
    </row>
    <row r="5705" spans="7:17" x14ac:dyDescent="0.3">
      <c r="G5705" s="3" t="s">
        <v>76</v>
      </c>
      <c r="H5705" s="3" t="s">
        <v>25</v>
      </c>
      <c r="I5705" s="3" t="s">
        <v>81</v>
      </c>
      <c r="J5705" s="3" t="s">
        <v>82</v>
      </c>
      <c r="K5705" s="3" t="s">
        <v>84</v>
      </c>
      <c r="L5705" s="6">
        <v>36021</v>
      </c>
      <c r="M5705" s="6">
        <v>50249</v>
      </c>
      <c r="N5705" s="6">
        <v>36016</v>
      </c>
      <c r="O5705" s="6">
        <v>33332</v>
      </c>
      <c r="P5705" s="6">
        <v>84732</v>
      </c>
      <c r="Q5705" s="6">
        <v>48070</v>
      </c>
    </row>
    <row r="5706" spans="7:17" x14ac:dyDescent="0.3">
      <c r="G5706" s="3" t="s">
        <v>76</v>
      </c>
      <c r="H5706" s="3" t="s">
        <v>25</v>
      </c>
      <c r="I5706" s="3" t="s">
        <v>81</v>
      </c>
      <c r="J5706" s="3" t="s">
        <v>82</v>
      </c>
      <c r="K5706" s="3" t="s">
        <v>24</v>
      </c>
      <c r="L5706" s="6">
        <v>36021</v>
      </c>
      <c r="M5706" s="6">
        <v>50249</v>
      </c>
      <c r="N5706" s="6">
        <v>36016</v>
      </c>
      <c r="O5706" s="6">
        <v>33332</v>
      </c>
      <c r="P5706" s="6">
        <v>100893</v>
      </c>
      <c r="Q5706" s="6">
        <v>51302.2</v>
      </c>
    </row>
    <row r="5707" spans="7:17" x14ac:dyDescent="0.3">
      <c r="G5707" s="3" t="s">
        <v>76</v>
      </c>
      <c r="H5707" s="3" t="s">
        <v>25</v>
      </c>
      <c r="I5707" s="3" t="s">
        <v>81</v>
      </c>
      <c r="J5707" s="3" t="s">
        <v>83</v>
      </c>
      <c r="K5707" s="3" t="s">
        <v>84</v>
      </c>
      <c r="L5707" s="6">
        <v>36021</v>
      </c>
      <c r="M5707" s="6">
        <v>50249</v>
      </c>
      <c r="N5707" s="6">
        <v>36016</v>
      </c>
      <c r="O5707" s="6">
        <v>41696</v>
      </c>
      <c r="P5707" s="6">
        <v>84732</v>
      </c>
      <c r="Q5707" s="6">
        <v>49742.8</v>
      </c>
    </row>
    <row r="5708" spans="7:17" x14ac:dyDescent="0.3">
      <c r="G5708" s="3" t="s">
        <v>76</v>
      </c>
      <c r="H5708" s="3" t="s">
        <v>25</v>
      </c>
      <c r="I5708" s="3" t="s">
        <v>81</v>
      </c>
      <c r="J5708" s="3" t="s">
        <v>83</v>
      </c>
      <c r="K5708" s="3" t="s">
        <v>24</v>
      </c>
      <c r="L5708" s="6">
        <v>36021</v>
      </c>
      <c r="M5708" s="6">
        <v>50249</v>
      </c>
      <c r="N5708" s="6">
        <v>36016</v>
      </c>
      <c r="O5708" s="6">
        <v>41696</v>
      </c>
      <c r="P5708" s="6">
        <v>100893</v>
      </c>
      <c r="Q5708" s="6">
        <v>52975</v>
      </c>
    </row>
    <row r="5709" spans="7:17" x14ac:dyDescent="0.3">
      <c r="G5709" s="3" t="s">
        <v>76</v>
      </c>
      <c r="H5709" s="3" t="s">
        <v>25</v>
      </c>
      <c r="I5709" s="3" t="s">
        <v>81</v>
      </c>
      <c r="J5709" s="3" t="s">
        <v>84</v>
      </c>
      <c r="K5709" s="3" t="s">
        <v>24</v>
      </c>
      <c r="L5709" s="6">
        <v>36021</v>
      </c>
      <c r="M5709" s="6">
        <v>50249</v>
      </c>
      <c r="N5709" s="6">
        <v>36016</v>
      </c>
      <c r="O5709" s="6">
        <v>84732</v>
      </c>
      <c r="P5709" s="6">
        <v>100893</v>
      </c>
      <c r="Q5709" s="6">
        <v>61582.2</v>
      </c>
    </row>
    <row r="5710" spans="7:17" x14ac:dyDescent="0.3">
      <c r="G5710" s="3" t="s">
        <v>76</v>
      </c>
      <c r="H5710" s="3" t="s">
        <v>25</v>
      </c>
      <c r="I5710" s="3" t="s">
        <v>82</v>
      </c>
      <c r="J5710" s="3" t="s">
        <v>83</v>
      </c>
      <c r="K5710" s="3" t="s">
        <v>84</v>
      </c>
      <c r="L5710" s="6">
        <v>36021</v>
      </c>
      <c r="M5710" s="6">
        <v>50249</v>
      </c>
      <c r="N5710" s="6">
        <v>33332</v>
      </c>
      <c r="O5710" s="6">
        <v>41696</v>
      </c>
      <c r="P5710" s="6">
        <v>84732</v>
      </c>
      <c r="Q5710" s="6">
        <v>49206</v>
      </c>
    </row>
    <row r="5711" spans="7:17" x14ac:dyDescent="0.3">
      <c r="G5711" s="3" t="s">
        <v>76</v>
      </c>
      <c r="H5711" s="3" t="s">
        <v>25</v>
      </c>
      <c r="I5711" s="3" t="s">
        <v>82</v>
      </c>
      <c r="J5711" s="3" t="s">
        <v>83</v>
      </c>
      <c r="K5711" s="3" t="s">
        <v>24</v>
      </c>
      <c r="L5711" s="6">
        <v>36021</v>
      </c>
      <c r="M5711" s="6">
        <v>50249</v>
      </c>
      <c r="N5711" s="6">
        <v>33332</v>
      </c>
      <c r="O5711" s="6">
        <v>41696</v>
      </c>
      <c r="P5711" s="6">
        <v>100893</v>
      </c>
      <c r="Q5711" s="6">
        <v>52438.2</v>
      </c>
    </row>
    <row r="5712" spans="7:17" x14ac:dyDescent="0.3">
      <c r="G5712" s="3" t="s">
        <v>76</v>
      </c>
      <c r="H5712" s="3" t="s">
        <v>25</v>
      </c>
      <c r="I5712" s="3" t="s">
        <v>82</v>
      </c>
      <c r="J5712" s="3" t="s">
        <v>84</v>
      </c>
      <c r="K5712" s="3" t="s">
        <v>24</v>
      </c>
      <c r="L5712" s="6">
        <v>36021</v>
      </c>
      <c r="M5712" s="6">
        <v>50249</v>
      </c>
      <c r="N5712" s="6">
        <v>33332</v>
      </c>
      <c r="O5712" s="6">
        <v>84732</v>
      </c>
      <c r="P5712" s="6">
        <v>100893</v>
      </c>
      <c r="Q5712" s="6">
        <v>61045.4</v>
      </c>
    </row>
    <row r="5713" spans="7:17" x14ac:dyDescent="0.3">
      <c r="G5713" s="3" t="s">
        <v>76</v>
      </c>
      <c r="H5713" s="3" t="s">
        <v>25</v>
      </c>
      <c r="I5713" s="3" t="s">
        <v>83</v>
      </c>
      <c r="J5713" s="3" t="s">
        <v>84</v>
      </c>
      <c r="K5713" s="3" t="s">
        <v>24</v>
      </c>
      <c r="L5713" s="6">
        <v>36021</v>
      </c>
      <c r="M5713" s="6">
        <v>50249</v>
      </c>
      <c r="N5713" s="6">
        <v>41696</v>
      </c>
      <c r="O5713" s="6">
        <v>84732</v>
      </c>
      <c r="P5713" s="6">
        <v>100893</v>
      </c>
      <c r="Q5713" s="6">
        <v>62718.2</v>
      </c>
    </row>
    <row r="5714" spans="7:17" x14ac:dyDescent="0.3">
      <c r="G5714" s="3" t="s">
        <v>76</v>
      </c>
      <c r="H5714" s="3" t="s">
        <v>80</v>
      </c>
      <c r="I5714" s="3" t="s">
        <v>81</v>
      </c>
      <c r="J5714" s="3" t="s">
        <v>82</v>
      </c>
      <c r="K5714" s="3" t="s">
        <v>83</v>
      </c>
      <c r="L5714" s="6">
        <v>36021</v>
      </c>
      <c r="M5714" s="6">
        <v>117461</v>
      </c>
      <c r="N5714" s="6">
        <v>36016</v>
      </c>
      <c r="O5714" s="6">
        <v>33332</v>
      </c>
      <c r="P5714" s="6">
        <v>41696</v>
      </c>
      <c r="Q5714" s="6">
        <v>52905.2</v>
      </c>
    </row>
    <row r="5715" spans="7:17" x14ac:dyDescent="0.3">
      <c r="G5715" s="3" t="s">
        <v>76</v>
      </c>
      <c r="H5715" s="3" t="s">
        <v>80</v>
      </c>
      <c r="I5715" s="3" t="s">
        <v>81</v>
      </c>
      <c r="J5715" s="3" t="s">
        <v>82</v>
      </c>
      <c r="K5715" s="3" t="s">
        <v>84</v>
      </c>
      <c r="L5715" s="6">
        <v>36021</v>
      </c>
      <c r="M5715" s="6">
        <v>117461</v>
      </c>
      <c r="N5715" s="6">
        <v>36016</v>
      </c>
      <c r="O5715" s="6">
        <v>33332</v>
      </c>
      <c r="P5715" s="6">
        <v>84732</v>
      </c>
      <c r="Q5715" s="6">
        <v>61512.4</v>
      </c>
    </row>
    <row r="5716" spans="7:17" x14ac:dyDescent="0.3">
      <c r="G5716" s="3" t="s">
        <v>76</v>
      </c>
      <c r="H5716" s="3" t="s">
        <v>80</v>
      </c>
      <c r="I5716" s="3" t="s">
        <v>81</v>
      </c>
      <c r="J5716" s="3" t="s">
        <v>82</v>
      </c>
      <c r="K5716" s="3" t="s">
        <v>24</v>
      </c>
      <c r="L5716" s="6">
        <v>36021</v>
      </c>
      <c r="M5716" s="6">
        <v>117461</v>
      </c>
      <c r="N5716" s="6">
        <v>36016</v>
      </c>
      <c r="O5716" s="6">
        <v>33332</v>
      </c>
      <c r="P5716" s="6">
        <v>100893</v>
      </c>
      <c r="Q5716" s="6">
        <v>64744.6</v>
      </c>
    </row>
    <row r="5717" spans="7:17" x14ac:dyDescent="0.3">
      <c r="G5717" s="3" t="s">
        <v>76</v>
      </c>
      <c r="H5717" s="3" t="s">
        <v>80</v>
      </c>
      <c r="I5717" s="3" t="s">
        <v>81</v>
      </c>
      <c r="J5717" s="3" t="s">
        <v>83</v>
      </c>
      <c r="K5717" s="3" t="s">
        <v>84</v>
      </c>
      <c r="L5717" s="6">
        <v>36021</v>
      </c>
      <c r="M5717" s="6">
        <v>117461</v>
      </c>
      <c r="N5717" s="6">
        <v>36016</v>
      </c>
      <c r="O5717" s="6">
        <v>41696</v>
      </c>
      <c r="P5717" s="6">
        <v>84732</v>
      </c>
      <c r="Q5717" s="6">
        <v>63185.2</v>
      </c>
    </row>
    <row r="5718" spans="7:17" x14ac:dyDescent="0.3">
      <c r="G5718" s="3" t="s">
        <v>76</v>
      </c>
      <c r="H5718" s="3" t="s">
        <v>80</v>
      </c>
      <c r="I5718" s="3" t="s">
        <v>81</v>
      </c>
      <c r="J5718" s="3" t="s">
        <v>83</v>
      </c>
      <c r="K5718" s="3" t="s">
        <v>24</v>
      </c>
      <c r="L5718" s="6">
        <v>36021</v>
      </c>
      <c r="M5718" s="6">
        <v>117461</v>
      </c>
      <c r="N5718" s="6">
        <v>36016</v>
      </c>
      <c r="O5718" s="6">
        <v>41696</v>
      </c>
      <c r="P5718" s="6">
        <v>100893</v>
      </c>
      <c r="Q5718" s="6">
        <v>66417.399999999994</v>
      </c>
    </row>
    <row r="5719" spans="7:17" x14ac:dyDescent="0.3">
      <c r="G5719" s="3" t="s">
        <v>76</v>
      </c>
      <c r="H5719" s="3" t="s">
        <v>80</v>
      </c>
      <c r="I5719" s="3" t="s">
        <v>81</v>
      </c>
      <c r="J5719" s="3" t="s">
        <v>84</v>
      </c>
      <c r="K5719" s="3" t="s">
        <v>24</v>
      </c>
      <c r="L5719" s="6">
        <v>36021</v>
      </c>
      <c r="M5719" s="6">
        <v>117461</v>
      </c>
      <c r="N5719" s="6">
        <v>36016</v>
      </c>
      <c r="O5719" s="6">
        <v>84732</v>
      </c>
      <c r="P5719" s="6">
        <v>100893</v>
      </c>
      <c r="Q5719" s="6">
        <v>75024.600000000006</v>
      </c>
    </row>
    <row r="5720" spans="7:17" x14ac:dyDescent="0.3">
      <c r="G5720" s="3" t="s">
        <v>76</v>
      </c>
      <c r="H5720" s="3" t="s">
        <v>80</v>
      </c>
      <c r="I5720" s="3" t="s">
        <v>82</v>
      </c>
      <c r="J5720" s="3" t="s">
        <v>83</v>
      </c>
      <c r="K5720" s="3" t="s">
        <v>84</v>
      </c>
      <c r="L5720" s="6">
        <v>36021</v>
      </c>
      <c r="M5720" s="6">
        <v>117461</v>
      </c>
      <c r="N5720" s="6">
        <v>33332</v>
      </c>
      <c r="O5720" s="6">
        <v>41696</v>
      </c>
      <c r="P5720" s="6">
        <v>84732</v>
      </c>
      <c r="Q5720" s="6">
        <v>62648.4</v>
      </c>
    </row>
    <row r="5721" spans="7:17" x14ac:dyDescent="0.3">
      <c r="G5721" s="3" t="s">
        <v>76</v>
      </c>
      <c r="H5721" s="3" t="s">
        <v>80</v>
      </c>
      <c r="I5721" s="3" t="s">
        <v>82</v>
      </c>
      <c r="J5721" s="3" t="s">
        <v>83</v>
      </c>
      <c r="K5721" s="3" t="s">
        <v>24</v>
      </c>
      <c r="L5721" s="6">
        <v>36021</v>
      </c>
      <c r="M5721" s="6">
        <v>117461</v>
      </c>
      <c r="N5721" s="6">
        <v>33332</v>
      </c>
      <c r="O5721" s="6">
        <v>41696</v>
      </c>
      <c r="P5721" s="6">
        <v>100893</v>
      </c>
      <c r="Q5721" s="6">
        <v>65880.600000000006</v>
      </c>
    </row>
    <row r="5722" spans="7:17" x14ac:dyDescent="0.3">
      <c r="G5722" s="3" t="s">
        <v>76</v>
      </c>
      <c r="H5722" s="3" t="s">
        <v>80</v>
      </c>
      <c r="I5722" s="3" t="s">
        <v>82</v>
      </c>
      <c r="J5722" s="3" t="s">
        <v>84</v>
      </c>
      <c r="K5722" s="3" t="s">
        <v>24</v>
      </c>
      <c r="L5722" s="6">
        <v>36021</v>
      </c>
      <c r="M5722" s="6">
        <v>117461</v>
      </c>
      <c r="N5722" s="6">
        <v>33332</v>
      </c>
      <c r="O5722" s="6">
        <v>84732</v>
      </c>
      <c r="P5722" s="6">
        <v>100893</v>
      </c>
      <c r="Q5722" s="6">
        <v>74487.8</v>
      </c>
    </row>
    <row r="5723" spans="7:17" x14ac:dyDescent="0.3">
      <c r="G5723" s="3" t="s">
        <v>76</v>
      </c>
      <c r="H5723" s="3" t="s">
        <v>80</v>
      </c>
      <c r="I5723" s="3" t="s">
        <v>83</v>
      </c>
      <c r="J5723" s="3" t="s">
        <v>84</v>
      </c>
      <c r="K5723" s="3" t="s">
        <v>24</v>
      </c>
      <c r="L5723" s="6">
        <v>36021</v>
      </c>
      <c r="M5723" s="6">
        <v>117461</v>
      </c>
      <c r="N5723" s="6">
        <v>41696</v>
      </c>
      <c r="O5723" s="6">
        <v>84732</v>
      </c>
      <c r="P5723" s="6">
        <v>100893</v>
      </c>
      <c r="Q5723" s="6">
        <v>76160.600000000006</v>
      </c>
    </row>
    <row r="5724" spans="7:17" x14ac:dyDescent="0.3">
      <c r="G5724" s="3" t="s">
        <v>76</v>
      </c>
      <c r="H5724" s="3" t="s">
        <v>81</v>
      </c>
      <c r="I5724" s="3" t="s">
        <v>82</v>
      </c>
      <c r="J5724" s="3" t="s">
        <v>83</v>
      </c>
      <c r="K5724" s="3" t="s">
        <v>84</v>
      </c>
      <c r="L5724" s="6">
        <v>36021</v>
      </c>
      <c r="M5724" s="6">
        <v>36016</v>
      </c>
      <c r="N5724" s="6">
        <v>33332</v>
      </c>
      <c r="O5724" s="6">
        <v>41696</v>
      </c>
      <c r="P5724" s="6">
        <v>84732</v>
      </c>
      <c r="Q5724" s="6">
        <v>46359.4</v>
      </c>
    </row>
    <row r="5725" spans="7:17" x14ac:dyDescent="0.3">
      <c r="G5725" s="3" t="s">
        <v>76</v>
      </c>
      <c r="H5725" s="3" t="s">
        <v>81</v>
      </c>
      <c r="I5725" s="3" t="s">
        <v>82</v>
      </c>
      <c r="J5725" s="3" t="s">
        <v>83</v>
      </c>
      <c r="K5725" s="3" t="s">
        <v>24</v>
      </c>
      <c r="L5725" s="6">
        <v>36021</v>
      </c>
      <c r="M5725" s="6">
        <v>36016</v>
      </c>
      <c r="N5725" s="6">
        <v>33332</v>
      </c>
      <c r="O5725" s="6">
        <v>41696</v>
      </c>
      <c r="P5725" s="6">
        <v>100893</v>
      </c>
      <c r="Q5725" s="6">
        <v>49591.6</v>
      </c>
    </row>
    <row r="5726" spans="7:17" x14ac:dyDescent="0.3">
      <c r="G5726" s="3" t="s">
        <v>76</v>
      </c>
      <c r="H5726" s="3" t="s">
        <v>81</v>
      </c>
      <c r="I5726" s="3" t="s">
        <v>82</v>
      </c>
      <c r="J5726" s="3" t="s">
        <v>84</v>
      </c>
      <c r="K5726" s="3" t="s">
        <v>24</v>
      </c>
      <c r="L5726" s="6">
        <v>36021</v>
      </c>
      <c r="M5726" s="6">
        <v>36016</v>
      </c>
      <c r="N5726" s="6">
        <v>33332</v>
      </c>
      <c r="O5726" s="6">
        <v>84732</v>
      </c>
      <c r="P5726" s="6">
        <v>100893</v>
      </c>
      <c r="Q5726" s="6">
        <v>58198.8</v>
      </c>
    </row>
    <row r="5727" spans="7:17" x14ac:dyDescent="0.3">
      <c r="G5727" s="3" t="s">
        <v>76</v>
      </c>
      <c r="H5727" s="3" t="s">
        <v>81</v>
      </c>
      <c r="I5727" s="3" t="s">
        <v>83</v>
      </c>
      <c r="J5727" s="3" t="s">
        <v>84</v>
      </c>
      <c r="K5727" s="3" t="s">
        <v>24</v>
      </c>
      <c r="L5727" s="6">
        <v>36021</v>
      </c>
      <c r="M5727" s="6">
        <v>36016</v>
      </c>
      <c r="N5727" s="6">
        <v>41696</v>
      </c>
      <c r="O5727" s="6">
        <v>84732</v>
      </c>
      <c r="P5727" s="6">
        <v>100893</v>
      </c>
      <c r="Q5727" s="6">
        <v>59871.6</v>
      </c>
    </row>
    <row r="5728" spans="7:17" x14ac:dyDescent="0.3">
      <c r="G5728" s="3" t="s">
        <v>76</v>
      </c>
      <c r="H5728" s="3" t="s">
        <v>82</v>
      </c>
      <c r="I5728" s="3" t="s">
        <v>83</v>
      </c>
      <c r="J5728" s="3" t="s">
        <v>84</v>
      </c>
      <c r="K5728" s="3" t="s">
        <v>24</v>
      </c>
      <c r="L5728" s="6">
        <v>36021</v>
      </c>
      <c r="M5728" s="6">
        <v>33332</v>
      </c>
      <c r="N5728" s="6">
        <v>41696</v>
      </c>
      <c r="O5728" s="6">
        <v>84732</v>
      </c>
      <c r="P5728" s="6">
        <v>100893</v>
      </c>
      <c r="Q5728" s="6">
        <v>59334.8</v>
      </c>
    </row>
    <row r="5729" spans="7:17" x14ac:dyDescent="0.3">
      <c r="G5729" s="3" t="s">
        <v>23</v>
      </c>
      <c r="H5729" s="3" t="s">
        <v>77</v>
      </c>
      <c r="I5729" s="3" t="s">
        <v>78</v>
      </c>
      <c r="J5729" s="3" t="s">
        <v>79</v>
      </c>
      <c r="K5729" s="3" t="s">
        <v>25</v>
      </c>
      <c r="L5729" s="6">
        <v>12030</v>
      </c>
      <c r="M5729" s="6">
        <v>65219</v>
      </c>
      <c r="N5729" s="6">
        <v>94450</v>
      </c>
      <c r="O5729" s="6">
        <v>97051</v>
      </c>
      <c r="P5729" s="6">
        <v>50249</v>
      </c>
      <c r="Q5729" s="6">
        <v>63799.8</v>
      </c>
    </row>
    <row r="5730" spans="7:17" x14ac:dyDescent="0.3">
      <c r="G5730" s="3" t="s">
        <v>23</v>
      </c>
      <c r="H5730" s="3" t="s">
        <v>77</v>
      </c>
      <c r="I5730" s="3" t="s">
        <v>78</v>
      </c>
      <c r="J5730" s="3" t="s">
        <v>79</v>
      </c>
      <c r="K5730" s="3" t="s">
        <v>80</v>
      </c>
      <c r="L5730" s="6">
        <v>12030</v>
      </c>
      <c r="M5730" s="6">
        <v>65219</v>
      </c>
      <c r="N5730" s="6">
        <v>94450</v>
      </c>
      <c r="O5730" s="6">
        <v>97051</v>
      </c>
      <c r="P5730" s="6">
        <v>117461</v>
      </c>
      <c r="Q5730" s="6">
        <v>77242.2</v>
      </c>
    </row>
    <row r="5731" spans="7:17" x14ac:dyDescent="0.3">
      <c r="G5731" s="3" t="s">
        <v>23</v>
      </c>
      <c r="H5731" s="3" t="s">
        <v>77</v>
      </c>
      <c r="I5731" s="3" t="s">
        <v>78</v>
      </c>
      <c r="J5731" s="3" t="s">
        <v>79</v>
      </c>
      <c r="K5731" s="3" t="s">
        <v>81</v>
      </c>
      <c r="L5731" s="6">
        <v>12030</v>
      </c>
      <c r="M5731" s="6">
        <v>65219</v>
      </c>
      <c r="N5731" s="6">
        <v>94450</v>
      </c>
      <c r="O5731" s="6">
        <v>97051</v>
      </c>
      <c r="P5731" s="6">
        <v>36016</v>
      </c>
      <c r="Q5731" s="6">
        <v>60953.2</v>
      </c>
    </row>
    <row r="5732" spans="7:17" x14ac:dyDescent="0.3">
      <c r="G5732" s="3" t="s">
        <v>23</v>
      </c>
      <c r="H5732" s="3" t="s">
        <v>77</v>
      </c>
      <c r="I5732" s="3" t="s">
        <v>78</v>
      </c>
      <c r="J5732" s="3" t="s">
        <v>79</v>
      </c>
      <c r="K5732" s="3" t="s">
        <v>82</v>
      </c>
      <c r="L5732" s="6">
        <v>12030</v>
      </c>
      <c r="M5732" s="6">
        <v>65219</v>
      </c>
      <c r="N5732" s="6">
        <v>94450</v>
      </c>
      <c r="O5732" s="6">
        <v>97051</v>
      </c>
      <c r="P5732" s="6">
        <v>33332</v>
      </c>
      <c r="Q5732" s="6">
        <v>60416.4</v>
      </c>
    </row>
    <row r="5733" spans="7:17" x14ac:dyDescent="0.3">
      <c r="G5733" s="3" t="s">
        <v>23</v>
      </c>
      <c r="H5733" s="3" t="s">
        <v>77</v>
      </c>
      <c r="I5733" s="3" t="s">
        <v>78</v>
      </c>
      <c r="J5733" s="3" t="s">
        <v>79</v>
      </c>
      <c r="K5733" s="3" t="s">
        <v>83</v>
      </c>
      <c r="L5733" s="6">
        <v>12030</v>
      </c>
      <c r="M5733" s="6">
        <v>65219</v>
      </c>
      <c r="N5733" s="6">
        <v>94450</v>
      </c>
      <c r="O5733" s="6">
        <v>97051</v>
      </c>
      <c r="P5733" s="6">
        <v>41696</v>
      </c>
      <c r="Q5733" s="6">
        <v>62089.2</v>
      </c>
    </row>
    <row r="5734" spans="7:17" x14ac:dyDescent="0.3">
      <c r="G5734" s="3" t="s">
        <v>23</v>
      </c>
      <c r="H5734" s="3" t="s">
        <v>77</v>
      </c>
      <c r="I5734" s="3" t="s">
        <v>78</v>
      </c>
      <c r="J5734" s="3" t="s">
        <v>79</v>
      </c>
      <c r="K5734" s="3" t="s">
        <v>84</v>
      </c>
      <c r="L5734" s="6">
        <v>12030</v>
      </c>
      <c r="M5734" s="6">
        <v>65219</v>
      </c>
      <c r="N5734" s="6">
        <v>94450</v>
      </c>
      <c r="O5734" s="6">
        <v>97051</v>
      </c>
      <c r="P5734" s="6">
        <v>84732</v>
      </c>
      <c r="Q5734" s="6">
        <v>70696.399999999994</v>
      </c>
    </row>
    <row r="5735" spans="7:17" x14ac:dyDescent="0.3">
      <c r="G5735" s="3" t="s">
        <v>23</v>
      </c>
      <c r="H5735" s="3" t="s">
        <v>77</v>
      </c>
      <c r="I5735" s="3" t="s">
        <v>78</v>
      </c>
      <c r="J5735" s="3" t="s">
        <v>79</v>
      </c>
      <c r="K5735" s="3" t="s">
        <v>24</v>
      </c>
      <c r="L5735" s="6">
        <v>12030</v>
      </c>
      <c r="M5735" s="6">
        <v>65219</v>
      </c>
      <c r="N5735" s="6">
        <v>94450</v>
      </c>
      <c r="O5735" s="6">
        <v>97051</v>
      </c>
      <c r="P5735" s="6">
        <v>100893</v>
      </c>
      <c r="Q5735" s="6">
        <v>73928.600000000006</v>
      </c>
    </row>
    <row r="5736" spans="7:17" x14ac:dyDescent="0.3">
      <c r="G5736" s="3" t="s">
        <v>23</v>
      </c>
      <c r="H5736" s="3" t="s">
        <v>77</v>
      </c>
      <c r="I5736" s="3" t="s">
        <v>78</v>
      </c>
      <c r="J5736" s="3" t="s">
        <v>25</v>
      </c>
      <c r="K5736" s="3" t="s">
        <v>80</v>
      </c>
      <c r="L5736" s="6">
        <v>12030</v>
      </c>
      <c r="M5736" s="6">
        <v>65219</v>
      </c>
      <c r="N5736" s="6">
        <v>94450</v>
      </c>
      <c r="O5736" s="6">
        <v>50249</v>
      </c>
      <c r="P5736" s="6">
        <v>117461</v>
      </c>
      <c r="Q5736" s="6">
        <v>67881.8</v>
      </c>
    </row>
    <row r="5737" spans="7:17" x14ac:dyDescent="0.3">
      <c r="G5737" s="3" t="s">
        <v>23</v>
      </c>
      <c r="H5737" s="3" t="s">
        <v>77</v>
      </c>
      <c r="I5737" s="3" t="s">
        <v>78</v>
      </c>
      <c r="J5737" s="3" t="s">
        <v>25</v>
      </c>
      <c r="K5737" s="3" t="s">
        <v>81</v>
      </c>
      <c r="L5737" s="6">
        <v>12030</v>
      </c>
      <c r="M5737" s="6">
        <v>65219</v>
      </c>
      <c r="N5737" s="6">
        <v>94450</v>
      </c>
      <c r="O5737" s="6">
        <v>50249</v>
      </c>
      <c r="P5737" s="6">
        <v>36016</v>
      </c>
      <c r="Q5737" s="6">
        <v>51592.800000000003</v>
      </c>
    </row>
    <row r="5738" spans="7:17" x14ac:dyDescent="0.3">
      <c r="G5738" s="3" t="s">
        <v>23</v>
      </c>
      <c r="H5738" s="3" t="s">
        <v>77</v>
      </c>
      <c r="I5738" s="3" t="s">
        <v>78</v>
      </c>
      <c r="J5738" s="3" t="s">
        <v>25</v>
      </c>
      <c r="K5738" s="3" t="s">
        <v>82</v>
      </c>
      <c r="L5738" s="6">
        <v>12030</v>
      </c>
      <c r="M5738" s="6">
        <v>65219</v>
      </c>
      <c r="N5738" s="6">
        <v>94450</v>
      </c>
      <c r="O5738" s="6">
        <v>50249</v>
      </c>
      <c r="P5738" s="6">
        <v>33332</v>
      </c>
      <c r="Q5738" s="6">
        <v>51056</v>
      </c>
    </row>
    <row r="5739" spans="7:17" x14ac:dyDescent="0.3">
      <c r="G5739" s="3" t="s">
        <v>23</v>
      </c>
      <c r="H5739" s="3" t="s">
        <v>77</v>
      </c>
      <c r="I5739" s="3" t="s">
        <v>78</v>
      </c>
      <c r="J5739" s="3" t="s">
        <v>25</v>
      </c>
      <c r="K5739" s="3" t="s">
        <v>83</v>
      </c>
      <c r="L5739" s="6">
        <v>12030</v>
      </c>
      <c r="M5739" s="6">
        <v>65219</v>
      </c>
      <c r="N5739" s="6">
        <v>94450</v>
      </c>
      <c r="O5739" s="6">
        <v>50249</v>
      </c>
      <c r="P5739" s="6">
        <v>41696</v>
      </c>
      <c r="Q5739" s="6">
        <v>52728.800000000003</v>
      </c>
    </row>
    <row r="5740" spans="7:17" x14ac:dyDescent="0.3">
      <c r="G5740" s="3" t="s">
        <v>23</v>
      </c>
      <c r="H5740" s="3" t="s">
        <v>77</v>
      </c>
      <c r="I5740" s="3" t="s">
        <v>78</v>
      </c>
      <c r="J5740" s="3" t="s">
        <v>25</v>
      </c>
      <c r="K5740" s="3" t="s">
        <v>84</v>
      </c>
      <c r="L5740" s="6">
        <v>12030</v>
      </c>
      <c r="M5740" s="6">
        <v>65219</v>
      </c>
      <c r="N5740" s="6">
        <v>94450</v>
      </c>
      <c r="O5740" s="6">
        <v>50249</v>
      </c>
      <c r="P5740" s="6">
        <v>84732</v>
      </c>
      <c r="Q5740" s="6">
        <v>61336</v>
      </c>
    </row>
    <row r="5741" spans="7:17" x14ac:dyDescent="0.3">
      <c r="G5741" s="3" t="s">
        <v>23</v>
      </c>
      <c r="H5741" s="3" t="s">
        <v>77</v>
      </c>
      <c r="I5741" s="3" t="s">
        <v>78</v>
      </c>
      <c r="J5741" s="3" t="s">
        <v>25</v>
      </c>
      <c r="K5741" s="3" t="s">
        <v>24</v>
      </c>
      <c r="L5741" s="6">
        <v>12030</v>
      </c>
      <c r="M5741" s="6">
        <v>65219</v>
      </c>
      <c r="N5741" s="6">
        <v>94450</v>
      </c>
      <c r="O5741" s="6">
        <v>50249</v>
      </c>
      <c r="P5741" s="6">
        <v>100893</v>
      </c>
      <c r="Q5741" s="6">
        <v>64568.2</v>
      </c>
    </row>
    <row r="5742" spans="7:17" x14ac:dyDescent="0.3">
      <c r="G5742" s="3" t="s">
        <v>23</v>
      </c>
      <c r="H5742" s="3" t="s">
        <v>77</v>
      </c>
      <c r="I5742" s="3" t="s">
        <v>78</v>
      </c>
      <c r="J5742" s="3" t="s">
        <v>80</v>
      </c>
      <c r="K5742" s="3" t="s">
        <v>81</v>
      </c>
      <c r="L5742" s="6">
        <v>12030</v>
      </c>
      <c r="M5742" s="6">
        <v>65219</v>
      </c>
      <c r="N5742" s="6">
        <v>94450</v>
      </c>
      <c r="O5742" s="6">
        <v>117461</v>
      </c>
      <c r="P5742" s="6">
        <v>36016</v>
      </c>
      <c r="Q5742" s="6">
        <v>65035.199999999997</v>
      </c>
    </row>
    <row r="5743" spans="7:17" x14ac:dyDescent="0.3">
      <c r="G5743" s="3" t="s">
        <v>23</v>
      </c>
      <c r="H5743" s="3" t="s">
        <v>77</v>
      </c>
      <c r="I5743" s="3" t="s">
        <v>78</v>
      </c>
      <c r="J5743" s="3" t="s">
        <v>80</v>
      </c>
      <c r="K5743" s="3" t="s">
        <v>82</v>
      </c>
      <c r="L5743" s="6">
        <v>12030</v>
      </c>
      <c r="M5743" s="6">
        <v>65219</v>
      </c>
      <c r="N5743" s="6">
        <v>94450</v>
      </c>
      <c r="O5743" s="6">
        <v>117461</v>
      </c>
      <c r="P5743" s="6">
        <v>33332</v>
      </c>
      <c r="Q5743" s="6">
        <v>64498.400000000001</v>
      </c>
    </row>
    <row r="5744" spans="7:17" x14ac:dyDescent="0.3">
      <c r="G5744" s="3" t="s">
        <v>23</v>
      </c>
      <c r="H5744" s="3" t="s">
        <v>77</v>
      </c>
      <c r="I5744" s="3" t="s">
        <v>78</v>
      </c>
      <c r="J5744" s="3" t="s">
        <v>80</v>
      </c>
      <c r="K5744" s="3" t="s">
        <v>83</v>
      </c>
      <c r="L5744" s="6">
        <v>12030</v>
      </c>
      <c r="M5744" s="6">
        <v>65219</v>
      </c>
      <c r="N5744" s="6">
        <v>94450</v>
      </c>
      <c r="O5744" s="6">
        <v>117461</v>
      </c>
      <c r="P5744" s="6">
        <v>41696</v>
      </c>
      <c r="Q5744" s="6">
        <v>66171.199999999997</v>
      </c>
    </row>
    <row r="5745" spans="7:17" x14ac:dyDescent="0.3">
      <c r="G5745" s="3" t="s">
        <v>23</v>
      </c>
      <c r="H5745" s="3" t="s">
        <v>77</v>
      </c>
      <c r="I5745" s="3" t="s">
        <v>78</v>
      </c>
      <c r="J5745" s="3" t="s">
        <v>80</v>
      </c>
      <c r="K5745" s="3" t="s">
        <v>84</v>
      </c>
      <c r="L5745" s="6">
        <v>12030</v>
      </c>
      <c r="M5745" s="6">
        <v>65219</v>
      </c>
      <c r="N5745" s="6">
        <v>94450</v>
      </c>
      <c r="O5745" s="6">
        <v>117461</v>
      </c>
      <c r="P5745" s="6">
        <v>84732</v>
      </c>
      <c r="Q5745" s="6">
        <v>74778.399999999994</v>
      </c>
    </row>
    <row r="5746" spans="7:17" x14ac:dyDescent="0.3">
      <c r="G5746" s="3" t="s">
        <v>23</v>
      </c>
      <c r="H5746" s="3" t="s">
        <v>77</v>
      </c>
      <c r="I5746" s="3" t="s">
        <v>78</v>
      </c>
      <c r="J5746" s="3" t="s">
        <v>80</v>
      </c>
      <c r="K5746" s="3" t="s">
        <v>24</v>
      </c>
      <c r="L5746" s="6">
        <v>12030</v>
      </c>
      <c r="M5746" s="6">
        <v>65219</v>
      </c>
      <c r="N5746" s="6">
        <v>94450</v>
      </c>
      <c r="O5746" s="6">
        <v>117461</v>
      </c>
      <c r="P5746" s="6">
        <v>100893</v>
      </c>
      <c r="Q5746" s="6">
        <v>78010.600000000006</v>
      </c>
    </row>
    <row r="5747" spans="7:17" x14ac:dyDescent="0.3">
      <c r="G5747" s="3" t="s">
        <v>23</v>
      </c>
      <c r="H5747" s="3" t="s">
        <v>77</v>
      </c>
      <c r="I5747" s="3" t="s">
        <v>78</v>
      </c>
      <c r="J5747" s="3" t="s">
        <v>81</v>
      </c>
      <c r="K5747" s="3" t="s">
        <v>82</v>
      </c>
      <c r="L5747" s="6">
        <v>12030</v>
      </c>
      <c r="M5747" s="6">
        <v>65219</v>
      </c>
      <c r="N5747" s="6">
        <v>94450</v>
      </c>
      <c r="O5747" s="6">
        <v>36016</v>
      </c>
      <c r="P5747" s="6">
        <v>33332</v>
      </c>
      <c r="Q5747" s="6">
        <v>48209.4</v>
      </c>
    </row>
    <row r="5748" spans="7:17" x14ac:dyDescent="0.3">
      <c r="G5748" s="3" t="s">
        <v>23</v>
      </c>
      <c r="H5748" s="3" t="s">
        <v>77</v>
      </c>
      <c r="I5748" s="3" t="s">
        <v>78</v>
      </c>
      <c r="J5748" s="3" t="s">
        <v>81</v>
      </c>
      <c r="K5748" s="3" t="s">
        <v>83</v>
      </c>
      <c r="L5748" s="6">
        <v>12030</v>
      </c>
      <c r="M5748" s="6">
        <v>65219</v>
      </c>
      <c r="N5748" s="6">
        <v>94450</v>
      </c>
      <c r="O5748" s="6">
        <v>36016</v>
      </c>
      <c r="P5748" s="6">
        <v>41696</v>
      </c>
      <c r="Q5748" s="6">
        <v>49882.2</v>
      </c>
    </row>
    <row r="5749" spans="7:17" x14ac:dyDescent="0.3">
      <c r="G5749" s="3" t="s">
        <v>23</v>
      </c>
      <c r="H5749" s="3" t="s">
        <v>77</v>
      </c>
      <c r="I5749" s="3" t="s">
        <v>78</v>
      </c>
      <c r="J5749" s="3" t="s">
        <v>81</v>
      </c>
      <c r="K5749" s="3" t="s">
        <v>84</v>
      </c>
      <c r="L5749" s="6">
        <v>12030</v>
      </c>
      <c r="M5749" s="6">
        <v>65219</v>
      </c>
      <c r="N5749" s="6">
        <v>94450</v>
      </c>
      <c r="O5749" s="6">
        <v>36016</v>
      </c>
      <c r="P5749" s="6">
        <v>84732</v>
      </c>
      <c r="Q5749" s="6">
        <v>58489.4</v>
      </c>
    </row>
    <row r="5750" spans="7:17" x14ac:dyDescent="0.3">
      <c r="G5750" s="3" t="s">
        <v>23</v>
      </c>
      <c r="H5750" s="3" t="s">
        <v>77</v>
      </c>
      <c r="I5750" s="3" t="s">
        <v>78</v>
      </c>
      <c r="J5750" s="3" t="s">
        <v>81</v>
      </c>
      <c r="K5750" s="3" t="s">
        <v>24</v>
      </c>
      <c r="L5750" s="6">
        <v>12030</v>
      </c>
      <c r="M5750" s="6">
        <v>65219</v>
      </c>
      <c r="N5750" s="6">
        <v>94450</v>
      </c>
      <c r="O5750" s="6">
        <v>36016</v>
      </c>
      <c r="P5750" s="6">
        <v>100893</v>
      </c>
      <c r="Q5750" s="6">
        <v>61721.599999999999</v>
      </c>
    </row>
    <row r="5751" spans="7:17" x14ac:dyDescent="0.3">
      <c r="G5751" s="3" t="s">
        <v>23</v>
      </c>
      <c r="H5751" s="3" t="s">
        <v>77</v>
      </c>
      <c r="I5751" s="3" t="s">
        <v>78</v>
      </c>
      <c r="J5751" s="3" t="s">
        <v>82</v>
      </c>
      <c r="K5751" s="3" t="s">
        <v>83</v>
      </c>
      <c r="L5751" s="6">
        <v>12030</v>
      </c>
      <c r="M5751" s="6">
        <v>65219</v>
      </c>
      <c r="N5751" s="6">
        <v>94450</v>
      </c>
      <c r="O5751" s="6">
        <v>33332</v>
      </c>
      <c r="P5751" s="6">
        <v>41696</v>
      </c>
      <c r="Q5751" s="6">
        <v>49345.4</v>
      </c>
    </row>
    <row r="5752" spans="7:17" x14ac:dyDescent="0.3">
      <c r="G5752" s="3" t="s">
        <v>23</v>
      </c>
      <c r="H5752" s="3" t="s">
        <v>77</v>
      </c>
      <c r="I5752" s="3" t="s">
        <v>78</v>
      </c>
      <c r="J5752" s="3" t="s">
        <v>82</v>
      </c>
      <c r="K5752" s="3" t="s">
        <v>84</v>
      </c>
      <c r="L5752" s="6">
        <v>12030</v>
      </c>
      <c r="M5752" s="6">
        <v>65219</v>
      </c>
      <c r="N5752" s="6">
        <v>94450</v>
      </c>
      <c r="O5752" s="6">
        <v>33332</v>
      </c>
      <c r="P5752" s="6">
        <v>84732</v>
      </c>
      <c r="Q5752" s="6">
        <v>57952.6</v>
      </c>
    </row>
    <row r="5753" spans="7:17" x14ac:dyDescent="0.3">
      <c r="G5753" s="3" t="s">
        <v>23</v>
      </c>
      <c r="H5753" s="3" t="s">
        <v>77</v>
      </c>
      <c r="I5753" s="3" t="s">
        <v>78</v>
      </c>
      <c r="J5753" s="3" t="s">
        <v>82</v>
      </c>
      <c r="K5753" s="3" t="s">
        <v>24</v>
      </c>
      <c r="L5753" s="6">
        <v>12030</v>
      </c>
      <c r="M5753" s="6">
        <v>65219</v>
      </c>
      <c r="N5753" s="6">
        <v>94450</v>
      </c>
      <c r="O5753" s="6">
        <v>33332</v>
      </c>
      <c r="P5753" s="6">
        <v>100893</v>
      </c>
      <c r="Q5753" s="6">
        <v>61184.800000000003</v>
      </c>
    </row>
    <row r="5754" spans="7:17" x14ac:dyDescent="0.3">
      <c r="G5754" s="3" t="s">
        <v>23</v>
      </c>
      <c r="H5754" s="3" t="s">
        <v>77</v>
      </c>
      <c r="I5754" s="3" t="s">
        <v>78</v>
      </c>
      <c r="J5754" s="3" t="s">
        <v>83</v>
      </c>
      <c r="K5754" s="3" t="s">
        <v>84</v>
      </c>
      <c r="L5754" s="6">
        <v>12030</v>
      </c>
      <c r="M5754" s="6">
        <v>65219</v>
      </c>
      <c r="N5754" s="6">
        <v>94450</v>
      </c>
      <c r="O5754" s="6">
        <v>41696</v>
      </c>
      <c r="P5754" s="6">
        <v>84732</v>
      </c>
      <c r="Q5754" s="6">
        <v>59625.4</v>
      </c>
    </row>
    <row r="5755" spans="7:17" x14ac:dyDescent="0.3">
      <c r="G5755" s="3" t="s">
        <v>23</v>
      </c>
      <c r="H5755" s="3" t="s">
        <v>77</v>
      </c>
      <c r="I5755" s="3" t="s">
        <v>78</v>
      </c>
      <c r="J5755" s="3" t="s">
        <v>83</v>
      </c>
      <c r="K5755" s="3" t="s">
        <v>24</v>
      </c>
      <c r="L5755" s="6">
        <v>12030</v>
      </c>
      <c r="M5755" s="6">
        <v>65219</v>
      </c>
      <c r="N5755" s="6">
        <v>94450</v>
      </c>
      <c r="O5755" s="6">
        <v>41696</v>
      </c>
      <c r="P5755" s="6">
        <v>100893</v>
      </c>
      <c r="Q5755" s="6">
        <v>62857.599999999999</v>
      </c>
    </row>
    <row r="5756" spans="7:17" x14ac:dyDescent="0.3">
      <c r="G5756" s="3" t="s">
        <v>23</v>
      </c>
      <c r="H5756" s="3" t="s">
        <v>77</v>
      </c>
      <c r="I5756" s="3" t="s">
        <v>78</v>
      </c>
      <c r="J5756" s="3" t="s">
        <v>84</v>
      </c>
      <c r="K5756" s="3" t="s">
        <v>24</v>
      </c>
      <c r="L5756" s="6">
        <v>12030</v>
      </c>
      <c r="M5756" s="6">
        <v>65219</v>
      </c>
      <c r="N5756" s="6">
        <v>94450</v>
      </c>
      <c r="O5756" s="6">
        <v>84732</v>
      </c>
      <c r="P5756" s="6">
        <v>100893</v>
      </c>
      <c r="Q5756" s="6">
        <v>71464.800000000003</v>
      </c>
    </row>
    <row r="5757" spans="7:17" x14ac:dyDescent="0.3">
      <c r="G5757" s="3" t="s">
        <v>23</v>
      </c>
      <c r="H5757" s="3" t="s">
        <v>77</v>
      </c>
      <c r="I5757" s="3" t="s">
        <v>79</v>
      </c>
      <c r="J5757" s="3" t="s">
        <v>25</v>
      </c>
      <c r="K5757" s="3" t="s">
        <v>80</v>
      </c>
      <c r="L5757" s="6">
        <v>12030</v>
      </c>
      <c r="M5757" s="6">
        <v>65219</v>
      </c>
      <c r="N5757" s="6">
        <v>97051</v>
      </c>
      <c r="O5757" s="6">
        <v>50249</v>
      </c>
      <c r="P5757" s="6">
        <v>117461</v>
      </c>
      <c r="Q5757" s="6">
        <v>68402</v>
      </c>
    </row>
    <row r="5758" spans="7:17" x14ac:dyDescent="0.3">
      <c r="G5758" s="3" t="s">
        <v>23</v>
      </c>
      <c r="H5758" s="3" t="s">
        <v>77</v>
      </c>
      <c r="I5758" s="3" t="s">
        <v>79</v>
      </c>
      <c r="J5758" s="3" t="s">
        <v>25</v>
      </c>
      <c r="K5758" s="3" t="s">
        <v>81</v>
      </c>
      <c r="L5758" s="6">
        <v>12030</v>
      </c>
      <c r="M5758" s="6">
        <v>65219</v>
      </c>
      <c r="N5758" s="6">
        <v>97051</v>
      </c>
      <c r="O5758" s="6">
        <v>50249</v>
      </c>
      <c r="P5758" s="6">
        <v>36016</v>
      </c>
      <c r="Q5758" s="6">
        <v>52113</v>
      </c>
    </row>
    <row r="5759" spans="7:17" x14ac:dyDescent="0.3">
      <c r="G5759" s="3" t="s">
        <v>23</v>
      </c>
      <c r="H5759" s="3" t="s">
        <v>77</v>
      </c>
      <c r="I5759" s="3" t="s">
        <v>79</v>
      </c>
      <c r="J5759" s="3" t="s">
        <v>25</v>
      </c>
      <c r="K5759" s="3" t="s">
        <v>82</v>
      </c>
      <c r="L5759" s="6">
        <v>12030</v>
      </c>
      <c r="M5759" s="6">
        <v>65219</v>
      </c>
      <c r="N5759" s="6">
        <v>97051</v>
      </c>
      <c r="O5759" s="6">
        <v>50249</v>
      </c>
      <c r="P5759" s="6">
        <v>33332</v>
      </c>
      <c r="Q5759" s="6">
        <v>51576.2</v>
      </c>
    </row>
    <row r="5760" spans="7:17" x14ac:dyDescent="0.3">
      <c r="G5760" s="3" t="s">
        <v>23</v>
      </c>
      <c r="H5760" s="3" t="s">
        <v>77</v>
      </c>
      <c r="I5760" s="3" t="s">
        <v>79</v>
      </c>
      <c r="J5760" s="3" t="s">
        <v>25</v>
      </c>
      <c r="K5760" s="3" t="s">
        <v>83</v>
      </c>
      <c r="L5760" s="6">
        <v>12030</v>
      </c>
      <c r="M5760" s="6">
        <v>65219</v>
      </c>
      <c r="N5760" s="6">
        <v>97051</v>
      </c>
      <c r="O5760" s="6">
        <v>50249</v>
      </c>
      <c r="P5760" s="6">
        <v>41696</v>
      </c>
      <c r="Q5760" s="6">
        <v>53249</v>
      </c>
    </row>
    <row r="5761" spans="7:17" x14ac:dyDescent="0.3">
      <c r="G5761" s="3" t="s">
        <v>23</v>
      </c>
      <c r="H5761" s="3" t="s">
        <v>77</v>
      </c>
      <c r="I5761" s="3" t="s">
        <v>79</v>
      </c>
      <c r="J5761" s="3" t="s">
        <v>25</v>
      </c>
      <c r="K5761" s="3" t="s">
        <v>84</v>
      </c>
      <c r="L5761" s="6">
        <v>12030</v>
      </c>
      <c r="M5761" s="6">
        <v>65219</v>
      </c>
      <c r="N5761" s="6">
        <v>97051</v>
      </c>
      <c r="O5761" s="6">
        <v>50249</v>
      </c>
      <c r="P5761" s="6">
        <v>84732</v>
      </c>
      <c r="Q5761" s="6">
        <v>61856.2</v>
      </c>
    </row>
    <row r="5762" spans="7:17" x14ac:dyDescent="0.3">
      <c r="G5762" s="3" t="s">
        <v>23</v>
      </c>
      <c r="H5762" s="3" t="s">
        <v>77</v>
      </c>
      <c r="I5762" s="3" t="s">
        <v>79</v>
      </c>
      <c r="J5762" s="3" t="s">
        <v>25</v>
      </c>
      <c r="K5762" s="3" t="s">
        <v>24</v>
      </c>
      <c r="L5762" s="6">
        <v>12030</v>
      </c>
      <c r="M5762" s="6">
        <v>65219</v>
      </c>
      <c r="N5762" s="6">
        <v>97051</v>
      </c>
      <c r="O5762" s="6">
        <v>50249</v>
      </c>
      <c r="P5762" s="6">
        <v>100893</v>
      </c>
      <c r="Q5762" s="6">
        <v>65088.4</v>
      </c>
    </row>
    <row r="5763" spans="7:17" x14ac:dyDescent="0.3">
      <c r="G5763" s="3" t="s">
        <v>23</v>
      </c>
      <c r="H5763" s="3" t="s">
        <v>77</v>
      </c>
      <c r="I5763" s="3" t="s">
        <v>79</v>
      </c>
      <c r="J5763" s="3" t="s">
        <v>80</v>
      </c>
      <c r="K5763" s="3" t="s">
        <v>81</v>
      </c>
      <c r="L5763" s="6">
        <v>12030</v>
      </c>
      <c r="M5763" s="6">
        <v>65219</v>
      </c>
      <c r="N5763" s="6">
        <v>97051</v>
      </c>
      <c r="O5763" s="6">
        <v>117461</v>
      </c>
      <c r="P5763" s="6">
        <v>36016</v>
      </c>
      <c r="Q5763" s="6">
        <v>65555.399999999994</v>
      </c>
    </row>
    <row r="5764" spans="7:17" x14ac:dyDescent="0.3">
      <c r="G5764" s="3" t="s">
        <v>23</v>
      </c>
      <c r="H5764" s="3" t="s">
        <v>77</v>
      </c>
      <c r="I5764" s="3" t="s">
        <v>79</v>
      </c>
      <c r="J5764" s="3" t="s">
        <v>80</v>
      </c>
      <c r="K5764" s="3" t="s">
        <v>82</v>
      </c>
      <c r="L5764" s="6">
        <v>12030</v>
      </c>
      <c r="M5764" s="6">
        <v>65219</v>
      </c>
      <c r="N5764" s="6">
        <v>97051</v>
      </c>
      <c r="O5764" s="6">
        <v>117461</v>
      </c>
      <c r="P5764" s="6">
        <v>33332</v>
      </c>
      <c r="Q5764" s="6">
        <v>65018.6</v>
      </c>
    </row>
    <row r="5765" spans="7:17" x14ac:dyDescent="0.3">
      <c r="G5765" s="3" t="s">
        <v>23</v>
      </c>
      <c r="H5765" s="3" t="s">
        <v>77</v>
      </c>
      <c r="I5765" s="3" t="s">
        <v>79</v>
      </c>
      <c r="J5765" s="3" t="s">
        <v>80</v>
      </c>
      <c r="K5765" s="3" t="s">
        <v>83</v>
      </c>
      <c r="L5765" s="6">
        <v>12030</v>
      </c>
      <c r="M5765" s="6">
        <v>65219</v>
      </c>
      <c r="N5765" s="6">
        <v>97051</v>
      </c>
      <c r="O5765" s="6">
        <v>117461</v>
      </c>
      <c r="P5765" s="6">
        <v>41696</v>
      </c>
      <c r="Q5765" s="6">
        <v>66691.399999999994</v>
      </c>
    </row>
    <row r="5766" spans="7:17" x14ac:dyDescent="0.3">
      <c r="G5766" s="3" t="s">
        <v>23</v>
      </c>
      <c r="H5766" s="3" t="s">
        <v>77</v>
      </c>
      <c r="I5766" s="3" t="s">
        <v>79</v>
      </c>
      <c r="J5766" s="3" t="s">
        <v>80</v>
      </c>
      <c r="K5766" s="3" t="s">
        <v>84</v>
      </c>
      <c r="L5766" s="6">
        <v>12030</v>
      </c>
      <c r="M5766" s="6">
        <v>65219</v>
      </c>
      <c r="N5766" s="6">
        <v>97051</v>
      </c>
      <c r="O5766" s="6">
        <v>117461</v>
      </c>
      <c r="P5766" s="6">
        <v>84732</v>
      </c>
      <c r="Q5766" s="6">
        <v>75298.600000000006</v>
      </c>
    </row>
    <row r="5767" spans="7:17" x14ac:dyDescent="0.3">
      <c r="G5767" s="3" t="s">
        <v>23</v>
      </c>
      <c r="H5767" s="3" t="s">
        <v>77</v>
      </c>
      <c r="I5767" s="3" t="s">
        <v>79</v>
      </c>
      <c r="J5767" s="3" t="s">
        <v>80</v>
      </c>
      <c r="K5767" s="3" t="s">
        <v>24</v>
      </c>
      <c r="L5767" s="6">
        <v>12030</v>
      </c>
      <c r="M5767" s="6">
        <v>65219</v>
      </c>
      <c r="N5767" s="6">
        <v>97051</v>
      </c>
      <c r="O5767" s="6">
        <v>117461</v>
      </c>
      <c r="P5767" s="6">
        <v>100893</v>
      </c>
      <c r="Q5767" s="6">
        <v>78530.8</v>
      </c>
    </row>
    <row r="5768" spans="7:17" x14ac:dyDescent="0.3">
      <c r="G5768" s="3" t="s">
        <v>23</v>
      </c>
      <c r="H5768" s="3" t="s">
        <v>77</v>
      </c>
      <c r="I5768" s="3" t="s">
        <v>79</v>
      </c>
      <c r="J5768" s="3" t="s">
        <v>81</v>
      </c>
      <c r="K5768" s="3" t="s">
        <v>82</v>
      </c>
      <c r="L5768" s="6">
        <v>12030</v>
      </c>
      <c r="M5768" s="6">
        <v>65219</v>
      </c>
      <c r="N5768" s="6">
        <v>97051</v>
      </c>
      <c r="O5768" s="6">
        <v>36016</v>
      </c>
      <c r="P5768" s="6">
        <v>33332</v>
      </c>
      <c r="Q5768" s="6">
        <v>48729.599999999999</v>
      </c>
    </row>
    <row r="5769" spans="7:17" x14ac:dyDescent="0.3">
      <c r="G5769" s="3" t="s">
        <v>23</v>
      </c>
      <c r="H5769" s="3" t="s">
        <v>77</v>
      </c>
      <c r="I5769" s="3" t="s">
        <v>79</v>
      </c>
      <c r="J5769" s="3" t="s">
        <v>81</v>
      </c>
      <c r="K5769" s="3" t="s">
        <v>83</v>
      </c>
      <c r="L5769" s="6">
        <v>12030</v>
      </c>
      <c r="M5769" s="6">
        <v>65219</v>
      </c>
      <c r="N5769" s="6">
        <v>97051</v>
      </c>
      <c r="O5769" s="6">
        <v>36016</v>
      </c>
      <c r="P5769" s="6">
        <v>41696</v>
      </c>
      <c r="Q5769" s="6">
        <v>50402.400000000001</v>
      </c>
    </row>
    <row r="5770" spans="7:17" x14ac:dyDescent="0.3">
      <c r="G5770" s="3" t="s">
        <v>23</v>
      </c>
      <c r="H5770" s="3" t="s">
        <v>77</v>
      </c>
      <c r="I5770" s="3" t="s">
        <v>79</v>
      </c>
      <c r="J5770" s="3" t="s">
        <v>81</v>
      </c>
      <c r="K5770" s="3" t="s">
        <v>84</v>
      </c>
      <c r="L5770" s="6">
        <v>12030</v>
      </c>
      <c r="M5770" s="6">
        <v>65219</v>
      </c>
      <c r="N5770" s="6">
        <v>97051</v>
      </c>
      <c r="O5770" s="6">
        <v>36016</v>
      </c>
      <c r="P5770" s="6">
        <v>84732</v>
      </c>
      <c r="Q5770" s="6">
        <v>59009.599999999999</v>
      </c>
    </row>
    <row r="5771" spans="7:17" x14ac:dyDescent="0.3">
      <c r="G5771" s="3" t="s">
        <v>23</v>
      </c>
      <c r="H5771" s="3" t="s">
        <v>77</v>
      </c>
      <c r="I5771" s="3" t="s">
        <v>79</v>
      </c>
      <c r="J5771" s="3" t="s">
        <v>81</v>
      </c>
      <c r="K5771" s="3" t="s">
        <v>24</v>
      </c>
      <c r="L5771" s="6">
        <v>12030</v>
      </c>
      <c r="M5771" s="6">
        <v>65219</v>
      </c>
      <c r="N5771" s="6">
        <v>97051</v>
      </c>
      <c r="O5771" s="6">
        <v>36016</v>
      </c>
      <c r="P5771" s="6">
        <v>100893</v>
      </c>
      <c r="Q5771" s="6">
        <v>62241.8</v>
      </c>
    </row>
    <row r="5772" spans="7:17" x14ac:dyDescent="0.3">
      <c r="G5772" s="3" t="s">
        <v>23</v>
      </c>
      <c r="H5772" s="3" t="s">
        <v>77</v>
      </c>
      <c r="I5772" s="3" t="s">
        <v>79</v>
      </c>
      <c r="J5772" s="3" t="s">
        <v>82</v>
      </c>
      <c r="K5772" s="3" t="s">
        <v>83</v>
      </c>
      <c r="L5772" s="6">
        <v>12030</v>
      </c>
      <c r="M5772" s="6">
        <v>65219</v>
      </c>
      <c r="N5772" s="6">
        <v>97051</v>
      </c>
      <c r="O5772" s="6">
        <v>33332</v>
      </c>
      <c r="P5772" s="6">
        <v>41696</v>
      </c>
      <c r="Q5772" s="6">
        <v>49865.599999999999</v>
      </c>
    </row>
    <row r="5773" spans="7:17" x14ac:dyDescent="0.3">
      <c r="G5773" s="3" t="s">
        <v>23</v>
      </c>
      <c r="H5773" s="3" t="s">
        <v>77</v>
      </c>
      <c r="I5773" s="3" t="s">
        <v>79</v>
      </c>
      <c r="J5773" s="3" t="s">
        <v>82</v>
      </c>
      <c r="K5773" s="3" t="s">
        <v>84</v>
      </c>
      <c r="L5773" s="6">
        <v>12030</v>
      </c>
      <c r="M5773" s="6">
        <v>65219</v>
      </c>
      <c r="N5773" s="6">
        <v>97051</v>
      </c>
      <c r="O5773" s="6">
        <v>33332</v>
      </c>
      <c r="P5773" s="6">
        <v>84732</v>
      </c>
      <c r="Q5773" s="6">
        <v>58472.800000000003</v>
      </c>
    </row>
    <row r="5774" spans="7:17" x14ac:dyDescent="0.3">
      <c r="G5774" s="3" t="s">
        <v>23</v>
      </c>
      <c r="H5774" s="3" t="s">
        <v>77</v>
      </c>
      <c r="I5774" s="3" t="s">
        <v>79</v>
      </c>
      <c r="J5774" s="3" t="s">
        <v>82</v>
      </c>
      <c r="K5774" s="3" t="s">
        <v>24</v>
      </c>
      <c r="L5774" s="6">
        <v>12030</v>
      </c>
      <c r="M5774" s="6">
        <v>65219</v>
      </c>
      <c r="N5774" s="6">
        <v>97051</v>
      </c>
      <c r="O5774" s="6">
        <v>33332</v>
      </c>
      <c r="P5774" s="6">
        <v>100893</v>
      </c>
      <c r="Q5774" s="6">
        <v>61705</v>
      </c>
    </row>
    <row r="5775" spans="7:17" x14ac:dyDescent="0.3">
      <c r="G5775" s="3" t="s">
        <v>23</v>
      </c>
      <c r="H5775" s="3" t="s">
        <v>77</v>
      </c>
      <c r="I5775" s="3" t="s">
        <v>79</v>
      </c>
      <c r="J5775" s="3" t="s">
        <v>83</v>
      </c>
      <c r="K5775" s="3" t="s">
        <v>84</v>
      </c>
      <c r="L5775" s="6">
        <v>12030</v>
      </c>
      <c r="M5775" s="6">
        <v>65219</v>
      </c>
      <c r="N5775" s="6">
        <v>97051</v>
      </c>
      <c r="O5775" s="6">
        <v>41696</v>
      </c>
      <c r="P5775" s="6">
        <v>84732</v>
      </c>
      <c r="Q5775" s="6">
        <v>60145.599999999999</v>
      </c>
    </row>
    <row r="5776" spans="7:17" x14ac:dyDescent="0.3">
      <c r="G5776" s="3" t="s">
        <v>23</v>
      </c>
      <c r="H5776" s="3" t="s">
        <v>77</v>
      </c>
      <c r="I5776" s="3" t="s">
        <v>79</v>
      </c>
      <c r="J5776" s="3" t="s">
        <v>83</v>
      </c>
      <c r="K5776" s="3" t="s">
        <v>24</v>
      </c>
      <c r="L5776" s="6">
        <v>12030</v>
      </c>
      <c r="M5776" s="6">
        <v>65219</v>
      </c>
      <c r="N5776" s="6">
        <v>97051</v>
      </c>
      <c r="O5776" s="6">
        <v>41696</v>
      </c>
      <c r="P5776" s="6">
        <v>100893</v>
      </c>
      <c r="Q5776" s="6">
        <v>63377.8</v>
      </c>
    </row>
    <row r="5777" spans="7:17" x14ac:dyDescent="0.3">
      <c r="G5777" s="3" t="s">
        <v>23</v>
      </c>
      <c r="H5777" s="3" t="s">
        <v>77</v>
      </c>
      <c r="I5777" s="3" t="s">
        <v>79</v>
      </c>
      <c r="J5777" s="3" t="s">
        <v>84</v>
      </c>
      <c r="K5777" s="3" t="s">
        <v>24</v>
      </c>
      <c r="L5777" s="6">
        <v>12030</v>
      </c>
      <c r="M5777" s="6">
        <v>65219</v>
      </c>
      <c r="N5777" s="6">
        <v>97051</v>
      </c>
      <c r="O5777" s="6">
        <v>84732</v>
      </c>
      <c r="P5777" s="6">
        <v>100893</v>
      </c>
      <c r="Q5777" s="6">
        <v>71985</v>
      </c>
    </row>
    <row r="5778" spans="7:17" x14ac:dyDescent="0.3">
      <c r="G5778" s="3" t="s">
        <v>23</v>
      </c>
      <c r="H5778" s="3" t="s">
        <v>77</v>
      </c>
      <c r="I5778" s="3" t="s">
        <v>25</v>
      </c>
      <c r="J5778" s="3" t="s">
        <v>80</v>
      </c>
      <c r="K5778" s="3" t="s">
        <v>81</v>
      </c>
      <c r="L5778" s="6">
        <v>12030</v>
      </c>
      <c r="M5778" s="6">
        <v>65219</v>
      </c>
      <c r="N5778" s="6">
        <v>50249</v>
      </c>
      <c r="O5778" s="6">
        <v>117461</v>
      </c>
      <c r="P5778" s="6">
        <v>36016</v>
      </c>
      <c r="Q5778" s="6">
        <v>56195</v>
      </c>
    </row>
    <row r="5779" spans="7:17" x14ac:dyDescent="0.3">
      <c r="G5779" s="3" t="s">
        <v>23</v>
      </c>
      <c r="H5779" s="3" t="s">
        <v>77</v>
      </c>
      <c r="I5779" s="3" t="s">
        <v>25</v>
      </c>
      <c r="J5779" s="3" t="s">
        <v>80</v>
      </c>
      <c r="K5779" s="3" t="s">
        <v>82</v>
      </c>
      <c r="L5779" s="6">
        <v>12030</v>
      </c>
      <c r="M5779" s="6">
        <v>65219</v>
      </c>
      <c r="N5779" s="6">
        <v>50249</v>
      </c>
      <c r="O5779" s="6">
        <v>117461</v>
      </c>
      <c r="P5779" s="6">
        <v>33332</v>
      </c>
      <c r="Q5779" s="6">
        <v>55658.2</v>
      </c>
    </row>
    <row r="5780" spans="7:17" x14ac:dyDescent="0.3">
      <c r="G5780" s="3" t="s">
        <v>23</v>
      </c>
      <c r="H5780" s="3" t="s">
        <v>77</v>
      </c>
      <c r="I5780" s="3" t="s">
        <v>25</v>
      </c>
      <c r="J5780" s="3" t="s">
        <v>80</v>
      </c>
      <c r="K5780" s="3" t="s">
        <v>83</v>
      </c>
      <c r="L5780" s="6">
        <v>12030</v>
      </c>
      <c r="M5780" s="6">
        <v>65219</v>
      </c>
      <c r="N5780" s="6">
        <v>50249</v>
      </c>
      <c r="O5780" s="6">
        <v>117461</v>
      </c>
      <c r="P5780" s="6">
        <v>41696</v>
      </c>
      <c r="Q5780" s="6">
        <v>57331</v>
      </c>
    </row>
    <row r="5781" spans="7:17" x14ac:dyDescent="0.3">
      <c r="G5781" s="3" t="s">
        <v>23</v>
      </c>
      <c r="H5781" s="3" t="s">
        <v>77</v>
      </c>
      <c r="I5781" s="3" t="s">
        <v>25</v>
      </c>
      <c r="J5781" s="3" t="s">
        <v>80</v>
      </c>
      <c r="K5781" s="3" t="s">
        <v>84</v>
      </c>
      <c r="L5781" s="6">
        <v>12030</v>
      </c>
      <c r="M5781" s="6">
        <v>65219</v>
      </c>
      <c r="N5781" s="6">
        <v>50249</v>
      </c>
      <c r="O5781" s="6">
        <v>117461</v>
      </c>
      <c r="P5781" s="6">
        <v>84732</v>
      </c>
      <c r="Q5781" s="6">
        <v>65938.2</v>
      </c>
    </row>
    <row r="5782" spans="7:17" x14ac:dyDescent="0.3">
      <c r="G5782" s="3" t="s">
        <v>23</v>
      </c>
      <c r="H5782" s="3" t="s">
        <v>77</v>
      </c>
      <c r="I5782" s="3" t="s">
        <v>25</v>
      </c>
      <c r="J5782" s="3" t="s">
        <v>80</v>
      </c>
      <c r="K5782" s="3" t="s">
        <v>24</v>
      </c>
      <c r="L5782" s="6">
        <v>12030</v>
      </c>
      <c r="M5782" s="6">
        <v>65219</v>
      </c>
      <c r="N5782" s="6">
        <v>50249</v>
      </c>
      <c r="O5782" s="6">
        <v>117461</v>
      </c>
      <c r="P5782" s="6">
        <v>100893</v>
      </c>
      <c r="Q5782" s="6">
        <v>69170.399999999994</v>
      </c>
    </row>
    <row r="5783" spans="7:17" x14ac:dyDescent="0.3">
      <c r="G5783" s="3" t="s">
        <v>23</v>
      </c>
      <c r="H5783" s="3" t="s">
        <v>77</v>
      </c>
      <c r="I5783" s="3" t="s">
        <v>25</v>
      </c>
      <c r="J5783" s="3" t="s">
        <v>81</v>
      </c>
      <c r="K5783" s="3" t="s">
        <v>82</v>
      </c>
      <c r="L5783" s="6">
        <v>12030</v>
      </c>
      <c r="M5783" s="6">
        <v>65219</v>
      </c>
      <c r="N5783" s="6">
        <v>50249</v>
      </c>
      <c r="O5783" s="6">
        <v>36016</v>
      </c>
      <c r="P5783" s="6">
        <v>33332</v>
      </c>
      <c r="Q5783" s="6">
        <v>39369.199999999997</v>
      </c>
    </row>
    <row r="5784" spans="7:17" x14ac:dyDescent="0.3">
      <c r="G5784" s="3" t="s">
        <v>23</v>
      </c>
      <c r="H5784" s="3" t="s">
        <v>77</v>
      </c>
      <c r="I5784" s="3" t="s">
        <v>25</v>
      </c>
      <c r="J5784" s="3" t="s">
        <v>81</v>
      </c>
      <c r="K5784" s="3" t="s">
        <v>83</v>
      </c>
      <c r="L5784" s="6">
        <v>12030</v>
      </c>
      <c r="M5784" s="6">
        <v>65219</v>
      </c>
      <c r="N5784" s="6">
        <v>50249</v>
      </c>
      <c r="O5784" s="6">
        <v>36016</v>
      </c>
      <c r="P5784" s="6">
        <v>41696</v>
      </c>
      <c r="Q5784" s="6">
        <v>41042</v>
      </c>
    </row>
    <row r="5785" spans="7:17" x14ac:dyDescent="0.3">
      <c r="G5785" s="3" t="s">
        <v>23</v>
      </c>
      <c r="H5785" s="3" t="s">
        <v>77</v>
      </c>
      <c r="I5785" s="3" t="s">
        <v>25</v>
      </c>
      <c r="J5785" s="3" t="s">
        <v>81</v>
      </c>
      <c r="K5785" s="3" t="s">
        <v>84</v>
      </c>
      <c r="L5785" s="6">
        <v>12030</v>
      </c>
      <c r="M5785" s="6">
        <v>65219</v>
      </c>
      <c r="N5785" s="6">
        <v>50249</v>
      </c>
      <c r="O5785" s="6">
        <v>36016</v>
      </c>
      <c r="P5785" s="6">
        <v>84732</v>
      </c>
      <c r="Q5785" s="6">
        <v>49649.2</v>
      </c>
    </row>
    <row r="5786" spans="7:17" x14ac:dyDescent="0.3">
      <c r="G5786" s="3" t="s">
        <v>23</v>
      </c>
      <c r="H5786" s="3" t="s">
        <v>77</v>
      </c>
      <c r="I5786" s="3" t="s">
        <v>25</v>
      </c>
      <c r="J5786" s="3" t="s">
        <v>81</v>
      </c>
      <c r="K5786" s="3" t="s">
        <v>24</v>
      </c>
      <c r="L5786" s="6">
        <v>12030</v>
      </c>
      <c r="M5786" s="6">
        <v>65219</v>
      </c>
      <c r="N5786" s="6">
        <v>50249</v>
      </c>
      <c r="O5786" s="6">
        <v>36016</v>
      </c>
      <c r="P5786" s="6">
        <v>100893</v>
      </c>
      <c r="Q5786" s="6">
        <v>52881.4</v>
      </c>
    </row>
    <row r="5787" spans="7:17" x14ac:dyDescent="0.3">
      <c r="G5787" s="3" t="s">
        <v>23</v>
      </c>
      <c r="H5787" s="3" t="s">
        <v>77</v>
      </c>
      <c r="I5787" s="3" t="s">
        <v>25</v>
      </c>
      <c r="J5787" s="3" t="s">
        <v>82</v>
      </c>
      <c r="K5787" s="3" t="s">
        <v>83</v>
      </c>
      <c r="L5787" s="6">
        <v>12030</v>
      </c>
      <c r="M5787" s="6">
        <v>65219</v>
      </c>
      <c r="N5787" s="6">
        <v>50249</v>
      </c>
      <c r="O5787" s="6">
        <v>33332</v>
      </c>
      <c r="P5787" s="6">
        <v>41696</v>
      </c>
      <c r="Q5787" s="6">
        <v>40505.199999999997</v>
      </c>
    </row>
    <row r="5788" spans="7:17" x14ac:dyDescent="0.3">
      <c r="G5788" s="3" t="s">
        <v>23</v>
      </c>
      <c r="H5788" s="3" t="s">
        <v>77</v>
      </c>
      <c r="I5788" s="3" t="s">
        <v>25</v>
      </c>
      <c r="J5788" s="3" t="s">
        <v>82</v>
      </c>
      <c r="K5788" s="3" t="s">
        <v>84</v>
      </c>
      <c r="L5788" s="6">
        <v>12030</v>
      </c>
      <c r="M5788" s="6">
        <v>65219</v>
      </c>
      <c r="N5788" s="6">
        <v>50249</v>
      </c>
      <c r="O5788" s="6">
        <v>33332</v>
      </c>
      <c r="P5788" s="6">
        <v>84732</v>
      </c>
      <c r="Q5788" s="6">
        <v>49112.4</v>
      </c>
    </row>
    <row r="5789" spans="7:17" x14ac:dyDescent="0.3">
      <c r="G5789" s="3" t="s">
        <v>23</v>
      </c>
      <c r="H5789" s="3" t="s">
        <v>77</v>
      </c>
      <c r="I5789" s="3" t="s">
        <v>25</v>
      </c>
      <c r="J5789" s="3" t="s">
        <v>82</v>
      </c>
      <c r="K5789" s="3" t="s">
        <v>24</v>
      </c>
      <c r="L5789" s="6">
        <v>12030</v>
      </c>
      <c r="M5789" s="6">
        <v>65219</v>
      </c>
      <c r="N5789" s="6">
        <v>50249</v>
      </c>
      <c r="O5789" s="6">
        <v>33332</v>
      </c>
      <c r="P5789" s="6">
        <v>100893</v>
      </c>
      <c r="Q5789" s="6">
        <v>52344.6</v>
      </c>
    </row>
    <row r="5790" spans="7:17" x14ac:dyDescent="0.3">
      <c r="G5790" s="3" t="s">
        <v>23</v>
      </c>
      <c r="H5790" s="3" t="s">
        <v>77</v>
      </c>
      <c r="I5790" s="3" t="s">
        <v>25</v>
      </c>
      <c r="J5790" s="3" t="s">
        <v>83</v>
      </c>
      <c r="K5790" s="3" t="s">
        <v>84</v>
      </c>
      <c r="L5790" s="6">
        <v>12030</v>
      </c>
      <c r="M5790" s="6">
        <v>65219</v>
      </c>
      <c r="N5790" s="6">
        <v>50249</v>
      </c>
      <c r="O5790" s="6">
        <v>41696</v>
      </c>
      <c r="P5790" s="6">
        <v>84732</v>
      </c>
      <c r="Q5790" s="6">
        <v>50785.2</v>
      </c>
    </row>
    <row r="5791" spans="7:17" x14ac:dyDescent="0.3">
      <c r="G5791" s="3" t="s">
        <v>23</v>
      </c>
      <c r="H5791" s="3" t="s">
        <v>77</v>
      </c>
      <c r="I5791" s="3" t="s">
        <v>25</v>
      </c>
      <c r="J5791" s="3" t="s">
        <v>83</v>
      </c>
      <c r="K5791" s="3" t="s">
        <v>24</v>
      </c>
      <c r="L5791" s="6">
        <v>12030</v>
      </c>
      <c r="M5791" s="6">
        <v>65219</v>
      </c>
      <c r="N5791" s="6">
        <v>50249</v>
      </c>
      <c r="O5791" s="6">
        <v>41696</v>
      </c>
      <c r="P5791" s="6">
        <v>100893</v>
      </c>
      <c r="Q5791" s="6">
        <v>54017.4</v>
      </c>
    </row>
    <row r="5792" spans="7:17" x14ac:dyDescent="0.3">
      <c r="G5792" s="3" t="s">
        <v>23</v>
      </c>
      <c r="H5792" s="3" t="s">
        <v>77</v>
      </c>
      <c r="I5792" s="3" t="s">
        <v>25</v>
      </c>
      <c r="J5792" s="3" t="s">
        <v>84</v>
      </c>
      <c r="K5792" s="3" t="s">
        <v>24</v>
      </c>
      <c r="L5792" s="6">
        <v>12030</v>
      </c>
      <c r="M5792" s="6">
        <v>65219</v>
      </c>
      <c r="N5792" s="6">
        <v>50249</v>
      </c>
      <c r="O5792" s="6">
        <v>84732</v>
      </c>
      <c r="P5792" s="6">
        <v>100893</v>
      </c>
      <c r="Q5792" s="6">
        <v>62624.6</v>
      </c>
    </row>
    <row r="5793" spans="7:17" x14ac:dyDescent="0.3">
      <c r="G5793" s="3" t="s">
        <v>23</v>
      </c>
      <c r="H5793" s="3" t="s">
        <v>77</v>
      </c>
      <c r="I5793" s="3" t="s">
        <v>80</v>
      </c>
      <c r="J5793" s="3" t="s">
        <v>81</v>
      </c>
      <c r="K5793" s="3" t="s">
        <v>82</v>
      </c>
      <c r="L5793" s="6">
        <v>12030</v>
      </c>
      <c r="M5793" s="6">
        <v>65219</v>
      </c>
      <c r="N5793" s="6">
        <v>117461</v>
      </c>
      <c r="O5793" s="6">
        <v>36016</v>
      </c>
      <c r="P5793" s="6">
        <v>33332</v>
      </c>
      <c r="Q5793" s="6">
        <v>52811.6</v>
      </c>
    </row>
    <row r="5794" spans="7:17" x14ac:dyDescent="0.3">
      <c r="G5794" s="3" t="s">
        <v>23</v>
      </c>
      <c r="H5794" s="3" t="s">
        <v>77</v>
      </c>
      <c r="I5794" s="3" t="s">
        <v>80</v>
      </c>
      <c r="J5794" s="3" t="s">
        <v>81</v>
      </c>
      <c r="K5794" s="3" t="s">
        <v>83</v>
      </c>
      <c r="L5794" s="6">
        <v>12030</v>
      </c>
      <c r="M5794" s="6">
        <v>65219</v>
      </c>
      <c r="N5794" s="6">
        <v>117461</v>
      </c>
      <c r="O5794" s="6">
        <v>36016</v>
      </c>
      <c r="P5794" s="6">
        <v>41696</v>
      </c>
      <c r="Q5794" s="6">
        <v>54484.4</v>
      </c>
    </row>
    <row r="5795" spans="7:17" x14ac:dyDescent="0.3">
      <c r="G5795" s="3" t="s">
        <v>23</v>
      </c>
      <c r="H5795" s="3" t="s">
        <v>77</v>
      </c>
      <c r="I5795" s="3" t="s">
        <v>80</v>
      </c>
      <c r="J5795" s="3" t="s">
        <v>81</v>
      </c>
      <c r="K5795" s="3" t="s">
        <v>84</v>
      </c>
      <c r="L5795" s="6">
        <v>12030</v>
      </c>
      <c r="M5795" s="6">
        <v>65219</v>
      </c>
      <c r="N5795" s="6">
        <v>117461</v>
      </c>
      <c r="O5795" s="6">
        <v>36016</v>
      </c>
      <c r="P5795" s="6">
        <v>84732</v>
      </c>
      <c r="Q5795" s="6">
        <v>63091.6</v>
      </c>
    </row>
    <row r="5796" spans="7:17" x14ac:dyDescent="0.3">
      <c r="G5796" s="3" t="s">
        <v>23</v>
      </c>
      <c r="H5796" s="3" t="s">
        <v>77</v>
      </c>
      <c r="I5796" s="3" t="s">
        <v>80</v>
      </c>
      <c r="J5796" s="3" t="s">
        <v>81</v>
      </c>
      <c r="K5796" s="3" t="s">
        <v>24</v>
      </c>
      <c r="L5796" s="6">
        <v>12030</v>
      </c>
      <c r="M5796" s="6">
        <v>65219</v>
      </c>
      <c r="N5796" s="6">
        <v>117461</v>
      </c>
      <c r="O5796" s="6">
        <v>36016</v>
      </c>
      <c r="P5796" s="6">
        <v>100893</v>
      </c>
      <c r="Q5796" s="6">
        <v>66323.8</v>
      </c>
    </row>
    <row r="5797" spans="7:17" x14ac:dyDescent="0.3">
      <c r="G5797" s="3" t="s">
        <v>23</v>
      </c>
      <c r="H5797" s="3" t="s">
        <v>77</v>
      </c>
      <c r="I5797" s="3" t="s">
        <v>80</v>
      </c>
      <c r="J5797" s="3" t="s">
        <v>82</v>
      </c>
      <c r="K5797" s="3" t="s">
        <v>83</v>
      </c>
      <c r="L5797" s="6">
        <v>12030</v>
      </c>
      <c r="M5797" s="6">
        <v>65219</v>
      </c>
      <c r="N5797" s="6">
        <v>117461</v>
      </c>
      <c r="O5797" s="6">
        <v>33332</v>
      </c>
      <c r="P5797" s="6">
        <v>41696</v>
      </c>
      <c r="Q5797" s="6">
        <v>53947.6</v>
      </c>
    </row>
    <row r="5798" spans="7:17" x14ac:dyDescent="0.3">
      <c r="G5798" s="3" t="s">
        <v>23</v>
      </c>
      <c r="H5798" s="3" t="s">
        <v>77</v>
      </c>
      <c r="I5798" s="3" t="s">
        <v>80</v>
      </c>
      <c r="J5798" s="3" t="s">
        <v>82</v>
      </c>
      <c r="K5798" s="3" t="s">
        <v>84</v>
      </c>
      <c r="L5798" s="6">
        <v>12030</v>
      </c>
      <c r="M5798" s="6">
        <v>65219</v>
      </c>
      <c r="N5798" s="6">
        <v>117461</v>
      </c>
      <c r="O5798" s="6">
        <v>33332</v>
      </c>
      <c r="P5798" s="6">
        <v>84732</v>
      </c>
      <c r="Q5798" s="6">
        <v>62554.8</v>
      </c>
    </row>
    <row r="5799" spans="7:17" x14ac:dyDescent="0.3">
      <c r="G5799" s="3" t="s">
        <v>23</v>
      </c>
      <c r="H5799" s="3" t="s">
        <v>77</v>
      </c>
      <c r="I5799" s="3" t="s">
        <v>80</v>
      </c>
      <c r="J5799" s="3" t="s">
        <v>82</v>
      </c>
      <c r="K5799" s="3" t="s">
        <v>24</v>
      </c>
      <c r="L5799" s="6">
        <v>12030</v>
      </c>
      <c r="M5799" s="6">
        <v>65219</v>
      </c>
      <c r="N5799" s="6">
        <v>117461</v>
      </c>
      <c r="O5799" s="6">
        <v>33332</v>
      </c>
      <c r="P5799" s="6">
        <v>100893</v>
      </c>
      <c r="Q5799" s="6">
        <v>65787</v>
      </c>
    </row>
    <row r="5800" spans="7:17" x14ac:dyDescent="0.3">
      <c r="G5800" s="3" t="s">
        <v>23</v>
      </c>
      <c r="H5800" s="3" t="s">
        <v>77</v>
      </c>
      <c r="I5800" s="3" t="s">
        <v>80</v>
      </c>
      <c r="J5800" s="3" t="s">
        <v>83</v>
      </c>
      <c r="K5800" s="3" t="s">
        <v>84</v>
      </c>
      <c r="L5800" s="6">
        <v>12030</v>
      </c>
      <c r="M5800" s="6">
        <v>65219</v>
      </c>
      <c r="N5800" s="6">
        <v>117461</v>
      </c>
      <c r="O5800" s="6">
        <v>41696</v>
      </c>
      <c r="P5800" s="6">
        <v>84732</v>
      </c>
      <c r="Q5800" s="6">
        <v>64227.6</v>
      </c>
    </row>
    <row r="5801" spans="7:17" x14ac:dyDescent="0.3">
      <c r="G5801" s="3" t="s">
        <v>23</v>
      </c>
      <c r="H5801" s="3" t="s">
        <v>77</v>
      </c>
      <c r="I5801" s="3" t="s">
        <v>80</v>
      </c>
      <c r="J5801" s="3" t="s">
        <v>83</v>
      </c>
      <c r="K5801" s="3" t="s">
        <v>24</v>
      </c>
      <c r="L5801" s="6">
        <v>12030</v>
      </c>
      <c r="M5801" s="6">
        <v>65219</v>
      </c>
      <c r="N5801" s="6">
        <v>117461</v>
      </c>
      <c r="O5801" s="6">
        <v>41696</v>
      </c>
      <c r="P5801" s="6">
        <v>100893</v>
      </c>
      <c r="Q5801" s="6">
        <v>67459.8</v>
      </c>
    </row>
    <row r="5802" spans="7:17" x14ac:dyDescent="0.3">
      <c r="G5802" s="3" t="s">
        <v>23</v>
      </c>
      <c r="H5802" s="3" t="s">
        <v>77</v>
      </c>
      <c r="I5802" s="3" t="s">
        <v>80</v>
      </c>
      <c r="J5802" s="3" t="s">
        <v>84</v>
      </c>
      <c r="K5802" s="3" t="s">
        <v>24</v>
      </c>
      <c r="L5802" s="6">
        <v>12030</v>
      </c>
      <c r="M5802" s="6">
        <v>65219</v>
      </c>
      <c r="N5802" s="6">
        <v>117461</v>
      </c>
      <c r="O5802" s="6">
        <v>84732</v>
      </c>
      <c r="P5802" s="6">
        <v>100893</v>
      </c>
      <c r="Q5802" s="6">
        <v>76067</v>
      </c>
    </row>
    <row r="5803" spans="7:17" x14ac:dyDescent="0.3">
      <c r="G5803" s="3" t="s">
        <v>23</v>
      </c>
      <c r="H5803" s="3" t="s">
        <v>77</v>
      </c>
      <c r="I5803" s="3" t="s">
        <v>81</v>
      </c>
      <c r="J5803" s="3" t="s">
        <v>82</v>
      </c>
      <c r="K5803" s="3" t="s">
        <v>83</v>
      </c>
      <c r="L5803" s="6">
        <v>12030</v>
      </c>
      <c r="M5803" s="6">
        <v>65219</v>
      </c>
      <c r="N5803" s="6">
        <v>36016</v>
      </c>
      <c r="O5803" s="6">
        <v>33332</v>
      </c>
      <c r="P5803" s="6">
        <v>41696</v>
      </c>
      <c r="Q5803" s="6">
        <v>37658.6</v>
      </c>
    </row>
    <row r="5804" spans="7:17" x14ac:dyDescent="0.3">
      <c r="G5804" s="3" t="s">
        <v>23</v>
      </c>
      <c r="H5804" s="3" t="s">
        <v>77</v>
      </c>
      <c r="I5804" s="3" t="s">
        <v>81</v>
      </c>
      <c r="J5804" s="3" t="s">
        <v>82</v>
      </c>
      <c r="K5804" s="3" t="s">
        <v>84</v>
      </c>
      <c r="L5804" s="6">
        <v>12030</v>
      </c>
      <c r="M5804" s="6">
        <v>65219</v>
      </c>
      <c r="N5804" s="6">
        <v>36016</v>
      </c>
      <c r="O5804" s="6">
        <v>33332</v>
      </c>
      <c r="P5804" s="6">
        <v>84732</v>
      </c>
      <c r="Q5804" s="6">
        <v>46265.8</v>
      </c>
    </row>
    <row r="5805" spans="7:17" x14ac:dyDescent="0.3">
      <c r="G5805" s="3" t="s">
        <v>23</v>
      </c>
      <c r="H5805" s="3" t="s">
        <v>77</v>
      </c>
      <c r="I5805" s="3" t="s">
        <v>81</v>
      </c>
      <c r="J5805" s="3" t="s">
        <v>82</v>
      </c>
      <c r="K5805" s="3" t="s">
        <v>24</v>
      </c>
      <c r="L5805" s="6">
        <v>12030</v>
      </c>
      <c r="M5805" s="6">
        <v>65219</v>
      </c>
      <c r="N5805" s="6">
        <v>36016</v>
      </c>
      <c r="O5805" s="6">
        <v>33332</v>
      </c>
      <c r="P5805" s="6">
        <v>100893</v>
      </c>
      <c r="Q5805" s="6">
        <v>49498</v>
      </c>
    </row>
    <row r="5806" spans="7:17" x14ac:dyDescent="0.3">
      <c r="G5806" s="3" t="s">
        <v>23</v>
      </c>
      <c r="H5806" s="3" t="s">
        <v>77</v>
      </c>
      <c r="I5806" s="3" t="s">
        <v>81</v>
      </c>
      <c r="J5806" s="3" t="s">
        <v>83</v>
      </c>
      <c r="K5806" s="3" t="s">
        <v>84</v>
      </c>
      <c r="L5806" s="6">
        <v>12030</v>
      </c>
      <c r="M5806" s="6">
        <v>65219</v>
      </c>
      <c r="N5806" s="6">
        <v>36016</v>
      </c>
      <c r="O5806" s="6">
        <v>41696</v>
      </c>
      <c r="P5806" s="6">
        <v>84732</v>
      </c>
      <c r="Q5806" s="6">
        <v>47938.6</v>
      </c>
    </row>
    <row r="5807" spans="7:17" x14ac:dyDescent="0.3">
      <c r="G5807" s="3" t="s">
        <v>23</v>
      </c>
      <c r="H5807" s="3" t="s">
        <v>77</v>
      </c>
      <c r="I5807" s="3" t="s">
        <v>81</v>
      </c>
      <c r="J5807" s="3" t="s">
        <v>83</v>
      </c>
      <c r="K5807" s="3" t="s">
        <v>24</v>
      </c>
      <c r="L5807" s="6">
        <v>12030</v>
      </c>
      <c r="M5807" s="6">
        <v>65219</v>
      </c>
      <c r="N5807" s="6">
        <v>36016</v>
      </c>
      <c r="O5807" s="6">
        <v>41696</v>
      </c>
      <c r="P5807" s="6">
        <v>100893</v>
      </c>
      <c r="Q5807" s="6">
        <v>51170.8</v>
      </c>
    </row>
    <row r="5808" spans="7:17" x14ac:dyDescent="0.3">
      <c r="G5808" s="3" t="s">
        <v>23</v>
      </c>
      <c r="H5808" s="3" t="s">
        <v>77</v>
      </c>
      <c r="I5808" s="3" t="s">
        <v>81</v>
      </c>
      <c r="J5808" s="3" t="s">
        <v>84</v>
      </c>
      <c r="K5808" s="3" t="s">
        <v>24</v>
      </c>
      <c r="L5808" s="6">
        <v>12030</v>
      </c>
      <c r="M5808" s="6">
        <v>65219</v>
      </c>
      <c r="N5808" s="6">
        <v>36016</v>
      </c>
      <c r="O5808" s="6">
        <v>84732</v>
      </c>
      <c r="P5808" s="6">
        <v>100893</v>
      </c>
      <c r="Q5808" s="6">
        <v>59778</v>
      </c>
    </row>
    <row r="5809" spans="7:17" x14ac:dyDescent="0.3">
      <c r="G5809" s="3" t="s">
        <v>23</v>
      </c>
      <c r="H5809" s="3" t="s">
        <v>77</v>
      </c>
      <c r="I5809" s="3" t="s">
        <v>82</v>
      </c>
      <c r="J5809" s="3" t="s">
        <v>83</v>
      </c>
      <c r="K5809" s="3" t="s">
        <v>84</v>
      </c>
      <c r="L5809" s="6">
        <v>12030</v>
      </c>
      <c r="M5809" s="6">
        <v>65219</v>
      </c>
      <c r="N5809" s="6">
        <v>33332</v>
      </c>
      <c r="O5809" s="6">
        <v>41696</v>
      </c>
      <c r="P5809" s="6">
        <v>84732</v>
      </c>
      <c r="Q5809" s="6">
        <v>47401.8</v>
      </c>
    </row>
    <row r="5810" spans="7:17" x14ac:dyDescent="0.3">
      <c r="G5810" s="3" t="s">
        <v>23</v>
      </c>
      <c r="H5810" s="3" t="s">
        <v>77</v>
      </c>
      <c r="I5810" s="3" t="s">
        <v>82</v>
      </c>
      <c r="J5810" s="3" t="s">
        <v>83</v>
      </c>
      <c r="K5810" s="3" t="s">
        <v>24</v>
      </c>
      <c r="L5810" s="6">
        <v>12030</v>
      </c>
      <c r="M5810" s="6">
        <v>65219</v>
      </c>
      <c r="N5810" s="6">
        <v>33332</v>
      </c>
      <c r="O5810" s="6">
        <v>41696</v>
      </c>
      <c r="P5810" s="6">
        <v>100893</v>
      </c>
      <c r="Q5810" s="6">
        <v>50634</v>
      </c>
    </row>
    <row r="5811" spans="7:17" x14ac:dyDescent="0.3">
      <c r="G5811" s="3" t="s">
        <v>23</v>
      </c>
      <c r="H5811" s="3" t="s">
        <v>77</v>
      </c>
      <c r="I5811" s="3" t="s">
        <v>82</v>
      </c>
      <c r="J5811" s="3" t="s">
        <v>84</v>
      </c>
      <c r="K5811" s="3" t="s">
        <v>24</v>
      </c>
      <c r="L5811" s="6">
        <v>12030</v>
      </c>
      <c r="M5811" s="6">
        <v>65219</v>
      </c>
      <c r="N5811" s="6">
        <v>33332</v>
      </c>
      <c r="O5811" s="6">
        <v>84732</v>
      </c>
      <c r="P5811" s="6">
        <v>100893</v>
      </c>
      <c r="Q5811" s="6">
        <v>59241.2</v>
      </c>
    </row>
    <row r="5812" spans="7:17" x14ac:dyDescent="0.3">
      <c r="G5812" s="3" t="s">
        <v>23</v>
      </c>
      <c r="H5812" s="3" t="s">
        <v>77</v>
      </c>
      <c r="I5812" s="3" t="s">
        <v>83</v>
      </c>
      <c r="J5812" s="3" t="s">
        <v>84</v>
      </c>
      <c r="K5812" s="3" t="s">
        <v>24</v>
      </c>
      <c r="L5812" s="6">
        <v>12030</v>
      </c>
      <c r="M5812" s="6">
        <v>65219</v>
      </c>
      <c r="N5812" s="6">
        <v>41696</v>
      </c>
      <c r="O5812" s="6">
        <v>84732</v>
      </c>
      <c r="P5812" s="6">
        <v>100893</v>
      </c>
      <c r="Q5812" s="6">
        <v>60914</v>
      </c>
    </row>
    <row r="5813" spans="7:17" x14ac:dyDescent="0.3">
      <c r="G5813" s="3" t="s">
        <v>23</v>
      </c>
      <c r="H5813" s="3" t="s">
        <v>78</v>
      </c>
      <c r="I5813" s="3" t="s">
        <v>79</v>
      </c>
      <c r="J5813" s="3" t="s">
        <v>25</v>
      </c>
      <c r="K5813" s="3" t="s">
        <v>80</v>
      </c>
      <c r="L5813" s="6">
        <v>12030</v>
      </c>
      <c r="M5813" s="6">
        <v>94450</v>
      </c>
      <c r="N5813" s="6">
        <v>97051</v>
      </c>
      <c r="O5813" s="6">
        <v>50249</v>
      </c>
      <c r="P5813" s="6">
        <v>117461</v>
      </c>
      <c r="Q5813" s="6">
        <v>74248.2</v>
      </c>
    </row>
    <row r="5814" spans="7:17" x14ac:dyDescent="0.3">
      <c r="G5814" s="3" t="s">
        <v>23</v>
      </c>
      <c r="H5814" s="3" t="s">
        <v>78</v>
      </c>
      <c r="I5814" s="3" t="s">
        <v>79</v>
      </c>
      <c r="J5814" s="3" t="s">
        <v>25</v>
      </c>
      <c r="K5814" s="3" t="s">
        <v>81</v>
      </c>
      <c r="L5814" s="6">
        <v>12030</v>
      </c>
      <c r="M5814" s="6">
        <v>94450</v>
      </c>
      <c r="N5814" s="6">
        <v>97051</v>
      </c>
      <c r="O5814" s="6">
        <v>50249</v>
      </c>
      <c r="P5814" s="6">
        <v>36016</v>
      </c>
      <c r="Q5814" s="6">
        <v>57959.199999999997</v>
      </c>
    </row>
    <row r="5815" spans="7:17" x14ac:dyDescent="0.3">
      <c r="G5815" s="3" t="s">
        <v>23</v>
      </c>
      <c r="H5815" s="3" t="s">
        <v>78</v>
      </c>
      <c r="I5815" s="3" t="s">
        <v>79</v>
      </c>
      <c r="J5815" s="3" t="s">
        <v>25</v>
      </c>
      <c r="K5815" s="3" t="s">
        <v>82</v>
      </c>
      <c r="L5815" s="6">
        <v>12030</v>
      </c>
      <c r="M5815" s="6">
        <v>94450</v>
      </c>
      <c r="N5815" s="6">
        <v>97051</v>
      </c>
      <c r="O5815" s="6">
        <v>50249</v>
      </c>
      <c r="P5815" s="6">
        <v>33332</v>
      </c>
      <c r="Q5815" s="6">
        <v>57422.400000000001</v>
      </c>
    </row>
    <row r="5816" spans="7:17" x14ac:dyDescent="0.3">
      <c r="G5816" s="3" t="s">
        <v>23</v>
      </c>
      <c r="H5816" s="3" t="s">
        <v>78</v>
      </c>
      <c r="I5816" s="3" t="s">
        <v>79</v>
      </c>
      <c r="J5816" s="3" t="s">
        <v>25</v>
      </c>
      <c r="K5816" s="3" t="s">
        <v>83</v>
      </c>
      <c r="L5816" s="6">
        <v>12030</v>
      </c>
      <c r="M5816" s="6">
        <v>94450</v>
      </c>
      <c r="N5816" s="6">
        <v>97051</v>
      </c>
      <c r="O5816" s="6">
        <v>50249</v>
      </c>
      <c r="P5816" s="6">
        <v>41696</v>
      </c>
      <c r="Q5816" s="6">
        <v>59095.199999999997</v>
      </c>
    </row>
    <row r="5817" spans="7:17" x14ac:dyDescent="0.3">
      <c r="G5817" s="3" t="s">
        <v>23</v>
      </c>
      <c r="H5817" s="3" t="s">
        <v>78</v>
      </c>
      <c r="I5817" s="3" t="s">
        <v>79</v>
      </c>
      <c r="J5817" s="3" t="s">
        <v>25</v>
      </c>
      <c r="K5817" s="3" t="s">
        <v>84</v>
      </c>
      <c r="L5817" s="6">
        <v>12030</v>
      </c>
      <c r="M5817" s="6">
        <v>94450</v>
      </c>
      <c r="N5817" s="6">
        <v>97051</v>
      </c>
      <c r="O5817" s="6">
        <v>50249</v>
      </c>
      <c r="P5817" s="6">
        <v>84732</v>
      </c>
      <c r="Q5817" s="6">
        <v>67702.399999999994</v>
      </c>
    </row>
    <row r="5818" spans="7:17" x14ac:dyDescent="0.3">
      <c r="G5818" s="3" t="s">
        <v>23</v>
      </c>
      <c r="H5818" s="3" t="s">
        <v>78</v>
      </c>
      <c r="I5818" s="3" t="s">
        <v>79</v>
      </c>
      <c r="J5818" s="3" t="s">
        <v>25</v>
      </c>
      <c r="K5818" s="3" t="s">
        <v>24</v>
      </c>
      <c r="L5818" s="6">
        <v>12030</v>
      </c>
      <c r="M5818" s="6">
        <v>94450</v>
      </c>
      <c r="N5818" s="6">
        <v>97051</v>
      </c>
      <c r="O5818" s="6">
        <v>50249</v>
      </c>
      <c r="P5818" s="6">
        <v>100893</v>
      </c>
      <c r="Q5818" s="6">
        <v>70934.600000000006</v>
      </c>
    </row>
    <row r="5819" spans="7:17" x14ac:dyDescent="0.3">
      <c r="G5819" s="3" t="s">
        <v>23</v>
      </c>
      <c r="H5819" s="3" t="s">
        <v>78</v>
      </c>
      <c r="I5819" s="3" t="s">
        <v>79</v>
      </c>
      <c r="J5819" s="3" t="s">
        <v>80</v>
      </c>
      <c r="K5819" s="3" t="s">
        <v>81</v>
      </c>
      <c r="L5819" s="6">
        <v>12030</v>
      </c>
      <c r="M5819" s="6">
        <v>94450</v>
      </c>
      <c r="N5819" s="6">
        <v>97051</v>
      </c>
      <c r="O5819" s="6">
        <v>117461</v>
      </c>
      <c r="P5819" s="6">
        <v>36016</v>
      </c>
      <c r="Q5819" s="6">
        <v>71401.600000000006</v>
      </c>
    </row>
    <row r="5820" spans="7:17" x14ac:dyDescent="0.3">
      <c r="G5820" s="3" t="s">
        <v>23</v>
      </c>
      <c r="H5820" s="3" t="s">
        <v>78</v>
      </c>
      <c r="I5820" s="3" t="s">
        <v>79</v>
      </c>
      <c r="J5820" s="3" t="s">
        <v>80</v>
      </c>
      <c r="K5820" s="3" t="s">
        <v>82</v>
      </c>
      <c r="L5820" s="6">
        <v>12030</v>
      </c>
      <c r="M5820" s="6">
        <v>94450</v>
      </c>
      <c r="N5820" s="6">
        <v>97051</v>
      </c>
      <c r="O5820" s="6">
        <v>117461</v>
      </c>
      <c r="P5820" s="6">
        <v>33332</v>
      </c>
      <c r="Q5820" s="6">
        <v>70864.800000000003</v>
      </c>
    </row>
    <row r="5821" spans="7:17" x14ac:dyDescent="0.3">
      <c r="G5821" s="3" t="s">
        <v>23</v>
      </c>
      <c r="H5821" s="3" t="s">
        <v>78</v>
      </c>
      <c r="I5821" s="3" t="s">
        <v>79</v>
      </c>
      <c r="J5821" s="3" t="s">
        <v>80</v>
      </c>
      <c r="K5821" s="3" t="s">
        <v>83</v>
      </c>
      <c r="L5821" s="6">
        <v>12030</v>
      </c>
      <c r="M5821" s="6">
        <v>94450</v>
      </c>
      <c r="N5821" s="6">
        <v>97051</v>
      </c>
      <c r="O5821" s="6">
        <v>117461</v>
      </c>
      <c r="P5821" s="6">
        <v>41696</v>
      </c>
      <c r="Q5821" s="6">
        <v>72537.600000000006</v>
      </c>
    </row>
    <row r="5822" spans="7:17" x14ac:dyDescent="0.3">
      <c r="G5822" s="3" t="s">
        <v>23</v>
      </c>
      <c r="H5822" s="3" t="s">
        <v>78</v>
      </c>
      <c r="I5822" s="3" t="s">
        <v>79</v>
      </c>
      <c r="J5822" s="3" t="s">
        <v>80</v>
      </c>
      <c r="K5822" s="3" t="s">
        <v>84</v>
      </c>
      <c r="L5822" s="6">
        <v>12030</v>
      </c>
      <c r="M5822" s="6">
        <v>94450</v>
      </c>
      <c r="N5822" s="6">
        <v>97051</v>
      </c>
      <c r="O5822" s="6">
        <v>117461</v>
      </c>
      <c r="P5822" s="6">
        <v>84732</v>
      </c>
      <c r="Q5822" s="6">
        <v>81144.800000000003</v>
      </c>
    </row>
    <row r="5823" spans="7:17" x14ac:dyDescent="0.3">
      <c r="G5823" s="3" t="s">
        <v>23</v>
      </c>
      <c r="H5823" s="3" t="s">
        <v>78</v>
      </c>
      <c r="I5823" s="3" t="s">
        <v>79</v>
      </c>
      <c r="J5823" s="3" t="s">
        <v>80</v>
      </c>
      <c r="K5823" s="3" t="s">
        <v>24</v>
      </c>
      <c r="L5823" s="6">
        <v>12030</v>
      </c>
      <c r="M5823" s="6">
        <v>94450</v>
      </c>
      <c r="N5823" s="6">
        <v>97051</v>
      </c>
      <c r="O5823" s="6">
        <v>117461</v>
      </c>
      <c r="P5823" s="6">
        <v>100893</v>
      </c>
      <c r="Q5823" s="6">
        <v>84377</v>
      </c>
    </row>
    <row r="5824" spans="7:17" x14ac:dyDescent="0.3">
      <c r="G5824" s="3" t="s">
        <v>23</v>
      </c>
      <c r="H5824" s="3" t="s">
        <v>78</v>
      </c>
      <c r="I5824" s="3" t="s">
        <v>79</v>
      </c>
      <c r="J5824" s="3" t="s">
        <v>81</v>
      </c>
      <c r="K5824" s="3" t="s">
        <v>82</v>
      </c>
      <c r="L5824" s="6">
        <v>12030</v>
      </c>
      <c r="M5824" s="6">
        <v>94450</v>
      </c>
      <c r="N5824" s="6">
        <v>97051</v>
      </c>
      <c r="O5824" s="6">
        <v>36016</v>
      </c>
      <c r="P5824" s="6">
        <v>33332</v>
      </c>
      <c r="Q5824" s="6">
        <v>54575.8</v>
      </c>
    </row>
    <row r="5825" spans="7:17" x14ac:dyDescent="0.3">
      <c r="G5825" s="3" t="s">
        <v>23</v>
      </c>
      <c r="H5825" s="3" t="s">
        <v>78</v>
      </c>
      <c r="I5825" s="3" t="s">
        <v>79</v>
      </c>
      <c r="J5825" s="3" t="s">
        <v>81</v>
      </c>
      <c r="K5825" s="3" t="s">
        <v>83</v>
      </c>
      <c r="L5825" s="6">
        <v>12030</v>
      </c>
      <c r="M5825" s="6">
        <v>94450</v>
      </c>
      <c r="N5825" s="6">
        <v>97051</v>
      </c>
      <c r="O5825" s="6">
        <v>36016</v>
      </c>
      <c r="P5825" s="6">
        <v>41696</v>
      </c>
      <c r="Q5825" s="6">
        <v>56248.6</v>
      </c>
    </row>
    <row r="5826" spans="7:17" x14ac:dyDescent="0.3">
      <c r="G5826" s="3" t="s">
        <v>23</v>
      </c>
      <c r="H5826" s="3" t="s">
        <v>78</v>
      </c>
      <c r="I5826" s="3" t="s">
        <v>79</v>
      </c>
      <c r="J5826" s="3" t="s">
        <v>81</v>
      </c>
      <c r="K5826" s="3" t="s">
        <v>84</v>
      </c>
      <c r="L5826" s="6">
        <v>12030</v>
      </c>
      <c r="M5826" s="6">
        <v>94450</v>
      </c>
      <c r="N5826" s="6">
        <v>97051</v>
      </c>
      <c r="O5826" s="6">
        <v>36016</v>
      </c>
      <c r="P5826" s="6">
        <v>84732</v>
      </c>
      <c r="Q5826" s="6">
        <v>64855.8</v>
      </c>
    </row>
    <row r="5827" spans="7:17" x14ac:dyDescent="0.3">
      <c r="G5827" s="3" t="s">
        <v>23</v>
      </c>
      <c r="H5827" s="3" t="s">
        <v>78</v>
      </c>
      <c r="I5827" s="3" t="s">
        <v>79</v>
      </c>
      <c r="J5827" s="3" t="s">
        <v>81</v>
      </c>
      <c r="K5827" s="3" t="s">
        <v>24</v>
      </c>
      <c r="L5827" s="6">
        <v>12030</v>
      </c>
      <c r="M5827" s="6">
        <v>94450</v>
      </c>
      <c r="N5827" s="6">
        <v>97051</v>
      </c>
      <c r="O5827" s="6">
        <v>36016</v>
      </c>
      <c r="P5827" s="6">
        <v>100893</v>
      </c>
      <c r="Q5827" s="6">
        <v>68088</v>
      </c>
    </row>
    <row r="5828" spans="7:17" x14ac:dyDescent="0.3">
      <c r="G5828" s="3" t="s">
        <v>23</v>
      </c>
      <c r="H5828" s="3" t="s">
        <v>78</v>
      </c>
      <c r="I5828" s="3" t="s">
        <v>79</v>
      </c>
      <c r="J5828" s="3" t="s">
        <v>82</v>
      </c>
      <c r="K5828" s="3" t="s">
        <v>83</v>
      </c>
      <c r="L5828" s="6">
        <v>12030</v>
      </c>
      <c r="M5828" s="6">
        <v>94450</v>
      </c>
      <c r="N5828" s="6">
        <v>97051</v>
      </c>
      <c r="O5828" s="6">
        <v>33332</v>
      </c>
      <c r="P5828" s="6">
        <v>41696</v>
      </c>
      <c r="Q5828" s="6">
        <v>55711.8</v>
      </c>
    </row>
    <row r="5829" spans="7:17" x14ac:dyDescent="0.3">
      <c r="G5829" s="3" t="s">
        <v>23</v>
      </c>
      <c r="H5829" s="3" t="s">
        <v>78</v>
      </c>
      <c r="I5829" s="3" t="s">
        <v>79</v>
      </c>
      <c r="J5829" s="3" t="s">
        <v>82</v>
      </c>
      <c r="K5829" s="3" t="s">
        <v>84</v>
      </c>
      <c r="L5829" s="6">
        <v>12030</v>
      </c>
      <c r="M5829" s="6">
        <v>94450</v>
      </c>
      <c r="N5829" s="6">
        <v>97051</v>
      </c>
      <c r="O5829" s="6">
        <v>33332</v>
      </c>
      <c r="P5829" s="6">
        <v>84732</v>
      </c>
      <c r="Q5829" s="6">
        <v>64319</v>
      </c>
    </row>
    <row r="5830" spans="7:17" x14ac:dyDescent="0.3">
      <c r="G5830" s="3" t="s">
        <v>23</v>
      </c>
      <c r="H5830" s="3" t="s">
        <v>78</v>
      </c>
      <c r="I5830" s="3" t="s">
        <v>79</v>
      </c>
      <c r="J5830" s="3" t="s">
        <v>82</v>
      </c>
      <c r="K5830" s="3" t="s">
        <v>24</v>
      </c>
      <c r="L5830" s="6">
        <v>12030</v>
      </c>
      <c r="M5830" s="6">
        <v>94450</v>
      </c>
      <c r="N5830" s="6">
        <v>97051</v>
      </c>
      <c r="O5830" s="6">
        <v>33332</v>
      </c>
      <c r="P5830" s="6">
        <v>100893</v>
      </c>
      <c r="Q5830" s="6">
        <v>67551.199999999997</v>
      </c>
    </row>
    <row r="5831" spans="7:17" x14ac:dyDescent="0.3">
      <c r="G5831" s="3" t="s">
        <v>23</v>
      </c>
      <c r="H5831" s="3" t="s">
        <v>78</v>
      </c>
      <c r="I5831" s="3" t="s">
        <v>79</v>
      </c>
      <c r="J5831" s="3" t="s">
        <v>83</v>
      </c>
      <c r="K5831" s="3" t="s">
        <v>84</v>
      </c>
      <c r="L5831" s="6">
        <v>12030</v>
      </c>
      <c r="M5831" s="6">
        <v>94450</v>
      </c>
      <c r="N5831" s="6">
        <v>97051</v>
      </c>
      <c r="O5831" s="6">
        <v>41696</v>
      </c>
      <c r="P5831" s="6">
        <v>84732</v>
      </c>
      <c r="Q5831" s="6">
        <v>65991.8</v>
      </c>
    </row>
    <row r="5832" spans="7:17" x14ac:dyDescent="0.3">
      <c r="G5832" s="3" t="s">
        <v>23</v>
      </c>
      <c r="H5832" s="3" t="s">
        <v>78</v>
      </c>
      <c r="I5832" s="3" t="s">
        <v>79</v>
      </c>
      <c r="J5832" s="3" t="s">
        <v>83</v>
      </c>
      <c r="K5832" s="3" t="s">
        <v>24</v>
      </c>
      <c r="L5832" s="6">
        <v>12030</v>
      </c>
      <c r="M5832" s="6">
        <v>94450</v>
      </c>
      <c r="N5832" s="6">
        <v>97051</v>
      </c>
      <c r="O5832" s="6">
        <v>41696</v>
      </c>
      <c r="P5832" s="6">
        <v>100893</v>
      </c>
      <c r="Q5832" s="6">
        <v>69224</v>
      </c>
    </row>
    <row r="5833" spans="7:17" x14ac:dyDescent="0.3">
      <c r="G5833" s="3" t="s">
        <v>23</v>
      </c>
      <c r="H5833" s="3" t="s">
        <v>78</v>
      </c>
      <c r="I5833" s="3" t="s">
        <v>79</v>
      </c>
      <c r="J5833" s="3" t="s">
        <v>84</v>
      </c>
      <c r="K5833" s="3" t="s">
        <v>24</v>
      </c>
      <c r="L5833" s="6">
        <v>12030</v>
      </c>
      <c r="M5833" s="6">
        <v>94450</v>
      </c>
      <c r="N5833" s="6">
        <v>97051</v>
      </c>
      <c r="O5833" s="6">
        <v>84732</v>
      </c>
      <c r="P5833" s="6">
        <v>100893</v>
      </c>
      <c r="Q5833" s="6">
        <v>77831.199999999997</v>
      </c>
    </row>
    <row r="5834" spans="7:17" x14ac:dyDescent="0.3">
      <c r="G5834" s="3" t="s">
        <v>23</v>
      </c>
      <c r="H5834" s="3" t="s">
        <v>78</v>
      </c>
      <c r="I5834" s="3" t="s">
        <v>25</v>
      </c>
      <c r="J5834" s="3" t="s">
        <v>80</v>
      </c>
      <c r="K5834" s="3" t="s">
        <v>81</v>
      </c>
      <c r="L5834" s="6">
        <v>12030</v>
      </c>
      <c r="M5834" s="6">
        <v>94450</v>
      </c>
      <c r="N5834" s="6">
        <v>50249</v>
      </c>
      <c r="O5834" s="6">
        <v>117461</v>
      </c>
      <c r="P5834" s="6">
        <v>36016</v>
      </c>
      <c r="Q5834" s="6">
        <v>62041.2</v>
      </c>
    </row>
    <row r="5835" spans="7:17" x14ac:dyDescent="0.3">
      <c r="G5835" s="3" t="s">
        <v>23</v>
      </c>
      <c r="H5835" s="3" t="s">
        <v>78</v>
      </c>
      <c r="I5835" s="3" t="s">
        <v>25</v>
      </c>
      <c r="J5835" s="3" t="s">
        <v>80</v>
      </c>
      <c r="K5835" s="3" t="s">
        <v>82</v>
      </c>
      <c r="L5835" s="6">
        <v>12030</v>
      </c>
      <c r="M5835" s="6">
        <v>94450</v>
      </c>
      <c r="N5835" s="6">
        <v>50249</v>
      </c>
      <c r="O5835" s="6">
        <v>117461</v>
      </c>
      <c r="P5835" s="6">
        <v>33332</v>
      </c>
      <c r="Q5835" s="6">
        <v>61504.4</v>
      </c>
    </row>
    <row r="5836" spans="7:17" x14ac:dyDescent="0.3">
      <c r="G5836" s="3" t="s">
        <v>23</v>
      </c>
      <c r="H5836" s="3" t="s">
        <v>78</v>
      </c>
      <c r="I5836" s="3" t="s">
        <v>25</v>
      </c>
      <c r="J5836" s="3" t="s">
        <v>80</v>
      </c>
      <c r="K5836" s="3" t="s">
        <v>83</v>
      </c>
      <c r="L5836" s="6">
        <v>12030</v>
      </c>
      <c r="M5836" s="6">
        <v>94450</v>
      </c>
      <c r="N5836" s="6">
        <v>50249</v>
      </c>
      <c r="O5836" s="6">
        <v>117461</v>
      </c>
      <c r="P5836" s="6">
        <v>41696</v>
      </c>
      <c r="Q5836" s="6">
        <v>63177.2</v>
      </c>
    </row>
    <row r="5837" spans="7:17" x14ac:dyDescent="0.3">
      <c r="G5837" s="3" t="s">
        <v>23</v>
      </c>
      <c r="H5837" s="3" t="s">
        <v>78</v>
      </c>
      <c r="I5837" s="3" t="s">
        <v>25</v>
      </c>
      <c r="J5837" s="3" t="s">
        <v>80</v>
      </c>
      <c r="K5837" s="3" t="s">
        <v>84</v>
      </c>
      <c r="L5837" s="6">
        <v>12030</v>
      </c>
      <c r="M5837" s="6">
        <v>94450</v>
      </c>
      <c r="N5837" s="6">
        <v>50249</v>
      </c>
      <c r="O5837" s="6">
        <v>117461</v>
      </c>
      <c r="P5837" s="6">
        <v>84732</v>
      </c>
      <c r="Q5837" s="6">
        <v>71784.399999999994</v>
      </c>
    </row>
    <row r="5838" spans="7:17" x14ac:dyDescent="0.3">
      <c r="G5838" s="3" t="s">
        <v>23</v>
      </c>
      <c r="H5838" s="3" t="s">
        <v>78</v>
      </c>
      <c r="I5838" s="3" t="s">
        <v>25</v>
      </c>
      <c r="J5838" s="3" t="s">
        <v>80</v>
      </c>
      <c r="K5838" s="3" t="s">
        <v>24</v>
      </c>
      <c r="L5838" s="6">
        <v>12030</v>
      </c>
      <c r="M5838" s="6">
        <v>94450</v>
      </c>
      <c r="N5838" s="6">
        <v>50249</v>
      </c>
      <c r="O5838" s="6">
        <v>117461</v>
      </c>
      <c r="P5838" s="6">
        <v>100893</v>
      </c>
      <c r="Q5838" s="6">
        <v>75016.600000000006</v>
      </c>
    </row>
    <row r="5839" spans="7:17" x14ac:dyDescent="0.3">
      <c r="G5839" s="3" t="s">
        <v>23</v>
      </c>
      <c r="H5839" s="3" t="s">
        <v>78</v>
      </c>
      <c r="I5839" s="3" t="s">
        <v>25</v>
      </c>
      <c r="J5839" s="3" t="s">
        <v>81</v>
      </c>
      <c r="K5839" s="3" t="s">
        <v>82</v>
      </c>
      <c r="L5839" s="6">
        <v>12030</v>
      </c>
      <c r="M5839" s="6">
        <v>94450</v>
      </c>
      <c r="N5839" s="6">
        <v>50249</v>
      </c>
      <c r="O5839" s="6">
        <v>36016</v>
      </c>
      <c r="P5839" s="6">
        <v>33332</v>
      </c>
      <c r="Q5839" s="6">
        <v>45215.4</v>
      </c>
    </row>
    <row r="5840" spans="7:17" x14ac:dyDescent="0.3">
      <c r="G5840" s="3" t="s">
        <v>23</v>
      </c>
      <c r="H5840" s="3" t="s">
        <v>78</v>
      </c>
      <c r="I5840" s="3" t="s">
        <v>25</v>
      </c>
      <c r="J5840" s="3" t="s">
        <v>81</v>
      </c>
      <c r="K5840" s="3" t="s">
        <v>83</v>
      </c>
      <c r="L5840" s="6">
        <v>12030</v>
      </c>
      <c r="M5840" s="6">
        <v>94450</v>
      </c>
      <c r="N5840" s="6">
        <v>50249</v>
      </c>
      <c r="O5840" s="6">
        <v>36016</v>
      </c>
      <c r="P5840" s="6">
        <v>41696</v>
      </c>
      <c r="Q5840" s="6">
        <v>46888.2</v>
      </c>
    </row>
    <row r="5841" spans="7:17" x14ac:dyDescent="0.3">
      <c r="G5841" s="3" t="s">
        <v>23</v>
      </c>
      <c r="H5841" s="3" t="s">
        <v>78</v>
      </c>
      <c r="I5841" s="3" t="s">
        <v>25</v>
      </c>
      <c r="J5841" s="3" t="s">
        <v>81</v>
      </c>
      <c r="K5841" s="3" t="s">
        <v>84</v>
      </c>
      <c r="L5841" s="6">
        <v>12030</v>
      </c>
      <c r="M5841" s="6">
        <v>94450</v>
      </c>
      <c r="N5841" s="6">
        <v>50249</v>
      </c>
      <c r="O5841" s="6">
        <v>36016</v>
      </c>
      <c r="P5841" s="6">
        <v>84732</v>
      </c>
      <c r="Q5841" s="6">
        <v>55495.4</v>
      </c>
    </row>
    <row r="5842" spans="7:17" x14ac:dyDescent="0.3">
      <c r="G5842" s="3" t="s">
        <v>23</v>
      </c>
      <c r="H5842" s="3" t="s">
        <v>78</v>
      </c>
      <c r="I5842" s="3" t="s">
        <v>25</v>
      </c>
      <c r="J5842" s="3" t="s">
        <v>81</v>
      </c>
      <c r="K5842" s="3" t="s">
        <v>24</v>
      </c>
      <c r="L5842" s="6">
        <v>12030</v>
      </c>
      <c r="M5842" s="6">
        <v>94450</v>
      </c>
      <c r="N5842" s="6">
        <v>50249</v>
      </c>
      <c r="O5842" s="6">
        <v>36016</v>
      </c>
      <c r="P5842" s="6">
        <v>100893</v>
      </c>
      <c r="Q5842" s="6">
        <v>58727.6</v>
      </c>
    </row>
    <row r="5843" spans="7:17" x14ac:dyDescent="0.3">
      <c r="G5843" s="3" t="s">
        <v>23</v>
      </c>
      <c r="H5843" s="3" t="s">
        <v>78</v>
      </c>
      <c r="I5843" s="3" t="s">
        <v>25</v>
      </c>
      <c r="J5843" s="3" t="s">
        <v>82</v>
      </c>
      <c r="K5843" s="3" t="s">
        <v>83</v>
      </c>
      <c r="L5843" s="6">
        <v>12030</v>
      </c>
      <c r="M5843" s="6">
        <v>94450</v>
      </c>
      <c r="N5843" s="6">
        <v>50249</v>
      </c>
      <c r="O5843" s="6">
        <v>33332</v>
      </c>
      <c r="P5843" s="6">
        <v>41696</v>
      </c>
      <c r="Q5843" s="6">
        <v>46351.4</v>
      </c>
    </row>
    <row r="5844" spans="7:17" x14ac:dyDescent="0.3">
      <c r="G5844" s="3" t="s">
        <v>23</v>
      </c>
      <c r="H5844" s="3" t="s">
        <v>78</v>
      </c>
      <c r="I5844" s="3" t="s">
        <v>25</v>
      </c>
      <c r="J5844" s="3" t="s">
        <v>82</v>
      </c>
      <c r="K5844" s="3" t="s">
        <v>84</v>
      </c>
      <c r="L5844" s="6">
        <v>12030</v>
      </c>
      <c r="M5844" s="6">
        <v>94450</v>
      </c>
      <c r="N5844" s="6">
        <v>50249</v>
      </c>
      <c r="O5844" s="6">
        <v>33332</v>
      </c>
      <c r="P5844" s="6">
        <v>84732</v>
      </c>
      <c r="Q5844" s="6">
        <v>54958.6</v>
      </c>
    </row>
    <row r="5845" spans="7:17" x14ac:dyDescent="0.3">
      <c r="G5845" s="3" t="s">
        <v>23</v>
      </c>
      <c r="H5845" s="3" t="s">
        <v>78</v>
      </c>
      <c r="I5845" s="3" t="s">
        <v>25</v>
      </c>
      <c r="J5845" s="3" t="s">
        <v>82</v>
      </c>
      <c r="K5845" s="3" t="s">
        <v>24</v>
      </c>
      <c r="L5845" s="6">
        <v>12030</v>
      </c>
      <c r="M5845" s="6">
        <v>94450</v>
      </c>
      <c r="N5845" s="6">
        <v>50249</v>
      </c>
      <c r="O5845" s="6">
        <v>33332</v>
      </c>
      <c r="P5845" s="6">
        <v>100893</v>
      </c>
      <c r="Q5845" s="6">
        <v>58190.8</v>
      </c>
    </row>
    <row r="5846" spans="7:17" x14ac:dyDescent="0.3">
      <c r="G5846" s="3" t="s">
        <v>23</v>
      </c>
      <c r="H5846" s="3" t="s">
        <v>78</v>
      </c>
      <c r="I5846" s="3" t="s">
        <v>25</v>
      </c>
      <c r="J5846" s="3" t="s">
        <v>83</v>
      </c>
      <c r="K5846" s="3" t="s">
        <v>84</v>
      </c>
      <c r="L5846" s="6">
        <v>12030</v>
      </c>
      <c r="M5846" s="6">
        <v>94450</v>
      </c>
      <c r="N5846" s="6">
        <v>50249</v>
      </c>
      <c r="O5846" s="6">
        <v>41696</v>
      </c>
      <c r="P5846" s="6">
        <v>84732</v>
      </c>
      <c r="Q5846" s="6">
        <v>56631.4</v>
      </c>
    </row>
    <row r="5847" spans="7:17" x14ac:dyDescent="0.3">
      <c r="G5847" s="3" t="s">
        <v>23</v>
      </c>
      <c r="H5847" s="3" t="s">
        <v>78</v>
      </c>
      <c r="I5847" s="3" t="s">
        <v>25</v>
      </c>
      <c r="J5847" s="3" t="s">
        <v>83</v>
      </c>
      <c r="K5847" s="3" t="s">
        <v>24</v>
      </c>
      <c r="L5847" s="6">
        <v>12030</v>
      </c>
      <c r="M5847" s="6">
        <v>94450</v>
      </c>
      <c r="N5847" s="6">
        <v>50249</v>
      </c>
      <c r="O5847" s="6">
        <v>41696</v>
      </c>
      <c r="P5847" s="6">
        <v>100893</v>
      </c>
      <c r="Q5847" s="6">
        <v>59863.6</v>
      </c>
    </row>
    <row r="5848" spans="7:17" x14ac:dyDescent="0.3">
      <c r="G5848" s="3" t="s">
        <v>23</v>
      </c>
      <c r="H5848" s="3" t="s">
        <v>78</v>
      </c>
      <c r="I5848" s="3" t="s">
        <v>25</v>
      </c>
      <c r="J5848" s="3" t="s">
        <v>84</v>
      </c>
      <c r="K5848" s="3" t="s">
        <v>24</v>
      </c>
      <c r="L5848" s="6">
        <v>12030</v>
      </c>
      <c r="M5848" s="6">
        <v>94450</v>
      </c>
      <c r="N5848" s="6">
        <v>50249</v>
      </c>
      <c r="O5848" s="6">
        <v>84732</v>
      </c>
      <c r="P5848" s="6">
        <v>100893</v>
      </c>
      <c r="Q5848" s="6">
        <v>68470.8</v>
      </c>
    </row>
    <row r="5849" spans="7:17" x14ac:dyDescent="0.3">
      <c r="G5849" s="3" t="s">
        <v>23</v>
      </c>
      <c r="H5849" s="3" t="s">
        <v>78</v>
      </c>
      <c r="I5849" s="3" t="s">
        <v>80</v>
      </c>
      <c r="J5849" s="3" t="s">
        <v>81</v>
      </c>
      <c r="K5849" s="3" t="s">
        <v>82</v>
      </c>
      <c r="L5849" s="6">
        <v>12030</v>
      </c>
      <c r="M5849" s="6">
        <v>94450</v>
      </c>
      <c r="N5849" s="6">
        <v>117461</v>
      </c>
      <c r="O5849" s="6">
        <v>36016</v>
      </c>
      <c r="P5849" s="6">
        <v>33332</v>
      </c>
      <c r="Q5849" s="6">
        <v>58657.8</v>
      </c>
    </row>
    <row r="5850" spans="7:17" x14ac:dyDescent="0.3">
      <c r="G5850" s="3" t="s">
        <v>23</v>
      </c>
      <c r="H5850" s="3" t="s">
        <v>78</v>
      </c>
      <c r="I5850" s="3" t="s">
        <v>80</v>
      </c>
      <c r="J5850" s="3" t="s">
        <v>81</v>
      </c>
      <c r="K5850" s="3" t="s">
        <v>83</v>
      </c>
      <c r="L5850" s="6">
        <v>12030</v>
      </c>
      <c r="M5850" s="6">
        <v>94450</v>
      </c>
      <c r="N5850" s="6">
        <v>117461</v>
      </c>
      <c r="O5850" s="6">
        <v>36016</v>
      </c>
      <c r="P5850" s="6">
        <v>41696</v>
      </c>
      <c r="Q5850" s="6">
        <v>60330.6</v>
      </c>
    </row>
    <row r="5851" spans="7:17" x14ac:dyDescent="0.3">
      <c r="G5851" s="3" t="s">
        <v>23</v>
      </c>
      <c r="H5851" s="3" t="s">
        <v>78</v>
      </c>
      <c r="I5851" s="3" t="s">
        <v>80</v>
      </c>
      <c r="J5851" s="3" t="s">
        <v>81</v>
      </c>
      <c r="K5851" s="3" t="s">
        <v>84</v>
      </c>
      <c r="L5851" s="6">
        <v>12030</v>
      </c>
      <c r="M5851" s="6">
        <v>94450</v>
      </c>
      <c r="N5851" s="6">
        <v>117461</v>
      </c>
      <c r="O5851" s="6">
        <v>36016</v>
      </c>
      <c r="P5851" s="6">
        <v>84732</v>
      </c>
      <c r="Q5851" s="6">
        <v>68937.8</v>
      </c>
    </row>
    <row r="5852" spans="7:17" x14ac:dyDescent="0.3">
      <c r="G5852" s="3" t="s">
        <v>23</v>
      </c>
      <c r="H5852" s="3" t="s">
        <v>78</v>
      </c>
      <c r="I5852" s="3" t="s">
        <v>80</v>
      </c>
      <c r="J5852" s="3" t="s">
        <v>81</v>
      </c>
      <c r="K5852" s="3" t="s">
        <v>24</v>
      </c>
      <c r="L5852" s="6">
        <v>12030</v>
      </c>
      <c r="M5852" s="6">
        <v>94450</v>
      </c>
      <c r="N5852" s="6">
        <v>117461</v>
      </c>
      <c r="O5852" s="6">
        <v>36016</v>
      </c>
      <c r="P5852" s="6">
        <v>100893</v>
      </c>
      <c r="Q5852" s="6">
        <v>72170</v>
      </c>
    </row>
    <row r="5853" spans="7:17" x14ac:dyDescent="0.3">
      <c r="G5853" s="3" t="s">
        <v>23</v>
      </c>
      <c r="H5853" s="3" t="s">
        <v>78</v>
      </c>
      <c r="I5853" s="3" t="s">
        <v>80</v>
      </c>
      <c r="J5853" s="3" t="s">
        <v>82</v>
      </c>
      <c r="K5853" s="3" t="s">
        <v>83</v>
      </c>
      <c r="L5853" s="6">
        <v>12030</v>
      </c>
      <c r="M5853" s="6">
        <v>94450</v>
      </c>
      <c r="N5853" s="6">
        <v>117461</v>
      </c>
      <c r="O5853" s="6">
        <v>33332</v>
      </c>
      <c r="P5853" s="6">
        <v>41696</v>
      </c>
      <c r="Q5853" s="6">
        <v>59793.8</v>
      </c>
    </row>
    <row r="5854" spans="7:17" x14ac:dyDescent="0.3">
      <c r="G5854" s="3" t="s">
        <v>23</v>
      </c>
      <c r="H5854" s="3" t="s">
        <v>78</v>
      </c>
      <c r="I5854" s="3" t="s">
        <v>80</v>
      </c>
      <c r="J5854" s="3" t="s">
        <v>82</v>
      </c>
      <c r="K5854" s="3" t="s">
        <v>84</v>
      </c>
      <c r="L5854" s="6">
        <v>12030</v>
      </c>
      <c r="M5854" s="6">
        <v>94450</v>
      </c>
      <c r="N5854" s="6">
        <v>117461</v>
      </c>
      <c r="O5854" s="6">
        <v>33332</v>
      </c>
      <c r="P5854" s="6">
        <v>84732</v>
      </c>
      <c r="Q5854" s="6">
        <v>68401</v>
      </c>
    </row>
    <row r="5855" spans="7:17" x14ac:dyDescent="0.3">
      <c r="G5855" s="3" t="s">
        <v>23</v>
      </c>
      <c r="H5855" s="3" t="s">
        <v>78</v>
      </c>
      <c r="I5855" s="3" t="s">
        <v>80</v>
      </c>
      <c r="J5855" s="3" t="s">
        <v>82</v>
      </c>
      <c r="K5855" s="3" t="s">
        <v>24</v>
      </c>
      <c r="L5855" s="6">
        <v>12030</v>
      </c>
      <c r="M5855" s="6">
        <v>94450</v>
      </c>
      <c r="N5855" s="6">
        <v>117461</v>
      </c>
      <c r="O5855" s="6">
        <v>33332</v>
      </c>
      <c r="P5855" s="6">
        <v>100893</v>
      </c>
      <c r="Q5855" s="6">
        <v>71633.2</v>
      </c>
    </row>
    <row r="5856" spans="7:17" x14ac:dyDescent="0.3">
      <c r="G5856" s="3" t="s">
        <v>23</v>
      </c>
      <c r="H5856" s="3" t="s">
        <v>78</v>
      </c>
      <c r="I5856" s="3" t="s">
        <v>80</v>
      </c>
      <c r="J5856" s="3" t="s">
        <v>83</v>
      </c>
      <c r="K5856" s="3" t="s">
        <v>84</v>
      </c>
      <c r="L5856" s="6">
        <v>12030</v>
      </c>
      <c r="M5856" s="6">
        <v>94450</v>
      </c>
      <c r="N5856" s="6">
        <v>117461</v>
      </c>
      <c r="O5856" s="6">
        <v>41696</v>
      </c>
      <c r="P5856" s="6">
        <v>84732</v>
      </c>
      <c r="Q5856" s="6">
        <v>70073.8</v>
      </c>
    </row>
    <row r="5857" spans="7:17" x14ac:dyDescent="0.3">
      <c r="G5857" s="3" t="s">
        <v>23</v>
      </c>
      <c r="H5857" s="3" t="s">
        <v>78</v>
      </c>
      <c r="I5857" s="3" t="s">
        <v>80</v>
      </c>
      <c r="J5857" s="3" t="s">
        <v>83</v>
      </c>
      <c r="K5857" s="3" t="s">
        <v>24</v>
      </c>
      <c r="L5857" s="6">
        <v>12030</v>
      </c>
      <c r="M5857" s="6">
        <v>94450</v>
      </c>
      <c r="N5857" s="6">
        <v>117461</v>
      </c>
      <c r="O5857" s="6">
        <v>41696</v>
      </c>
      <c r="P5857" s="6">
        <v>100893</v>
      </c>
      <c r="Q5857" s="6">
        <v>73306</v>
      </c>
    </row>
    <row r="5858" spans="7:17" x14ac:dyDescent="0.3">
      <c r="G5858" s="3" t="s">
        <v>23</v>
      </c>
      <c r="H5858" s="3" t="s">
        <v>78</v>
      </c>
      <c r="I5858" s="3" t="s">
        <v>80</v>
      </c>
      <c r="J5858" s="3" t="s">
        <v>84</v>
      </c>
      <c r="K5858" s="3" t="s">
        <v>24</v>
      </c>
      <c r="L5858" s="6">
        <v>12030</v>
      </c>
      <c r="M5858" s="6">
        <v>94450</v>
      </c>
      <c r="N5858" s="6">
        <v>117461</v>
      </c>
      <c r="O5858" s="6">
        <v>84732</v>
      </c>
      <c r="P5858" s="6">
        <v>100893</v>
      </c>
      <c r="Q5858" s="6">
        <v>81913.2</v>
      </c>
    </row>
    <row r="5859" spans="7:17" x14ac:dyDescent="0.3">
      <c r="G5859" s="3" t="s">
        <v>23</v>
      </c>
      <c r="H5859" s="3" t="s">
        <v>78</v>
      </c>
      <c r="I5859" s="3" t="s">
        <v>81</v>
      </c>
      <c r="J5859" s="3" t="s">
        <v>82</v>
      </c>
      <c r="K5859" s="3" t="s">
        <v>83</v>
      </c>
      <c r="L5859" s="6">
        <v>12030</v>
      </c>
      <c r="M5859" s="6">
        <v>94450</v>
      </c>
      <c r="N5859" s="6">
        <v>36016</v>
      </c>
      <c r="O5859" s="6">
        <v>33332</v>
      </c>
      <c r="P5859" s="6">
        <v>41696</v>
      </c>
      <c r="Q5859" s="6">
        <v>43504.800000000003</v>
      </c>
    </row>
    <row r="5860" spans="7:17" x14ac:dyDescent="0.3">
      <c r="G5860" s="3" t="s">
        <v>23</v>
      </c>
      <c r="H5860" s="3" t="s">
        <v>78</v>
      </c>
      <c r="I5860" s="3" t="s">
        <v>81</v>
      </c>
      <c r="J5860" s="3" t="s">
        <v>82</v>
      </c>
      <c r="K5860" s="3" t="s">
        <v>84</v>
      </c>
      <c r="L5860" s="6">
        <v>12030</v>
      </c>
      <c r="M5860" s="6">
        <v>94450</v>
      </c>
      <c r="N5860" s="6">
        <v>36016</v>
      </c>
      <c r="O5860" s="6">
        <v>33332</v>
      </c>
      <c r="P5860" s="6">
        <v>84732</v>
      </c>
      <c r="Q5860" s="6">
        <v>52112</v>
      </c>
    </row>
    <row r="5861" spans="7:17" x14ac:dyDescent="0.3">
      <c r="G5861" s="3" t="s">
        <v>23</v>
      </c>
      <c r="H5861" s="3" t="s">
        <v>78</v>
      </c>
      <c r="I5861" s="3" t="s">
        <v>81</v>
      </c>
      <c r="J5861" s="3" t="s">
        <v>82</v>
      </c>
      <c r="K5861" s="3" t="s">
        <v>24</v>
      </c>
      <c r="L5861" s="6">
        <v>12030</v>
      </c>
      <c r="M5861" s="6">
        <v>94450</v>
      </c>
      <c r="N5861" s="6">
        <v>36016</v>
      </c>
      <c r="O5861" s="6">
        <v>33332</v>
      </c>
      <c r="P5861" s="6">
        <v>100893</v>
      </c>
      <c r="Q5861" s="6">
        <v>55344.2</v>
      </c>
    </row>
    <row r="5862" spans="7:17" x14ac:dyDescent="0.3">
      <c r="G5862" s="3" t="s">
        <v>23</v>
      </c>
      <c r="H5862" s="3" t="s">
        <v>78</v>
      </c>
      <c r="I5862" s="3" t="s">
        <v>81</v>
      </c>
      <c r="J5862" s="3" t="s">
        <v>83</v>
      </c>
      <c r="K5862" s="3" t="s">
        <v>84</v>
      </c>
      <c r="L5862" s="6">
        <v>12030</v>
      </c>
      <c r="M5862" s="6">
        <v>94450</v>
      </c>
      <c r="N5862" s="6">
        <v>36016</v>
      </c>
      <c r="O5862" s="6">
        <v>41696</v>
      </c>
      <c r="P5862" s="6">
        <v>84732</v>
      </c>
      <c r="Q5862" s="6">
        <v>53784.800000000003</v>
      </c>
    </row>
    <row r="5863" spans="7:17" x14ac:dyDescent="0.3">
      <c r="G5863" s="3" t="s">
        <v>23</v>
      </c>
      <c r="H5863" s="3" t="s">
        <v>78</v>
      </c>
      <c r="I5863" s="3" t="s">
        <v>81</v>
      </c>
      <c r="J5863" s="3" t="s">
        <v>83</v>
      </c>
      <c r="K5863" s="3" t="s">
        <v>24</v>
      </c>
      <c r="L5863" s="6">
        <v>12030</v>
      </c>
      <c r="M5863" s="6">
        <v>94450</v>
      </c>
      <c r="N5863" s="6">
        <v>36016</v>
      </c>
      <c r="O5863" s="6">
        <v>41696</v>
      </c>
      <c r="P5863" s="6">
        <v>100893</v>
      </c>
      <c r="Q5863" s="6">
        <v>57017</v>
      </c>
    </row>
    <row r="5864" spans="7:17" x14ac:dyDescent="0.3">
      <c r="G5864" s="3" t="s">
        <v>23</v>
      </c>
      <c r="H5864" s="3" t="s">
        <v>78</v>
      </c>
      <c r="I5864" s="3" t="s">
        <v>81</v>
      </c>
      <c r="J5864" s="3" t="s">
        <v>84</v>
      </c>
      <c r="K5864" s="3" t="s">
        <v>24</v>
      </c>
      <c r="L5864" s="6">
        <v>12030</v>
      </c>
      <c r="M5864" s="6">
        <v>94450</v>
      </c>
      <c r="N5864" s="6">
        <v>36016</v>
      </c>
      <c r="O5864" s="6">
        <v>84732</v>
      </c>
      <c r="P5864" s="6">
        <v>100893</v>
      </c>
      <c r="Q5864" s="6">
        <v>65624.2</v>
      </c>
    </row>
    <row r="5865" spans="7:17" x14ac:dyDescent="0.3">
      <c r="G5865" s="3" t="s">
        <v>23</v>
      </c>
      <c r="H5865" s="3" t="s">
        <v>78</v>
      </c>
      <c r="I5865" s="3" t="s">
        <v>82</v>
      </c>
      <c r="J5865" s="3" t="s">
        <v>83</v>
      </c>
      <c r="K5865" s="3" t="s">
        <v>84</v>
      </c>
      <c r="L5865" s="6">
        <v>12030</v>
      </c>
      <c r="M5865" s="6">
        <v>94450</v>
      </c>
      <c r="N5865" s="6">
        <v>33332</v>
      </c>
      <c r="O5865" s="6">
        <v>41696</v>
      </c>
      <c r="P5865" s="6">
        <v>84732</v>
      </c>
      <c r="Q5865" s="6">
        <v>53248</v>
      </c>
    </row>
    <row r="5866" spans="7:17" x14ac:dyDescent="0.3">
      <c r="G5866" s="3" t="s">
        <v>23</v>
      </c>
      <c r="H5866" s="3" t="s">
        <v>78</v>
      </c>
      <c r="I5866" s="3" t="s">
        <v>82</v>
      </c>
      <c r="J5866" s="3" t="s">
        <v>83</v>
      </c>
      <c r="K5866" s="3" t="s">
        <v>24</v>
      </c>
      <c r="L5866" s="6">
        <v>12030</v>
      </c>
      <c r="M5866" s="6">
        <v>94450</v>
      </c>
      <c r="N5866" s="6">
        <v>33332</v>
      </c>
      <c r="O5866" s="6">
        <v>41696</v>
      </c>
      <c r="P5866" s="6">
        <v>100893</v>
      </c>
      <c r="Q5866" s="6">
        <v>56480.2</v>
      </c>
    </row>
    <row r="5867" spans="7:17" x14ac:dyDescent="0.3">
      <c r="G5867" s="3" t="s">
        <v>23</v>
      </c>
      <c r="H5867" s="3" t="s">
        <v>78</v>
      </c>
      <c r="I5867" s="3" t="s">
        <v>82</v>
      </c>
      <c r="J5867" s="3" t="s">
        <v>84</v>
      </c>
      <c r="K5867" s="3" t="s">
        <v>24</v>
      </c>
      <c r="L5867" s="6">
        <v>12030</v>
      </c>
      <c r="M5867" s="6">
        <v>94450</v>
      </c>
      <c r="N5867" s="6">
        <v>33332</v>
      </c>
      <c r="O5867" s="6">
        <v>84732</v>
      </c>
      <c r="P5867" s="6">
        <v>100893</v>
      </c>
      <c r="Q5867" s="6">
        <v>65087.4</v>
      </c>
    </row>
    <row r="5868" spans="7:17" x14ac:dyDescent="0.3">
      <c r="G5868" s="3" t="s">
        <v>23</v>
      </c>
      <c r="H5868" s="3" t="s">
        <v>78</v>
      </c>
      <c r="I5868" s="3" t="s">
        <v>83</v>
      </c>
      <c r="J5868" s="3" t="s">
        <v>84</v>
      </c>
      <c r="K5868" s="3" t="s">
        <v>24</v>
      </c>
      <c r="L5868" s="6">
        <v>12030</v>
      </c>
      <c r="M5868" s="6">
        <v>94450</v>
      </c>
      <c r="N5868" s="6">
        <v>41696</v>
      </c>
      <c r="O5868" s="6">
        <v>84732</v>
      </c>
      <c r="P5868" s="6">
        <v>100893</v>
      </c>
      <c r="Q5868" s="6">
        <v>66760.2</v>
      </c>
    </row>
    <row r="5869" spans="7:17" x14ac:dyDescent="0.3">
      <c r="G5869" s="3" t="s">
        <v>23</v>
      </c>
      <c r="H5869" s="3" t="s">
        <v>79</v>
      </c>
      <c r="I5869" s="3" t="s">
        <v>25</v>
      </c>
      <c r="J5869" s="3" t="s">
        <v>80</v>
      </c>
      <c r="K5869" s="3" t="s">
        <v>81</v>
      </c>
      <c r="L5869" s="6">
        <v>12030</v>
      </c>
      <c r="M5869" s="6">
        <v>97051</v>
      </c>
      <c r="N5869" s="6">
        <v>50249</v>
      </c>
      <c r="O5869" s="6">
        <v>117461</v>
      </c>
      <c r="P5869" s="6">
        <v>36016</v>
      </c>
      <c r="Q5869" s="6">
        <v>62561.4</v>
      </c>
    </row>
    <row r="5870" spans="7:17" x14ac:dyDescent="0.3">
      <c r="G5870" s="3" t="s">
        <v>23</v>
      </c>
      <c r="H5870" s="3" t="s">
        <v>79</v>
      </c>
      <c r="I5870" s="3" t="s">
        <v>25</v>
      </c>
      <c r="J5870" s="3" t="s">
        <v>80</v>
      </c>
      <c r="K5870" s="3" t="s">
        <v>82</v>
      </c>
      <c r="L5870" s="6">
        <v>12030</v>
      </c>
      <c r="M5870" s="6">
        <v>97051</v>
      </c>
      <c r="N5870" s="6">
        <v>50249</v>
      </c>
      <c r="O5870" s="6">
        <v>117461</v>
      </c>
      <c r="P5870" s="6">
        <v>33332</v>
      </c>
      <c r="Q5870" s="6">
        <v>62024.6</v>
      </c>
    </row>
    <row r="5871" spans="7:17" x14ac:dyDescent="0.3">
      <c r="G5871" s="3" t="s">
        <v>23</v>
      </c>
      <c r="H5871" s="3" t="s">
        <v>79</v>
      </c>
      <c r="I5871" s="3" t="s">
        <v>25</v>
      </c>
      <c r="J5871" s="3" t="s">
        <v>80</v>
      </c>
      <c r="K5871" s="3" t="s">
        <v>83</v>
      </c>
      <c r="L5871" s="6">
        <v>12030</v>
      </c>
      <c r="M5871" s="6">
        <v>97051</v>
      </c>
      <c r="N5871" s="6">
        <v>50249</v>
      </c>
      <c r="O5871" s="6">
        <v>117461</v>
      </c>
      <c r="P5871" s="6">
        <v>41696</v>
      </c>
      <c r="Q5871" s="6">
        <v>63697.4</v>
      </c>
    </row>
    <row r="5872" spans="7:17" x14ac:dyDescent="0.3">
      <c r="G5872" s="3" t="s">
        <v>23</v>
      </c>
      <c r="H5872" s="3" t="s">
        <v>79</v>
      </c>
      <c r="I5872" s="3" t="s">
        <v>25</v>
      </c>
      <c r="J5872" s="3" t="s">
        <v>80</v>
      </c>
      <c r="K5872" s="3" t="s">
        <v>84</v>
      </c>
      <c r="L5872" s="6">
        <v>12030</v>
      </c>
      <c r="M5872" s="6">
        <v>97051</v>
      </c>
      <c r="N5872" s="6">
        <v>50249</v>
      </c>
      <c r="O5872" s="6">
        <v>117461</v>
      </c>
      <c r="P5872" s="6">
        <v>84732</v>
      </c>
      <c r="Q5872" s="6">
        <v>72304.600000000006</v>
      </c>
    </row>
    <row r="5873" spans="7:17" x14ac:dyDescent="0.3">
      <c r="G5873" s="3" t="s">
        <v>23</v>
      </c>
      <c r="H5873" s="3" t="s">
        <v>79</v>
      </c>
      <c r="I5873" s="3" t="s">
        <v>25</v>
      </c>
      <c r="J5873" s="3" t="s">
        <v>80</v>
      </c>
      <c r="K5873" s="3" t="s">
        <v>24</v>
      </c>
      <c r="L5873" s="6">
        <v>12030</v>
      </c>
      <c r="M5873" s="6">
        <v>97051</v>
      </c>
      <c r="N5873" s="6">
        <v>50249</v>
      </c>
      <c r="O5873" s="6">
        <v>117461</v>
      </c>
      <c r="P5873" s="6">
        <v>100893</v>
      </c>
      <c r="Q5873" s="6">
        <v>75536.800000000003</v>
      </c>
    </row>
    <row r="5874" spans="7:17" x14ac:dyDescent="0.3">
      <c r="G5874" s="3" t="s">
        <v>23</v>
      </c>
      <c r="H5874" s="3" t="s">
        <v>79</v>
      </c>
      <c r="I5874" s="3" t="s">
        <v>25</v>
      </c>
      <c r="J5874" s="3" t="s">
        <v>81</v>
      </c>
      <c r="K5874" s="3" t="s">
        <v>82</v>
      </c>
      <c r="L5874" s="6">
        <v>12030</v>
      </c>
      <c r="M5874" s="6">
        <v>97051</v>
      </c>
      <c r="N5874" s="6">
        <v>50249</v>
      </c>
      <c r="O5874" s="6">
        <v>36016</v>
      </c>
      <c r="P5874" s="6">
        <v>33332</v>
      </c>
      <c r="Q5874" s="6">
        <v>45735.6</v>
      </c>
    </row>
    <row r="5875" spans="7:17" x14ac:dyDescent="0.3">
      <c r="G5875" s="3" t="s">
        <v>23</v>
      </c>
      <c r="H5875" s="3" t="s">
        <v>79</v>
      </c>
      <c r="I5875" s="3" t="s">
        <v>25</v>
      </c>
      <c r="J5875" s="3" t="s">
        <v>81</v>
      </c>
      <c r="K5875" s="3" t="s">
        <v>83</v>
      </c>
      <c r="L5875" s="6">
        <v>12030</v>
      </c>
      <c r="M5875" s="6">
        <v>97051</v>
      </c>
      <c r="N5875" s="6">
        <v>50249</v>
      </c>
      <c r="O5875" s="6">
        <v>36016</v>
      </c>
      <c r="P5875" s="6">
        <v>41696</v>
      </c>
      <c r="Q5875" s="6">
        <v>47408.4</v>
      </c>
    </row>
    <row r="5876" spans="7:17" x14ac:dyDescent="0.3">
      <c r="G5876" s="3" t="s">
        <v>23</v>
      </c>
      <c r="H5876" s="3" t="s">
        <v>79</v>
      </c>
      <c r="I5876" s="3" t="s">
        <v>25</v>
      </c>
      <c r="J5876" s="3" t="s">
        <v>81</v>
      </c>
      <c r="K5876" s="3" t="s">
        <v>84</v>
      </c>
      <c r="L5876" s="6">
        <v>12030</v>
      </c>
      <c r="M5876" s="6">
        <v>97051</v>
      </c>
      <c r="N5876" s="6">
        <v>50249</v>
      </c>
      <c r="O5876" s="6">
        <v>36016</v>
      </c>
      <c r="P5876" s="6">
        <v>84732</v>
      </c>
      <c r="Q5876" s="6">
        <v>56015.6</v>
      </c>
    </row>
    <row r="5877" spans="7:17" x14ac:dyDescent="0.3">
      <c r="G5877" s="3" t="s">
        <v>23</v>
      </c>
      <c r="H5877" s="3" t="s">
        <v>79</v>
      </c>
      <c r="I5877" s="3" t="s">
        <v>25</v>
      </c>
      <c r="J5877" s="3" t="s">
        <v>81</v>
      </c>
      <c r="K5877" s="3" t="s">
        <v>24</v>
      </c>
      <c r="L5877" s="6">
        <v>12030</v>
      </c>
      <c r="M5877" s="6">
        <v>97051</v>
      </c>
      <c r="N5877" s="6">
        <v>50249</v>
      </c>
      <c r="O5877" s="6">
        <v>36016</v>
      </c>
      <c r="P5877" s="6">
        <v>100893</v>
      </c>
      <c r="Q5877" s="6">
        <v>59247.8</v>
      </c>
    </row>
    <row r="5878" spans="7:17" x14ac:dyDescent="0.3">
      <c r="G5878" s="3" t="s">
        <v>23</v>
      </c>
      <c r="H5878" s="3" t="s">
        <v>79</v>
      </c>
      <c r="I5878" s="3" t="s">
        <v>25</v>
      </c>
      <c r="J5878" s="3" t="s">
        <v>82</v>
      </c>
      <c r="K5878" s="3" t="s">
        <v>83</v>
      </c>
      <c r="L5878" s="6">
        <v>12030</v>
      </c>
      <c r="M5878" s="6">
        <v>97051</v>
      </c>
      <c r="N5878" s="6">
        <v>50249</v>
      </c>
      <c r="O5878" s="6">
        <v>33332</v>
      </c>
      <c r="P5878" s="6">
        <v>41696</v>
      </c>
      <c r="Q5878" s="6">
        <v>46871.6</v>
      </c>
    </row>
    <row r="5879" spans="7:17" x14ac:dyDescent="0.3">
      <c r="G5879" s="3" t="s">
        <v>23</v>
      </c>
      <c r="H5879" s="3" t="s">
        <v>79</v>
      </c>
      <c r="I5879" s="3" t="s">
        <v>25</v>
      </c>
      <c r="J5879" s="3" t="s">
        <v>82</v>
      </c>
      <c r="K5879" s="3" t="s">
        <v>84</v>
      </c>
      <c r="L5879" s="6">
        <v>12030</v>
      </c>
      <c r="M5879" s="6">
        <v>97051</v>
      </c>
      <c r="N5879" s="6">
        <v>50249</v>
      </c>
      <c r="O5879" s="6">
        <v>33332</v>
      </c>
      <c r="P5879" s="6">
        <v>84732</v>
      </c>
      <c r="Q5879" s="6">
        <v>55478.8</v>
      </c>
    </row>
    <row r="5880" spans="7:17" x14ac:dyDescent="0.3">
      <c r="G5880" s="3" t="s">
        <v>23</v>
      </c>
      <c r="H5880" s="3" t="s">
        <v>79</v>
      </c>
      <c r="I5880" s="3" t="s">
        <v>25</v>
      </c>
      <c r="J5880" s="3" t="s">
        <v>82</v>
      </c>
      <c r="K5880" s="3" t="s">
        <v>24</v>
      </c>
      <c r="L5880" s="6">
        <v>12030</v>
      </c>
      <c r="M5880" s="6">
        <v>97051</v>
      </c>
      <c r="N5880" s="6">
        <v>50249</v>
      </c>
      <c r="O5880" s="6">
        <v>33332</v>
      </c>
      <c r="P5880" s="6">
        <v>100893</v>
      </c>
      <c r="Q5880" s="6">
        <v>58711</v>
      </c>
    </row>
    <row r="5881" spans="7:17" x14ac:dyDescent="0.3">
      <c r="G5881" s="3" t="s">
        <v>23</v>
      </c>
      <c r="H5881" s="3" t="s">
        <v>79</v>
      </c>
      <c r="I5881" s="3" t="s">
        <v>25</v>
      </c>
      <c r="J5881" s="3" t="s">
        <v>83</v>
      </c>
      <c r="K5881" s="3" t="s">
        <v>84</v>
      </c>
      <c r="L5881" s="6">
        <v>12030</v>
      </c>
      <c r="M5881" s="6">
        <v>97051</v>
      </c>
      <c r="N5881" s="6">
        <v>50249</v>
      </c>
      <c r="O5881" s="6">
        <v>41696</v>
      </c>
      <c r="P5881" s="6">
        <v>84732</v>
      </c>
      <c r="Q5881" s="6">
        <v>57151.6</v>
      </c>
    </row>
    <row r="5882" spans="7:17" x14ac:dyDescent="0.3">
      <c r="G5882" s="3" t="s">
        <v>23</v>
      </c>
      <c r="H5882" s="3" t="s">
        <v>79</v>
      </c>
      <c r="I5882" s="3" t="s">
        <v>25</v>
      </c>
      <c r="J5882" s="3" t="s">
        <v>83</v>
      </c>
      <c r="K5882" s="3" t="s">
        <v>24</v>
      </c>
      <c r="L5882" s="6">
        <v>12030</v>
      </c>
      <c r="M5882" s="6">
        <v>97051</v>
      </c>
      <c r="N5882" s="6">
        <v>50249</v>
      </c>
      <c r="O5882" s="6">
        <v>41696</v>
      </c>
      <c r="P5882" s="6">
        <v>100893</v>
      </c>
      <c r="Q5882" s="6">
        <v>60383.8</v>
      </c>
    </row>
    <row r="5883" spans="7:17" x14ac:dyDescent="0.3">
      <c r="G5883" s="3" t="s">
        <v>23</v>
      </c>
      <c r="H5883" s="3" t="s">
        <v>79</v>
      </c>
      <c r="I5883" s="3" t="s">
        <v>25</v>
      </c>
      <c r="J5883" s="3" t="s">
        <v>84</v>
      </c>
      <c r="K5883" s="3" t="s">
        <v>24</v>
      </c>
      <c r="L5883" s="6">
        <v>12030</v>
      </c>
      <c r="M5883" s="6">
        <v>97051</v>
      </c>
      <c r="N5883" s="6">
        <v>50249</v>
      </c>
      <c r="O5883" s="6">
        <v>84732</v>
      </c>
      <c r="P5883" s="6">
        <v>100893</v>
      </c>
      <c r="Q5883" s="6">
        <v>68991</v>
      </c>
    </row>
    <row r="5884" spans="7:17" x14ac:dyDescent="0.3">
      <c r="G5884" s="3" t="s">
        <v>23</v>
      </c>
      <c r="H5884" s="3" t="s">
        <v>79</v>
      </c>
      <c r="I5884" s="3" t="s">
        <v>80</v>
      </c>
      <c r="J5884" s="3" t="s">
        <v>81</v>
      </c>
      <c r="K5884" s="3" t="s">
        <v>82</v>
      </c>
      <c r="L5884" s="6">
        <v>12030</v>
      </c>
      <c r="M5884" s="6">
        <v>97051</v>
      </c>
      <c r="N5884" s="6">
        <v>117461</v>
      </c>
      <c r="O5884" s="6">
        <v>36016</v>
      </c>
      <c r="P5884" s="6">
        <v>33332</v>
      </c>
      <c r="Q5884" s="6">
        <v>59178</v>
      </c>
    </row>
    <row r="5885" spans="7:17" x14ac:dyDescent="0.3">
      <c r="G5885" s="3" t="s">
        <v>23</v>
      </c>
      <c r="H5885" s="3" t="s">
        <v>79</v>
      </c>
      <c r="I5885" s="3" t="s">
        <v>80</v>
      </c>
      <c r="J5885" s="3" t="s">
        <v>81</v>
      </c>
      <c r="K5885" s="3" t="s">
        <v>83</v>
      </c>
      <c r="L5885" s="6">
        <v>12030</v>
      </c>
      <c r="M5885" s="6">
        <v>97051</v>
      </c>
      <c r="N5885" s="6">
        <v>117461</v>
      </c>
      <c r="O5885" s="6">
        <v>36016</v>
      </c>
      <c r="P5885" s="6">
        <v>41696</v>
      </c>
      <c r="Q5885" s="6">
        <v>60850.8</v>
      </c>
    </row>
    <row r="5886" spans="7:17" x14ac:dyDescent="0.3">
      <c r="G5886" s="3" t="s">
        <v>23</v>
      </c>
      <c r="H5886" s="3" t="s">
        <v>79</v>
      </c>
      <c r="I5886" s="3" t="s">
        <v>80</v>
      </c>
      <c r="J5886" s="3" t="s">
        <v>81</v>
      </c>
      <c r="K5886" s="3" t="s">
        <v>84</v>
      </c>
      <c r="L5886" s="6">
        <v>12030</v>
      </c>
      <c r="M5886" s="6">
        <v>97051</v>
      </c>
      <c r="N5886" s="6">
        <v>117461</v>
      </c>
      <c r="O5886" s="6">
        <v>36016</v>
      </c>
      <c r="P5886" s="6">
        <v>84732</v>
      </c>
      <c r="Q5886" s="6">
        <v>69458</v>
      </c>
    </row>
    <row r="5887" spans="7:17" x14ac:dyDescent="0.3">
      <c r="G5887" s="3" t="s">
        <v>23</v>
      </c>
      <c r="H5887" s="3" t="s">
        <v>79</v>
      </c>
      <c r="I5887" s="3" t="s">
        <v>80</v>
      </c>
      <c r="J5887" s="3" t="s">
        <v>81</v>
      </c>
      <c r="K5887" s="3" t="s">
        <v>24</v>
      </c>
      <c r="L5887" s="6">
        <v>12030</v>
      </c>
      <c r="M5887" s="6">
        <v>97051</v>
      </c>
      <c r="N5887" s="6">
        <v>117461</v>
      </c>
      <c r="O5887" s="6">
        <v>36016</v>
      </c>
      <c r="P5887" s="6">
        <v>100893</v>
      </c>
      <c r="Q5887" s="6">
        <v>72690.2</v>
      </c>
    </row>
    <row r="5888" spans="7:17" x14ac:dyDescent="0.3">
      <c r="G5888" s="3" t="s">
        <v>23</v>
      </c>
      <c r="H5888" s="3" t="s">
        <v>79</v>
      </c>
      <c r="I5888" s="3" t="s">
        <v>80</v>
      </c>
      <c r="J5888" s="3" t="s">
        <v>82</v>
      </c>
      <c r="K5888" s="3" t="s">
        <v>83</v>
      </c>
      <c r="L5888" s="6">
        <v>12030</v>
      </c>
      <c r="M5888" s="6">
        <v>97051</v>
      </c>
      <c r="N5888" s="6">
        <v>117461</v>
      </c>
      <c r="O5888" s="6">
        <v>33332</v>
      </c>
      <c r="P5888" s="6">
        <v>41696</v>
      </c>
      <c r="Q5888" s="6">
        <v>60314</v>
      </c>
    </row>
    <row r="5889" spans="7:17" x14ac:dyDescent="0.3">
      <c r="G5889" s="3" t="s">
        <v>23</v>
      </c>
      <c r="H5889" s="3" t="s">
        <v>79</v>
      </c>
      <c r="I5889" s="3" t="s">
        <v>80</v>
      </c>
      <c r="J5889" s="3" t="s">
        <v>82</v>
      </c>
      <c r="K5889" s="3" t="s">
        <v>84</v>
      </c>
      <c r="L5889" s="6">
        <v>12030</v>
      </c>
      <c r="M5889" s="6">
        <v>97051</v>
      </c>
      <c r="N5889" s="6">
        <v>117461</v>
      </c>
      <c r="O5889" s="6">
        <v>33332</v>
      </c>
      <c r="P5889" s="6">
        <v>84732</v>
      </c>
      <c r="Q5889" s="6">
        <v>68921.2</v>
      </c>
    </row>
    <row r="5890" spans="7:17" x14ac:dyDescent="0.3">
      <c r="G5890" s="3" t="s">
        <v>23</v>
      </c>
      <c r="H5890" s="3" t="s">
        <v>79</v>
      </c>
      <c r="I5890" s="3" t="s">
        <v>80</v>
      </c>
      <c r="J5890" s="3" t="s">
        <v>82</v>
      </c>
      <c r="K5890" s="3" t="s">
        <v>24</v>
      </c>
      <c r="L5890" s="6">
        <v>12030</v>
      </c>
      <c r="M5890" s="6">
        <v>97051</v>
      </c>
      <c r="N5890" s="6">
        <v>117461</v>
      </c>
      <c r="O5890" s="6">
        <v>33332</v>
      </c>
      <c r="P5890" s="6">
        <v>100893</v>
      </c>
      <c r="Q5890" s="6">
        <v>72153.399999999994</v>
      </c>
    </row>
    <row r="5891" spans="7:17" x14ac:dyDescent="0.3">
      <c r="G5891" s="3" t="s">
        <v>23</v>
      </c>
      <c r="H5891" s="3" t="s">
        <v>79</v>
      </c>
      <c r="I5891" s="3" t="s">
        <v>80</v>
      </c>
      <c r="J5891" s="3" t="s">
        <v>83</v>
      </c>
      <c r="K5891" s="3" t="s">
        <v>84</v>
      </c>
      <c r="L5891" s="6">
        <v>12030</v>
      </c>
      <c r="M5891" s="6">
        <v>97051</v>
      </c>
      <c r="N5891" s="6">
        <v>117461</v>
      </c>
      <c r="O5891" s="6">
        <v>41696</v>
      </c>
      <c r="P5891" s="6">
        <v>84732</v>
      </c>
      <c r="Q5891" s="6">
        <v>70594</v>
      </c>
    </row>
    <row r="5892" spans="7:17" x14ac:dyDescent="0.3">
      <c r="G5892" s="3" t="s">
        <v>23</v>
      </c>
      <c r="H5892" s="3" t="s">
        <v>79</v>
      </c>
      <c r="I5892" s="3" t="s">
        <v>80</v>
      </c>
      <c r="J5892" s="3" t="s">
        <v>83</v>
      </c>
      <c r="K5892" s="3" t="s">
        <v>24</v>
      </c>
      <c r="L5892" s="6">
        <v>12030</v>
      </c>
      <c r="M5892" s="6">
        <v>97051</v>
      </c>
      <c r="N5892" s="6">
        <v>117461</v>
      </c>
      <c r="O5892" s="6">
        <v>41696</v>
      </c>
      <c r="P5892" s="6">
        <v>100893</v>
      </c>
      <c r="Q5892" s="6">
        <v>73826.2</v>
      </c>
    </row>
    <row r="5893" spans="7:17" x14ac:dyDescent="0.3">
      <c r="G5893" s="3" t="s">
        <v>23</v>
      </c>
      <c r="H5893" s="3" t="s">
        <v>79</v>
      </c>
      <c r="I5893" s="3" t="s">
        <v>80</v>
      </c>
      <c r="J5893" s="3" t="s">
        <v>84</v>
      </c>
      <c r="K5893" s="3" t="s">
        <v>24</v>
      </c>
      <c r="L5893" s="6">
        <v>12030</v>
      </c>
      <c r="M5893" s="6">
        <v>97051</v>
      </c>
      <c r="N5893" s="6">
        <v>117461</v>
      </c>
      <c r="O5893" s="6">
        <v>84732</v>
      </c>
      <c r="P5893" s="6">
        <v>100893</v>
      </c>
      <c r="Q5893" s="6">
        <v>82433.399999999994</v>
      </c>
    </row>
    <row r="5894" spans="7:17" x14ac:dyDescent="0.3">
      <c r="G5894" s="3" t="s">
        <v>23</v>
      </c>
      <c r="H5894" s="3" t="s">
        <v>79</v>
      </c>
      <c r="I5894" s="3" t="s">
        <v>81</v>
      </c>
      <c r="J5894" s="3" t="s">
        <v>82</v>
      </c>
      <c r="K5894" s="3" t="s">
        <v>83</v>
      </c>
      <c r="L5894" s="6">
        <v>12030</v>
      </c>
      <c r="M5894" s="6">
        <v>97051</v>
      </c>
      <c r="N5894" s="6">
        <v>36016</v>
      </c>
      <c r="O5894" s="6">
        <v>33332</v>
      </c>
      <c r="P5894" s="6">
        <v>41696</v>
      </c>
      <c r="Q5894" s="6">
        <v>44025</v>
      </c>
    </row>
    <row r="5895" spans="7:17" x14ac:dyDescent="0.3">
      <c r="G5895" s="3" t="s">
        <v>23</v>
      </c>
      <c r="H5895" s="3" t="s">
        <v>79</v>
      </c>
      <c r="I5895" s="3" t="s">
        <v>81</v>
      </c>
      <c r="J5895" s="3" t="s">
        <v>82</v>
      </c>
      <c r="K5895" s="3" t="s">
        <v>84</v>
      </c>
      <c r="L5895" s="6">
        <v>12030</v>
      </c>
      <c r="M5895" s="6">
        <v>97051</v>
      </c>
      <c r="N5895" s="6">
        <v>36016</v>
      </c>
      <c r="O5895" s="6">
        <v>33332</v>
      </c>
      <c r="P5895" s="6">
        <v>84732</v>
      </c>
      <c r="Q5895" s="6">
        <v>52632.2</v>
      </c>
    </row>
    <row r="5896" spans="7:17" x14ac:dyDescent="0.3">
      <c r="G5896" s="3" t="s">
        <v>23</v>
      </c>
      <c r="H5896" s="3" t="s">
        <v>79</v>
      </c>
      <c r="I5896" s="3" t="s">
        <v>81</v>
      </c>
      <c r="J5896" s="3" t="s">
        <v>82</v>
      </c>
      <c r="K5896" s="3" t="s">
        <v>24</v>
      </c>
      <c r="L5896" s="6">
        <v>12030</v>
      </c>
      <c r="M5896" s="6">
        <v>97051</v>
      </c>
      <c r="N5896" s="6">
        <v>36016</v>
      </c>
      <c r="O5896" s="6">
        <v>33332</v>
      </c>
      <c r="P5896" s="6">
        <v>100893</v>
      </c>
      <c r="Q5896" s="6">
        <v>55864.4</v>
      </c>
    </row>
    <row r="5897" spans="7:17" x14ac:dyDescent="0.3">
      <c r="G5897" s="3" t="s">
        <v>23</v>
      </c>
      <c r="H5897" s="3" t="s">
        <v>79</v>
      </c>
      <c r="I5897" s="3" t="s">
        <v>81</v>
      </c>
      <c r="J5897" s="3" t="s">
        <v>83</v>
      </c>
      <c r="K5897" s="3" t="s">
        <v>84</v>
      </c>
      <c r="L5897" s="6">
        <v>12030</v>
      </c>
      <c r="M5897" s="6">
        <v>97051</v>
      </c>
      <c r="N5897" s="6">
        <v>36016</v>
      </c>
      <c r="O5897" s="6">
        <v>41696</v>
      </c>
      <c r="P5897" s="6">
        <v>84732</v>
      </c>
      <c r="Q5897" s="6">
        <v>54305</v>
      </c>
    </row>
    <row r="5898" spans="7:17" x14ac:dyDescent="0.3">
      <c r="G5898" s="3" t="s">
        <v>23</v>
      </c>
      <c r="H5898" s="3" t="s">
        <v>79</v>
      </c>
      <c r="I5898" s="3" t="s">
        <v>81</v>
      </c>
      <c r="J5898" s="3" t="s">
        <v>83</v>
      </c>
      <c r="K5898" s="3" t="s">
        <v>24</v>
      </c>
      <c r="L5898" s="6">
        <v>12030</v>
      </c>
      <c r="M5898" s="6">
        <v>97051</v>
      </c>
      <c r="N5898" s="6">
        <v>36016</v>
      </c>
      <c r="O5898" s="6">
        <v>41696</v>
      </c>
      <c r="P5898" s="6">
        <v>100893</v>
      </c>
      <c r="Q5898" s="6">
        <v>57537.2</v>
      </c>
    </row>
    <row r="5899" spans="7:17" x14ac:dyDescent="0.3">
      <c r="G5899" s="3" t="s">
        <v>23</v>
      </c>
      <c r="H5899" s="3" t="s">
        <v>79</v>
      </c>
      <c r="I5899" s="3" t="s">
        <v>81</v>
      </c>
      <c r="J5899" s="3" t="s">
        <v>84</v>
      </c>
      <c r="K5899" s="3" t="s">
        <v>24</v>
      </c>
      <c r="L5899" s="6">
        <v>12030</v>
      </c>
      <c r="M5899" s="6">
        <v>97051</v>
      </c>
      <c r="N5899" s="6">
        <v>36016</v>
      </c>
      <c r="O5899" s="6">
        <v>84732</v>
      </c>
      <c r="P5899" s="6">
        <v>100893</v>
      </c>
      <c r="Q5899" s="6">
        <v>66144.399999999994</v>
      </c>
    </row>
    <row r="5900" spans="7:17" x14ac:dyDescent="0.3">
      <c r="G5900" s="3" t="s">
        <v>23</v>
      </c>
      <c r="H5900" s="3" t="s">
        <v>79</v>
      </c>
      <c r="I5900" s="3" t="s">
        <v>82</v>
      </c>
      <c r="J5900" s="3" t="s">
        <v>83</v>
      </c>
      <c r="K5900" s="3" t="s">
        <v>84</v>
      </c>
      <c r="L5900" s="6">
        <v>12030</v>
      </c>
      <c r="M5900" s="6">
        <v>97051</v>
      </c>
      <c r="N5900" s="6">
        <v>33332</v>
      </c>
      <c r="O5900" s="6">
        <v>41696</v>
      </c>
      <c r="P5900" s="6">
        <v>84732</v>
      </c>
      <c r="Q5900" s="6">
        <v>53768.2</v>
      </c>
    </row>
    <row r="5901" spans="7:17" x14ac:dyDescent="0.3">
      <c r="G5901" s="3" t="s">
        <v>23</v>
      </c>
      <c r="H5901" s="3" t="s">
        <v>79</v>
      </c>
      <c r="I5901" s="3" t="s">
        <v>82</v>
      </c>
      <c r="J5901" s="3" t="s">
        <v>83</v>
      </c>
      <c r="K5901" s="3" t="s">
        <v>24</v>
      </c>
      <c r="L5901" s="6">
        <v>12030</v>
      </c>
      <c r="M5901" s="6">
        <v>97051</v>
      </c>
      <c r="N5901" s="6">
        <v>33332</v>
      </c>
      <c r="O5901" s="6">
        <v>41696</v>
      </c>
      <c r="P5901" s="6">
        <v>100893</v>
      </c>
      <c r="Q5901" s="6">
        <v>57000.4</v>
      </c>
    </row>
    <row r="5902" spans="7:17" x14ac:dyDescent="0.3">
      <c r="G5902" s="3" t="s">
        <v>23</v>
      </c>
      <c r="H5902" s="3" t="s">
        <v>79</v>
      </c>
      <c r="I5902" s="3" t="s">
        <v>82</v>
      </c>
      <c r="J5902" s="3" t="s">
        <v>84</v>
      </c>
      <c r="K5902" s="3" t="s">
        <v>24</v>
      </c>
      <c r="L5902" s="6">
        <v>12030</v>
      </c>
      <c r="M5902" s="6">
        <v>97051</v>
      </c>
      <c r="N5902" s="6">
        <v>33332</v>
      </c>
      <c r="O5902" s="6">
        <v>84732</v>
      </c>
      <c r="P5902" s="6">
        <v>100893</v>
      </c>
      <c r="Q5902" s="6">
        <v>65607.600000000006</v>
      </c>
    </row>
    <row r="5903" spans="7:17" x14ac:dyDescent="0.3">
      <c r="G5903" s="3" t="s">
        <v>23</v>
      </c>
      <c r="H5903" s="3" t="s">
        <v>79</v>
      </c>
      <c r="I5903" s="3" t="s">
        <v>83</v>
      </c>
      <c r="J5903" s="3" t="s">
        <v>84</v>
      </c>
      <c r="K5903" s="3" t="s">
        <v>24</v>
      </c>
      <c r="L5903" s="6">
        <v>12030</v>
      </c>
      <c r="M5903" s="6">
        <v>97051</v>
      </c>
      <c r="N5903" s="6">
        <v>41696</v>
      </c>
      <c r="O5903" s="6">
        <v>84732</v>
      </c>
      <c r="P5903" s="6">
        <v>100893</v>
      </c>
      <c r="Q5903" s="6">
        <v>67280.399999999994</v>
      </c>
    </row>
    <row r="5904" spans="7:17" x14ac:dyDescent="0.3">
      <c r="G5904" s="3" t="s">
        <v>23</v>
      </c>
      <c r="H5904" s="3" t="s">
        <v>25</v>
      </c>
      <c r="I5904" s="3" t="s">
        <v>80</v>
      </c>
      <c r="J5904" s="3" t="s">
        <v>81</v>
      </c>
      <c r="K5904" s="3" t="s">
        <v>82</v>
      </c>
      <c r="L5904" s="6">
        <v>12030</v>
      </c>
      <c r="M5904" s="6">
        <v>50249</v>
      </c>
      <c r="N5904" s="6">
        <v>117461</v>
      </c>
      <c r="O5904" s="6">
        <v>36016</v>
      </c>
      <c r="P5904" s="6">
        <v>33332</v>
      </c>
      <c r="Q5904" s="6">
        <v>49817.599999999999</v>
      </c>
    </row>
    <row r="5905" spans="7:17" x14ac:dyDescent="0.3">
      <c r="G5905" s="3" t="s">
        <v>23</v>
      </c>
      <c r="H5905" s="3" t="s">
        <v>25</v>
      </c>
      <c r="I5905" s="3" t="s">
        <v>80</v>
      </c>
      <c r="J5905" s="3" t="s">
        <v>81</v>
      </c>
      <c r="K5905" s="3" t="s">
        <v>83</v>
      </c>
      <c r="L5905" s="6">
        <v>12030</v>
      </c>
      <c r="M5905" s="6">
        <v>50249</v>
      </c>
      <c r="N5905" s="6">
        <v>117461</v>
      </c>
      <c r="O5905" s="6">
        <v>36016</v>
      </c>
      <c r="P5905" s="6">
        <v>41696</v>
      </c>
      <c r="Q5905" s="6">
        <v>51490.400000000001</v>
      </c>
    </row>
    <row r="5906" spans="7:17" x14ac:dyDescent="0.3">
      <c r="G5906" s="3" t="s">
        <v>23</v>
      </c>
      <c r="H5906" s="3" t="s">
        <v>25</v>
      </c>
      <c r="I5906" s="3" t="s">
        <v>80</v>
      </c>
      <c r="J5906" s="3" t="s">
        <v>81</v>
      </c>
      <c r="K5906" s="3" t="s">
        <v>84</v>
      </c>
      <c r="L5906" s="6">
        <v>12030</v>
      </c>
      <c r="M5906" s="6">
        <v>50249</v>
      </c>
      <c r="N5906" s="6">
        <v>117461</v>
      </c>
      <c r="O5906" s="6">
        <v>36016</v>
      </c>
      <c r="P5906" s="6">
        <v>84732</v>
      </c>
      <c r="Q5906" s="6">
        <v>60097.599999999999</v>
      </c>
    </row>
    <row r="5907" spans="7:17" x14ac:dyDescent="0.3">
      <c r="G5907" s="3" t="s">
        <v>23</v>
      </c>
      <c r="H5907" s="3" t="s">
        <v>25</v>
      </c>
      <c r="I5907" s="3" t="s">
        <v>80</v>
      </c>
      <c r="J5907" s="3" t="s">
        <v>81</v>
      </c>
      <c r="K5907" s="3" t="s">
        <v>24</v>
      </c>
      <c r="L5907" s="6">
        <v>12030</v>
      </c>
      <c r="M5907" s="6">
        <v>50249</v>
      </c>
      <c r="N5907" s="6">
        <v>117461</v>
      </c>
      <c r="O5907" s="6">
        <v>36016</v>
      </c>
      <c r="P5907" s="6">
        <v>100893</v>
      </c>
      <c r="Q5907" s="6">
        <v>63329.8</v>
      </c>
    </row>
    <row r="5908" spans="7:17" x14ac:dyDescent="0.3">
      <c r="G5908" s="3" t="s">
        <v>23</v>
      </c>
      <c r="H5908" s="3" t="s">
        <v>25</v>
      </c>
      <c r="I5908" s="3" t="s">
        <v>80</v>
      </c>
      <c r="J5908" s="3" t="s">
        <v>82</v>
      </c>
      <c r="K5908" s="3" t="s">
        <v>83</v>
      </c>
      <c r="L5908" s="6">
        <v>12030</v>
      </c>
      <c r="M5908" s="6">
        <v>50249</v>
      </c>
      <c r="N5908" s="6">
        <v>117461</v>
      </c>
      <c r="O5908" s="6">
        <v>33332</v>
      </c>
      <c r="P5908" s="6">
        <v>41696</v>
      </c>
      <c r="Q5908" s="6">
        <v>50953.599999999999</v>
      </c>
    </row>
    <row r="5909" spans="7:17" x14ac:dyDescent="0.3">
      <c r="G5909" s="3" t="s">
        <v>23</v>
      </c>
      <c r="H5909" s="3" t="s">
        <v>25</v>
      </c>
      <c r="I5909" s="3" t="s">
        <v>80</v>
      </c>
      <c r="J5909" s="3" t="s">
        <v>82</v>
      </c>
      <c r="K5909" s="3" t="s">
        <v>84</v>
      </c>
      <c r="L5909" s="6">
        <v>12030</v>
      </c>
      <c r="M5909" s="6">
        <v>50249</v>
      </c>
      <c r="N5909" s="6">
        <v>117461</v>
      </c>
      <c r="O5909" s="6">
        <v>33332</v>
      </c>
      <c r="P5909" s="6">
        <v>84732</v>
      </c>
      <c r="Q5909" s="6">
        <v>59560.800000000003</v>
      </c>
    </row>
    <row r="5910" spans="7:17" x14ac:dyDescent="0.3">
      <c r="G5910" s="3" t="s">
        <v>23</v>
      </c>
      <c r="H5910" s="3" t="s">
        <v>25</v>
      </c>
      <c r="I5910" s="3" t="s">
        <v>80</v>
      </c>
      <c r="J5910" s="3" t="s">
        <v>82</v>
      </c>
      <c r="K5910" s="3" t="s">
        <v>24</v>
      </c>
      <c r="L5910" s="6">
        <v>12030</v>
      </c>
      <c r="M5910" s="6">
        <v>50249</v>
      </c>
      <c r="N5910" s="6">
        <v>117461</v>
      </c>
      <c r="O5910" s="6">
        <v>33332</v>
      </c>
      <c r="P5910" s="6">
        <v>100893</v>
      </c>
      <c r="Q5910" s="6">
        <v>62793</v>
      </c>
    </row>
    <row r="5911" spans="7:17" x14ac:dyDescent="0.3">
      <c r="G5911" s="3" t="s">
        <v>23</v>
      </c>
      <c r="H5911" s="3" t="s">
        <v>25</v>
      </c>
      <c r="I5911" s="3" t="s">
        <v>80</v>
      </c>
      <c r="J5911" s="3" t="s">
        <v>83</v>
      </c>
      <c r="K5911" s="3" t="s">
        <v>84</v>
      </c>
      <c r="L5911" s="6">
        <v>12030</v>
      </c>
      <c r="M5911" s="6">
        <v>50249</v>
      </c>
      <c r="N5911" s="6">
        <v>117461</v>
      </c>
      <c r="O5911" s="6">
        <v>41696</v>
      </c>
      <c r="P5911" s="6">
        <v>84732</v>
      </c>
      <c r="Q5911" s="6">
        <v>61233.599999999999</v>
      </c>
    </row>
    <row r="5912" spans="7:17" x14ac:dyDescent="0.3">
      <c r="G5912" s="3" t="s">
        <v>23</v>
      </c>
      <c r="H5912" s="3" t="s">
        <v>25</v>
      </c>
      <c r="I5912" s="3" t="s">
        <v>80</v>
      </c>
      <c r="J5912" s="3" t="s">
        <v>83</v>
      </c>
      <c r="K5912" s="3" t="s">
        <v>24</v>
      </c>
      <c r="L5912" s="6">
        <v>12030</v>
      </c>
      <c r="M5912" s="6">
        <v>50249</v>
      </c>
      <c r="N5912" s="6">
        <v>117461</v>
      </c>
      <c r="O5912" s="6">
        <v>41696</v>
      </c>
      <c r="P5912" s="6">
        <v>100893</v>
      </c>
      <c r="Q5912" s="6">
        <v>64465.8</v>
      </c>
    </row>
    <row r="5913" spans="7:17" x14ac:dyDescent="0.3">
      <c r="G5913" s="3" t="s">
        <v>23</v>
      </c>
      <c r="H5913" s="3" t="s">
        <v>25</v>
      </c>
      <c r="I5913" s="3" t="s">
        <v>80</v>
      </c>
      <c r="J5913" s="3" t="s">
        <v>84</v>
      </c>
      <c r="K5913" s="3" t="s">
        <v>24</v>
      </c>
      <c r="L5913" s="6">
        <v>12030</v>
      </c>
      <c r="M5913" s="6">
        <v>50249</v>
      </c>
      <c r="N5913" s="6">
        <v>117461</v>
      </c>
      <c r="O5913" s="6">
        <v>84732</v>
      </c>
      <c r="P5913" s="6">
        <v>100893</v>
      </c>
      <c r="Q5913" s="6">
        <v>73073</v>
      </c>
    </row>
    <row r="5914" spans="7:17" x14ac:dyDescent="0.3">
      <c r="G5914" s="3" t="s">
        <v>23</v>
      </c>
      <c r="H5914" s="3" t="s">
        <v>25</v>
      </c>
      <c r="I5914" s="3" t="s">
        <v>81</v>
      </c>
      <c r="J5914" s="3" t="s">
        <v>82</v>
      </c>
      <c r="K5914" s="3" t="s">
        <v>83</v>
      </c>
      <c r="L5914" s="6">
        <v>12030</v>
      </c>
      <c r="M5914" s="6">
        <v>50249</v>
      </c>
      <c r="N5914" s="6">
        <v>36016</v>
      </c>
      <c r="O5914" s="6">
        <v>33332</v>
      </c>
      <c r="P5914" s="6">
        <v>41696</v>
      </c>
      <c r="Q5914" s="6">
        <v>34664.6</v>
      </c>
    </row>
    <row r="5915" spans="7:17" x14ac:dyDescent="0.3">
      <c r="G5915" s="3" t="s">
        <v>23</v>
      </c>
      <c r="H5915" s="3" t="s">
        <v>25</v>
      </c>
      <c r="I5915" s="3" t="s">
        <v>81</v>
      </c>
      <c r="J5915" s="3" t="s">
        <v>82</v>
      </c>
      <c r="K5915" s="3" t="s">
        <v>84</v>
      </c>
      <c r="L5915" s="6">
        <v>12030</v>
      </c>
      <c r="M5915" s="6">
        <v>50249</v>
      </c>
      <c r="N5915" s="6">
        <v>36016</v>
      </c>
      <c r="O5915" s="6">
        <v>33332</v>
      </c>
      <c r="P5915" s="6">
        <v>84732</v>
      </c>
      <c r="Q5915" s="6">
        <v>43271.8</v>
      </c>
    </row>
    <row r="5916" spans="7:17" x14ac:dyDescent="0.3">
      <c r="G5916" s="3" t="s">
        <v>23</v>
      </c>
      <c r="H5916" s="3" t="s">
        <v>25</v>
      </c>
      <c r="I5916" s="3" t="s">
        <v>81</v>
      </c>
      <c r="J5916" s="3" t="s">
        <v>82</v>
      </c>
      <c r="K5916" s="3" t="s">
        <v>24</v>
      </c>
      <c r="L5916" s="6">
        <v>12030</v>
      </c>
      <c r="M5916" s="6">
        <v>50249</v>
      </c>
      <c r="N5916" s="6">
        <v>36016</v>
      </c>
      <c r="O5916" s="6">
        <v>33332</v>
      </c>
      <c r="P5916" s="6">
        <v>100893</v>
      </c>
      <c r="Q5916" s="6">
        <v>46504</v>
      </c>
    </row>
    <row r="5917" spans="7:17" x14ac:dyDescent="0.3">
      <c r="G5917" s="3" t="s">
        <v>23</v>
      </c>
      <c r="H5917" s="3" t="s">
        <v>25</v>
      </c>
      <c r="I5917" s="3" t="s">
        <v>81</v>
      </c>
      <c r="J5917" s="3" t="s">
        <v>83</v>
      </c>
      <c r="K5917" s="3" t="s">
        <v>84</v>
      </c>
      <c r="L5917" s="6">
        <v>12030</v>
      </c>
      <c r="M5917" s="6">
        <v>50249</v>
      </c>
      <c r="N5917" s="6">
        <v>36016</v>
      </c>
      <c r="O5917" s="6">
        <v>41696</v>
      </c>
      <c r="P5917" s="6">
        <v>84732</v>
      </c>
      <c r="Q5917" s="6">
        <v>44944.6</v>
      </c>
    </row>
    <row r="5918" spans="7:17" x14ac:dyDescent="0.3">
      <c r="G5918" s="3" t="s">
        <v>23</v>
      </c>
      <c r="H5918" s="3" t="s">
        <v>25</v>
      </c>
      <c r="I5918" s="3" t="s">
        <v>81</v>
      </c>
      <c r="J5918" s="3" t="s">
        <v>83</v>
      </c>
      <c r="K5918" s="3" t="s">
        <v>24</v>
      </c>
      <c r="L5918" s="6">
        <v>12030</v>
      </c>
      <c r="M5918" s="6">
        <v>50249</v>
      </c>
      <c r="N5918" s="6">
        <v>36016</v>
      </c>
      <c r="O5918" s="6">
        <v>41696</v>
      </c>
      <c r="P5918" s="6">
        <v>100893</v>
      </c>
      <c r="Q5918" s="6">
        <v>48176.800000000003</v>
      </c>
    </row>
    <row r="5919" spans="7:17" x14ac:dyDescent="0.3">
      <c r="G5919" s="3" t="s">
        <v>23</v>
      </c>
      <c r="H5919" s="3" t="s">
        <v>25</v>
      </c>
      <c r="I5919" s="3" t="s">
        <v>81</v>
      </c>
      <c r="J5919" s="3" t="s">
        <v>84</v>
      </c>
      <c r="K5919" s="3" t="s">
        <v>24</v>
      </c>
      <c r="L5919" s="6">
        <v>12030</v>
      </c>
      <c r="M5919" s="6">
        <v>50249</v>
      </c>
      <c r="N5919" s="6">
        <v>36016</v>
      </c>
      <c r="O5919" s="6">
        <v>84732</v>
      </c>
      <c r="P5919" s="6">
        <v>100893</v>
      </c>
      <c r="Q5919" s="6">
        <v>56784</v>
      </c>
    </row>
    <row r="5920" spans="7:17" x14ac:dyDescent="0.3">
      <c r="G5920" s="3" t="s">
        <v>23</v>
      </c>
      <c r="H5920" s="3" t="s">
        <v>25</v>
      </c>
      <c r="I5920" s="3" t="s">
        <v>82</v>
      </c>
      <c r="J5920" s="3" t="s">
        <v>83</v>
      </c>
      <c r="K5920" s="3" t="s">
        <v>84</v>
      </c>
      <c r="L5920" s="6">
        <v>12030</v>
      </c>
      <c r="M5920" s="6">
        <v>50249</v>
      </c>
      <c r="N5920" s="6">
        <v>33332</v>
      </c>
      <c r="O5920" s="6">
        <v>41696</v>
      </c>
      <c r="P5920" s="6">
        <v>84732</v>
      </c>
      <c r="Q5920" s="6">
        <v>44407.8</v>
      </c>
    </row>
    <row r="5921" spans="7:17" x14ac:dyDescent="0.3">
      <c r="G5921" s="3" t="s">
        <v>23</v>
      </c>
      <c r="H5921" s="3" t="s">
        <v>25</v>
      </c>
      <c r="I5921" s="3" t="s">
        <v>82</v>
      </c>
      <c r="J5921" s="3" t="s">
        <v>83</v>
      </c>
      <c r="K5921" s="3" t="s">
        <v>24</v>
      </c>
      <c r="L5921" s="6">
        <v>12030</v>
      </c>
      <c r="M5921" s="6">
        <v>50249</v>
      </c>
      <c r="N5921" s="6">
        <v>33332</v>
      </c>
      <c r="O5921" s="6">
        <v>41696</v>
      </c>
      <c r="P5921" s="6">
        <v>100893</v>
      </c>
      <c r="Q5921" s="6">
        <v>47640</v>
      </c>
    </row>
    <row r="5922" spans="7:17" x14ac:dyDescent="0.3">
      <c r="G5922" s="3" t="s">
        <v>23</v>
      </c>
      <c r="H5922" s="3" t="s">
        <v>25</v>
      </c>
      <c r="I5922" s="3" t="s">
        <v>82</v>
      </c>
      <c r="J5922" s="3" t="s">
        <v>84</v>
      </c>
      <c r="K5922" s="3" t="s">
        <v>24</v>
      </c>
      <c r="L5922" s="6">
        <v>12030</v>
      </c>
      <c r="M5922" s="6">
        <v>50249</v>
      </c>
      <c r="N5922" s="6">
        <v>33332</v>
      </c>
      <c r="O5922" s="6">
        <v>84732</v>
      </c>
      <c r="P5922" s="6">
        <v>100893</v>
      </c>
      <c r="Q5922" s="6">
        <v>56247.199999999997</v>
      </c>
    </row>
    <row r="5923" spans="7:17" x14ac:dyDescent="0.3">
      <c r="G5923" s="3" t="s">
        <v>23</v>
      </c>
      <c r="H5923" s="3" t="s">
        <v>25</v>
      </c>
      <c r="I5923" s="3" t="s">
        <v>83</v>
      </c>
      <c r="J5923" s="3" t="s">
        <v>84</v>
      </c>
      <c r="K5923" s="3" t="s">
        <v>24</v>
      </c>
      <c r="L5923" s="6">
        <v>12030</v>
      </c>
      <c r="M5923" s="6">
        <v>50249</v>
      </c>
      <c r="N5923" s="6">
        <v>41696</v>
      </c>
      <c r="O5923" s="6">
        <v>84732</v>
      </c>
      <c r="P5923" s="6">
        <v>100893</v>
      </c>
      <c r="Q5923" s="6">
        <v>57920</v>
      </c>
    </row>
    <row r="5924" spans="7:17" x14ac:dyDescent="0.3">
      <c r="G5924" s="3" t="s">
        <v>23</v>
      </c>
      <c r="H5924" s="3" t="s">
        <v>80</v>
      </c>
      <c r="I5924" s="3" t="s">
        <v>81</v>
      </c>
      <c r="J5924" s="3" t="s">
        <v>82</v>
      </c>
      <c r="K5924" s="3" t="s">
        <v>83</v>
      </c>
      <c r="L5924" s="6">
        <v>12030</v>
      </c>
      <c r="M5924" s="6">
        <v>117461</v>
      </c>
      <c r="N5924" s="6">
        <v>36016</v>
      </c>
      <c r="O5924" s="6">
        <v>33332</v>
      </c>
      <c r="P5924" s="6">
        <v>41696</v>
      </c>
      <c r="Q5924" s="6">
        <v>48107</v>
      </c>
    </row>
    <row r="5925" spans="7:17" x14ac:dyDescent="0.3">
      <c r="G5925" s="3" t="s">
        <v>23</v>
      </c>
      <c r="H5925" s="3" t="s">
        <v>80</v>
      </c>
      <c r="I5925" s="3" t="s">
        <v>81</v>
      </c>
      <c r="J5925" s="3" t="s">
        <v>82</v>
      </c>
      <c r="K5925" s="3" t="s">
        <v>84</v>
      </c>
      <c r="L5925" s="6">
        <v>12030</v>
      </c>
      <c r="M5925" s="6">
        <v>117461</v>
      </c>
      <c r="N5925" s="6">
        <v>36016</v>
      </c>
      <c r="O5925" s="6">
        <v>33332</v>
      </c>
      <c r="P5925" s="6">
        <v>84732</v>
      </c>
      <c r="Q5925" s="6">
        <v>56714.2</v>
      </c>
    </row>
    <row r="5926" spans="7:17" x14ac:dyDescent="0.3">
      <c r="G5926" s="3" t="s">
        <v>23</v>
      </c>
      <c r="H5926" s="3" t="s">
        <v>80</v>
      </c>
      <c r="I5926" s="3" t="s">
        <v>81</v>
      </c>
      <c r="J5926" s="3" t="s">
        <v>82</v>
      </c>
      <c r="K5926" s="3" t="s">
        <v>24</v>
      </c>
      <c r="L5926" s="6">
        <v>12030</v>
      </c>
      <c r="M5926" s="6">
        <v>117461</v>
      </c>
      <c r="N5926" s="6">
        <v>36016</v>
      </c>
      <c r="O5926" s="6">
        <v>33332</v>
      </c>
      <c r="P5926" s="6">
        <v>100893</v>
      </c>
      <c r="Q5926" s="6">
        <v>59946.400000000001</v>
      </c>
    </row>
    <row r="5927" spans="7:17" x14ac:dyDescent="0.3">
      <c r="G5927" s="3" t="s">
        <v>23</v>
      </c>
      <c r="H5927" s="3" t="s">
        <v>80</v>
      </c>
      <c r="I5927" s="3" t="s">
        <v>81</v>
      </c>
      <c r="J5927" s="3" t="s">
        <v>83</v>
      </c>
      <c r="K5927" s="3" t="s">
        <v>84</v>
      </c>
      <c r="L5927" s="6">
        <v>12030</v>
      </c>
      <c r="M5927" s="6">
        <v>117461</v>
      </c>
      <c r="N5927" s="6">
        <v>36016</v>
      </c>
      <c r="O5927" s="6">
        <v>41696</v>
      </c>
      <c r="P5927" s="6">
        <v>84732</v>
      </c>
      <c r="Q5927" s="6">
        <v>58387</v>
      </c>
    </row>
    <row r="5928" spans="7:17" x14ac:dyDescent="0.3">
      <c r="G5928" s="3" t="s">
        <v>23</v>
      </c>
      <c r="H5928" s="3" t="s">
        <v>80</v>
      </c>
      <c r="I5928" s="3" t="s">
        <v>81</v>
      </c>
      <c r="J5928" s="3" t="s">
        <v>83</v>
      </c>
      <c r="K5928" s="3" t="s">
        <v>24</v>
      </c>
      <c r="L5928" s="6">
        <v>12030</v>
      </c>
      <c r="M5928" s="6">
        <v>117461</v>
      </c>
      <c r="N5928" s="6">
        <v>36016</v>
      </c>
      <c r="O5928" s="6">
        <v>41696</v>
      </c>
      <c r="P5928" s="6">
        <v>100893</v>
      </c>
      <c r="Q5928" s="6">
        <v>61619.199999999997</v>
      </c>
    </row>
    <row r="5929" spans="7:17" x14ac:dyDescent="0.3">
      <c r="G5929" s="3" t="s">
        <v>23</v>
      </c>
      <c r="H5929" s="3" t="s">
        <v>80</v>
      </c>
      <c r="I5929" s="3" t="s">
        <v>81</v>
      </c>
      <c r="J5929" s="3" t="s">
        <v>84</v>
      </c>
      <c r="K5929" s="3" t="s">
        <v>24</v>
      </c>
      <c r="L5929" s="6">
        <v>12030</v>
      </c>
      <c r="M5929" s="6">
        <v>117461</v>
      </c>
      <c r="N5929" s="6">
        <v>36016</v>
      </c>
      <c r="O5929" s="6">
        <v>84732</v>
      </c>
      <c r="P5929" s="6">
        <v>100893</v>
      </c>
      <c r="Q5929" s="6">
        <v>70226.399999999994</v>
      </c>
    </row>
    <row r="5930" spans="7:17" x14ac:dyDescent="0.3">
      <c r="G5930" s="3" t="s">
        <v>23</v>
      </c>
      <c r="H5930" s="3" t="s">
        <v>80</v>
      </c>
      <c r="I5930" s="3" t="s">
        <v>82</v>
      </c>
      <c r="J5930" s="3" t="s">
        <v>83</v>
      </c>
      <c r="K5930" s="3" t="s">
        <v>84</v>
      </c>
      <c r="L5930" s="6">
        <v>12030</v>
      </c>
      <c r="M5930" s="6">
        <v>117461</v>
      </c>
      <c r="N5930" s="6">
        <v>33332</v>
      </c>
      <c r="O5930" s="6">
        <v>41696</v>
      </c>
      <c r="P5930" s="6">
        <v>84732</v>
      </c>
      <c r="Q5930" s="6">
        <v>57850.2</v>
      </c>
    </row>
    <row r="5931" spans="7:17" x14ac:dyDescent="0.3">
      <c r="G5931" s="3" t="s">
        <v>23</v>
      </c>
      <c r="H5931" s="3" t="s">
        <v>80</v>
      </c>
      <c r="I5931" s="3" t="s">
        <v>82</v>
      </c>
      <c r="J5931" s="3" t="s">
        <v>83</v>
      </c>
      <c r="K5931" s="3" t="s">
        <v>24</v>
      </c>
      <c r="L5931" s="6">
        <v>12030</v>
      </c>
      <c r="M5931" s="6">
        <v>117461</v>
      </c>
      <c r="N5931" s="6">
        <v>33332</v>
      </c>
      <c r="O5931" s="6">
        <v>41696</v>
      </c>
      <c r="P5931" s="6">
        <v>100893</v>
      </c>
      <c r="Q5931" s="6">
        <v>61082.400000000001</v>
      </c>
    </row>
    <row r="5932" spans="7:17" x14ac:dyDescent="0.3">
      <c r="G5932" s="3" t="s">
        <v>23</v>
      </c>
      <c r="H5932" s="3" t="s">
        <v>80</v>
      </c>
      <c r="I5932" s="3" t="s">
        <v>82</v>
      </c>
      <c r="J5932" s="3" t="s">
        <v>84</v>
      </c>
      <c r="K5932" s="3" t="s">
        <v>24</v>
      </c>
      <c r="L5932" s="6">
        <v>12030</v>
      </c>
      <c r="M5932" s="6">
        <v>117461</v>
      </c>
      <c r="N5932" s="6">
        <v>33332</v>
      </c>
      <c r="O5932" s="6">
        <v>84732</v>
      </c>
      <c r="P5932" s="6">
        <v>100893</v>
      </c>
      <c r="Q5932" s="6">
        <v>69689.600000000006</v>
      </c>
    </row>
    <row r="5933" spans="7:17" x14ac:dyDescent="0.3">
      <c r="G5933" s="3" t="s">
        <v>23</v>
      </c>
      <c r="H5933" s="3" t="s">
        <v>80</v>
      </c>
      <c r="I5933" s="3" t="s">
        <v>83</v>
      </c>
      <c r="J5933" s="3" t="s">
        <v>84</v>
      </c>
      <c r="K5933" s="3" t="s">
        <v>24</v>
      </c>
      <c r="L5933" s="6">
        <v>12030</v>
      </c>
      <c r="M5933" s="6">
        <v>117461</v>
      </c>
      <c r="N5933" s="6">
        <v>41696</v>
      </c>
      <c r="O5933" s="6">
        <v>84732</v>
      </c>
      <c r="P5933" s="6">
        <v>100893</v>
      </c>
      <c r="Q5933" s="6">
        <v>71362.399999999994</v>
      </c>
    </row>
    <row r="5934" spans="7:17" x14ac:dyDescent="0.3">
      <c r="G5934" s="3" t="s">
        <v>23</v>
      </c>
      <c r="H5934" s="3" t="s">
        <v>81</v>
      </c>
      <c r="I5934" s="3" t="s">
        <v>82</v>
      </c>
      <c r="J5934" s="3" t="s">
        <v>83</v>
      </c>
      <c r="K5934" s="3" t="s">
        <v>84</v>
      </c>
      <c r="L5934" s="6">
        <v>12030</v>
      </c>
      <c r="M5934" s="6">
        <v>36016</v>
      </c>
      <c r="N5934" s="6">
        <v>33332</v>
      </c>
      <c r="O5934" s="6">
        <v>41696</v>
      </c>
      <c r="P5934" s="6">
        <v>84732</v>
      </c>
      <c r="Q5934" s="6">
        <v>41561.199999999997</v>
      </c>
    </row>
    <row r="5935" spans="7:17" x14ac:dyDescent="0.3">
      <c r="G5935" s="3" t="s">
        <v>23</v>
      </c>
      <c r="H5935" s="3" t="s">
        <v>81</v>
      </c>
      <c r="I5935" s="3" t="s">
        <v>82</v>
      </c>
      <c r="J5935" s="3" t="s">
        <v>83</v>
      </c>
      <c r="K5935" s="3" t="s">
        <v>24</v>
      </c>
      <c r="L5935" s="6">
        <v>12030</v>
      </c>
      <c r="M5935" s="6">
        <v>36016</v>
      </c>
      <c r="N5935" s="6">
        <v>33332</v>
      </c>
      <c r="O5935" s="6">
        <v>41696</v>
      </c>
      <c r="P5935" s="6">
        <v>100893</v>
      </c>
      <c r="Q5935" s="6">
        <v>44793.4</v>
      </c>
    </row>
    <row r="5936" spans="7:17" x14ac:dyDescent="0.3">
      <c r="G5936" s="3" t="s">
        <v>23</v>
      </c>
      <c r="H5936" s="3" t="s">
        <v>81</v>
      </c>
      <c r="I5936" s="3" t="s">
        <v>82</v>
      </c>
      <c r="J5936" s="3" t="s">
        <v>84</v>
      </c>
      <c r="K5936" s="3" t="s">
        <v>24</v>
      </c>
      <c r="L5936" s="6">
        <v>12030</v>
      </c>
      <c r="M5936" s="6">
        <v>36016</v>
      </c>
      <c r="N5936" s="6">
        <v>33332</v>
      </c>
      <c r="O5936" s="6">
        <v>84732</v>
      </c>
      <c r="P5936" s="6">
        <v>100893</v>
      </c>
      <c r="Q5936" s="6">
        <v>53400.6</v>
      </c>
    </row>
    <row r="5937" spans="7:17" x14ac:dyDescent="0.3">
      <c r="G5937" s="3" t="s">
        <v>23</v>
      </c>
      <c r="H5937" s="3" t="s">
        <v>81</v>
      </c>
      <c r="I5937" s="3" t="s">
        <v>83</v>
      </c>
      <c r="J5937" s="3" t="s">
        <v>84</v>
      </c>
      <c r="K5937" s="3" t="s">
        <v>24</v>
      </c>
      <c r="L5937" s="6">
        <v>12030</v>
      </c>
      <c r="M5937" s="6">
        <v>36016</v>
      </c>
      <c r="N5937" s="6">
        <v>41696</v>
      </c>
      <c r="O5937" s="6">
        <v>84732</v>
      </c>
      <c r="P5937" s="6">
        <v>100893</v>
      </c>
      <c r="Q5937" s="6">
        <v>55073.4</v>
      </c>
    </row>
    <row r="5938" spans="7:17" x14ac:dyDescent="0.3">
      <c r="G5938" s="3" t="s">
        <v>23</v>
      </c>
      <c r="H5938" s="3" t="s">
        <v>82</v>
      </c>
      <c r="I5938" s="3" t="s">
        <v>83</v>
      </c>
      <c r="J5938" s="3" t="s">
        <v>84</v>
      </c>
      <c r="K5938" s="3" t="s">
        <v>24</v>
      </c>
      <c r="L5938" s="6">
        <v>12030</v>
      </c>
      <c r="M5938" s="6">
        <v>33332</v>
      </c>
      <c r="N5938" s="6">
        <v>41696</v>
      </c>
      <c r="O5938" s="6">
        <v>84732</v>
      </c>
      <c r="P5938" s="6">
        <v>100893</v>
      </c>
      <c r="Q5938" s="6">
        <v>54536.6</v>
      </c>
    </row>
    <row r="5939" spans="7:17" x14ac:dyDescent="0.3">
      <c r="G5939" s="3" t="s">
        <v>77</v>
      </c>
      <c r="H5939" s="3" t="s">
        <v>78</v>
      </c>
      <c r="I5939" s="3" t="s">
        <v>79</v>
      </c>
      <c r="J5939" s="3" t="s">
        <v>25</v>
      </c>
      <c r="K5939" s="3" t="s">
        <v>80</v>
      </c>
      <c r="L5939" s="6">
        <v>65219</v>
      </c>
      <c r="M5939" s="6">
        <v>94450</v>
      </c>
      <c r="N5939" s="6">
        <v>97051</v>
      </c>
      <c r="O5939" s="6">
        <v>50249</v>
      </c>
      <c r="P5939" s="6">
        <v>117461</v>
      </c>
      <c r="Q5939" s="6">
        <v>84886</v>
      </c>
    </row>
    <row r="5940" spans="7:17" x14ac:dyDescent="0.3">
      <c r="G5940" s="3" t="s">
        <v>77</v>
      </c>
      <c r="H5940" s="3" t="s">
        <v>78</v>
      </c>
      <c r="I5940" s="3" t="s">
        <v>79</v>
      </c>
      <c r="J5940" s="3" t="s">
        <v>25</v>
      </c>
      <c r="K5940" s="3" t="s">
        <v>81</v>
      </c>
      <c r="L5940" s="6">
        <v>65219</v>
      </c>
      <c r="M5940" s="6">
        <v>94450</v>
      </c>
      <c r="N5940" s="6">
        <v>97051</v>
      </c>
      <c r="O5940" s="6">
        <v>50249</v>
      </c>
      <c r="P5940" s="6">
        <v>36016</v>
      </c>
      <c r="Q5940" s="6">
        <v>68597</v>
      </c>
    </row>
    <row r="5941" spans="7:17" x14ac:dyDescent="0.3">
      <c r="G5941" s="3" t="s">
        <v>77</v>
      </c>
      <c r="H5941" s="3" t="s">
        <v>78</v>
      </c>
      <c r="I5941" s="3" t="s">
        <v>79</v>
      </c>
      <c r="J5941" s="3" t="s">
        <v>25</v>
      </c>
      <c r="K5941" s="3" t="s">
        <v>82</v>
      </c>
      <c r="L5941" s="6">
        <v>65219</v>
      </c>
      <c r="M5941" s="6">
        <v>94450</v>
      </c>
      <c r="N5941" s="6">
        <v>97051</v>
      </c>
      <c r="O5941" s="6">
        <v>50249</v>
      </c>
      <c r="P5941" s="6">
        <v>33332</v>
      </c>
      <c r="Q5941" s="6">
        <v>68060.2</v>
      </c>
    </row>
    <row r="5942" spans="7:17" x14ac:dyDescent="0.3">
      <c r="G5942" s="3" t="s">
        <v>77</v>
      </c>
      <c r="H5942" s="3" t="s">
        <v>78</v>
      </c>
      <c r="I5942" s="3" t="s">
        <v>79</v>
      </c>
      <c r="J5942" s="3" t="s">
        <v>25</v>
      </c>
      <c r="K5942" s="3" t="s">
        <v>83</v>
      </c>
      <c r="L5942" s="6">
        <v>65219</v>
      </c>
      <c r="M5942" s="6">
        <v>94450</v>
      </c>
      <c r="N5942" s="6">
        <v>97051</v>
      </c>
      <c r="O5942" s="6">
        <v>50249</v>
      </c>
      <c r="P5942" s="6">
        <v>41696</v>
      </c>
      <c r="Q5942" s="6">
        <v>69733</v>
      </c>
    </row>
    <row r="5943" spans="7:17" x14ac:dyDescent="0.3">
      <c r="G5943" s="3" t="s">
        <v>77</v>
      </c>
      <c r="H5943" s="3" t="s">
        <v>78</v>
      </c>
      <c r="I5943" s="3" t="s">
        <v>79</v>
      </c>
      <c r="J5943" s="3" t="s">
        <v>25</v>
      </c>
      <c r="K5943" s="3" t="s">
        <v>84</v>
      </c>
      <c r="L5943" s="6">
        <v>65219</v>
      </c>
      <c r="M5943" s="6">
        <v>94450</v>
      </c>
      <c r="N5943" s="6">
        <v>97051</v>
      </c>
      <c r="O5943" s="6">
        <v>50249</v>
      </c>
      <c r="P5943" s="6">
        <v>84732</v>
      </c>
      <c r="Q5943" s="6">
        <v>78340.2</v>
      </c>
    </row>
    <row r="5944" spans="7:17" x14ac:dyDescent="0.3">
      <c r="G5944" s="3" t="s">
        <v>77</v>
      </c>
      <c r="H5944" s="3" t="s">
        <v>78</v>
      </c>
      <c r="I5944" s="3" t="s">
        <v>79</v>
      </c>
      <c r="J5944" s="3" t="s">
        <v>25</v>
      </c>
      <c r="K5944" s="3" t="s">
        <v>24</v>
      </c>
      <c r="L5944" s="6">
        <v>65219</v>
      </c>
      <c r="M5944" s="6">
        <v>94450</v>
      </c>
      <c r="N5944" s="6">
        <v>97051</v>
      </c>
      <c r="O5944" s="6">
        <v>50249</v>
      </c>
      <c r="P5944" s="6">
        <v>100893</v>
      </c>
      <c r="Q5944" s="6">
        <v>81572.399999999994</v>
      </c>
    </row>
    <row r="5945" spans="7:17" x14ac:dyDescent="0.3">
      <c r="G5945" s="3" t="s">
        <v>77</v>
      </c>
      <c r="H5945" s="3" t="s">
        <v>78</v>
      </c>
      <c r="I5945" s="3" t="s">
        <v>79</v>
      </c>
      <c r="J5945" s="3" t="s">
        <v>80</v>
      </c>
      <c r="K5945" s="3" t="s">
        <v>81</v>
      </c>
      <c r="L5945" s="6">
        <v>65219</v>
      </c>
      <c r="M5945" s="6">
        <v>94450</v>
      </c>
      <c r="N5945" s="6">
        <v>97051</v>
      </c>
      <c r="O5945" s="6">
        <v>117461</v>
      </c>
      <c r="P5945" s="6">
        <v>36016</v>
      </c>
      <c r="Q5945" s="6">
        <v>82039.399999999994</v>
      </c>
    </row>
    <row r="5946" spans="7:17" x14ac:dyDescent="0.3">
      <c r="G5946" s="3" t="s">
        <v>77</v>
      </c>
      <c r="H5946" s="3" t="s">
        <v>78</v>
      </c>
      <c r="I5946" s="3" t="s">
        <v>79</v>
      </c>
      <c r="J5946" s="3" t="s">
        <v>80</v>
      </c>
      <c r="K5946" s="3" t="s">
        <v>82</v>
      </c>
      <c r="L5946" s="6">
        <v>65219</v>
      </c>
      <c r="M5946" s="6">
        <v>94450</v>
      </c>
      <c r="N5946" s="6">
        <v>97051</v>
      </c>
      <c r="O5946" s="6">
        <v>117461</v>
      </c>
      <c r="P5946" s="6">
        <v>33332</v>
      </c>
      <c r="Q5946" s="6">
        <v>81502.600000000006</v>
      </c>
    </row>
    <row r="5947" spans="7:17" x14ac:dyDescent="0.3">
      <c r="G5947" s="3" t="s">
        <v>77</v>
      </c>
      <c r="H5947" s="3" t="s">
        <v>78</v>
      </c>
      <c r="I5947" s="3" t="s">
        <v>79</v>
      </c>
      <c r="J5947" s="3" t="s">
        <v>80</v>
      </c>
      <c r="K5947" s="3" t="s">
        <v>83</v>
      </c>
      <c r="L5947" s="6">
        <v>65219</v>
      </c>
      <c r="M5947" s="6">
        <v>94450</v>
      </c>
      <c r="N5947" s="6">
        <v>97051</v>
      </c>
      <c r="O5947" s="6">
        <v>117461</v>
      </c>
      <c r="P5947" s="6">
        <v>41696</v>
      </c>
      <c r="Q5947" s="6">
        <v>83175.399999999994</v>
      </c>
    </row>
    <row r="5948" spans="7:17" x14ac:dyDescent="0.3">
      <c r="G5948" s="3" t="s">
        <v>77</v>
      </c>
      <c r="H5948" s="3" t="s">
        <v>78</v>
      </c>
      <c r="I5948" s="3" t="s">
        <v>79</v>
      </c>
      <c r="J5948" s="3" t="s">
        <v>80</v>
      </c>
      <c r="K5948" s="3" t="s">
        <v>84</v>
      </c>
      <c r="L5948" s="6">
        <v>65219</v>
      </c>
      <c r="M5948" s="6">
        <v>94450</v>
      </c>
      <c r="N5948" s="6">
        <v>97051</v>
      </c>
      <c r="O5948" s="6">
        <v>117461</v>
      </c>
      <c r="P5948" s="6">
        <v>84732</v>
      </c>
      <c r="Q5948" s="6">
        <v>91782.6</v>
      </c>
    </row>
    <row r="5949" spans="7:17" x14ac:dyDescent="0.3">
      <c r="G5949" s="3" t="s">
        <v>77</v>
      </c>
      <c r="H5949" s="3" t="s">
        <v>78</v>
      </c>
      <c r="I5949" s="3" t="s">
        <v>79</v>
      </c>
      <c r="J5949" s="3" t="s">
        <v>80</v>
      </c>
      <c r="K5949" s="3" t="s">
        <v>24</v>
      </c>
      <c r="L5949" s="6">
        <v>65219</v>
      </c>
      <c r="M5949" s="6">
        <v>94450</v>
      </c>
      <c r="N5949" s="6">
        <v>97051</v>
      </c>
      <c r="O5949" s="6">
        <v>117461</v>
      </c>
      <c r="P5949" s="6">
        <v>100893</v>
      </c>
      <c r="Q5949" s="6">
        <v>95014.8</v>
      </c>
    </row>
    <row r="5950" spans="7:17" x14ac:dyDescent="0.3">
      <c r="G5950" s="3" t="s">
        <v>77</v>
      </c>
      <c r="H5950" s="3" t="s">
        <v>78</v>
      </c>
      <c r="I5950" s="3" t="s">
        <v>79</v>
      </c>
      <c r="J5950" s="3" t="s">
        <v>81</v>
      </c>
      <c r="K5950" s="3" t="s">
        <v>82</v>
      </c>
      <c r="L5950" s="6">
        <v>65219</v>
      </c>
      <c r="M5950" s="6">
        <v>94450</v>
      </c>
      <c r="N5950" s="6">
        <v>97051</v>
      </c>
      <c r="O5950" s="6">
        <v>36016</v>
      </c>
      <c r="P5950" s="6">
        <v>33332</v>
      </c>
      <c r="Q5950" s="6">
        <v>65213.599999999999</v>
      </c>
    </row>
    <row r="5951" spans="7:17" x14ac:dyDescent="0.3">
      <c r="G5951" s="3" t="s">
        <v>77</v>
      </c>
      <c r="H5951" s="3" t="s">
        <v>78</v>
      </c>
      <c r="I5951" s="3" t="s">
        <v>79</v>
      </c>
      <c r="J5951" s="3" t="s">
        <v>81</v>
      </c>
      <c r="K5951" s="3" t="s">
        <v>83</v>
      </c>
      <c r="L5951" s="6">
        <v>65219</v>
      </c>
      <c r="M5951" s="6">
        <v>94450</v>
      </c>
      <c r="N5951" s="6">
        <v>97051</v>
      </c>
      <c r="O5951" s="6">
        <v>36016</v>
      </c>
      <c r="P5951" s="6">
        <v>41696</v>
      </c>
      <c r="Q5951" s="6">
        <v>66886.399999999994</v>
      </c>
    </row>
    <row r="5952" spans="7:17" x14ac:dyDescent="0.3">
      <c r="G5952" s="3" t="s">
        <v>77</v>
      </c>
      <c r="H5952" s="3" t="s">
        <v>78</v>
      </c>
      <c r="I5952" s="3" t="s">
        <v>79</v>
      </c>
      <c r="J5952" s="3" t="s">
        <v>81</v>
      </c>
      <c r="K5952" s="3" t="s">
        <v>84</v>
      </c>
      <c r="L5952" s="6">
        <v>65219</v>
      </c>
      <c r="M5952" s="6">
        <v>94450</v>
      </c>
      <c r="N5952" s="6">
        <v>97051</v>
      </c>
      <c r="O5952" s="6">
        <v>36016</v>
      </c>
      <c r="P5952" s="6">
        <v>84732</v>
      </c>
      <c r="Q5952" s="6">
        <v>75493.600000000006</v>
      </c>
    </row>
    <row r="5953" spans="7:17" x14ac:dyDescent="0.3">
      <c r="G5953" s="3" t="s">
        <v>77</v>
      </c>
      <c r="H5953" s="3" t="s">
        <v>78</v>
      </c>
      <c r="I5953" s="3" t="s">
        <v>79</v>
      </c>
      <c r="J5953" s="3" t="s">
        <v>81</v>
      </c>
      <c r="K5953" s="3" t="s">
        <v>24</v>
      </c>
      <c r="L5953" s="6">
        <v>65219</v>
      </c>
      <c r="M5953" s="6">
        <v>94450</v>
      </c>
      <c r="N5953" s="6">
        <v>97051</v>
      </c>
      <c r="O5953" s="6">
        <v>36016</v>
      </c>
      <c r="P5953" s="6">
        <v>100893</v>
      </c>
      <c r="Q5953" s="6">
        <v>78725.8</v>
      </c>
    </row>
    <row r="5954" spans="7:17" x14ac:dyDescent="0.3">
      <c r="G5954" s="3" t="s">
        <v>77</v>
      </c>
      <c r="H5954" s="3" t="s">
        <v>78</v>
      </c>
      <c r="I5954" s="3" t="s">
        <v>79</v>
      </c>
      <c r="J5954" s="3" t="s">
        <v>82</v>
      </c>
      <c r="K5954" s="3" t="s">
        <v>83</v>
      </c>
      <c r="L5954" s="6">
        <v>65219</v>
      </c>
      <c r="M5954" s="6">
        <v>94450</v>
      </c>
      <c r="N5954" s="6">
        <v>97051</v>
      </c>
      <c r="O5954" s="6">
        <v>33332</v>
      </c>
      <c r="P5954" s="6">
        <v>41696</v>
      </c>
      <c r="Q5954" s="6">
        <v>66349.600000000006</v>
      </c>
    </row>
    <row r="5955" spans="7:17" x14ac:dyDescent="0.3">
      <c r="G5955" s="3" t="s">
        <v>77</v>
      </c>
      <c r="H5955" s="3" t="s">
        <v>78</v>
      </c>
      <c r="I5955" s="3" t="s">
        <v>79</v>
      </c>
      <c r="J5955" s="3" t="s">
        <v>82</v>
      </c>
      <c r="K5955" s="3" t="s">
        <v>84</v>
      </c>
      <c r="L5955" s="6">
        <v>65219</v>
      </c>
      <c r="M5955" s="6">
        <v>94450</v>
      </c>
      <c r="N5955" s="6">
        <v>97051</v>
      </c>
      <c r="O5955" s="6">
        <v>33332</v>
      </c>
      <c r="P5955" s="6">
        <v>84732</v>
      </c>
      <c r="Q5955" s="6">
        <v>74956.800000000003</v>
      </c>
    </row>
    <row r="5956" spans="7:17" x14ac:dyDescent="0.3">
      <c r="G5956" s="3" t="s">
        <v>77</v>
      </c>
      <c r="H5956" s="3" t="s">
        <v>78</v>
      </c>
      <c r="I5956" s="3" t="s">
        <v>79</v>
      </c>
      <c r="J5956" s="3" t="s">
        <v>82</v>
      </c>
      <c r="K5956" s="3" t="s">
        <v>24</v>
      </c>
      <c r="L5956" s="6">
        <v>65219</v>
      </c>
      <c r="M5956" s="6">
        <v>94450</v>
      </c>
      <c r="N5956" s="6">
        <v>97051</v>
      </c>
      <c r="O5956" s="6">
        <v>33332</v>
      </c>
      <c r="P5956" s="6">
        <v>100893</v>
      </c>
      <c r="Q5956" s="6">
        <v>78189</v>
      </c>
    </row>
    <row r="5957" spans="7:17" x14ac:dyDescent="0.3">
      <c r="G5957" s="3" t="s">
        <v>77</v>
      </c>
      <c r="H5957" s="3" t="s">
        <v>78</v>
      </c>
      <c r="I5957" s="3" t="s">
        <v>79</v>
      </c>
      <c r="J5957" s="3" t="s">
        <v>83</v>
      </c>
      <c r="K5957" s="3" t="s">
        <v>84</v>
      </c>
      <c r="L5957" s="6">
        <v>65219</v>
      </c>
      <c r="M5957" s="6">
        <v>94450</v>
      </c>
      <c r="N5957" s="6">
        <v>97051</v>
      </c>
      <c r="O5957" s="6">
        <v>41696</v>
      </c>
      <c r="P5957" s="6">
        <v>84732</v>
      </c>
      <c r="Q5957" s="6">
        <v>76629.600000000006</v>
      </c>
    </row>
    <row r="5958" spans="7:17" x14ac:dyDescent="0.3">
      <c r="G5958" s="3" t="s">
        <v>77</v>
      </c>
      <c r="H5958" s="3" t="s">
        <v>78</v>
      </c>
      <c r="I5958" s="3" t="s">
        <v>79</v>
      </c>
      <c r="J5958" s="3" t="s">
        <v>83</v>
      </c>
      <c r="K5958" s="3" t="s">
        <v>24</v>
      </c>
      <c r="L5958" s="6">
        <v>65219</v>
      </c>
      <c r="M5958" s="6">
        <v>94450</v>
      </c>
      <c r="N5958" s="6">
        <v>97051</v>
      </c>
      <c r="O5958" s="6">
        <v>41696</v>
      </c>
      <c r="P5958" s="6">
        <v>100893</v>
      </c>
      <c r="Q5958" s="6">
        <v>79861.8</v>
      </c>
    </row>
    <row r="5959" spans="7:17" x14ac:dyDescent="0.3">
      <c r="G5959" s="3" t="s">
        <v>77</v>
      </c>
      <c r="H5959" s="3" t="s">
        <v>78</v>
      </c>
      <c r="I5959" s="3" t="s">
        <v>79</v>
      </c>
      <c r="J5959" s="3" t="s">
        <v>84</v>
      </c>
      <c r="K5959" s="3" t="s">
        <v>24</v>
      </c>
      <c r="L5959" s="6">
        <v>65219</v>
      </c>
      <c r="M5959" s="6">
        <v>94450</v>
      </c>
      <c r="N5959" s="6">
        <v>97051</v>
      </c>
      <c r="O5959" s="6">
        <v>84732</v>
      </c>
      <c r="P5959" s="6">
        <v>100893</v>
      </c>
      <c r="Q5959" s="6">
        <v>88469</v>
      </c>
    </row>
    <row r="5960" spans="7:17" x14ac:dyDescent="0.3">
      <c r="G5960" s="3" t="s">
        <v>77</v>
      </c>
      <c r="H5960" s="3" t="s">
        <v>78</v>
      </c>
      <c r="I5960" s="3" t="s">
        <v>25</v>
      </c>
      <c r="J5960" s="3" t="s">
        <v>80</v>
      </c>
      <c r="K5960" s="3" t="s">
        <v>81</v>
      </c>
      <c r="L5960" s="6">
        <v>65219</v>
      </c>
      <c r="M5960" s="6">
        <v>94450</v>
      </c>
      <c r="N5960" s="6">
        <v>50249</v>
      </c>
      <c r="O5960" s="6">
        <v>117461</v>
      </c>
      <c r="P5960" s="6">
        <v>36016</v>
      </c>
      <c r="Q5960" s="6">
        <v>72679</v>
      </c>
    </row>
    <row r="5961" spans="7:17" x14ac:dyDescent="0.3">
      <c r="G5961" s="3" t="s">
        <v>77</v>
      </c>
      <c r="H5961" s="3" t="s">
        <v>78</v>
      </c>
      <c r="I5961" s="3" t="s">
        <v>25</v>
      </c>
      <c r="J5961" s="3" t="s">
        <v>80</v>
      </c>
      <c r="K5961" s="3" t="s">
        <v>82</v>
      </c>
      <c r="L5961" s="6">
        <v>65219</v>
      </c>
      <c r="M5961" s="6">
        <v>94450</v>
      </c>
      <c r="N5961" s="6">
        <v>50249</v>
      </c>
      <c r="O5961" s="6">
        <v>117461</v>
      </c>
      <c r="P5961" s="6">
        <v>33332</v>
      </c>
      <c r="Q5961" s="6">
        <v>72142.2</v>
      </c>
    </row>
    <row r="5962" spans="7:17" x14ac:dyDescent="0.3">
      <c r="G5962" s="3" t="s">
        <v>77</v>
      </c>
      <c r="H5962" s="3" t="s">
        <v>78</v>
      </c>
      <c r="I5962" s="3" t="s">
        <v>25</v>
      </c>
      <c r="J5962" s="3" t="s">
        <v>80</v>
      </c>
      <c r="K5962" s="3" t="s">
        <v>83</v>
      </c>
      <c r="L5962" s="6">
        <v>65219</v>
      </c>
      <c r="M5962" s="6">
        <v>94450</v>
      </c>
      <c r="N5962" s="6">
        <v>50249</v>
      </c>
      <c r="O5962" s="6">
        <v>117461</v>
      </c>
      <c r="P5962" s="6">
        <v>41696</v>
      </c>
      <c r="Q5962" s="6">
        <v>73815</v>
      </c>
    </row>
    <row r="5963" spans="7:17" x14ac:dyDescent="0.3">
      <c r="G5963" s="3" t="s">
        <v>77</v>
      </c>
      <c r="H5963" s="3" t="s">
        <v>78</v>
      </c>
      <c r="I5963" s="3" t="s">
        <v>25</v>
      </c>
      <c r="J5963" s="3" t="s">
        <v>80</v>
      </c>
      <c r="K5963" s="3" t="s">
        <v>84</v>
      </c>
      <c r="L5963" s="6">
        <v>65219</v>
      </c>
      <c r="M5963" s="6">
        <v>94450</v>
      </c>
      <c r="N5963" s="6">
        <v>50249</v>
      </c>
      <c r="O5963" s="6">
        <v>117461</v>
      </c>
      <c r="P5963" s="6">
        <v>84732</v>
      </c>
      <c r="Q5963" s="6">
        <v>82422.2</v>
      </c>
    </row>
    <row r="5964" spans="7:17" x14ac:dyDescent="0.3">
      <c r="G5964" s="3" t="s">
        <v>77</v>
      </c>
      <c r="H5964" s="3" t="s">
        <v>78</v>
      </c>
      <c r="I5964" s="3" t="s">
        <v>25</v>
      </c>
      <c r="J5964" s="3" t="s">
        <v>80</v>
      </c>
      <c r="K5964" s="3" t="s">
        <v>24</v>
      </c>
      <c r="L5964" s="6">
        <v>65219</v>
      </c>
      <c r="M5964" s="6">
        <v>94450</v>
      </c>
      <c r="N5964" s="6">
        <v>50249</v>
      </c>
      <c r="O5964" s="6">
        <v>117461</v>
      </c>
      <c r="P5964" s="6">
        <v>100893</v>
      </c>
      <c r="Q5964" s="6">
        <v>85654.399999999994</v>
      </c>
    </row>
    <row r="5965" spans="7:17" x14ac:dyDescent="0.3">
      <c r="G5965" s="3" t="s">
        <v>77</v>
      </c>
      <c r="H5965" s="3" t="s">
        <v>78</v>
      </c>
      <c r="I5965" s="3" t="s">
        <v>25</v>
      </c>
      <c r="J5965" s="3" t="s">
        <v>81</v>
      </c>
      <c r="K5965" s="3" t="s">
        <v>82</v>
      </c>
      <c r="L5965" s="6">
        <v>65219</v>
      </c>
      <c r="M5965" s="6">
        <v>94450</v>
      </c>
      <c r="N5965" s="6">
        <v>50249</v>
      </c>
      <c r="O5965" s="6">
        <v>36016</v>
      </c>
      <c r="P5965" s="6">
        <v>33332</v>
      </c>
      <c r="Q5965" s="6">
        <v>55853.2</v>
      </c>
    </row>
    <row r="5966" spans="7:17" x14ac:dyDescent="0.3">
      <c r="G5966" s="3" t="s">
        <v>77</v>
      </c>
      <c r="H5966" s="3" t="s">
        <v>78</v>
      </c>
      <c r="I5966" s="3" t="s">
        <v>25</v>
      </c>
      <c r="J5966" s="3" t="s">
        <v>81</v>
      </c>
      <c r="K5966" s="3" t="s">
        <v>83</v>
      </c>
      <c r="L5966" s="6">
        <v>65219</v>
      </c>
      <c r="M5966" s="6">
        <v>94450</v>
      </c>
      <c r="N5966" s="6">
        <v>50249</v>
      </c>
      <c r="O5966" s="6">
        <v>36016</v>
      </c>
      <c r="P5966" s="6">
        <v>41696</v>
      </c>
      <c r="Q5966" s="6">
        <v>57526</v>
      </c>
    </row>
    <row r="5967" spans="7:17" x14ac:dyDescent="0.3">
      <c r="G5967" s="3" t="s">
        <v>77</v>
      </c>
      <c r="H5967" s="3" t="s">
        <v>78</v>
      </c>
      <c r="I5967" s="3" t="s">
        <v>25</v>
      </c>
      <c r="J5967" s="3" t="s">
        <v>81</v>
      </c>
      <c r="K5967" s="3" t="s">
        <v>84</v>
      </c>
      <c r="L5967" s="6">
        <v>65219</v>
      </c>
      <c r="M5967" s="6">
        <v>94450</v>
      </c>
      <c r="N5967" s="6">
        <v>50249</v>
      </c>
      <c r="O5967" s="6">
        <v>36016</v>
      </c>
      <c r="P5967" s="6">
        <v>84732</v>
      </c>
      <c r="Q5967" s="6">
        <v>66133.2</v>
      </c>
    </row>
    <row r="5968" spans="7:17" x14ac:dyDescent="0.3">
      <c r="G5968" s="3" t="s">
        <v>77</v>
      </c>
      <c r="H5968" s="3" t="s">
        <v>78</v>
      </c>
      <c r="I5968" s="3" t="s">
        <v>25</v>
      </c>
      <c r="J5968" s="3" t="s">
        <v>81</v>
      </c>
      <c r="K5968" s="3" t="s">
        <v>24</v>
      </c>
      <c r="L5968" s="6">
        <v>65219</v>
      </c>
      <c r="M5968" s="6">
        <v>94450</v>
      </c>
      <c r="N5968" s="6">
        <v>50249</v>
      </c>
      <c r="O5968" s="6">
        <v>36016</v>
      </c>
      <c r="P5968" s="6">
        <v>100893</v>
      </c>
      <c r="Q5968" s="6">
        <v>69365.399999999994</v>
      </c>
    </row>
    <row r="5969" spans="7:17" x14ac:dyDescent="0.3">
      <c r="G5969" s="3" t="s">
        <v>77</v>
      </c>
      <c r="H5969" s="3" t="s">
        <v>78</v>
      </c>
      <c r="I5969" s="3" t="s">
        <v>25</v>
      </c>
      <c r="J5969" s="3" t="s">
        <v>82</v>
      </c>
      <c r="K5969" s="3" t="s">
        <v>83</v>
      </c>
      <c r="L5969" s="6">
        <v>65219</v>
      </c>
      <c r="M5969" s="6">
        <v>94450</v>
      </c>
      <c r="N5969" s="6">
        <v>50249</v>
      </c>
      <c r="O5969" s="6">
        <v>33332</v>
      </c>
      <c r="P5969" s="6">
        <v>41696</v>
      </c>
      <c r="Q5969" s="6">
        <v>56989.2</v>
      </c>
    </row>
    <row r="5970" spans="7:17" x14ac:dyDescent="0.3">
      <c r="G5970" s="3" t="s">
        <v>77</v>
      </c>
      <c r="H5970" s="3" t="s">
        <v>78</v>
      </c>
      <c r="I5970" s="3" t="s">
        <v>25</v>
      </c>
      <c r="J5970" s="3" t="s">
        <v>82</v>
      </c>
      <c r="K5970" s="3" t="s">
        <v>84</v>
      </c>
      <c r="L5970" s="6">
        <v>65219</v>
      </c>
      <c r="M5970" s="6">
        <v>94450</v>
      </c>
      <c r="N5970" s="6">
        <v>50249</v>
      </c>
      <c r="O5970" s="6">
        <v>33332</v>
      </c>
      <c r="P5970" s="6">
        <v>84732</v>
      </c>
      <c r="Q5970" s="6">
        <v>65596.399999999994</v>
      </c>
    </row>
    <row r="5971" spans="7:17" x14ac:dyDescent="0.3">
      <c r="G5971" s="3" t="s">
        <v>77</v>
      </c>
      <c r="H5971" s="3" t="s">
        <v>78</v>
      </c>
      <c r="I5971" s="3" t="s">
        <v>25</v>
      </c>
      <c r="J5971" s="3" t="s">
        <v>82</v>
      </c>
      <c r="K5971" s="3" t="s">
        <v>24</v>
      </c>
      <c r="L5971" s="6">
        <v>65219</v>
      </c>
      <c r="M5971" s="6">
        <v>94450</v>
      </c>
      <c r="N5971" s="6">
        <v>50249</v>
      </c>
      <c r="O5971" s="6">
        <v>33332</v>
      </c>
      <c r="P5971" s="6">
        <v>100893</v>
      </c>
      <c r="Q5971" s="6">
        <v>68828.600000000006</v>
      </c>
    </row>
    <row r="5972" spans="7:17" x14ac:dyDescent="0.3">
      <c r="G5972" s="3" t="s">
        <v>77</v>
      </c>
      <c r="H5972" s="3" t="s">
        <v>78</v>
      </c>
      <c r="I5972" s="3" t="s">
        <v>25</v>
      </c>
      <c r="J5972" s="3" t="s">
        <v>83</v>
      </c>
      <c r="K5972" s="3" t="s">
        <v>84</v>
      </c>
      <c r="L5972" s="6">
        <v>65219</v>
      </c>
      <c r="M5972" s="6">
        <v>94450</v>
      </c>
      <c r="N5972" s="6">
        <v>50249</v>
      </c>
      <c r="O5972" s="6">
        <v>41696</v>
      </c>
      <c r="P5972" s="6">
        <v>84732</v>
      </c>
      <c r="Q5972" s="6">
        <v>67269.2</v>
      </c>
    </row>
    <row r="5973" spans="7:17" x14ac:dyDescent="0.3">
      <c r="G5973" s="3" t="s">
        <v>77</v>
      </c>
      <c r="H5973" s="3" t="s">
        <v>78</v>
      </c>
      <c r="I5973" s="3" t="s">
        <v>25</v>
      </c>
      <c r="J5973" s="3" t="s">
        <v>83</v>
      </c>
      <c r="K5973" s="3" t="s">
        <v>24</v>
      </c>
      <c r="L5973" s="6">
        <v>65219</v>
      </c>
      <c r="M5973" s="6">
        <v>94450</v>
      </c>
      <c r="N5973" s="6">
        <v>50249</v>
      </c>
      <c r="O5973" s="6">
        <v>41696</v>
      </c>
      <c r="P5973" s="6">
        <v>100893</v>
      </c>
      <c r="Q5973" s="6">
        <v>70501.399999999994</v>
      </c>
    </row>
    <row r="5974" spans="7:17" x14ac:dyDescent="0.3">
      <c r="G5974" s="3" t="s">
        <v>77</v>
      </c>
      <c r="H5974" s="3" t="s">
        <v>78</v>
      </c>
      <c r="I5974" s="3" t="s">
        <v>25</v>
      </c>
      <c r="J5974" s="3" t="s">
        <v>84</v>
      </c>
      <c r="K5974" s="3" t="s">
        <v>24</v>
      </c>
      <c r="L5974" s="6">
        <v>65219</v>
      </c>
      <c r="M5974" s="6">
        <v>94450</v>
      </c>
      <c r="N5974" s="6">
        <v>50249</v>
      </c>
      <c r="O5974" s="6">
        <v>84732</v>
      </c>
      <c r="P5974" s="6">
        <v>100893</v>
      </c>
      <c r="Q5974" s="6">
        <v>79108.600000000006</v>
      </c>
    </row>
    <row r="5975" spans="7:17" x14ac:dyDescent="0.3">
      <c r="G5975" s="3" t="s">
        <v>77</v>
      </c>
      <c r="H5975" s="3" t="s">
        <v>78</v>
      </c>
      <c r="I5975" s="3" t="s">
        <v>80</v>
      </c>
      <c r="J5975" s="3" t="s">
        <v>81</v>
      </c>
      <c r="K5975" s="3" t="s">
        <v>82</v>
      </c>
      <c r="L5975" s="6">
        <v>65219</v>
      </c>
      <c r="M5975" s="6">
        <v>94450</v>
      </c>
      <c r="N5975" s="6">
        <v>117461</v>
      </c>
      <c r="O5975" s="6">
        <v>36016</v>
      </c>
      <c r="P5975" s="6">
        <v>33332</v>
      </c>
      <c r="Q5975" s="6">
        <v>69295.600000000006</v>
      </c>
    </row>
    <row r="5976" spans="7:17" x14ac:dyDescent="0.3">
      <c r="G5976" s="3" t="s">
        <v>77</v>
      </c>
      <c r="H5976" s="3" t="s">
        <v>78</v>
      </c>
      <c r="I5976" s="3" t="s">
        <v>80</v>
      </c>
      <c r="J5976" s="3" t="s">
        <v>81</v>
      </c>
      <c r="K5976" s="3" t="s">
        <v>83</v>
      </c>
      <c r="L5976" s="6">
        <v>65219</v>
      </c>
      <c r="M5976" s="6">
        <v>94450</v>
      </c>
      <c r="N5976" s="6">
        <v>117461</v>
      </c>
      <c r="O5976" s="6">
        <v>36016</v>
      </c>
      <c r="P5976" s="6">
        <v>41696</v>
      </c>
      <c r="Q5976" s="6">
        <v>70968.399999999994</v>
      </c>
    </row>
    <row r="5977" spans="7:17" x14ac:dyDescent="0.3">
      <c r="G5977" s="3" t="s">
        <v>77</v>
      </c>
      <c r="H5977" s="3" t="s">
        <v>78</v>
      </c>
      <c r="I5977" s="3" t="s">
        <v>80</v>
      </c>
      <c r="J5977" s="3" t="s">
        <v>81</v>
      </c>
      <c r="K5977" s="3" t="s">
        <v>84</v>
      </c>
      <c r="L5977" s="6">
        <v>65219</v>
      </c>
      <c r="M5977" s="6">
        <v>94450</v>
      </c>
      <c r="N5977" s="6">
        <v>117461</v>
      </c>
      <c r="O5977" s="6">
        <v>36016</v>
      </c>
      <c r="P5977" s="6">
        <v>84732</v>
      </c>
      <c r="Q5977" s="6">
        <v>79575.600000000006</v>
      </c>
    </row>
    <row r="5978" spans="7:17" x14ac:dyDescent="0.3">
      <c r="G5978" s="3" t="s">
        <v>77</v>
      </c>
      <c r="H5978" s="3" t="s">
        <v>78</v>
      </c>
      <c r="I5978" s="3" t="s">
        <v>80</v>
      </c>
      <c r="J5978" s="3" t="s">
        <v>81</v>
      </c>
      <c r="K5978" s="3" t="s">
        <v>24</v>
      </c>
      <c r="L5978" s="6">
        <v>65219</v>
      </c>
      <c r="M5978" s="6">
        <v>94450</v>
      </c>
      <c r="N5978" s="6">
        <v>117461</v>
      </c>
      <c r="O5978" s="6">
        <v>36016</v>
      </c>
      <c r="P5978" s="6">
        <v>100893</v>
      </c>
      <c r="Q5978" s="6">
        <v>82807.8</v>
      </c>
    </row>
    <row r="5979" spans="7:17" x14ac:dyDescent="0.3">
      <c r="G5979" s="3" t="s">
        <v>77</v>
      </c>
      <c r="H5979" s="3" t="s">
        <v>78</v>
      </c>
      <c r="I5979" s="3" t="s">
        <v>80</v>
      </c>
      <c r="J5979" s="3" t="s">
        <v>82</v>
      </c>
      <c r="K5979" s="3" t="s">
        <v>83</v>
      </c>
      <c r="L5979" s="6">
        <v>65219</v>
      </c>
      <c r="M5979" s="6">
        <v>94450</v>
      </c>
      <c r="N5979" s="6">
        <v>117461</v>
      </c>
      <c r="O5979" s="6">
        <v>33332</v>
      </c>
      <c r="P5979" s="6">
        <v>41696</v>
      </c>
      <c r="Q5979" s="6">
        <v>70431.600000000006</v>
      </c>
    </row>
    <row r="5980" spans="7:17" x14ac:dyDescent="0.3">
      <c r="G5980" s="3" t="s">
        <v>77</v>
      </c>
      <c r="H5980" s="3" t="s">
        <v>78</v>
      </c>
      <c r="I5980" s="3" t="s">
        <v>80</v>
      </c>
      <c r="J5980" s="3" t="s">
        <v>82</v>
      </c>
      <c r="K5980" s="3" t="s">
        <v>84</v>
      </c>
      <c r="L5980" s="6">
        <v>65219</v>
      </c>
      <c r="M5980" s="6">
        <v>94450</v>
      </c>
      <c r="N5980" s="6">
        <v>117461</v>
      </c>
      <c r="O5980" s="6">
        <v>33332</v>
      </c>
      <c r="P5980" s="6">
        <v>84732</v>
      </c>
      <c r="Q5980" s="6">
        <v>79038.8</v>
      </c>
    </row>
    <row r="5981" spans="7:17" x14ac:dyDescent="0.3">
      <c r="G5981" s="3" t="s">
        <v>77</v>
      </c>
      <c r="H5981" s="3" t="s">
        <v>78</v>
      </c>
      <c r="I5981" s="3" t="s">
        <v>80</v>
      </c>
      <c r="J5981" s="3" t="s">
        <v>82</v>
      </c>
      <c r="K5981" s="3" t="s">
        <v>24</v>
      </c>
      <c r="L5981" s="6">
        <v>65219</v>
      </c>
      <c r="M5981" s="6">
        <v>94450</v>
      </c>
      <c r="N5981" s="6">
        <v>117461</v>
      </c>
      <c r="O5981" s="6">
        <v>33332</v>
      </c>
      <c r="P5981" s="6">
        <v>100893</v>
      </c>
      <c r="Q5981" s="6">
        <v>82271</v>
      </c>
    </row>
    <row r="5982" spans="7:17" x14ac:dyDescent="0.3">
      <c r="G5982" s="3" t="s">
        <v>77</v>
      </c>
      <c r="H5982" s="3" t="s">
        <v>78</v>
      </c>
      <c r="I5982" s="3" t="s">
        <v>80</v>
      </c>
      <c r="J5982" s="3" t="s">
        <v>83</v>
      </c>
      <c r="K5982" s="3" t="s">
        <v>84</v>
      </c>
      <c r="L5982" s="6">
        <v>65219</v>
      </c>
      <c r="M5982" s="6">
        <v>94450</v>
      </c>
      <c r="N5982" s="6">
        <v>117461</v>
      </c>
      <c r="O5982" s="6">
        <v>41696</v>
      </c>
      <c r="P5982" s="6">
        <v>84732</v>
      </c>
      <c r="Q5982" s="6">
        <v>80711.600000000006</v>
      </c>
    </row>
    <row r="5983" spans="7:17" x14ac:dyDescent="0.3">
      <c r="G5983" s="3" t="s">
        <v>77</v>
      </c>
      <c r="H5983" s="3" t="s">
        <v>78</v>
      </c>
      <c r="I5983" s="3" t="s">
        <v>80</v>
      </c>
      <c r="J5983" s="3" t="s">
        <v>83</v>
      </c>
      <c r="K5983" s="3" t="s">
        <v>24</v>
      </c>
      <c r="L5983" s="6">
        <v>65219</v>
      </c>
      <c r="M5983" s="6">
        <v>94450</v>
      </c>
      <c r="N5983" s="6">
        <v>117461</v>
      </c>
      <c r="O5983" s="6">
        <v>41696</v>
      </c>
      <c r="P5983" s="6">
        <v>100893</v>
      </c>
      <c r="Q5983" s="6">
        <v>83943.8</v>
      </c>
    </row>
    <row r="5984" spans="7:17" x14ac:dyDescent="0.3">
      <c r="G5984" s="3" t="s">
        <v>77</v>
      </c>
      <c r="H5984" s="3" t="s">
        <v>78</v>
      </c>
      <c r="I5984" s="3" t="s">
        <v>80</v>
      </c>
      <c r="J5984" s="3" t="s">
        <v>84</v>
      </c>
      <c r="K5984" s="3" t="s">
        <v>24</v>
      </c>
      <c r="L5984" s="6">
        <v>65219</v>
      </c>
      <c r="M5984" s="6">
        <v>94450</v>
      </c>
      <c r="N5984" s="6">
        <v>117461</v>
      </c>
      <c r="O5984" s="6">
        <v>84732</v>
      </c>
      <c r="P5984" s="6">
        <v>100893</v>
      </c>
      <c r="Q5984" s="6">
        <v>92551</v>
      </c>
    </row>
    <row r="5985" spans="7:17" x14ac:dyDescent="0.3">
      <c r="G5985" s="3" t="s">
        <v>77</v>
      </c>
      <c r="H5985" s="3" t="s">
        <v>78</v>
      </c>
      <c r="I5985" s="3" t="s">
        <v>81</v>
      </c>
      <c r="J5985" s="3" t="s">
        <v>82</v>
      </c>
      <c r="K5985" s="3" t="s">
        <v>83</v>
      </c>
      <c r="L5985" s="6">
        <v>65219</v>
      </c>
      <c r="M5985" s="6">
        <v>94450</v>
      </c>
      <c r="N5985" s="6">
        <v>36016</v>
      </c>
      <c r="O5985" s="6">
        <v>33332</v>
      </c>
      <c r="P5985" s="6">
        <v>41696</v>
      </c>
      <c r="Q5985" s="6">
        <v>54142.6</v>
      </c>
    </row>
    <row r="5986" spans="7:17" x14ac:dyDescent="0.3">
      <c r="G5986" s="3" t="s">
        <v>77</v>
      </c>
      <c r="H5986" s="3" t="s">
        <v>78</v>
      </c>
      <c r="I5986" s="3" t="s">
        <v>81</v>
      </c>
      <c r="J5986" s="3" t="s">
        <v>82</v>
      </c>
      <c r="K5986" s="3" t="s">
        <v>84</v>
      </c>
      <c r="L5986" s="6">
        <v>65219</v>
      </c>
      <c r="M5986" s="6">
        <v>94450</v>
      </c>
      <c r="N5986" s="6">
        <v>36016</v>
      </c>
      <c r="O5986" s="6">
        <v>33332</v>
      </c>
      <c r="P5986" s="6">
        <v>84732</v>
      </c>
      <c r="Q5986" s="6">
        <v>62749.8</v>
      </c>
    </row>
    <row r="5987" spans="7:17" x14ac:dyDescent="0.3">
      <c r="G5987" s="3" t="s">
        <v>77</v>
      </c>
      <c r="H5987" s="3" t="s">
        <v>78</v>
      </c>
      <c r="I5987" s="3" t="s">
        <v>81</v>
      </c>
      <c r="J5987" s="3" t="s">
        <v>82</v>
      </c>
      <c r="K5987" s="3" t="s">
        <v>24</v>
      </c>
      <c r="L5987" s="6">
        <v>65219</v>
      </c>
      <c r="M5987" s="6">
        <v>94450</v>
      </c>
      <c r="N5987" s="6">
        <v>36016</v>
      </c>
      <c r="O5987" s="6">
        <v>33332</v>
      </c>
      <c r="P5987" s="6">
        <v>100893</v>
      </c>
      <c r="Q5987" s="6">
        <v>65982</v>
      </c>
    </row>
    <row r="5988" spans="7:17" x14ac:dyDescent="0.3">
      <c r="G5988" s="3" t="s">
        <v>77</v>
      </c>
      <c r="H5988" s="3" t="s">
        <v>78</v>
      </c>
      <c r="I5988" s="3" t="s">
        <v>81</v>
      </c>
      <c r="J5988" s="3" t="s">
        <v>83</v>
      </c>
      <c r="K5988" s="3" t="s">
        <v>84</v>
      </c>
      <c r="L5988" s="6">
        <v>65219</v>
      </c>
      <c r="M5988" s="6">
        <v>94450</v>
      </c>
      <c r="N5988" s="6">
        <v>36016</v>
      </c>
      <c r="O5988" s="6">
        <v>41696</v>
      </c>
      <c r="P5988" s="6">
        <v>84732</v>
      </c>
      <c r="Q5988" s="6">
        <v>64422.6</v>
      </c>
    </row>
    <row r="5989" spans="7:17" x14ac:dyDescent="0.3">
      <c r="G5989" s="3" t="s">
        <v>77</v>
      </c>
      <c r="H5989" s="3" t="s">
        <v>78</v>
      </c>
      <c r="I5989" s="3" t="s">
        <v>81</v>
      </c>
      <c r="J5989" s="3" t="s">
        <v>83</v>
      </c>
      <c r="K5989" s="3" t="s">
        <v>24</v>
      </c>
      <c r="L5989" s="6">
        <v>65219</v>
      </c>
      <c r="M5989" s="6">
        <v>94450</v>
      </c>
      <c r="N5989" s="6">
        <v>36016</v>
      </c>
      <c r="O5989" s="6">
        <v>41696</v>
      </c>
      <c r="P5989" s="6">
        <v>100893</v>
      </c>
      <c r="Q5989" s="6">
        <v>67654.8</v>
      </c>
    </row>
    <row r="5990" spans="7:17" x14ac:dyDescent="0.3">
      <c r="G5990" s="3" t="s">
        <v>77</v>
      </c>
      <c r="H5990" s="3" t="s">
        <v>78</v>
      </c>
      <c r="I5990" s="3" t="s">
        <v>81</v>
      </c>
      <c r="J5990" s="3" t="s">
        <v>84</v>
      </c>
      <c r="K5990" s="3" t="s">
        <v>24</v>
      </c>
      <c r="L5990" s="6">
        <v>65219</v>
      </c>
      <c r="M5990" s="6">
        <v>94450</v>
      </c>
      <c r="N5990" s="6">
        <v>36016</v>
      </c>
      <c r="O5990" s="6">
        <v>84732</v>
      </c>
      <c r="P5990" s="6">
        <v>100893</v>
      </c>
      <c r="Q5990" s="6">
        <v>76262</v>
      </c>
    </row>
    <row r="5991" spans="7:17" x14ac:dyDescent="0.3">
      <c r="G5991" s="3" t="s">
        <v>77</v>
      </c>
      <c r="H5991" s="3" t="s">
        <v>78</v>
      </c>
      <c r="I5991" s="3" t="s">
        <v>82</v>
      </c>
      <c r="J5991" s="3" t="s">
        <v>83</v>
      </c>
      <c r="K5991" s="3" t="s">
        <v>84</v>
      </c>
      <c r="L5991" s="6">
        <v>65219</v>
      </c>
      <c r="M5991" s="6">
        <v>94450</v>
      </c>
      <c r="N5991" s="6">
        <v>33332</v>
      </c>
      <c r="O5991" s="6">
        <v>41696</v>
      </c>
      <c r="P5991" s="6">
        <v>84732</v>
      </c>
      <c r="Q5991" s="6">
        <v>63885.8</v>
      </c>
    </row>
    <row r="5992" spans="7:17" x14ac:dyDescent="0.3">
      <c r="G5992" s="3" t="s">
        <v>77</v>
      </c>
      <c r="H5992" s="3" t="s">
        <v>78</v>
      </c>
      <c r="I5992" s="3" t="s">
        <v>82</v>
      </c>
      <c r="J5992" s="3" t="s">
        <v>83</v>
      </c>
      <c r="K5992" s="3" t="s">
        <v>24</v>
      </c>
      <c r="L5992" s="6">
        <v>65219</v>
      </c>
      <c r="M5992" s="6">
        <v>94450</v>
      </c>
      <c r="N5992" s="6">
        <v>33332</v>
      </c>
      <c r="O5992" s="6">
        <v>41696</v>
      </c>
      <c r="P5992" s="6">
        <v>100893</v>
      </c>
      <c r="Q5992" s="6">
        <v>67118</v>
      </c>
    </row>
    <row r="5993" spans="7:17" x14ac:dyDescent="0.3">
      <c r="G5993" s="3" t="s">
        <v>77</v>
      </c>
      <c r="H5993" s="3" t="s">
        <v>78</v>
      </c>
      <c r="I5993" s="3" t="s">
        <v>82</v>
      </c>
      <c r="J5993" s="3" t="s">
        <v>84</v>
      </c>
      <c r="K5993" s="3" t="s">
        <v>24</v>
      </c>
      <c r="L5993" s="6">
        <v>65219</v>
      </c>
      <c r="M5993" s="6">
        <v>94450</v>
      </c>
      <c r="N5993" s="6">
        <v>33332</v>
      </c>
      <c r="O5993" s="6">
        <v>84732</v>
      </c>
      <c r="P5993" s="6">
        <v>100893</v>
      </c>
      <c r="Q5993" s="6">
        <v>75725.2</v>
      </c>
    </row>
    <row r="5994" spans="7:17" x14ac:dyDescent="0.3">
      <c r="G5994" s="3" t="s">
        <v>77</v>
      </c>
      <c r="H5994" s="3" t="s">
        <v>78</v>
      </c>
      <c r="I5994" s="3" t="s">
        <v>83</v>
      </c>
      <c r="J5994" s="3" t="s">
        <v>84</v>
      </c>
      <c r="K5994" s="3" t="s">
        <v>24</v>
      </c>
      <c r="L5994" s="6">
        <v>65219</v>
      </c>
      <c r="M5994" s="6">
        <v>94450</v>
      </c>
      <c r="N5994" s="6">
        <v>41696</v>
      </c>
      <c r="O5994" s="6">
        <v>84732</v>
      </c>
      <c r="P5994" s="6">
        <v>100893</v>
      </c>
      <c r="Q5994" s="6">
        <v>77398</v>
      </c>
    </row>
    <row r="5995" spans="7:17" x14ac:dyDescent="0.3">
      <c r="G5995" s="3" t="s">
        <v>77</v>
      </c>
      <c r="H5995" s="3" t="s">
        <v>79</v>
      </c>
      <c r="I5995" s="3" t="s">
        <v>25</v>
      </c>
      <c r="J5995" s="3" t="s">
        <v>80</v>
      </c>
      <c r="K5995" s="3" t="s">
        <v>81</v>
      </c>
      <c r="L5995" s="6">
        <v>65219</v>
      </c>
      <c r="M5995" s="6">
        <v>97051</v>
      </c>
      <c r="N5995" s="6">
        <v>50249</v>
      </c>
      <c r="O5995" s="6">
        <v>117461</v>
      </c>
      <c r="P5995" s="6">
        <v>36016</v>
      </c>
      <c r="Q5995" s="6">
        <v>73199.199999999997</v>
      </c>
    </row>
    <row r="5996" spans="7:17" x14ac:dyDescent="0.3">
      <c r="G5996" s="3" t="s">
        <v>77</v>
      </c>
      <c r="H5996" s="3" t="s">
        <v>79</v>
      </c>
      <c r="I5996" s="3" t="s">
        <v>25</v>
      </c>
      <c r="J5996" s="3" t="s">
        <v>80</v>
      </c>
      <c r="K5996" s="3" t="s">
        <v>82</v>
      </c>
      <c r="L5996" s="6">
        <v>65219</v>
      </c>
      <c r="M5996" s="6">
        <v>97051</v>
      </c>
      <c r="N5996" s="6">
        <v>50249</v>
      </c>
      <c r="O5996" s="6">
        <v>117461</v>
      </c>
      <c r="P5996" s="6">
        <v>33332</v>
      </c>
      <c r="Q5996" s="6">
        <v>72662.399999999994</v>
      </c>
    </row>
    <row r="5997" spans="7:17" x14ac:dyDescent="0.3">
      <c r="G5997" s="3" t="s">
        <v>77</v>
      </c>
      <c r="H5997" s="3" t="s">
        <v>79</v>
      </c>
      <c r="I5997" s="3" t="s">
        <v>25</v>
      </c>
      <c r="J5997" s="3" t="s">
        <v>80</v>
      </c>
      <c r="K5997" s="3" t="s">
        <v>83</v>
      </c>
      <c r="L5997" s="6">
        <v>65219</v>
      </c>
      <c r="M5997" s="6">
        <v>97051</v>
      </c>
      <c r="N5997" s="6">
        <v>50249</v>
      </c>
      <c r="O5997" s="6">
        <v>117461</v>
      </c>
      <c r="P5997" s="6">
        <v>41696</v>
      </c>
      <c r="Q5997" s="6">
        <v>74335.199999999997</v>
      </c>
    </row>
    <row r="5998" spans="7:17" x14ac:dyDescent="0.3">
      <c r="G5998" s="3" t="s">
        <v>77</v>
      </c>
      <c r="H5998" s="3" t="s">
        <v>79</v>
      </c>
      <c r="I5998" s="3" t="s">
        <v>25</v>
      </c>
      <c r="J5998" s="3" t="s">
        <v>80</v>
      </c>
      <c r="K5998" s="3" t="s">
        <v>84</v>
      </c>
      <c r="L5998" s="6">
        <v>65219</v>
      </c>
      <c r="M5998" s="6">
        <v>97051</v>
      </c>
      <c r="N5998" s="6">
        <v>50249</v>
      </c>
      <c r="O5998" s="6">
        <v>117461</v>
      </c>
      <c r="P5998" s="6">
        <v>84732</v>
      </c>
      <c r="Q5998" s="6">
        <v>82942.399999999994</v>
      </c>
    </row>
    <row r="5999" spans="7:17" x14ac:dyDescent="0.3">
      <c r="G5999" s="3" t="s">
        <v>77</v>
      </c>
      <c r="H5999" s="3" t="s">
        <v>79</v>
      </c>
      <c r="I5999" s="3" t="s">
        <v>25</v>
      </c>
      <c r="J5999" s="3" t="s">
        <v>80</v>
      </c>
      <c r="K5999" s="3" t="s">
        <v>24</v>
      </c>
      <c r="L5999" s="6">
        <v>65219</v>
      </c>
      <c r="M5999" s="6">
        <v>97051</v>
      </c>
      <c r="N5999" s="6">
        <v>50249</v>
      </c>
      <c r="O5999" s="6">
        <v>117461</v>
      </c>
      <c r="P5999" s="6">
        <v>100893</v>
      </c>
      <c r="Q5999" s="6">
        <v>86174.6</v>
      </c>
    </row>
    <row r="6000" spans="7:17" x14ac:dyDescent="0.3">
      <c r="G6000" s="3" t="s">
        <v>77</v>
      </c>
      <c r="H6000" s="3" t="s">
        <v>79</v>
      </c>
      <c r="I6000" s="3" t="s">
        <v>25</v>
      </c>
      <c r="J6000" s="3" t="s">
        <v>81</v>
      </c>
      <c r="K6000" s="3" t="s">
        <v>82</v>
      </c>
      <c r="L6000" s="6">
        <v>65219</v>
      </c>
      <c r="M6000" s="6">
        <v>97051</v>
      </c>
      <c r="N6000" s="6">
        <v>50249</v>
      </c>
      <c r="O6000" s="6">
        <v>36016</v>
      </c>
      <c r="P6000" s="6">
        <v>33332</v>
      </c>
      <c r="Q6000" s="6">
        <v>56373.4</v>
      </c>
    </row>
    <row r="6001" spans="7:17" x14ac:dyDescent="0.3">
      <c r="G6001" s="3" t="s">
        <v>77</v>
      </c>
      <c r="H6001" s="3" t="s">
        <v>79</v>
      </c>
      <c r="I6001" s="3" t="s">
        <v>25</v>
      </c>
      <c r="J6001" s="3" t="s">
        <v>81</v>
      </c>
      <c r="K6001" s="3" t="s">
        <v>83</v>
      </c>
      <c r="L6001" s="6">
        <v>65219</v>
      </c>
      <c r="M6001" s="6">
        <v>97051</v>
      </c>
      <c r="N6001" s="6">
        <v>50249</v>
      </c>
      <c r="O6001" s="6">
        <v>36016</v>
      </c>
      <c r="P6001" s="6">
        <v>41696</v>
      </c>
      <c r="Q6001" s="6">
        <v>58046.2</v>
      </c>
    </row>
    <row r="6002" spans="7:17" x14ac:dyDescent="0.3">
      <c r="G6002" s="3" t="s">
        <v>77</v>
      </c>
      <c r="H6002" s="3" t="s">
        <v>79</v>
      </c>
      <c r="I6002" s="3" t="s">
        <v>25</v>
      </c>
      <c r="J6002" s="3" t="s">
        <v>81</v>
      </c>
      <c r="K6002" s="3" t="s">
        <v>84</v>
      </c>
      <c r="L6002" s="6">
        <v>65219</v>
      </c>
      <c r="M6002" s="6">
        <v>97051</v>
      </c>
      <c r="N6002" s="6">
        <v>50249</v>
      </c>
      <c r="O6002" s="6">
        <v>36016</v>
      </c>
      <c r="P6002" s="6">
        <v>84732</v>
      </c>
      <c r="Q6002" s="6">
        <v>66653.399999999994</v>
      </c>
    </row>
    <row r="6003" spans="7:17" x14ac:dyDescent="0.3">
      <c r="G6003" s="3" t="s">
        <v>77</v>
      </c>
      <c r="H6003" s="3" t="s">
        <v>79</v>
      </c>
      <c r="I6003" s="3" t="s">
        <v>25</v>
      </c>
      <c r="J6003" s="3" t="s">
        <v>81</v>
      </c>
      <c r="K6003" s="3" t="s">
        <v>24</v>
      </c>
      <c r="L6003" s="6">
        <v>65219</v>
      </c>
      <c r="M6003" s="6">
        <v>97051</v>
      </c>
      <c r="N6003" s="6">
        <v>50249</v>
      </c>
      <c r="O6003" s="6">
        <v>36016</v>
      </c>
      <c r="P6003" s="6">
        <v>100893</v>
      </c>
      <c r="Q6003" s="6">
        <v>69885.600000000006</v>
      </c>
    </row>
    <row r="6004" spans="7:17" x14ac:dyDescent="0.3">
      <c r="G6004" s="3" t="s">
        <v>77</v>
      </c>
      <c r="H6004" s="3" t="s">
        <v>79</v>
      </c>
      <c r="I6004" s="3" t="s">
        <v>25</v>
      </c>
      <c r="J6004" s="3" t="s">
        <v>82</v>
      </c>
      <c r="K6004" s="3" t="s">
        <v>83</v>
      </c>
      <c r="L6004" s="6">
        <v>65219</v>
      </c>
      <c r="M6004" s="6">
        <v>97051</v>
      </c>
      <c r="N6004" s="6">
        <v>50249</v>
      </c>
      <c r="O6004" s="6">
        <v>33332</v>
      </c>
      <c r="P6004" s="6">
        <v>41696</v>
      </c>
      <c r="Q6004" s="6">
        <v>57509.4</v>
      </c>
    </row>
    <row r="6005" spans="7:17" x14ac:dyDescent="0.3">
      <c r="G6005" s="3" t="s">
        <v>77</v>
      </c>
      <c r="H6005" s="3" t="s">
        <v>79</v>
      </c>
      <c r="I6005" s="3" t="s">
        <v>25</v>
      </c>
      <c r="J6005" s="3" t="s">
        <v>82</v>
      </c>
      <c r="K6005" s="3" t="s">
        <v>84</v>
      </c>
      <c r="L6005" s="6">
        <v>65219</v>
      </c>
      <c r="M6005" s="6">
        <v>97051</v>
      </c>
      <c r="N6005" s="6">
        <v>50249</v>
      </c>
      <c r="O6005" s="6">
        <v>33332</v>
      </c>
      <c r="P6005" s="6">
        <v>84732</v>
      </c>
      <c r="Q6005" s="6">
        <v>66116.600000000006</v>
      </c>
    </row>
    <row r="6006" spans="7:17" x14ac:dyDescent="0.3">
      <c r="G6006" s="3" t="s">
        <v>77</v>
      </c>
      <c r="H6006" s="3" t="s">
        <v>79</v>
      </c>
      <c r="I6006" s="3" t="s">
        <v>25</v>
      </c>
      <c r="J6006" s="3" t="s">
        <v>82</v>
      </c>
      <c r="K6006" s="3" t="s">
        <v>24</v>
      </c>
      <c r="L6006" s="6">
        <v>65219</v>
      </c>
      <c r="M6006" s="6">
        <v>97051</v>
      </c>
      <c r="N6006" s="6">
        <v>50249</v>
      </c>
      <c r="O6006" s="6">
        <v>33332</v>
      </c>
      <c r="P6006" s="6">
        <v>100893</v>
      </c>
      <c r="Q6006" s="6">
        <v>69348.800000000003</v>
      </c>
    </row>
    <row r="6007" spans="7:17" x14ac:dyDescent="0.3">
      <c r="G6007" s="3" t="s">
        <v>77</v>
      </c>
      <c r="H6007" s="3" t="s">
        <v>79</v>
      </c>
      <c r="I6007" s="3" t="s">
        <v>25</v>
      </c>
      <c r="J6007" s="3" t="s">
        <v>83</v>
      </c>
      <c r="K6007" s="3" t="s">
        <v>84</v>
      </c>
      <c r="L6007" s="6">
        <v>65219</v>
      </c>
      <c r="M6007" s="6">
        <v>97051</v>
      </c>
      <c r="N6007" s="6">
        <v>50249</v>
      </c>
      <c r="O6007" s="6">
        <v>41696</v>
      </c>
      <c r="P6007" s="6">
        <v>84732</v>
      </c>
      <c r="Q6007" s="6">
        <v>67789.399999999994</v>
      </c>
    </row>
    <row r="6008" spans="7:17" x14ac:dyDescent="0.3">
      <c r="G6008" s="3" t="s">
        <v>77</v>
      </c>
      <c r="H6008" s="3" t="s">
        <v>79</v>
      </c>
      <c r="I6008" s="3" t="s">
        <v>25</v>
      </c>
      <c r="J6008" s="3" t="s">
        <v>83</v>
      </c>
      <c r="K6008" s="3" t="s">
        <v>24</v>
      </c>
      <c r="L6008" s="6">
        <v>65219</v>
      </c>
      <c r="M6008" s="6">
        <v>97051</v>
      </c>
      <c r="N6008" s="6">
        <v>50249</v>
      </c>
      <c r="O6008" s="6">
        <v>41696</v>
      </c>
      <c r="P6008" s="6">
        <v>100893</v>
      </c>
      <c r="Q6008" s="6">
        <v>71021.600000000006</v>
      </c>
    </row>
    <row r="6009" spans="7:17" x14ac:dyDescent="0.3">
      <c r="G6009" s="3" t="s">
        <v>77</v>
      </c>
      <c r="H6009" s="3" t="s">
        <v>79</v>
      </c>
      <c r="I6009" s="3" t="s">
        <v>25</v>
      </c>
      <c r="J6009" s="3" t="s">
        <v>84</v>
      </c>
      <c r="K6009" s="3" t="s">
        <v>24</v>
      </c>
      <c r="L6009" s="6">
        <v>65219</v>
      </c>
      <c r="M6009" s="6">
        <v>97051</v>
      </c>
      <c r="N6009" s="6">
        <v>50249</v>
      </c>
      <c r="O6009" s="6">
        <v>84732</v>
      </c>
      <c r="P6009" s="6">
        <v>100893</v>
      </c>
      <c r="Q6009" s="6">
        <v>79628.800000000003</v>
      </c>
    </row>
    <row r="6010" spans="7:17" x14ac:dyDescent="0.3">
      <c r="G6010" s="3" t="s">
        <v>77</v>
      </c>
      <c r="H6010" s="3" t="s">
        <v>79</v>
      </c>
      <c r="I6010" s="3" t="s">
        <v>80</v>
      </c>
      <c r="J6010" s="3" t="s">
        <v>81</v>
      </c>
      <c r="K6010" s="3" t="s">
        <v>82</v>
      </c>
      <c r="L6010" s="6">
        <v>65219</v>
      </c>
      <c r="M6010" s="6">
        <v>97051</v>
      </c>
      <c r="N6010" s="6">
        <v>117461</v>
      </c>
      <c r="O6010" s="6">
        <v>36016</v>
      </c>
      <c r="P6010" s="6">
        <v>33332</v>
      </c>
      <c r="Q6010" s="6">
        <v>69815.8</v>
      </c>
    </row>
    <row r="6011" spans="7:17" x14ac:dyDescent="0.3">
      <c r="G6011" s="3" t="s">
        <v>77</v>
      </c>
      <c r="H6011" s="3" t="s">
        <v>79</v>
      </c>
      <c r="I6011" s="3" t="s">
        <v>80</v>
      </c>
      <c r="J6011" s="3" t="s">
        <v>81</v>
      </c>
      <c r="K6011" s="3" t="s">
        <v>83</v>
      </c>
      <c r="L6011" s="6">
        <v>65219</v>
      </c>
      <c r="M6011" s="6">
        <v>97051</v>
      </c>
      <c r="N6011" s="6">
        <v>117461</v>
      </c>
      <c r="O6011" s="6">
        <v>36016</v>
      </c>
      <c r="P6011" s="6">
        <v>41696</v>
      </c>
      <c r="Q6011" s="6">
        <v>71488.600000000006</v>
      </c>
    </row>
    <row r="6012" spans="7:17" x14ac:dyDescent="0.3">
      <c r="G6012" s="3" t="s">
        <v>77</v>
      </c>
      <c r="H6012" s="3" t="s">
        <v>79</v>
      </c>
      <c r="I6012" s="3" t="s">
        <v>80</v>
      </c>
      <c r="J6012" s="3" t="s">
        <v>81</v>
      </c>
      <c r="K6012" s="3" t="s">
        <v>84</v>
      </c>
      <c r="L6012" s="6">
        <v>65219</v>
      </c>
      <c r="M6012" s="6">
        <v>97051</v>
      </c>
      <c r="N6012" s="6">
        <v>117461</v>
      </c>
      <c r="O6012" s="6">
        <v>36016</v>
      </c>
      <c r="P6012" s="6">
        <v>84732</v>
      </c>
      <c r="Q6012" s="6">
        <v>80095.8</v>
      </c>
    </row>
    <row r="6013" spans="7:17" x14ac:dyDescent="0.3">
      <c r="G6013" s="3" t="s">
        <v>77</v>
      </c>
      <c r="H6013" s="3" t="s">
        <v>79</v>
      </c>
      <c r="I6013" s="3" t="s">
        <v>80</v>
      </c>
      <c r="J6013" s="3" t="s">
        <v>81</v>
      </c>
      <c r="K6013" s="3" t="s">
        <v>24</v>
      </c>
      <c r="L6013" s="6">
        <v>65219</v>
      </c>
      <c r="M6013" s="6">
        <v>97051</v>
      </c>
      <c r="N6013" s="6">
        <v>117461</v>
      </c>
      <c r="O6013" s="6">
        <v>36016</v>
      </c>
      <c r="P6013" s="6">
        <v>100893</v>
      </c>
      <c r="Q6013" s="6">
        <v>83328</v>
      </c>
    </row>
    <row r="6014" spans="7:17" x14ac:dyDescent="0.3">
      <c r="G6014" s="3" t="s">
        <v>77</v>
      </c>
      <c r="H6014" s="3" t="s">
        <v>79</v>
      </c>
      <c r="I6014" s="3" t="s">
        <v>80</v>
      </c>
      <c r="J6014" s="3" t="s">
        <v>82</v>
      </c>
      <c r="K6014" s="3" t="s">
        <v>83</v>
      </c>
      <c r="L6014" s="6">
        <v>65219</v>
      </c>
      <c r="M6014" s="6">
        <v>97051</v>
      </c>
      <c r="N6014" s="6">
        <v>117461</v>
      </c>
      <c r="O6014" s="6">
        <v>33332</v>
      </c>
      <c r="P6014" s="6">
        <v>41696</v>
      </c>
      <c r="Q6014" s="6">
        <v>70951.8</v>
      </c>
    </row>
    <row r="6015" spans="7:17" x14ac:dyDescent="0.3">
      <c r="G6015" s="3" t="s">
        <v>77</v>
      </c>
      <c r="H6015" s="3" t="s">
        <v>79</v>
      </c>
      <c r="I6015" s="3" t="s">
        <v>80</v>
      </c>
      <c r="J6015" s="3" t="s">
        <v>82</v>
      </c>
      <c r="K6015" s="3" t="s">
        <v>84</v>
      </c>
      <c r="L6015" s="6">
        <v>65219</v>
      </c>
      <c r="M6015" s="6">
        <v>97051</v>
      </c>
      <c r="N6015" s="6">
        <v>117461</v>
      </c>
      <c r="O6015" s="6">
        <v>33332</v>
      </c>
      <c r="P6015" s="6">
        <v>84732</v>
      </c>
      <c r="Q6015" s="6">
        <v>79559</v>
      </c>
    </row>
    <row r="6016" spans="7:17" x14ac:dyDescent="0.3">
      <c r="G6016" s="3" t="s">
        <v>77</v>
      </c>
      <c r="H6016" s="3" t="s">
        <v>79</v>
      </c>
      <c r="I6016" s="3" t="s">
        <v>80</v>
      </c>
      <c r="J6016" s="3" t="s">
        <v>82</v>
      </c>
      <c r="K6016" s="3" t="s">
        <v>24</v>
      </c>
      <c r="L6016" s="6">
        <v>65219</v>
      </c>
      <c r="M6016" s="6">
        <v>97051</v>
      </c>
      <c r="N6016" s="6">
        <v>117461</v>
      </c>
      <c r="O6016" s="6">
        <v>33332</v>
      </c>
      <c r="P6016" s="6">
        <v>100893</v>
      </c>
      <c r="Q6016" s="6">
        <v>82791.199999999997</v>
      </c>
    </row>
    <row r="6017" spans="7:17" x14ac:dyDescent="0.3">
      <c r="G6017" s="3" t="s">
        <v>77</v>
      </c>
      <c r="H6017" s="3" t="s">
        <v>79</v>
      </c>
      <c r="I6017" s="3" t="s">
        <v>80</v>
      </c>
      <c r="J6017" s="3" t="s">
        <v>83</v>
      </c>
      <c r="K6017" s="3" t="s">
        <v>84</v>
      </c>
      <c r="L6017" s="6">
        <v>65219</v>
      </c>
      <c r="M6017" s="6">
        <v>97051</v>
      </c>
      <c r="N6017" s="6">
        <v>117461</v>
      </c>
      <c r="O6017" s="6">
        <v>41696</v>
      </c>
      <c r="P6017" s="6">
        <v>84732</v>
      </c>
      <c r="Q6017" s="6">
        <v>81231.8</v>
      </c>
    </row>
    <row r="6018" spans="7:17" x14ac:dyDescent="0.3">
      <c r="G6018" s="3" t="s">
        <v>77</v>
      </c>
      <c r="H6018" s="3" t="s">
        <v>79</v>
      </c>
      <c r="I6018" s="3" t="s">
        <v>80</v>
      </c>
      <c r="J6018" s="3" t="s">
        <v>83</v>
      </c>
      <c r="K6018" s="3" t="s">
        <v>24</v>
      </c>
      <c r="L6018" s="6">
        <v>65219</v>
      </c>
      <c r="M6018" s="6">
        <v>97051</v>
      </c>
      <c r="N6018" s="6">
        <v>117461</v>
      </c>
      <c r="O6018" s="6">
        <v>41696</v>
      </c>
      <c r="P6018" s="6">
        <v>100893</v>
      </c>
      <c r="Q6018" s="6">
        <v>84464</v>
      </c>
    </row>
    <row r="6019" spans="7:17" x14ac:dyDescent="0.3">
      <c r="G6019" s="3" t="s">
        <v>77</v>
      </c>
      <c r="H6019" s="3" t="s">
        <v>79</v>
      </c>
      <c r="I6019" s="3" t="s">
        <v>80</v>
      </c>
      <c r="J6019" s="3" t="s">
        <v>84</v>
      </c>
      <c r="K6019" s="3" t="s">
        <v>24</v>
      </c>
      <c r="L6019" s="6">
        <v>65219</v>
      </c>
      <c r="M6019" s="6">
        <v>97051</v>
      </c>
      <c r="N6019" s="6">
        <v>117461</v>
      </c>
      <c r="O6019" s="6">
        <v>84732</v>
      </c>
      <c r="P6019" s="6">
        <v>100893</v>
      </c>
      <c r="Q6019" s="6">
        <v>93071.2</v>
      </c>
    </row>
    <row r="6020" spans="7:17" x14ac:dyDescent="0.3">
      <c r="G6020" s="3" t="s">
        <v>77</v>
      </c>
      <c r="H6020" s="3" t="s">
        <v>79</v>
      </c>
      <c r="I6020" s="3" t="s">
        <v>81</v>
      </c>
      <c r="J6020" s="3" t="s">
        <v>82</v>
      </c>
      <c r="K6020" s="3" t="s">
        <v>83</v>
      </c>
      <c r="L6020" s="6">
        <v>65219</v>
      </c>
      <c r="M6020" s="6">
        <v>97051</v>
      </c>
      <c r="N6020" s="6">
        <v>36016</v>
      </c>
      <c r="O6020" s="6">
        <v>33332</v>
      </c>
      <c r="P6020" s="6">
        <v>41696</v>
      </c>
      <c r="Q6020" s="6">
        <v>54662.8</v>
      </c>
    </row>
    <row r="6021" spans="7:17" x14ac:dyDescent="0.3">
      <c r="G6021" s="3" t="s">
        <v>77</v>
      </c>
      <c r="H6021" s="3" t="s">
        <v>79</v>
      </c>
      <c r="I6021" s="3" t="s">
        <v>81</v>
      </c>
      <c r="J6021" s="3" t="s">
        <v>82</v>
      </c>
      <c r="K6021" s="3" t="s">
        <v>84</v>
      </c>
      <c r="L6021" s="6">
        <v>65219</v>
      </c>
      <c r="M6021" s="6">
        <v>97051</v>
      </c>
      <c r="N6021" s="6">
        <v>36016</v>
      </c>
      <c r="O6021" s="6">
        <v>33332</v>
      </c>
      <c r="P6021" s="6">
        <v>84732</v>
      </c>
      <c r="Q6021" s="6">
        <v>63270</v>
      </c>
    </row>
    <row r="6022" spans="7:17" x14ac:dyDescent="0.3">
      <c r="G6022" s="3" t="s">
        <v>77</v>
      </c>
      <c r="H6022" s="3" t="s">
        <v>79</v>
      </c>
      <c r="I6022" s="3" t="s">
        <v>81</v>
      </c>
      <c r="J6022" s="3" t="s">
        <v>82</v>
      </c>
      <c r="K6022" s="3" t="s">
        <v>24</v>
      </c>
      <c r="L6022" s="6">
        <v>65219</v>
      </c>
      <c r="M6022" s="6">
        <v>97051</v>
      </c>
      <c r="N6022" s="6">
        <v>36016</v>
      </c>
      <c r="O6022" s="6">
        <v>33332</v>
      </c>
      <c r="P6022" s="6">
        <v>100893</v>
      </c>
      <c r="Q6022" s="6">
        <v>66502.2</v>
      </c>
    </row>
    <row r="6023" spans="7:17" x14ac:dyDescent="0.3">
      <c r="G6023" s="3" t="s">
        <v>77</v>
      </c>
      <c r="H6023" s="3" t="s">
        <v>79</v>
      </c>
      <c r="I6023" s="3" t="s">
        <v>81</v>
      </c>
      <c r="J6023" s="3" t="s">
        <v>83</v>
      </c>
      <c r="K6023" s="3" t="s">
        <v>84</v>
      </c>
      <c r="L6023" s="6">
        <v>65219</v>
      </c>
      <c r="M6023" s="6">
        <v>97051</v>
      </c>
      <c r="N6023" s="6">
        <v>36016</v>
      </c>
      <c r="O6023" s="6">
        <v>41696</v>
      </c>
      <c r="P6023" s="6">
        <v>84732</v>
      </c>
      <c r="Q6023" s="6">
        <v>64942.8</v>
      </c>
    </row>
    <row r="6024" spans="7:17" x14ac:dyDescent="0.3">
      <c r="G6024" s="3" t="s">
        <v>77</v>
      </c>
      <c r="H6024" s="3" t="s">
        <v>79</v>
      </c>
      <c r="I6024" s="3" t="s">
        <v>81</v>
      </c>
      <c r="J6024" s="3" t="s">
        <v>83</v>
      </c>
      <c r="K6024" s="3" t="s">
        <v>24</v>
      </c>
      <c r="L6024" s="6">
        <v>65219</v>
      </c>
      <c r="M6024" s="6">
        <v>97051</v>
      </c>
      <c r="N6024" s="6">
        <v>36016</v>
      </c>
      <c r="O6024" s="6">
        <v>41696</v>
      </c>
      <c r="P6024" s="6">
        <v>100893</v>
      </c>
      <c r="Q6024" s="6">
        <v>68175</v>
      </c>
    </row>
    <row r="6025" spans="7:17" x14ac:dyDescent="0.3">
      <c r="G6025" s="3" t="s">
        <v>77</v>
      </c>
      <c r="H6025" s="3" t="s">
        <v>79</v>
      </c>
      <c r="I6025" s="3" t="s">
        <v>81</v>
      </c>
      <c r="J6025" s="3" t="s">
        <v>84</v>
      </c>
      <c r="K6025" s="3" t="s">
        <v>24</v>
      </c>
      <c r="L6025" s="6">
        <v>65219</v>
      </c>
      <c r="M6025" s="6">
        <v>97051</v>
      </c>
      <c r="N6025" s="6">
        <v>36016</v>
      </c>
      <c r="O6025" s="6">
        <v>84732</v>
      </c>
      <c r="P6025" s="6">
        <v>100893</v>
      </c>
      <c r="Q6025" s="6">
        <v>76782.2</v>
      </c>
    </row>
    <row r="6026" spans="7:17" x14ac:dyDescent="0.3">
      <c r="G6026" s="3" t="s">
        <v>77</v>
      </c>
      <c r="H6026" s="3" t="s">
        <v>79</v>
      </c>
      <c r="I6026" s="3" t="s">
        <v>82</v>
      </c>
      <c r="J6026" s="3" t="s">
        <v>83</v>
      </c>
      <c r="K6026" s="3" t="s">
        <v>84</v>
      </c>
      <c r="L6026" s="6">
        <v>65219</v>
      </c>
      <c r="M6026" s="6">
        <v>97051</v>
      </c>
      <c r="N6026" s="6">
        <v>33332</v>
      </c>
      <c r="O6026" s="6">
        <v>41696</v>
      </c>
      <c r="P6026" s="6">
        <v>84732</v>
      </c>
      <c r="Q6026" s="6">
        <v>64406</v>
      </c>
    </row>
    <row r="6027" spans="7:17" x14ac:dyDescent="0.3">
      <c r="G6027" s="3" t="s">
        <v>77</v>
      </c>
      <c r="H6027" s="3" t="s">
        <v>79</v>
      </c>
      <c r="I6027" s="3" t="s">
        <v>82</v>
      </c>
      <c r="J6027" s="3" t="s">
        <v>83</v>
      </c>
      <c r="K6027" s="3" t="s">
        <v>24</v>
      </c>
      <c r="L6027" s="6">
        <v>65219</v>
      </c>
      <c r="M6027" s="6">
        <v>97051</v>
      </c>
      <c r="N6027" s="6">
        <v>33332</v>
      </c>
      <c r="O6027" s="6">
        <v>41696</v>
      </c>
      <c r="P6027" s="6">
        <v>100893</v>
      </c>
      <c r="Q6027" s="6">
        <v>67638.2</v>
      </c>
    </row>
    <row r="6028" spans="7:17" x14ac:dyDescent="0.3">
      <c r="G6028" s="3" t="s">
        <v>77</v>
      </c>
      <c r="H6028" s="3" t="s">
        <v>79</v>
      </c>
      <c r="I6028" s="3" t="s">
        <v>82</v>
      </c>
      <c r="J6028" s="3" t="s">
        <v>84</v>
      </c>
      <c r="K6028" s="3" t="s">
        <v>24</v>
      </c>
      <c r="L6028" s="6">
        <v>65219</v>
      </c>
      <c r="M6028" s="6">
        <v>97051</v>
      </c>
      <c r="N6028" s="6">
        <v>33332</v>
      </c>
      <c r="O6028" s="6">
        <v>84732</v>
      </c>
      <c r="P6028" s="6">
        <v>100893</v>
      </c>
      <c r="Q6028" s="6">
        <v>76245.399999999994</v>
      </c>
    </row>
    <row r="6029" spans="7:17" x14ac:dyDescent="0.3">
      <c r="G6029" s="3" t="s">
        <v>77</v>
      </c>
      <c r="H6029" s="3" t="s">
        <v>79</v>
      </c>
      <c r="I6029" s="3" t="s">
        <v>83</v>
      </c>
      <c r="J6029" s="3" t="s">
        <v>84</v>
      </c>
      <c r="K6029" s="3" t="s">
        <v>24</v>
      </c>
      <c r="L6029" s="6">
        <v>65219</v>
      </c>
      <c r="M6029" s="6">
        <v>97051</v>
      </c>
      <c r="N6029" s="6">
        <v>41696</v>
      </c>
      <c r="O6029" s="6">
        <v>84732</v>
      </c>
      <c r="P6029" s="6">
        <v>100893</v>
      </c>
      <c r="Q6029" s="6">
        <v>77918.2</v>
      </c>
    </row>
    <row r="6030" spans="7:17" x14ac:dyDescent="0.3">
      <c r="G6030" s="3" t="s">
        <v>77</v>
      </c>
      <c r="H6030" s="3" t="s">
        <v>25</v>
      </c>
      <c r="I6030" s="3" t="s">
        <v>80</v>
      </c>
      <c r="J6030" s="3" t="s">
        <v>81</v>
      </c>
      <c r="K6030" s="3" t="s">
        <v>82</v>
      </c>
      <c r="L6030" s="6">
        <v>65219</v>
      </c>
      <c r="M6030" s="6">
        <v>50249</v>
      </c>
      <c r="N6030" s="6">
        <v>117461</v>
      </c>
      <c r="O6030" s="6">
        <v>36016</v>
      </c>
      <c r="P6030" s="6">
        <v>33332</v>
      </c>
      <c r="Q6030" s="6">
        <v>60455.4</v>
      </c>
    </row>
    <row r="6031" spans="7:17" x14ac:dyDescent="0.3">
      <c r="G6031" s="3" t="s">
        <v>77</v>
      </c>
      <c r="H6031" s="3" t="s">
        <v>25</v>
      </c>
      <c r="I6031" s="3" t="s">
        <v>80</v>
      </c>
      <c r="J6031" s="3" t="s">
        <v>81</v>
      </c>
      <c r="K6031" s="3" t="s">
        <v>83</v>
      </c>
      <c r="L6031" s="6">
        <v>65219</v>
      </c>
      <c r="M6031" s="6">
        <v>50249</v>
      </c>
      <c r="N6031" s="6">
        <v>117461</v>
      </c>
      <c r="O6031" s="6">
        <v>36016</v>
      </c>
      <c r="P6031" s="6">
        <v>41696</v>
      </c>
      <c r="Q6031" s="6">
        <v>62128.2</v>
      </c>
    </row>
    <row r="6032" spans="7:17" x14ac:dyDescent="0.3">
      <c r="G6032" s="3" t="s">
        <v>77</v>
      </c>
      <c r="H6032" s="3" t="s">
        <v>25</v>
      </c>
      <c r="I6032" s="3" t="s">
        <v>80</v>
      </c>
      <c r="J6032" s="3" t="s">
        <v>81</v>
      </c>
      <c r="K6032" s="3" t="s">
        <v>84</v>
      </c>
      <c r="L6032" s="6">
        <v>65219</v>
      </c>
      <c r="M6032" s="6">
        <v>50249</v>
      </c>
      <c r="N6032" s="6">
        <v>117461</v>
      </c>
      <c r="O6032" s="6">
        <v>36016</v>
      </c>
      <c r="P6032" s="6">
        <v>84732</v>
      </c>
      <c r="Q6032" s="6">
        <v>70735.399999999994</v>
      </c>
    </row>
    <row r="6033" spans="7:17" x14ac:dyDescent="0.3">
      <c r="G6033" s="3" t="s">
        <v>77</v>
      </c>
      <c r="H6033" s="3" t="s">
        <v>25</v>
      </c>
      <c r="I6033" s="3" t="s">
        <v>80</v>
      </c>
      <c r="J6033" s="3" t="s">
        <v>81</v>
      </c>
      <c r="K6033" s="3" t="s">
        <v>24</v>
      </c>
      <c r="L6033" s="6">
        <v>65219</v>
      </c>
      <c r="M6033" s="6">
        <v>50249</v>
      </c>
      <c r="N6033" s="6">
        <v>117461</v>
      </c>
      <c r="O6033" s="6">
        <v>36016</v>
      </c>
      <c r="P6033" s="6">
        <v>100893</v>
      </c>
      <c r="Q6033" s="6">
        <v>73967.600000000006</v>
      </c>
    </row>
    <row r="6034" spans="7:17" x14ac:dyDescent="0.3">
      <c r="G6034" s="3" t="s">
        <v>77</v>
      </c>
      <c r="H6034" s="3" t="s">
        <v>25</v>
      </c>
      <c r="I6034" s="3" t="s">
        <v>80</v>
      </c>
      <c r="J6034" s="3" t="s">
        <v>82</v>
      </c>
      <c r="K6034" s="3" t="s">
        <v>83</v>
      </c>
      <c r="L6034" s="6">
        <v>65219</v>
      </c>
      <c r="M6034" s="6">
        <v>50249</v>
      </c>
      <c r="N6034" s="6">
        <v>117461</v>
      </c>
      <c r="O6034" s="6">
        <v>33332</v>
      </c>
      <c r="P6034" s="6">
        <v>41696</v>
      </c>
      <c r="Q6034" s="6">
        <v>61591.4</v>
      </c>
    </row>
    <row r="6035" spans="7:17" x14ac:dyDescent="0.3">
      <c r="G6035" s="3" t="s">
        <v>77</v>
      </c>
      <c r="H6035" s="3" t="s">
        <v>25</v>
      </c>
      <c r="I6035" s="3" t="s">
        <v>80</v>
      </c>
      <c r="J6035" s="3" t="s">
        <v>82</v>
      </c>
      <c r="K6035" s="3" t="s">
        <v>84</v>
      </c>
      <c r="L6035" s="6">
        <v>65219</v>
      </c>
      <c r="M6035" s="6">
        <v>50249</v>
      </c>
      <c r="N6035" s="6">
        <v>117461</v>
      </c>
      <c r="O6035" s="6">
        <v>33332</v>
      </c>
      <c r="P6035" s="6">
        <v>84732</v>
      </c>
      <c r="Q6035" s="6">
        <v>70198.600000000006</v>
      </c>
    </row>
    <row r="6036" spans="7:17" x14ac:dyDescent="0.3">
      <c r="G6036" s="3" t="s">
        <v>77</v>
      </c>
      <c r="H6036" s="3" t="s">
        <v>25</v>
      </c>
      <c r="I6036" s="3" t="s">
        <v>80</v>
      </c>
      <c r="J6036" s="3" t="s">
        <v>82</v>
      </c>
      <c r="K6036" s="3" t="s">
        <v>24</v>
      </c>
      <c r="L6036" s="6">
        <v>65219</v>
      </c>
      <c r="M6036" s="6">
        <v>50249</v>
      </c>
      <c r="N6036" s="6">
        <v>117461</v>
      </c>
      <c r="O6036" s="6">
        <v>33332</v>
      </c>
      <c r="P6036" s="6">
        <v>100893</v>
      </c>
      <c r="Q6036" s="6">
        <v>73430.8</v>
      </c>
    </row>
    <row r="6037" spans="7:17" x14ac:dyDescent="0.3">
      <c r="G6037" s="3" t="s">
        <v>77</v>
      </c>
      <c r="H6037" s="3" t="s">
        <v>25</v>
      </c>
      <c r="I6037" s="3" t="s">
        <v>80</v>
      </c>
      <c r="J6037" s="3" t="s">
        <v>83</v>
      </c>
      <c r="K6037" s="3" t="s">
        <v>84</v>
      </c>
      <c r="L6037" s="6">
        <v>65219</v>
      </c>
      <c r="M6037" s="6">
        <v>50249</v>
      </c>
      <c r="N6037" s="6">
        <v>117461</v>
      </c>
      <c r="O6037" s="6">
        <v>41696</v>
      </c>
      <c r="P6037" s="6">
        <v>84732</v>
      </c>
      <c r="Q6037" s="6">
        <v>71871.399999999994</v>
      </c>
    </row>
    <row r="6038" spans="7:17" x14ac:dyDescent="0.3">
      <c r="G6038" s="3" t="s">
        <v>77</v>
      </c>
      <c r="H6038" s="3" t="s">
        <v>25</v>
      </c>
      <c r="I6038" s="3" t="s">
        <v>80</v>
      </c>
      <c r="J6038" s="3" t="s">
        <v>83</v>
      </c>
      <c r="K6038" s="3" t="s">
        <v>24</v>
      </c>
      <c r="L6038" s="6">
        <v>65219</v>
      </c>
      <c r="M6038" s="6">
        <v>50249</v>
      </c>
      <c r="N6038" s="6">
        <v>117461</v>
      </c>
      <c r="O6038" s="6">
        <v>41696</v>
      </c>
      <c r="P6038" s="6">
        <v>100893</v>
      </c>
      <c r="Q6038" s="6">
        <v>75103.600000000006</v>
      </c>
    </row>
    <row r="6039" spans="7:17" x14ac:dyDescent="0.3">
      <c r="G6039" s="3" t="s">
        <v>77</v>
      </c>
      <c r="H6039" s="3" t="s">
        <v>25</v>
      </c>
      <c r="I6039" s="3" t="s">
        <v>80</v>
      </c>
      <c r="J6039" s="3" t="s">
        <v>84</v>
      </c>
      <c r="K6039" s="3" t="s">
        <v>24</v>
      </c>
      <c r="L6039" s="6">
        <v>65219</v>
      </c>
      <c r="M6039" s="6">
        <v>50249</v>
      </c>
      <c r="N6039" s="6">
        <v>117461</v>
      </c>
      <c r="O6039" s="6">
        <v>84732</v>
      </c>
      <c r="P6039" s="6">
        <v>100893</v>
      </c>
      <c r="Q6039" s="6">
        <v>83710.8</v>
      </c>
    </row>
    <row r="6040" spans="7:17" x14ac:dyDescent="0.3">
      <c r="G6040" s="3" t="s">
        <v>77</v>
      </c>
      <c r="H6040" s="3" t="s">
        <v>25</v>
      </c>
      <c r="I6040" s="3" t="s">
        <v>81</v>
      </c>
      <c r="J6040" s="3" t="s">
        <v>82</v>
      </c>
      <c r="K6040" s="3" t="s">
        <v>83</v>
      </c>
      <c r="L6040" s="6">
        <v>65219</v>
      </c>
      <c r="M6040" s="6">
        <v>50249</v>
      </c>
      <c r="N6040" s="6">
        <v>36016</v>
      </c>
      <c r="O6040" s="6">
        <v>33332</v>
      </c>
      <c r="P6040" s="6">
        <v>41696</v>
      </c>
      <c r="Q6040" s="6">
        <v>45302.400000000001</v>
      </c>
    </row>
    <row r="6041" spans="7:17" x14ac:dyDescent="0.3">
      <c r="G6041" s="3" t="s">
        <v>77</v>
      </c>
      <c r="H6041" s="3" t="s">
        <v>25</v>
      </c>
      <c r="I6041" s="3" t="s">
        <v>81</v>
      </c>
      <c r="J6041" s="3" t="s">
        <v>82</v>
      </c>
      <c r="K6041" s="3" t="s">
        <v>84</v>
      </c>
      <c r="L6041" s="6">
        <v>65219</v>
      </c>
      <c r="M6041" s="6">
        <v>50249</v>
      </c>
      <c r="N6041" s="6">
        <v>36016</v>
      </c>
      <c r="O6041" s="6">
        <v>33332</v>
      </c>
      <c r="P6041" s="6">
        <v>84732</v>
      </c>
      <c r="Q6041" s="6">
        <v>53909.599999999999</v>
      </c>
    </row>
    <row r="6042" spans="7:17" x14ac:dyDescent="0.3">
      <c r="G6042" s="3" t="s">
        <v>77</v>
      </c>
      <c r="H6042" s="3" t="s">
        <v>25</v>
      </c>
      <c r="I6042" s="3" t="s">
        <v>81</v>
      </c>
      <c r="J6042" s="3" t="s">
        <v>82</v>
      </c>
      <c r="K6042" s="3" t="s">
        <v>24</v>
      </c>
      <c r="L6042" s="6">
        <v>65219</v>
      </c>
      <c r="M6042" s="6">
        <v>50249</v>
      </c>
      <c r="N6042" s="6">
        <v>36016</v>
      </c>
      <c r="O6042" s="6">
        <v>33332</v>
      </c>
      <c r="P6042" s="6">
        <v>100893</v>
      </c>
      <c r="Q6042" s="6">
        <v>57141.8</v>
      </c>
    </row>
    <row r="6043" spans="7:17" x14ac:dyDescent="0.3">
      <c r="G6043" s="3" t="s">
        <v>77</v>
      </c>
      <c r="H6043" s="3" t="s">
        <v>25</v>
      </c>
      <c r="I6043" s="3" t="s">
        <v>81</v>
      </c>
      <c r="J6043" s="3" t="s">
        <v>83</v>
      </c>
      <c r="K6043" s="3" t="s">
        <v>84</v>
      </c>
      <c r="L6043" s="6">
        <v>65219</v>
      </c>
      <c r="M6043" s="6">
        <v>50249</v>
      </c>
      <c r="N6043" s="6">
        <v>36016</v>
      </c>
      <c r="O6043" s="6">
        <v>41696</v>
      </c>
      <c r="P6043" s="6">
        <v>84732</v>
      </c>
      <c r="Q6043" s="6">
        <v>55582.400000000001</v>
      </c>
    </row>
    <row r="6044" spans="7:17" x14ac:dyDescent="0.3">
      <c r="G6044" s="3" t="s">
        <v>77</v>
      </c>
      <c r="H6044" s="3" t="s">
        <v>25</v>
      </c>
      <c r="I6044" s="3" t="s">
        <v>81</v>
      </c>
      <c r="J6044" s="3" t="s">
        <v>83</v>
      </c>
      <c r="K6044" s="3" t="s">
        <v>24</v>
      </c>
      <c r="L6044" s="6">
        <v>65219</v>
      </c>
      <c r="M6044" s="6">
        <v>50249</v>
      </c>
      <c r="N6044" s="6">
        <v>36016</v>
      </c>
      <c r="O6044" s="6">
        <v>41696</v>
      </c>
      <c r="P6044" s="6">
        <v>100893</v>
      </c>
      <c r="Q6044" s="6">
        <v>58814.6</v>
      </c>
    </row>
    <row r="6045" spans="7:17" x14ac:dyDescent="0.3">
      <c r="G6045" s="3" t="s">
        <v>77</v>
      </c>
      <c r="H6045" s="3" t="s">
        <v>25</v>
      </c>
      <c r="I6045" s="3" t="s">
        <v>81</v>
      </c>
      <c r="J6045" s="3" t="s">
        <v>84</v>
      </c>
      <c r="K6045" s="3" t="s">
        <v>24</v>
      </c>
      <c r="L6045" s="6">
        <v>65219</v>
      </c>
      <c r="M6045" s="6">
        <v>50249</v>
      </c>
      <c r="N6045" s="6">
        <v>36016</v>
      </c>
      <c r="O6045" s="6">
        <v>84732</v>
      </c>
      <c r="P6045" s="6">
        <v>100893</v>
      </c>
      <c r="Q6045" s="6">
        <v>67421.8</v>
      </c>
    </row>
    <row r="6046" spans="7:17" x14ac:dyDescent="0.3">
      <c r="G6046" s="3" t="s">
        <v>77</v>
      </c>
      <c r="H6046" s="3" t="s">
        <v>25</v>
      </c>
      <c r="I6046" s="3" t="s">
        <v>82</v>
      </c>
      <c r="J6046" s="3" t="s">
        <v>83</v>
      </c>
      <c r="K6046" s="3" t="s">
        <v>84</v>
      </c>
      <c r="L6046" s="6">
        <v>65219</v>
      </c>
      <c r="M6046" s="6">
        <v>50249</v>
      </c>
      <c r="N6046" s="6">
        <v>33332</v>
      </c>
      <c r="O6046" s="6">
        <v>41696</v>
      </c>
      <c r="P6046" s="6">
        <v>84732</v>
      </c>
      <c r="Q6046" s="6">
        <v>55045.599999999999</v>
      </c>
    </row>
    <row r="6047" spans="7:17" x14ac:dyDescent="0.3">
      <c r="G6047" s="3" t="s">
        <v>77</v>
      </c>
      <c r="H6047" s="3" t="s">
        <v>25</v>
      </c>
      <c r="I6047" s="3" t="s">
        <v>82</v>
      </c>
      <c r="J6047" s="3" t="s">
        <v>83</v>
      </c>
      <c r="K6047" s="3" t="s">
        <v>24</v>
      </c>
      <c r="L6047" s="6">
        <v>65219</v>
      </c>
      <c r="M6047" s="6">
        <v>50249</v>
      </c>
      <c r="N6047" s="6">
        <v>33332</v>
      </c>
      <c r="O6047" s="6">
        <v>41696</v>
      </c>
      <c r="P6047" s="6">
        <v>100893</v>
      </c>
      <c r="Q6047" s="6">
        <v>58277.8</v>
      </c>
    </row>
    <row r="6048" spans="7:17" x14ac:dyDescent="0.3">
      <c r="G6048" s="3" t="s">
        <v>77</v>
      </c>
      <c r="H6048" s="3" t="s">
        <v>25</v>
      </c>
      <c r="I6048" s="3" t="s">
        <v>82</v>
      </c>
      <c r="J6048" s="3" t="s">
        <v>84</v>
      </c>
      <c r="K6048" s="3" t="s">
        <v>24</v>
      </c>
      <c r="L6048" s="6">
        <v>65219</v>
      </c>
      <c r="M6048" s="6">
        <v>50249</v>
      </c>
      <c r="N6048" s="6">
        <v>33332</v>
      </c>
      <c r="O6048" s="6">
        <v>84732</v>
      </c>
      <c r="P6048" s="6">
        <v>100893</v>
      </c>
      <c r="Q6048" s="6">
        <v>66885</v>
      </c>
    </row>
    <row r="6049" spans="7:17" x14ac:dyDescent="0.3">
      <c r="G6049" s="3" t="s">
        <v>77</v>
      </c>
      <c r="H6049" s="3" t="s">
        <v>25</v>
      </c>
      <c r="I6049" s="3" t="s">
        <v>83</v>
      </c>
      <c r="J6049" s="3" t="s">
        <v>84</v>
      </c>
      <c r="K6049" s="3" t="s">
        <v>24</v>
      </c>
      <c r="L6049" s="6">
        <v>65219</v>
      </c>
      <c r="M6049" s="6">
        <v>50249</v>
      </c>
      <c r="N6049" s="6">
        <v>41696</v>
      </c>
      <c r="O6049" s="6">
        <v>84732</v>
      </c>
      <c r="P6049" s="6">
        <v>100893</v>
      </c>
      <c r="Q6049" s="6">
        <v>68557.8</v>
      </c>
    </row>
    <row r="6050" spans="7:17" x14ac:dyDescent="0.3">
      <c r="G6050" s="3" t="s">
        <v>77</v>
      </c>
      <c r="H6050" s="3" t="s">
        <v>80</v>
      </c>
      <c r="I6050" s="3" t="s">
        <v>81</v>
      </c>
      <c r="J6050" s="3" t="s">
        <v>82</v>
      </c>
      <c r="K6050" s="3" t="s">
        <v>83</v>
      </c>
      <c r="L6050" s="6">
        <v>65219</v>
      </c>
      <c r="M6050" s="6">
        <v>117461</v>
      </c>
      <c r="N6050" s="6">
        <v>36016</v>
      </c>
      <c r="O6050" s="6">
        <v>33332</v>
      </c>
      <c r="P6050" s="6">
        <v>41696</v>
      </c>
      <c r="Q6050" s="6">
        <v>58744.800000000003</v>
      </c>
    </row>
    <row r="6051" spans="7:17" x14ac:dyDescent="0.3">
      <c r="G6051" s="3" t="s">
        <v>77</v>
      </c>
      <c r="H6051" s="3" t="s">
        <v>80</v>
      </c>
      <c r="I6051" s="3" t="s">
        <v>81</v>
      </c>
      <c r="J6051" s="3" t="s">
        <v>82</v>
      </c>
      <c r="K6051" s="3" t="s">
        <v>84</v>
      </c>
      <c r="L6051" s="6">
        <v>65219</v>
      </c>
      <c r="M6051" s="6">
        <v>117461</v>
      </c>
      <c r="N6051" s="6">
        <v>36016</v>
      </c>
      <c r="O6051" s="6">
        <v>33332</v>
      </c>
      <c r="P6051" s="6">
        <v>84732</v>
      </c>
      <c r="Q6051" s="6">
        <v>67352</v>
      </c>
    </row>
    <row r="6052" spans="7:17" x14ac:dyDescent="0.3">
      <c r="G6052" s="3" t="s">
        <v>77</v>
      </c>
      <c r="H6052" s="3" t="s">
        <v>80</v>
      </c>
      <c r="I6052" s="3" t="s">
        <v>81</v>
      </c>
      <c r="J6052" s="3" t="s">
        <v>82</v>
      </c>
      <c r="K6052" s="3" t="s">
        <v>24</v>
      </c>
      <c r="L6052" s="6">
        <v>65219</v>
      </c>
      <c r="M6052" s="6">
        <v>117461</v>
      </c>
      <c r="N6052" s="6">
        <v>36016</v>
      </c>
      <c r="O6052" s="6">
        <v>33332</v>
      </c>
      <c r="P6052" s="6">
        <v>100893</v>
      </c>
      <c r="Q6052" s="6">
        <v>70584.2</v>
      </c>
    </row>
    <row r="6053" spans="7:17" x14ac:dyDescent="0.3">
      <c r="G6053" s="3" t="s">
        <v>77</v>
      </c>
      <c r="H6053" s="3" t="s">
        <v>80</v>
      </c>
      <c r="I6053" s="3" t="s">
        <v>81</v>
      </c>
      <c r="J6053" s="3" t="s">
        <v>83</v>
      </c>
      <c r="K6053" s="3" t="s">
        <v>84</v>
      </c>
      <c r="L6053" s="6">
        <v>65219</v>
      </c>
      <c r="M6053" s="6">
        <v>117461</v>
      </c>
      <c r="N6053" s="6">
        <v>36016</v>
      </c>
      <c r="O6053" s="6">
        <v>41696</v>
      </c>
      <c r="P6053" s="6">
        <v>84732</v>
      </c>
      <c r="Q6053" s="6">
        <v>69024.800000000003</v>
      </c>
    </row>
    <row r="6054" spans="7:17" x14ac:dyDescent="0.3">
      <c r="G6054" s="3" t="s">
        <v>77</v>
      </c>
      <c r="H6054" s="3" t="s">
        <v>80</v>
      </c>
      <c r="I6054" s="3" t="s">
        <v>81</v>
      </c>
      <c r="J6054" s="3" t="s">
        <v>83</v>
      </c>
      <c r="K6054" s="3" t="s">
        <v>24</v>
      </c>
      <c r="L6054" s="6">
        <v>65219</v>
      </c>
      <c r="M6054" s="6">
        <v>117461</v>
      </c>
      <c r="N6054" s="6">
        <v>36016</v>
      </c>
      <c r="O6054" s="6">
        <v>41696</v>
      </c>
      <c r="P6054" s="6">
        <v>100893</v>
      </c>
      <c r="Q6054" s="6">
        <v>72257</v>
      </c>
    </row>
    <row r="6055" spans="7:17" x14ac:dyDescent="0.3">
      <c r="G6055" s="3" t="s">
        <v>77</v>
      </c>
      <c r="H6055" s="3" t="s">
        <v>80</v>
      </c>
      <c r="I6055" s="3" t="s">
        <v>81</v>
      </c>
      <c r="J6055" s="3" t="s">
        <v>84</v>
      </c>
      <c r="K6055" s="3" t="s">
        <v>24</v>
      </c>
      <c r="L6055" s="6">
        <v>65219</v>
      </c>
      <c r="M6055" s="6">
        <v>117461</v>
      </c>
      <c r="N6055" s="6">
        <v>36016</v>
      </c>
      <c r="O6055" s="6">
        <v>84732</v>
      </c>
      <c r="P6055" s="6">
        <v>100893</v>
      </c>
      <c r="Q6055" s="6">
        <v>80864.2</v>
      </c>
    </row>
    <row r="6056" spans="7:17" x14ac:dyDescent="0.3">
      <c r="G6056" s="3" t="s">
        <v>77</v>
      </c>
      <c r="H6056" s="3" t="s">
        <v>80</v>
      </c>
      <c r="I6056" s="3" t="s">
        <v>82</v>
      </c>
      <c r="J6056" s="3" t="s">
        <v>83</v>
      </c>
      <c r="K6056" s="3" t="s">
        <v>84</v>
      </c>
      <c r="L6056" s="6">
        <v>65219</v>
      </c>
      <c r="M6056" s="6">
        <v>117461</v>
      </c>
      <c r="N6056" s="6">
        <v>33332</v>
      </c>
      <c r="O6056" s="6">
        <v>41696</v>
      </c>
      <c r="P6056" s="6">
        <v>84732</v>
      </c>
      <c r="Q6056" s="6">
        <v>68488</v>
      </c>
    </row>
    <row r="6057" spans="7:17" x14ac:dyDescent="0.3">
      <c r="G6057" s="3" t="s">
        <v>77</v>
      </c>
      <c r="H6057" s="3" t="s">
        <v>80</v>
      </c>
      <c r="I6057" s="3" t="s">
        <v>82</v>
      </c>
      <c r="J6057" s="3" t="s">
        <v>83</v>
      </c>
      <c r="K6057" s="3" t="s">
        <v>24</v>
      </c>
      <c r="L6057" s="6">
        <v>65219</v>
      </c>
      <c r="M6057" s="6">
        <v>117461</v>
      </c>
      <c r="N6057" s="6">
        <v>33332</v>
      </c>
      <c r="O6057" s="6">
        <v>41696</v>
      </c>
      <c r="P6057" s="6">
        <v>100893</v>
      </c>
      <c r="Q6057" s="6">
        <v>71720.2</v>
      </c>
    </row>
    <row r="6058" spans="7:17" x14ac:dyDescent="0.3">
      <c r="G6058" s="3" t="s">
        <v>77</v>
      </c>
      <c r="H6058" s="3" t="s">
        <v>80</v>
      </c>
      <c r="I6058" s="3" t="s">
        <v>82</v>
      </c>
      <c r="J6058" s="3" t="s">
        <v>84</v>
      </c>
      <c r="K6058" s="3" t="s">
        <v>24</v>
      </c>
      <c r="L6058" s="6">
        <v>65219</v>
      </c>
      <c r="M6058" s="6">
        <v>117461</v>
      </c>
      <c r="N6058" s="6">
        <v>33332</v>
      </c>
      <c r="O6058" s="6">
        <v>84732</v>
      </c>
      <c r="P6058" s="6">
        <v>100893</v>
      </c>
      <c r="Q6058" s="6">
        <v>80327.399999999994</v>
      </c>
    </row>
    <row r="6059" spans="7:17" x14ac:dyDescent="0.3">
      <c r="G6059" s="3" t="s">
        <v>77</v>
      </c>
      <c r="H6059" s="3" t="s">
        <v>80</v>
      </c>
      <c r="I6059" s="3" t="s">
        <v>83</v>
      </c>
      <c r="J6059" s="3" t="s">
        <v>84</v>
      </c>
      <c r="K6059" s="3" t="s">
        <v>24</v>
      </c>
      <c r="L6059" s="6">
        <v>65219</v>
      </c>
      <c r="M6059" s="6">
        <v>117461</v>
      </c>
      <c r="N6059" s="6">
        <v>41696</v>
      </c>
      <c r="O6059" s="6">
        <v>84732</v>
      </c>
      <c r="P6059" s="6">
        <v>100893</v>
      </c>
      <c r="Q6059" s="6">
        <v>82000.2</v>
      </c>
    </row>
    <row r="6060" spans="7:17" x14ac:dyDescent="0.3">
      <c r="G6060" s="3" t="s">
        <v>77</v>
      </c>
      <c r="H6060" s="3" t="s">
        <v>81</v>
      </c>
      <c r="I6060" s="3" t="s">
        <v>82</v>
      </c>
      <c r="J6060" s="3" t="s">
        <v>83</v>
      </c>
      <c r="K6060" s="3" t="s">
        <v>84</v>
      </c>
      <c r="L6060" s="6">
        <v>65219</v>
      </c>
      <c r="M6060" s="6">
        <v>36016</v>
      </c>
      <c r="N6060" s="6">
        <v>33332</v>
      </c>
      <c r="O6060" s="6">
        <v>41696</v>
      </c>
      <c r="P6060" s="6">
        <v>84732</v>
      </c>
      <c r="Q6060" s="6">
        <v>52199</v>
      </c>
    </row>
    <row r="6061" spans="7:17" x14ac:dyDescent="0.3">
      <c r="G6061" s="3" t="s">
        <v>77</v>
      </c>
      <c r="H6061" s="3" t="s">
        <v>81</v>
      </c>
      <c r="I6061" s="3" t="s">
        <v>82</v>
      </c>
      <c r="J6061" s="3" t="s">
        <v>83</v>
      </c>
      <c r="K6061" s="3" t="s">
        <v>24</v>
      </c>
      <c r="L6061" s="6">
        <v>65219</v>
      </c>
      <c r="M6061" s="6">
        <v>36016</v>
      </c>
      <c r="N6061" s="6">
        <v>33332</v>
      </c>
      <c r="O6061" s="6">
        <v>41696</v>
      </c>
      <c r="P6061" s="6">
        <v>100893</v>
      </c>
      <c r="Q6061" s="6">
        <v>55431.199999999997</v>
      </c>
    </row>
    <row r="6062" spans="7:17" x14ac:dyDescent="0.3">
      <c r="G6062" s="3" t="s">
        <v>77</v>
      </c>
      <c r="H6062" s="3" t="s">
        <v>81</v>
      </c>
      <c r="I6062" s="3" t="s">
        <v>82</v>
      </c>
      <c r="J6062" s="3" t="s">
        <v>84</v>
      </c>
      <c r="K6062" s="3" t="s">
        <v>24</v>
      </c>
      <c r="L6062" s="6">
        <v>65219</v>
      </c>
      <c r="M6062" s="6">
        <v>36016</v>
      </c>
      <c r="N6062" s="6">
        <v>33332</v>
      </c>
      <c r="O6062" s="6">
        <v>84732</v>
      </c>
      <c r="P6062" s="6">
        <v>100893</v>
      </c>
      <c r="Q6062" s="6">
        <v>64038.400000000001</v>
      </c>
    </row>
    <row r="6063" spans="7:17" x14ac:dyDescent="0.3">
      <c r="G6063" s="3" t="s">
        <v>77</v>
      </c>
      <c r="H6063" s="3" t="s">
        <v>81</v>
      </c>
      <c r="I6063" s="3" t="s">
        <v>83</v>
      </c>
      <c r="J6063" s="3" t="s">
        <v>84</v>
      </c>
      <c r="K6063" s="3" t="s">
        <v>24</v>
      </c>
      <c r="L6063" s="6">
        <v>65219</v>
      </c>
      <c r="M6063" s="6">
        <v>36016</v>
      </c>
      <c r="N6063" s="6">
        <v>41696</v>
      </c>
      <c r="O6063" s="6">
        <v>84732</v>
      </c>
      <c r="P6063" s="6">
        <v>100893</v>
      </c>
      <c r="Q6063" s="6">
        <v>65711.199999999997</v>
      </c>
    </row>
    <row r="6064" spans="7:17" x14ac:dyDescent="0.3">
      <c r="G6064" s="3" t="s">
        <v>77</v>
      </c>
      <c r="H6064" s="3" t="s">
        <v>82</v>
      </c>
      <c r="I6064" s="3" t="s">
        <v>83</v>
      </c>
      <c r="J6064" s="3" t="s">
        <v>84</v>
      </c>
      <c r="K6064" s="3" t="s">
        <v>24</v>
      </c>
      <c r="L6064" s="6">
        <v>65219</v>
      </c>
      <c r="M6064" s="6">
        <v>33332</v>
      </c>
      <c r="N6064" s="6">
        <v>41696</v>
      </c>
      <c r="O6064" s="6">
        <v>84732</v>
      </c>
      <c r="P6064" s="6">
        <v>100893</v>
      </c>
      <c r="Q6064" s="6">
        <v>65174.400000000001</v>
      </c>
    </row>
    <row r="6065" spans="7:17" x14ac:dyDescent="0.3">
      <c r="G6065" s="3" t="s">
        <v>78</v>
      </c>
      <c r="H6065" s="3" t="s">
        <v>79</v>
      </c>
      <c r="I6065" s="3" t="s">
        <v>25</v>
      </c>
      <c r="J6065" s="3" t="s">
        <v>80</v>
      </c>
      <c r="K6065" s="3" t="s">
        <v>81</v>
      </c>
      <c r="L6065" s="6">
        <v>94450</v>
      </c>
      <c r="M6065" s="6">
        <v>97051</v>
      </c>
      <c r="N6065" s="6">
        <v>50249</v>
      </c>
      <c r="O6065" s="6">
        <v>117461</v>
      </c>
      <c r="P6065" s="6">
        <v>36016</v>
      </c>
      <c r="Q6065" s="6">
        <v>79045.399999999994</v>
      </c>
    </row>
    <row r="6066" spans="7:17" x14ac:dyDescent="0.3">
      <c r="G6066" s="3" t="s">
        <v>78</v>
      </c>
      <c r="H6066" s="3" t="s">
        <v>79</v>
      </c>
      <c r="I6066" s="3" t="s">
        <v>25</v>
      </c>
      <c r="J6066" s="3" t="s">
        <v>80</v>
      </c>
      <c r="K6066" s="3" t="s">
        <v>82</v>
      </c>
      <c r="L6066" s="6">
        <v>94450</v>
      </c>
      <c r="M6066" s="6">
        <v>97051</v>
      </c>
      <c r="N6066" s="6">
        <v>50249</v>
      </c>
      <c r="O6066" s="6">
        <v>117461</v>
      </c>
      <c r="P6066" s="6">
        <v>33332</v>
      </c>
      <c r="Q6066" s="6">
        <v>78508.600000000006</v>
      </c>
    </row>
    <row r="6067" spans="7:17" x14ac:dyDescent="0.3">
      <c r="G6067" s="3" t="s">
        <v>78</v>
      </c>
      <c r="H6067" s="3" t="s">
        <v>79</v>
      </c>
      <c r="I6067" s="3" t="s">
        <v>25</v>
      </c>
      <c r="J6067" s="3" t="s">
        <v>80</v>
      </c>
      <c r="K6067" s="3" t="s">
        <v>83</v>
      </c>
      <c r="L6067" s="6">
        <v>94450</v>
      </c>
      <c r="M6067" s="6">
        <v>97051</v>
      </c>
      <c r="N6067" s="6">
        <v>50249</v>
      </c>
      <c r="O6067" s="6">
        <v>117461</v>
      </c>
      <c r="P6067" s="6">
        <v>41696</v>
      </c>
      <c r="Q6067" s="6">
        <v>80181.399999999994</v>
      </c>
    </row>
    <row r="6068" spans="7:17" x14ac:dyDescent="0.3">
      <c r="G6068" s="3" t="s">
        <v>78</v>
      </c>
      <c r="H6068" s="3" t="s">
        <v>79</v>
      </c>
      <c r="I6068" s="3" t="s">
        <v>25</v>
      </c>
      <c r="J6068" s="3" t="s">
        <v>80</v>
      </c>
      <c r="K6068" s="3" t="s">
        <v>84</v>
      </c>
      <c r="L6068" s="6">
        <v>94450</v>
      </c>
      <c r="M6068" s="6">
        <v>97051</v>
      </c>
      <c r="N6068" s="6">
        <v>50249</v>
      </c>
      <c r="O6068" s="6">
        <v>117461</v>
      </c>
      <c r="P6068" s="6">
        <v>84732</v>
      </c>
      <c r="Q6068" s="6">
        <v>88788.6</v>
      </c>
    </row>
    <row r="6069" spans="7:17" x14ac:dyDescent="0.3">
      <c r="G6069" s="3" t="s">
        <v>78</v>
      </c>
      <c r="H6069" s="3" t="s">
        <v>79</v>
      </c>
      <c r="I6069" s="3" t="s">
        <v>25</v>
      </c>
      <c r="J6069" s="3" t="s">
        <v>80</v>
      </c>
      <c r="K6069" s="3" t="s">
        <v>24</v>
      </c>
      <c r="L6069" s="6">
        <v>94450</v>
      </c>
      <c r="M6069" s="6">
        <v>97051</v>
      </c>
      <c r="N6069" s="6">
        <v>50249</v>
      </c>
      <c r="O6069" s="6">
        <v>117461</v>
      </c>
      <c r="P6069" s="6">
        <v>100893</v>
      </c>
      <c r="Q6069" s="6">
        <v>92020.800000000003</v>
      </c>
    </row>
    <row r="6070" spans="7:17" x14ac:dyDescent="0.3">
      <c r="G6070" s="3" t="s">
        <v>78</v>
      </c>
      <c r="H6070" s="3" t="s">
        <v>79</v>
      </c>
      <c r="I6070" s="3" t="s">
        <v>25</v>
      </c>
      <c r="J6070" s="3" t="s">
        <v>81</v>
      </c>
      <c r="K6070" s="3" t="s">
        <v>82</v>
      </c>
      <c r="L6070" s="6">
        <v>94450</v>
      </c>
      <c r="M6070" s="6">
        <v>97051</v>
      </c>
      <c r="N6070" s="6">
        <v>50249</v>
      </c>
      <c r="O6070" s="6">
        <v>36016</v>
      </c>
      <c r="P6070" s="6">
        <v>33332</v>
      </c>
      <c r="Q6070" s="6">
        <v>62219.6</v>
      </c>
    </row>
    <row r="6071" spans="7:17" x14ac:dyDescent="0.3">
      <c r="G6071" s="3" t="s">
        <v>78</v>
      </c>
      <c r="H6071" s="3" t="s">
        <v>79</v>
      </c>
      <c r="I6071" s="3" t="s">
        <v>25</v>
      </c>
      <c r="J6071" s="3" t="s">
        <v>81</v>
      </c>
      <c r="K6071" s="3" t="s">
        <v>83</v>
      </c>
      <c r="L6071" s="6">
        <v>94450</v>
      </c>
      <c r="M6071" s="6">
        <v>97051</v>
      </c>
      <c r="N6071" s="6">
        <v>50249</v>
      </c>
      <c r="O6071" s="6">
        <v>36016</v>
      </c>
      <c r="P6071" s="6">
        <v>41696</v>
      </c>
      <c r="Q6071" s="6">
        <v>63892.4</v>
      </c>
    </row>
    <row r="6072" spans="7:17" x14ac:dyDescent="0.3">
      <c r="G6072" s="3" t="s">
        <v>78</v>
      </c>
      <c r="H6072" s="3" t="s">
        <v>79</v>
      </c>
      <c r="I6072" s="3" t="s">
        <v>25</v>
      </c>
      <c r="J6072" s="3" t="s">
        <v>81</v>
      </c>
      <c r="K6072" s="3" t="s">
        <v>84</v>
      </c>
      <c r="L6072" s="6">
        <v>94450</v>
      </c>
      <c r="M6072" s="6">
        <v>97051</v>
      </c>
      <c r="N6072" s="6">
        <v>50249</v>
      </c>
      <c r="O6072" s="6">
        <v>36016</v>
      </c>
      <c r="P6072" s="6">
        <v>84732</v>
      </c>
      <c r="Q6072" s="6">
        <v>72499.600000000006</v>
      </c>
    </row>
    <row r="6073" spans="7:17" x14ac:dyDescent="0.3">
      <c r="G6073" s="3" t="s">
        <v>78</v>
      </c>
      <c r="H6073" s="3" t="s">
        <v>79</v>
      </c>
      <c r="I6073" s="3" t="s">
        <v>25</v>
      </c>
      <c r="J6073" s="3" t="s">
        <v>81</v>
      </c>
      <c r="K6073" s="3" t="s">
        <v>24</v>
      </c>
      <c r="L6073" s="6">
        <v>94450</v>
      </c>
      <c r="M6073" s="6">
        <v>97051</v>
      </c>
      <c r="N6073" s="6">
        <v>50249</v>
      </c>
      <c r="O6073" s="6">
        <v>36016</v>
      </c>
      <c r="P6073" s="6">
        <v>100893</v>
      </c>
      <c r="Q6073" s="6">
        <v>75731.8</v>
      </c>
    </row>
    <row r="6074" spans="7:17" x14ac:dyDescent="0.3">
      <c r="G6074" s="3" t="s">
        <v>78</v>
      </c>
      <c r="H6074" s="3" t="s">
        <v>79</v>
      </c>
      <c r="I6074" s="3" t="s">
        <v>25</v>
      </c>
      <c r="J6074" s="3" t="s">
        <v>82</v>
      </c>
      <c r="K6074" s="3" t="s">
        <v>83</v>
      </c>
      <c r="L6074" s="6">
        <v>94450</v>
      </c>
      <c r="M6074" s="6">
        <v>97051</v>
      </c>
      <c r="N6074" s="6">
        <v>50249</v>
      </c>
      <c r="O6074" s="6">
        <v>33332</v>
      </c>
      <c r="P6074" s="6">
        <v>41696</v>
      </c>
      <c r="Q6074" s="6">
        <v>63355.6</v>
      </c>
    </row>
    <row r="6075" spans="7:17" x14ac:dyDescent="0.3">
      <c r="G6075" s="3" t="s">
        <v>78</v>
      </c>
      <c r="H6075" s="3" t="s">
        <v>79</v>
      </c>
      <c r="I6075" s="3" t="s">
        <v>25</v>
      </c>
      <c r="J6075" s="3" t="s">
        <v>82</v>
      </c>
      <c r="K6075" s="3" t="s">
        <v>84</v>
      </c>
      <c r="L6075" s="6">
        <v>94450</v>
      </c>
      <c r="M6075" s="6">
        <v>97051</v>
      </c>
      <c r="N6075" s="6">
        <v>50249</v>
      </c>
      <c r="O6075" s="6">
        <v>33332</v>
      </c>
      <c r="P6075" s="6">
        <v>84732</v>
      </c>
      <c r="Q6075" s="6">
        <v>71962.8</v>
      </c>
    </row>
    <row r="6076" spans="7:17" x14ac:dyDescent="0.3">
      <c r="G6076" s="3" t="s">
        <v>78</v>
      </c>
      <c r="H6076" s="3" t="s">
        <v>79</v>
      </c>
      <c r="I6076" s="3" t="s">
        <v>25</v>
      </c>
      <c r="J6076" s="3" t="s">
        <v>82</v>
      </c>
      <c r="K6076" s="3" t="s">
        <v>24</v>
      </c>
      <c r="L6076" s="6">
        <v>94450</v>
      </c>
      <c r="M6076" s="6">
        <v>97051</v>
      </c>
      <c r="N6076" s="6">
        <v>50249</v>
      </c>
      <c r="O6076" s="6">
        <v>33332</v>
      </c>
      <c r="P6076" s="6">
        <v>100893</v>
      </c>
      <c r="Q6076" s="6">
        <v>75195</v>
      </c>
    </row>
    <row r="6077" spans="7:17" x14ac:dyDescent="0.3">
      <c r="G6077" s="3" t="s">
        <v>78</v>
      </c>
      <c r="H6077" s="3" t="s">
        <v>79</v>
      </c>
      <c r="I6077" s="3" t="s">
        <v>25</v>
      </c>
      <c r="J6077" s="3" t="s">
        <v>83</v>
      </c>
      <c r="K6077" s="3" t="s">
        <v>84</v>
      </c>
      <c r="L6077" s="6">
        <v>94450</v>
      </c>
      <c r="M6077" s="6">
        <v>97051</v>
      </c>
      <c r="N6077" s="6">
        <v>50249</v>
      </c>
      <c r="O6077" s="6">
        <v>41696</v>
      </c>
      <c r="P6077" s="6">
        <v>84732</v>
      </c>
      <c r="Q6077" s="6">
        <v>73635.600000000006</v>
      </c>
    </row>
    <row r="6078" spans="7:17" x14ac:dyDescent="0.3">
      <c r="G6078" s="3" t="s">
        <v>78</v>
      </c>
      <c r="H6078" s="3" t="s">
        <v>79</v>
      </c>
      <c r="I6078" s="3" t="s">
        <v>25</v>
      </c>
      <c r="J6078" s="3" t="s">
        <v>83</v>
      </c>
      <c r="K6078" s="3" t="s">
        <v>24</v>
      </c>
      <c r="L6078" s="6">
        <v>94450</v>
      </c>
      <c r="M6078" s="6">
        <v>97051</v>
      </c>
      <c r="N6078" s="6">
        <v>50249</v>
      </c>
      <c r="O6078" s="6">
        <v>41696</v>
      </c>
      <c r="P6078" s="6">
        <v>100893</v>
      </c>
      <c r="Q6078" s="6">
        <v>76867.8</v>
      </c>
    </row>
    <row r="6079" spans="7:17" x14ac:dyDescent="0.3">
      <c r="G6079" s="3" t="s">
        <v>78</v>
      </c>
      <c r="H6079" s="3" t="s">
        <v>79</v>
      </c>
      <c r="I6079" s="3" t="s">
        <v>25</v>
      </c>
      <c r="J6079" s="3" t="s">
        <v>84</v>
      </c>
      <c r="K6079" s="3" t="s">
        <v>24</v>
      </c>
      <c r="L6079" s="6">
        <v>94450</v>
      </c>
      <c r="M6079" s="6">
        <v>97051</v>
      </c>
      <c r="N6079" s="6">
        <v>50249</v>
      </c>
      <c r="O6079" s="6">
        <v>84732</v>
      </c>
      <c r="P6079" s="6">
        <v>100893</v>
      </c>
      <c r="Q6079" s="6">
        <v>85475</v>
      </c>
    </row>
    <row r="6080" spans="7:17" x14ac:dyDescent="0.3">
      <c r="G6080" s="3" t="s">
        <v>78</v>
      </c>
      <c r="H6080" s="3" t="s">
        <v>79</v>
      </c>
      <c r="I6080" s="3" t="s">
        <v>80</v>
      </c>
      <c r="J6080" s="3" t="s">
        <v>81</v>
      </c>
      <c r="K6080" s="3" t="s">
        <v>82</v>
      </c>
      <c r="L6080" s="6">
        <v>94450</v>
      </c>
      <c r="M6080" s="6">
        <v>97051</v>
      </c>
      <c r="N6080" s="6">
        <v>117461</v>
      </c>
      <c r="O6080" s="6">
        <v>36016</v>
      </c>
      <c r="P6080" s="6">
        <v>33332</v>
      </c>
      <c r="Q6080" s="6">
        <v>75662</v>
      </c>
    </row>
    <row r="6081" spans="7:17" x14ac:dyDescent="0.3">
      <c r="G6081" s="3" t="s">
        <v>78</v>
      </c>
      <c r="H6081" s="3" t="s">
        <v>79</v>
      </c>
      <c r="I6081" s="3" t="s">
        <v>80</v>
      </c>
      <c r="J6081" s="3" t="s">
        <v>81</v>
      </c>
      <c r="K6081" s="3" t="s">
        <v>83</v>
      </c>
      <c r="L6081" s="6">
        <v>94450</v>
      </c>
      <c r="M6081" s="6">
        <v>97051</v>
      </c>
      <c r="N6081" s="6">
        <v>117461</v>
      </c>
      <c r="O6081" s="6">
        <v>36016</v>
      </c>
      <c r="P6081" s="6">
        <v>41696</v>
      </c>
      <c r="Q6081" s="6">
        <v>77334.8</v>
      </c>
    </row>
    <row r="6082" spans="7:17" x14ac:dyDescent="0.3">
      <c r="G6082" s="3" t="s">
        <v>78</v>
      </c>
      <c r="H6082" s="3" t="s">
        <v>79</v>
      </c>
      <c r="I6082" s="3" t="s">
        <v>80</v>
      </c>
      <c r="J6082" s="3" t="s">
        <v>81</v>
      </c>
      <c r="K6082" s="3" t="s">
        <v>84</v>
      </c>
      <c r="L6082" s="6">
        <v>94450</v>
      </c>
      <c r="M6082" s="6">
        <v>97051</v>
      </c>
      <c r="N6082" s="6">
        <v>117461</v>
      </c>
      <c r="O6082" s="6">
        <v>36016</v>
      </c>
      <c r="P6082" s="6">
        <v>84732</v>
      </c>
      <c r="Q6082" s="6">
        <v>85942</v>
      </c>
    </row>
    <row r="6083" spans="7:17" x14ac:dyDescent="0.3">
      <c r="G6083" s="3" t="s">
        <v>78</v>
      </c>
      <c r="H6083" s="3" t="s">
        <v>79</v>
      </c>
      <c r="I6083" s="3" t="s">
        <v>80</v>
      </c>
      <c r="J6083" s="3" t="s">
        <v>81</v>
      </c>
      <c r="K6083" s="3" t="s">
        <v>24</v>
      </c>
      <c r="L6083" s="6">
        <v>94450</v>
      </c>
      <c r="M6083" s="6">
        <v>97051</v>
      </c>
      <c r="N6083" s="6">
        <v>117461</v>
      </c>
      <c r="O6083" s="6">
        <v>36016</v>
      </c>
      <c r="P6083" s="6">
        <v>100893</v>
      </c>
      <c r="Q6083" s="6">
        <v>89174.2</v>
      </c>
    </row>
    <row r="6084" spans="7:17" x14ac:dyDescent="0.3">
      <c r="G6084" s="3" t="s">
        <v>78</v>
      </c>
      <c r="H6084" s="3" t="s">
        <v>79</v>
      </c>
      <c r="I6084" s="3" t="s">
        <v>80</v>
      </c>
      <c r="J6084" s="3" t="s">
        <v>82</v>
      </c>
      <c r="K6084" s="3" t="s">
        <v>83</v>
      </c>
      <c r="L6084" s="6">
        <v>94450</v>
      </c>
      <c r="M6084" s="6">
        <v>97051</v>
      </c>
      <c r="N6084" s="6">
        <v>117461</v>
      </c>
      <c r="O6084" s="6">
        <v>33332</v>
      </c>
      <c r="P6084" s="6">
        <v>41696</v>
      </c>
      <c r="Q6084" s="6">
        <v>76798</v>
      </c>
    </row>
    <row r="6085" spans="7:17" x14ac:dyDescent="0.3">
      <c r="G6085" s="3" t="s">
        <v>78</v>
      </c>
      <c r="H6085" s="3" t="s">
        <v>79</v>
      </c>
      <c r="I6085" s="3" t="s">
        <v>80</v>
      </c>
      <c r="J6085" s="3" t="s">
        <v>82</v>
      </c>
      <c r="K6085" s="3" t="s">
        <v>84</v>
      </c>
      <c r="L6085" s="6">
        <v>94450</v>
      </c>
      <c r="M6085" s="6">
        <v>97051</v>
      </c>
      <c r="N6085" s="6">
        <v>117461</v>
      </c>
      <c r="O6085" s="6">
        <v>33332</v>
      </c>
      <c r="P6085" s="6">
        <v>84732</v>
      </c>
      <c r="Q6085" s="6">
        <v>85405.2</v>
      </c>
    </row>
    <row r="6086" spans="7:17" x14ac:dyDescent="0.3">
      <c r="G6086" s="3" t="s">
        <v>78</v>
      </c>
      <c r="H6086" s="3" t="s">
        <v>79</v>
      </c>
      <c r="I6086" s="3" t="s">
        <v>80</v>
      </c>
      <c r="J6086" s="3" t="s">
        <v>82</v>
      </c>
      <c r="K6086" s="3" t="s">
        <v>24</v>
      </c>
      <c r="L6086" s="6">
        <v>94450</v>
      </c>
      <c r="M6086" s="6">
        <v>97051</v>
      </c>
      <c r="N6086" s="6">
        <v>117461</v>
      </c>
      <c r="O6086" s="6">
        <v>33332</v>
      </c>
      <c r="P6086" s="6">
        <v>100893</v>
      </c>
      <c r="Q6086" s="6">
        <v>88637.4</v>
      </c>
    </row>
    <row r="6087" spans="7:17" x14ac:dyDescent="0.3">
      <c r="G6087" s="3" t="s">
        <v>78</v>
      </c>
      <c r="H6087" s="3" t="s">
        <v>79</v>
      </c>
      <c r="I6087" s="3" t="s">
        <v>80</v>
      </c>
      <c r="J6087" s="3" t="s">
        <v>83</v>
      </c>
      <c r="K6087" s="3" t="s">
        <v>84</v>
      </c>
      <c r="L6087" s="6">
        <v>94450</v>
      </c>
      <c r="M6087" s="6">
        <v>97051</v>
      </c>
      <c r="N6087" s="6">
        <v>117461</v>
      </c>
      <c r="O6087" s="6">
        <v>41696</v>
      </c>
      <c r="P6087" s="6">
        <v>84732</v>
      </c>
      <c r="Q6087" s="6">
        <v>87078</v>
      </c>
    </row>
    <row r="6088" spans="7:17" x14ac:dyDescent="0.3">
      <c r="G6088" s="3" t="s">
        <v>78</v>
      </c>
      <c r="H6088" s="3" t="s">
        <v>79</v>
      </c>
      <c r="I6088" s="3" t="s">
        <v>80</v>
      </c>
      <c r="J6088" s="3" t="s">
        <v>83</v>
      </c>
      <c r="K6088" s="3" t="s">
        <v>24</v>
      </c>
      <c r="L6088" s="6">
        <v>94450</v>
      </c>
      <c r="M6088" s="6">
        <v>97051</v>
      </c>
      <c r="N6088" s="6">
        <v>117461</v>
      </c>
      <c r="O6088" s="6">
        <v>41696</v>
      </c>
      <c r="P6088" s="6">
        <v>100893</v>
      </c>
      <c r="Q6088" s="6">
        <v>90310.2</v>
      </c>
    </row>
    <row r="6089" spans="7:17" x14ac:dyDescent="0.3">
      <c r="G6089" s="3" t="s">
        <v>78</v>
      </c>
      <c r="H6089" s="3" t="s">
        <v>79</v>
      </c>
      <c r="I6089" s="3" t="s">
        <v>80</v>
      </c>
      <c r="J6089" s="3" t="s">
        <v>84</v>
      </c>
      <c r="K6089" s="3" t="s">
        <v>24</v>
      </c>
      <c r="L6089" s="6">
        <v>94450</v>
      </c>
      <c r="M6089" s="6">
        <v>97051</v>
      </c>
      <c r="N6089" s="6">
        <v>117461</v>
      </c>
      <c r="O6089" s="6">
        <v>84732</v>
      </c>
      <c r="P6089" s="6">
        <v>100893</v>
      </c>
      <c r="Q6089" s="6">
        <v>98917.4</v>
      </c>
    </row>
    <row r="6090" spans="7:17" x14ac:dyDescent="0.3">
      <c r="G6090" s="3" t="s">
        <v>78</v>
      </c>
      <c r="H6090" s="3" t="s">
        <v>79</v>
      </c>
      <c r="I6090" s="3" t="s">
        <v>81</v>
      </c>
      <c r="J6090" s="3" t="s">
        <v>82</v>
      </c>
      <c r="K6090" s="3" t="s">
        <v>83</v>
      </c>
      <c r="L6090" s="6">
        <v>94450</v>
      </c>
      <c r="M6090" s="6">
        <v>97051</v>
      </c>
      <c r="N6090" s="6">
        <v>36016</v>
      </c>
      <c r="O6090" s="6">
        <v>33332</v>
      </c>
      <c r="P6090" s="6">
        <v>41696</v>
      </c>
      <c r="Q6090" s="6">
        <v>60509</v>
      </c>
    </row>
    <row r="6091" spans="7:17" x14ac:dyDescent="0.3">
      <c r="G6091" s="3" t="s">
        <v>78</v>
      </c>
      <c r="H6091" s="3" t="s">
        <v>79</v>
      </c>
      <c r="I6091" s="3" t="s">
        <v>81</v>
      </c>
      <c r="J6091" s="3" t="s">
        <v>82</v>
      </c>
      <c r="K6091" s="3" t="s">
        <v>84</v>
      </c>
      <c r="L6091" s="6">
        <v>94450</v>
      </c>
      <c r="M6091" s="6">
        <v>97051</v>
      </c>
      <c r="N6091" s="6">
        <v>36016</v>
      </c>
      <c r="O6091" s="6">
        <v>33332</v>
      </c>
      <c r="P6091" s="6">
        <v>84732</v>
      </c>
      <c r="Q6091" s="6">
        <v>69116.2</v>
      </c>
    </row>
    <row r="6092" spans="7:17" x14ac:dyDescent="0.3">
      <c r="G6092" s="3" t="s">
        <v>78</v>
      </c>
      <c r="H6092" s="3" t="s">
        <v>79</v>
      </c>
      <c r="I6092" s="3" t="s">
        <v>81</v>
      </c>
      <c r="J6092" s="3" t="s">
        <v>82</v>
      </c>
      <c r="K6092" s="3" t="s">
        <v>24</v>
      </c>
      <c r="L6092" s="6">
        <v>94450</v>
      </c>
      <c r="M6092" s="6">
        <v>97051</v>
      </c>
      <c r="N6092" s="6">
        <v>36016</v>
      </c>
      <c r="O6092" s="6">
        <v>33332</v>
      </c>
      <c r="P6092" s="6">
        <v>100893</v>
      </c>
      <c r="Q6092" s="6">
        <v>72348.399999999994</v>
      </c>
    </row>
    <row r="6093" spans="7:17" x14ac:dyDescent="0.3">
      <c r="G6093" s="3" t="s">
        <v>78</v>
      </c>
      <c r="H6093" s="3" t="s">
        <v>79</v>
      </c>
      <c r="I6093" s="3" t="s">
        <v>81</v>
      </c>
      <c r="J6093" s="3" t="s">
        <v>83</v>
      </c>
      <c r="K6093" s="3" t="s">
        <v>84</v>
      </c>
      <c r="L6093" s="6">
        <v>94450</v>
      </c>
      <c r="M6093" s="6">
        <v>97051</v>
      </c>
      <c r="N6093" s="6">
        <v>36016</v>
      </c>
      <c r="O6093" s="6">
        <v>41696</v>
      </c>
      <c r="P6093" s="6">
        <v>84732</v>
      </c>
      <c r="Q6093" s="6">
        <v>70789</v>
      </c>
    </row>
    <row r="6094" spans="7:17" x14ac:dyDescent="0.3">
      <c r="G6094" s="3" t="s">
        <v>78</v>
      </c>
      <c r="H6094" s="3" t="s">
        <v>79</v>
      </c>
      <c r="I6094" s="3" t="s">
        <v>81</v>
      </c>
      <c r="J6094" s="3" t="s">
        <v>83</v>
      </c>
      <c r="K6094" s="3" t="s">
        <v>24</v>
      </c>
      <c r="L6094" s="6">
        <v>94450</v>
      </c>
      <c r="M6094" s="6">
        <v>97051</v>
      </c>
      <c r="N6094" s="6">
        <v>36016</v>
      </c>
      <c r="O6094" s="6">
        <v>41696</v>
      </c>
      <c r="P6094" s="6">
        <v>100893</v>
      </c>
      <c r="Q6094" s="6">
        <v>74021.2</v>
      </c>
    </row>
    <row r="6095" spans="7:17" x14ac:dyDescent="0.3">
      <c r="G6095" s="3" t="s">
        <v>78</v>
      </c>
      <c r="H6095" s="3" t="s">
        <v>79</v>
      </c>
      <c r="I6095" s="3" t="s">
        <v>81</v>
      </c>
      <c r="J6095" s="3" t="s">
        <v>84</v>
      </c>
      <c r="K6095" s="3" t="s">
        <v>24</v>
      </c>
      <c r="L6095" s="6">
        <v>94450</v>
      </c>
      <c r="M6095" s="6">
        <v>97051</v>
      </c>
      <c r="N6095" s="6">
        <v>36016</v>
      </c>
      <c r="O6095" s="6">
        <v>84732</v>
      </c>
      <c r="P6095" s="6">
        <v>100893</v>
      </c>
      <c r="Q6095" s="6">
        <v>82628.399999999994</v>
      </c>
    </row>
    <row r="6096" spans="7:17" x14ac:dyDescent="0.3">
      <c r="G6096" s="3" t="s">
        <v>78</v>
      </c>
      <c r="H6096" s="3" t="s">
        <v>79</v>
      </c>
      <c r="I6096" s="3" t="s">
        <v>82</v>
      </c>
      <c r="J6096" s="3" t="s">
        <v>83</v>
      </c>
      <c r="K6096" s="3" t="s">
        <v>84</v>
      </c>
      <c r="L6096" s="6">
        <v>94450</v>
      </c>
      <c r="M6096" s="6">
        <v>97051</v>
      </c>
      <c r="N6096" s="6">
        <v>33332</v>
      </c>
      <c r="O6096" s="6">
        <v>41696</v>
      </c>
      <c r="P6096" s="6">
        <v>84732</v>
      </c>
      <c r="Q6096" s="6">
        <v>70252.2</v>
      </c>
    </row>
    <row r="6097" spans="7:17" x14ac:dyDescent="0.3">
      <c r="G6097" s="3" t="s">
        <v>78</v>
      </c>
      <c r="H6097" s="3" t="s">
        <v>79</v>
      </c>
      <c r="I6097" s="3" t="s">
        <v>82</v>
      </c>
      <c r="J6097" s="3" t="s">
        <v>83</v>
      </c>
      <c r="K6097" s="3" t="s">
        <v>24</v>
      </c>
      <c r="L6097" s="6">
        <v>94450</v>
      </c>
      <c r="M6097" s="6">
        <v>97051</v>
      </c>
      <c r="N6097" s="6">
        <v>33332</v>
      </c>
      <c r="O6097" s="6">
        <v>41696</v>
      </c>
      <c r="P6097" s="6">
        <v>100893</v>
      </c>
      <c r="Q6097" s="6">
        <v>73484.399999999994</v>
      </c>
    </row>
    <row r="6098" spans="7:17" x14ac:dyDescent="0.3">
      <c r="G6098" s="3" t="s">
        <v>78</v>
      </c>
      <c r="H6098" s="3" t="s">
        <v>79</v>
      </c>
      <c r="I6098" s="3" t="s">
        <v>82</v>
      </c>
      <c r="J6098" s="3" t="s">
        <v>84</v>
      </c>
      <c r="K6098" s="3" t="s">
        <v>24</v>
      </c>
      <c r="L6098" s="6">
        <v>94450</v>
      </c>
      <c r="M6098" s="6">
        <v>97051</v>
      </c>
      <c r="N6098" s="6">
        <v>33332</v>
      </c>
      <c r="O6098" s="6">
        <v>84732</v>
      </c>
      <c r="P6098" s="6">
        <v>100893</v>
      </c>
      <c r="Q6098" s="6">
        <v>82091.600000000006</v>
      </c>
    </row>
    <row r="6099" spans="7:17" x14ac:dyDescent="0.3">
      <c r="G6099" s="3" t="s">
        <v>78</v>
      </c>
      <c r="H6099" s="3" t="s">
        <v>79</v>
      </c>
      <c r="I6099" s="3" t="s">
        <v>83</v>
      </c>
      <c r="J6099" s="3" t="s">
        <v>84</v>
      </c>
      <c r="K6099" s="3" t="s">
        <v>24</v>
      </c>
      <c r="L6099" s="6">
        <v>94450</v>
      </c>
      <c r="M6099" s="6">
        <v>97051</v>
      </c>
      <c r="N6099" s="6">
        <v>41696</v>
      </c>
      <c r="O6099" s="6">
        <v>84732</v>
      </c>
      <c r="P6099" s="6">
        <v>100893</v>
      </c>
      <c r="Q6099" s="6">
        <v>83764.399999999994</v>
      </c>
    </row>
    <row r="6100" spans="7:17" x14ac:dyDescent="0.3">
      <c r="G6100" s="3" t="s">
        <v>78</v>
      </c>
      <c r="H6100" s="3" t="s">
        <v>25</v>
      </c>
      <c r="I6100" s="3" t="s">
        <v>80</v>
      </c>
      <c r="J6100" s="3" t="s">
        <v>81</v>
      </c>
      <c r="K6100" s="3" t="s">
        <v>82</v>
      </c>
      <c r="L6100" s="6">
        <v>94450</v>
      </c>
      <c r="M6100" s="6">
        <v>50249</v>
      </c>
      <c r="N6100" s="6">
        <v>117461</v>
      </c>
      <c r="O6100" s="6">
        <v>36016</v>
      </c>
      <c r="P6100" s="6">
        <v>33332</v>
      </c>
      <c r="Q6100" s="6">
        <v>66301.600000000006</v>
      </c>
    </row>
    <row r="6101" spans="7:17" x14ac:dyDescent="0.3">
      <c r="G6101" s="3" t="s">
        <v>78</v>
      </c>
      <c r="H6101" s="3" t="s">
        <v>25</v>
      </c>
      <c r="I6101" s="3" t="s">
        <v>80</v>
      </c>
      <c r="J6101" s="3" t="s">
        <v>81</v>
      </c>
      <c r="K6101" s="3" t="s">
        <v>83</v>
      </c>
      <c r="L6101" s="6">
        <v>94450</v>
      </c>
      <c r="M6101" s="6">
        <v>50249</v>
      </c>
      <c r="N6101" s="6">
        <v>117461</v>
      </c>
      <c r="O6101" s="6">
        <v>36016</v>
      </c>
      <c r="P6101" s="6">
        <v>41696</v>
      </c>
      <c r="Q6101" s="6">
        <v>67974.399999999994</v>
      </c>
    </row>
    <row r="6102" spans="7:17" x14ac:dyDescent="0.3">
      <c r="G6102" s="3" t="s">
        <v>78</v>
      </c>
      <c r="H6102" s="3" t="s">
        <v>25</v>
      </c>
      <c r="I6102" s="3" t="s">
        <v>80</v>
      </c>
      <c r="J6102" s="3" t="s">
        <v>81</v>
      </c>
      <c r="K6102" s="3" t="s">
        <v>84</v>
      </c>
      <c r="L6102" s="6">
        <v>94450</v>
      </c>
      <c r="M6102" s="6">
        <v>50249</v>
      </c>
      <c r="N6102" s="6">
        <v>117461</v>
      </c>
      <c r="O6102" s="6">
        <v>36016</v>
      </c>
      <c r="P6102" s="6">
        <v>84732</v>
      </c>
      <c r="Q6102" s="6">
        <v>76581.600000000006</v>
      </c>
    </row>
    <row r="6103" spans="7:17" x14ac:dyDescent="0.3">
      <c r="G6103" s="3" t="s">
        <v>78</v>
      </c>
      <c r="H6103" s="3" t="s">
        <v>25</v>
      </c>
      <c r="I6103" s="3" t="s">
        <v>80</v>
      </c>
      <c r="J6103" s="3" t="s">
        <v>81</v>
      </c>
      <c r="K6103" s="3" t="s">
        <v>24</v>
      </c>
      <c r="L6103" s="6">
        <v>94450</v>
      </c>
      <c r="M6103" s="6">
        <v>50249</v>
      </c>
      <c r="N6103" s="6">
        <v>117461</v>
      </c>
      <c r="O6103" s="6">
        <v>36016</v>
      </c>
      <c r="P6103" s="6">
        <v>100893</v>
      </c>
      <c r="Q6103" s="6">
        <v>79813.8</v>
      </c>
    </row>
    <row r="6104" spans="7:17" x14ac:dyDescent="0.3">
      <c r="G6104" s="3" t="s">
        <v>78</v>
      </c>
      <c r="H6104" s="3" t="s">
        <v>25</v>
      </c>
      <c r="I6104" s="3" t="s">
        <v>80</v>
      </c>
      <c r="J6104" s="3" t="s">
        <v>82</v>
      </c>
      <c r="K6104" s="3" t="s">
        <v>83</v>
      </c>
      <c r="L6104" s="6">
        <v>94450</v>
      </c>
      <c r="M6104" s="6">
        <v>50249</v>
      </c>
      <c r="N6104" s="6">
        <v>117461</v>
      </c>
      <c r="O6104" s="6">
        <v>33332</v>
      </c>
      <c r="P6104" s="6">
        <v>41696</v>
      </c>
      <c r="Q6104" s="6">
        <v>67437.600000000006</v>
      </c>
    </row>
    <row r="6105" spans="7:17" x14ac:dyDescent="0.3">
      <c r="G6105" s="3" t="s">
        <v>78</v>
      </c>
      <c r="H6105" s="3" t="s">
        <v>25</v>
      </c>
      <c r="I6105" s="3" t="s">
        <v>80</v>
      </c>
      <c r="J6105" s="3" t="s">
        <v>82</v>
      </c>
      <c r="K6105" s="3" t="s">
        <v>84</v>
      </c>
      <c r="L6105" s="6">
        <v>94450</v>
      </c>
      <c r="M6105" s="6">
        <v>50249</v>
      </c>
      <c r="N6105" s="6">
        <v>117461</v>
      </c>
      <c r="O6105" s="6">
        <v>33332</v>
      </c>
      <c r="P6105" s="6">
        <v>84732</v>
      </c>
      <c r="Q6105" s="6">
        <v>76044.800000000003</v>
      </c>
    </row>
    <row r="6106" spans="7:17" x14ac:dyDescent="0.3">
      <c r="G6106" s="3" t="s">
        <v>78</v>
      </c>
      <c r="H6106" s="3" t="s">
        <v>25</v>
      </c>
      <c r="I6106" s="3" t="s">
        <v>80</v>
      </c>
      <c r="J6106" s="3" t="s">
        <v>82</v>
      </c>
      <c r="K6106" s="3" t="s">
        <v>24</v>
      </c>
      <c r="L6106" s="6">
        <v>94450</v>
      </c>
      <c r="M6106" s="6">
        <v>50249</v>
      </c>
      <c r="N6106" s="6">
        <v>117461</v>
      </c>
      <c r="O6106" s="6">
        <v>33332</v>
      </c>
      <c r="P6106" s="6">
        <v>100893</v>
      </c>
      <c r="Q6106" s="6">
        <v>79277</v>
      </c>
    </row>
    <row r="6107" spans="7:17" x14ac:dyDescent="0.3">
      <c r="G6107" s="3" t="s">
        <v>78</v>
      </c>
      <c r="H6107" s="3" t="s">
        <v>25</v>
      </c>
      <c r="I6107" s="3" t="s">
        <v>80</v>
      </c>
      <c r="J6107" s="3" t="s">
        <v>83</v>
      </c>
      <c r="K6107" s="3" t="s">
        <v>84</v>
      </c>
      <c r="L6107" s="6">
        <v>94450</v>
      </c>
      <c r="M6107" s="6">
        <v>50249</v>
      </c>
      <c r="N6107" s="6">
        <v>117461</v>
      </c>
      <c r="O6107" s="6">
        <v>41696</v>
      </c>
      <c r="P6107" s="6">
        <v>84732</v>
      </c>
      <c r="Q6107" s="6">
        <v>77717.600000000006</v>
      </c>
    </row>
    <row r="6108" spans="7:17" x14ac:dyDescent="0.3">
      <c r="G6108" s="3" t="s">
        <v>78</v>
      </c>
      <c r="H6108" s="3" t="s">
        <v>25</v>
      </c>
      <c r="I6108" s="3" t="s">
        <v>80</v>
      </c>
      <c r="J6108" s="3" t="s">
        <v>83</v>
      </c>
      <c r="K6108" s="3" t="s">
        <v>24</v>
      </c>
      <c r="L6108" s="6">
        <v>94450</v>
      </c>
      <c r="M6108" s="6">
        <v>50249</v>
      </c>
      <c r="N6108" s="6">
        <v>117461</v>
      </c>
      <c r="O6108" s="6">
        <v>41696</v>
      </c>
      <c r="P6108" s="6">
        <v>100893</v>
      </c>
      <c r="Q6108" s="6">
        <v>80949.8</v>
      </c>
    </row>
    <row r="6109" spans="7:17" x14ac:dyDescent="0.3">
      <c r="G6109" s="3" t="s">
        <v>78</v>
      </c>
      <c r="H6109" s="3" t="s">
        <v>25</v>
      </c>
      <c r="I6109" s="3" t="s">
        <v>80</v>
      </c>
      <c r="J6109" s="3" t="s">
        <v>84</v>
      </c>
      <c r="K6109" s="3" t="s">
        <v>24</v>
      </c>
      <c r="L6109" s="6">
        <v>94450</v>
      </c>
      <c r="M6109" s="6">
        <v>50249</v>
      </c>
      <c r="N6109" s="6">
        <v>117461</v>
      </c>
      <c r="O6109" s="6">
        <v>84732</v>
      </c>
      <c r="P6109" s="6">
        <v>100893</v>
      </c>
      <c r="Q6109" s="6">
        <v>89557</v>
      </c>
    </row>
    <row r="6110" spans="7:17" x14ac:dyDescent="0.3">
      <c r="G6110" s="3" t="s">
        <v>78</v>
      </c>
      <c r="H6110" s="3" t="s">
        <v>25</v>
      </c>
      <c r="I6110" s="3" t="s">
        <v>81</v>
      </c>
      <c r="J6110" s="3" t="s">
        <v>82</v>
      </c>
      <c r="K6110" s="3" t="s">
        <v>83</v>
      </c>
      <c r="L6110" s="6">
        <v>94450</v>
      </c>
      <c r="M6110" s="6">
        <v>50249</v>
      </c>
      <c r="N6110" s="6">
        <v>36016</v>
      </c>
      <c r="O6110" s="6">
        <v>33332</v>
      </c>
      <c r="P6110" s="6">
        <v>41696</v>
      </c>
      <c r="Q6110" s="6">
        <v>51148.6</v>
      </c>
    </row>
    <row r="6111" spans="7:17" x14ac:dyDescent="0.3">
      <c r="G6111" s="3" t="s">
        <v>78</v>
      </c>
      <c r="H6111" s="3" t="s">
        <v>25</v>
      </c>
      <c r="I6111" s="3" t="s">
        <v>81</v>
      </c>
      <c r="J6111" s="3" t="s">
        <v>82</v>
      </c>
      <c r="K6111" s="3" t="s">
        <v>84</v>
      </c>
      <c r="L6111" s="6">
        <v>94450</v>
      </c>
      <c r="M6111" s="6">
        <v>50249</v>
      </c>
      <c r="N6111" s="6">
        <v>36016</v>
      </c>
      <c r="O6111" s="6">
        <v>33332</v>
      </c>
      <c r="P6111" s="6">
        <v>84732</v>
      </c>
      <c r="Q6111" s="6">
        <v>59755.8</v>
      </c>
    </row>
    <row r="6112" spans="7:17" x14ac:dyDescent="0.3">
      <c r="G6112" s="3" t="s">
        <v>78</v>
      </c>
      <c r="H6112" s="3" t="s">
        <v>25</v>
      </c>
      <c r="I6112" s="3" t="s">
        <v>81</v>
      </c>
      <c r="J6112" s="3" t="s">
        <v>82</v>
      </c>
      <c r="K6112" s="3" t="s">
        <v>24</v>
      </c>
      <c r="L6112" s="6">
        <v>94450</v>
      </c>
      <c r="M6112" s="6">
        <v>50249</v>
      </c>
      <c r="N6112" s="6">
        <v>36016</v>
      </c>
      <c r="O6112" s="6">
        <v>33332</v>
      </c>
      <c r="P6112" s="6">
        <v>100893</v>
      </c>
      <c r="Q6112" s="6">
        <v>62988</v>
      </c>
    </row>
    <row r="6113" spans="7:17" x14ac:dyDescent="0.3">
      <c r="G6113" s="3" t="s">
        <v>78</v>
      </c>
      <c r="H6113" s="3" t="s">
        <v>25</v>
      </c>
      <c r="I6113" s="3" t="s">
        <v>81</v>
      </c>
      <c r="J6113" s="3" t="s">
        <v>83</v>
      </c>
      <c r="K6113" s="3" t="s">
        <v>84</v>
      </c>
      <c r="L6113" s="6">
        <v>94450</v>
      </c>
      <c r="M6113" s="6">
        <v>50249</v>
      </c>
      <c r="N6113" s="6">
        <v>36016</v>
      </c>
      <c r="O6113" s="6">
        <v>41696</v>
      </c>
      <c r="P6113" s="6">
        <v>84732</v>
      </c>
      <c r="Q6113" s="6">
        <v>61428.6</v>
      </c>
    </row>
    <row r="6114" spans="7:17" x14ac:dyDescent="0.3">
      <c r="G6114" s="3" t="s">
        <v>78</v>
      </c>
      <c r="H6114" s="3" t="s">
        <v>25</v>
      </c>
      <c r="I6114" s="3" t="s">
        <v>81</v>
      </c>
      <c r="J6114" s="3" t="s">
        <v>83</v>
      </c>
      <c r="K6114" s="3" t="s">
        <v>24</v>
      </c>
      <c r="L6114" s="6">
        <v>94450</v>
      </c>
      <c r="M6114" s="6">
        <v>50249</v>
      </c>
      <c r="N6114" s="6">
        <v>36016</v>
      </c>
      <c r="O6114" s="6">
        <v>41696</v>
      </c>
      <c r="P6114" s="6">
        <v>100893</v>
      </c>
      <c r="Q6114" s="6">
        <v>64660.800000000003</v>
      </c>
    </row>
    <row r="6115" spans="7:17" x14ac:dyDescent="0.3">
      <c r="G6115" s="3" t="s">
        <v>78</v>
      </c>
      <c r="H6115" s="3" t="s">
        <v>25</v>
      </c>
      <c r="I6115" s="3" t="s">
        <v>81</v>
      </c>
      <c r="J6115" s="3" t="s">
        <v>84</v>
      </c>
      <c r="K6115" s="3" t="s">
        <v>24</v>
      </c>
      <c r="L6115" s="6">
        <v>94450</v>
      </c>
      <c r="M6115" s="6">
        <v>50249</v>
      </c>
      <c r="N6115" s="6">
        <v>36016</v>
      </c>
      <c r="O6115" s="6">
        <v>84732</v>
      </c>
      <c r="P6115" s="6">
        <v>100893</v>
      </c>
      <c r="Q6115" s="6">
        <v>73268</v>
      </c>
    </row>
    <row r="6116" spans="7:17" x14ac:dyDescent="0.3">
      <c r="G6116" s="3" t="s">
        <v>78</v>
      </c>
      <c r="H6116" s="3" t="s">
        <v>25</v>
      </c>
      <c r="I6116" s="3" t="s">
        <v>82</v>
      </c>
      <c r="J6116" s="3" t="s">
        <v>83</v>
      </c>
      <c r="K6116" s="3" t="s">
        <v>84</v>
      </c>
      <c r="L6116" s="6">
        <v>94450</v>
      </c>
      <c r="M6116" s="6">
        <v>50249</v>
      </c>
      <c r="N6116" s="6">
        <v>33332</v>
      </c>
      <c r="O6116" s="6">
        <v>41696</v>
      </c>
      <c r="P6116" s="6">
        <v>84732</v>
      </c>
      <c r="Q6116" s="6">
        <v>60891.8</v>
      </c>
    </row>
    <row r="6117" spans="7:17" x14ac:dyDescent="0.3">
      <c r="G6117" s="3" t="s">
        <v>78</v>
      </c>
      <c r="H6117" s="3" t="s">
        <v>25</v>
      </c>
      <c r="I6117" s="3" t="s">
        <v>82</v>
      </c>
      <c r="J6117" s="3" t="s">
        <v>83</v>
      </c>
      <c r="K6117" s="3" t="s">
        <v>24</v>
      </c>
      <c r="L6117" s="6">
        <v>94450</v>
      </c>
      <c r="M6117" s="6">
        <v>50249</v>
      </c>
      <c r="N6117" s="6">
        <v>33332</v>
      </c>
      <c r="O6117" s="6">
        <v>41696</v>
      </c>
      <c r="P6117" s="6">
        <v>100893</v>
      </c>
      <c r="Q6117" s="6">
        <v>64124</v>
      </c>
    </row>
    <row r="6118" spans="7:17" x14ac:dyDescent="0.3">
      <c r="G6118" s="3" t="s">
        <v>78</v>
      </c>
      <c r="H6118" s="3" t="s">
        <v>25</v>
      </c>
      <c r="I6118" s="3" t="s">
        <v>82</v>
      </c>
      <c r="J6118" s="3" t="s">
        <v>84</v>
      </c>
      <c r="K6118" s="3" t="s">
        <v>24</v>
      </c>
      <c r="L6118" s="6">
        <v>94450</v>
      </c>
      <c r="M6118" s="6">
        <v>50249</v>
      </c>
      <c r="N6118" s="6">
        <v>33332</v>
      </c>
      <c r="O6118" s="6">
        <v>84732</v>
      </c>
      <c r="P6118" s="6">
        <v>100893</v>
      </c>
      <c r="Q6118" s="6">
        <v>72731.199999999997</v>
      </c>
    </row>
    <row r="6119" spans="7:17" x14ac:dyDescent="0.3">
      <c r="G6119" s="3" t="s">
        <v>78</v>
      </c>
      <c r="H6119" s="3" t="s">
        <v>25</v>
      </c>
      <c r="I6119" s="3" t="s">
        <v>83</v>
      </c>
      <c r="J6119" s="3" t="s">
        <v>84</v>
      </c>
      <c r="K6119" s="3" t="s">
        <v>24</v>
      </c>
      <c r="L6119" s="6">
        <v>94450</v>
      </c>
      <c r="M6119" s="6">
        <v>50249</v>
      </c>
      <c r="N6119" s="6">
        <v>41696</v>
      </c>
      <c r="O6119" s="6">
        <v>84732</v>
      </c>
      <c r="P6119" s="6">
        <v>100893</v>
      </c>
      <c r="Q6119" s="6">
        <v>74404</v>
      </c>
    </row>
    <row r="6120" spans="7:17" x14ac:dyDescent="0.3">
      <c r="G6120" s="3" t="s">
        <v>78</v>
      </c>
      <c r="H6120" s="3" t="s">
        <v>80</v>
      </c>
      <c r="I6120" s="3" t="s">
        <v>81</v>
      </c>
      <c r="J6120" s="3" t="s">
        <v>82</v>
      </c>
      <c r="K6120" s="3" t="s">
        <v>83</v>
      </c>
      <c r="L6120" s="6">
        <v>94450</v>
      </c>
      <c r="M6120" s="6">
        <v>117461</v>
      </c>
      <c r="N6120" s="6">
        <v>36016</v>
      </c>
      <c r="O6120" s="6">
        <v>33332</v>
      </c>
      <c r="P6120" s="6">
        <v>41696</v>
      </c>
      <c r="Q6120" s="6">
        <v>64591</v>
      </c>
    </row>
    <row r="6121" spans="7:17" x14ac:dyDescent="0.3">
      <c r="G6121" s="3" t="s">
        <v>78</v>
      </c>
      <c r="H6121" s="3" t="s">
        <v>80</v>
      </c>
      <c r="I6121" s="3" t="s">
        <v>81</v>
      </c>
      <c r="J6121" s="3" t="s">
        <v>82</v>
      </c>
      <c r="K6121" s="3" t="s">
        <v>84</v>
      </c>
      <c r="L6121" s="6">
        <v>94450</v>
      </c>
      <c r="M6121" s="6">
        <v>117461</v>
      </c>
      <c r="N6121" s="6">
        <v>36016</v>
      </c>
      <c r="O6121" s="6">
        <v>33332</v>
      </c>
      <c r="P6121" s="6">
        <v>84732</v>
      </c>
      <c r="Q6121" s="6">
        <v>73198.2</v>
      </c>
    </row>
    <row r="6122" spans="7:17" x14ac:dyDescent="0.3">
      <c r="G6122" s="3" t="s">
        <v>78</v>
      </c>
      <c r="H6122" s="3" t="s">
        <v>80</v>
      </c>
      <c r="I6122" s="3" t="s">
        <v>81</v>
      </c>
      <c r="J6122" s="3" t="s">
        <v>82</v>
      </c>
      <c r="K6122" s="3" t="s">
        <v>24</v>
      </c>
      <c r="L6122" s="6">
        <v>94450</v>
      </c>
      <c r="M6122" s="6">
        <v>117461</v>
      </c>
      <c r="N6122" s="6">
        <v>36016</v>
      </c>
      <c r="O6122" s="6">
        <v>33332</v>
      </c>
      <c r="P6122" s="6">
        <v>100893</v>
      </c>
      <c r="Q6122" s="6">
        <v>76430.399999999994</v>
      </c>
    </row>
    <row r="6123" spans="7:17" x14ac:dyDescent="0.3">
      <c r="G6123" s="3" t="s">
        <v>78</v>
      </c>
      <c r="H6123" s="3" t="s">
        <v>80</v>
      </c>
      <c r="I6123" s="3" t="s">
        <v>81</v>
      </c>
      <c r="J6123" s="3" t="s">
        <v>83</v>
      </c>
      <c r="K6123" s="3" t="s">
        <v>84</v>
      </c>
      <c r="L6123" s="6">
        <v>94450</v>
      </c>
      <c r="M6123" s="6">
        <v>117461</v>
      </c>
      <c r="N6123" s="6">
        <v>36016</v>
      </c>
      <c r="O6123" s="6">
        <v>41696</v>
      </c>
      <c r="P6123" s="6">
        <v>84732</v>
      </c>
      <c r="Q6123" s="6">
        <v>74871</v>
      </c>
    </row>
    <row r="6124" spans="7:17" x14ac:dyDescent="0.3">
      <c r="G6124" s="3" t="s">
        <v>78</v>
      </c>
      <c r="H6124" s="3" t="s">
        <v>80</v>
      </c>
      <c r="I6124" s="3" t="s">
        <v>81</v>
      </c>
      <c r="J6124" s="3" t="s">
        <v>83</v>
      </c>
      <c r="K6124" s="3" t="s">
        <v>24</v>
      </c>
      <c r="L6124" s="6">
        <v>94450</v>
      </c>
      <c r="M6124" s="6">
        <v>117461</v>
      </c>
      <c r="N6124" s="6">
        <v>36016</v>
      </c>
      <c r="O6124" s="6">
        <v>41696</v>
      </c>
      <c r="P6124" s="6">
        <v>100893</v>
      </c>
      <c r="Q6124" s="6">
        <v>78103.199999999997</v>
      </c>
    </row>
    <row r="6125" spans="7:17" x14ac:dyDescent="0.3">
      <c r="G6125" s="3" t="s">
        <v>78</v>
      </c>
      <c r="H6125" s="3" t="s">
        <v>80</v>
      </c>
      <c r="I6125" s="3" t="s">
        <v>81</v>
      </c>
      <c r="J6125" s="3" t="s">
        <v>84</v>
      </c>
      <c r="K6125" s="3" t="s">
        <v>24</v>
      </c>
      <c r="L6125" s="6">
        <v>94450</v>
      </c>
      <c r="M6125" s="6">
        <v>117461</v>
      </c>
      <c r="N6125" s="6">
        <v>36016</v>
      </c>
      <c r="O6125" s="6">
        <v>84732</v>
      </c>
      <c r="P6125" s="6">
        <v>100893</v>
      </c>
      <c r="Q6125" s="6">
        <v>86710.399999999994</v>
      </c>
    </row>
    <row r="6126" spans="7:17" x14ac:dyDescent="0.3">
      <c r="G6126" s="3" t="s">
        <v>78</v>
      </c>
      <c r="H6126" s="3" t="s">
        <v>80</v>
      </c>
      <c r="I6126" s="3" t="s">
        <v>82</v>
      </c>
      <c r="J6126" s="3" t="s">
        <v>83</v>
      </c>
      <c r="K6126" s="3" t="s">
        <v>84</v>
      </c>
      <c r="L6126" s="6">
        <v>94450</v>
      </c>
      <c r="M6126" s="6">
        <v>117461</v>
      </c>
      <c r="N6126" s="6">
        <v>33332</v>
      </c>
      <c r="O6126" s="6">
        <v>41696</v>
      </c>
      <c r="P6126" s="6">
        <v>84732</v>
      </c>
      <c r="Q6126" s="6">
        <v>74334.2</v>
      </c>
    </row>
    <row r="6127" spans="7:17" x14ac:dyDescent="0.3">
      <c r="G6127" s="3" t="s">
        <v>78</v>
      </c>
      <c r="H6127" s="3" t="s">
        <v>80</v>
      </c>
      <c r="I6127" s="3" t="s">
        <v>82</v>
      </c>
      <c r="J6127" s="3" t="s">
        <v>83</v>
      </c>
      <c r="K6127" s="3" t="s">
        <v>24</v>
      </c>
      <c r="L6127" s="6">
        <v>94450</v>
      </c>
      <c r="M6127" s="6">
        <v>117461</v>
      </c>
      <c r="N6127" s="6">
        <v>33332</v>
      </c>
      <c r="O6127" s="6">
        <v>41696</v>
      </c>
      <c r="P6127" s="6">
        <v>100893</v>
      </c>
      <c r="Q6127" s="6">
        <v>77566.399999999994</v>
      </c>
    </row>
    <row r="6128" spans="7:17" x14ac:dyDescent="0.3">
      <c r="G6128" s="3" t="s">
        <v>78</v>
      </c>
      <c r="H6128" s="3" t="s">
        <v>80</v>
      </c>
      <c r="I6128" s="3" t="s">
        <v>82</v>
      </c>
      <c r="J6128" s="3" t="s">
        <v>84</v>
      </c>
      <c r="K6128" s="3" t="s">
        <v>24</v>
      </c>
      <c r="L6128" s="6">
        <v>94450</v>
      </c>
      <c r="M6128" s="6">
        <v>117461</v>
      </c>
      <c r="N6128" s="6">
        <v>33332</v>
      </c>
      <c r="O6128" s="6">
        <v>84732</v>
      </c>
      <c r="P6128" s="6">
        <v>100893</v>
      </c>
      <c r="Q6128" s="6">
        <v>86173.6</v>
      </c>
    </row>
    <row r="6129" spans="7:17" x14ac:dyDescent="0.3">
      <c r="G6129" s="3" t="s">
        <v>78</v>
      </c>
      <c r="H6129" s="3" t="s">
        <v>80</v>
      </c>
      <c r="I6129" s="3" t="s">
        <v>83</v>
      </c>
      <c r="J6129" s="3" t="s">
        <v>84</v>
      </c>
      <c r="K6129" s="3" t="s">
        <v>24</v>
      </c>
      <c r="L6129" s="6">
        <v>94450</v>
      </c>
      <c r="M6129" s="6">
        <v>117461</v>
      </c>
      <c r="N6129" s="6">
        <v>41696</v>
      </c>
      <c r="O6129" s="6">
        <v>84732</v>
      </c>
      <c r="P6129" s="6">
        <v>100893</v>
      </c>
      <c r="Q6129" s="6">
        <v>87846.399999999994</v>
      </c>
    </row>
    <row r="6130" spans="7:17" x14ac:dyDescent="0.3">
      <c r="G6130" s="3" t="s">
        <v>78</v>
      </c>
      <c r="H6130" s="3" t="s">
        <v>81</v>
      </c>
      <c r="I6130" s="3" t="s">
        <v>82</v>
      </c>
      <c r="J6130" s="3" t="s">
        <v>83</v>
      </c>
      <c r="K6130" s="3" t="s">
        <v>84</v>
      </c>
      <c r="L6130" s="6">
        <v>94450</v>
      </c>
      <c r="M6130" s="6">
        <v>36016</v>
      </c>
      <c r="N6130" s="6">
        <v>33332</v>
      </c>
      <c r="O6130" s="6">
        <v>41696</v>
      </c>
      <c r="P6130" s="6">
        <v>84732</v>
      </c>
      <c r="Q6130" s="6">
        <v>58045.2</v>
      </c>
    </row>
    <row r="6131" spans="7:17" x14ac:dyDescent="0.3">
      <c r="G6131" s="3" t="s">
        <v>78</v>
      </c>
      <c r="H6131" s="3" t="s">
        <v>81</v>
      </c>
      <c r="I6131" s="3" t="s">
        <v>82</v>
      </c>
      <c r="J6131" s="3" t="s">
        <v>83</v>
      </c>
      <c r="K6131" s="3" t="s">
        <v>24</v>
      </c>
      <c r="L6131" s="6">
        <v>94450</v>
      </c>
      <c r="M6131" s="6">
        <v>36016</v>
      </c>
      <c r="N6131" s="6">
        <v>33332</v>
      </c>
      <c r="O6131" s="6">
        <v>41696</v>
      </c>
      <c r="P6131" s="6">
        <v>100893</v>
      </c>
      <c r="Q6131" s="6">
        <v>61277.4</v>
      </c>
    </row>
    <row r="6132" spans="7:17" x14ac:dyDescent="0.3">
      <c r="G6132" s="3" t="s">
        <v>78</v>
      </c>
      <c r="H6132" s="3" t="s">
        <v>81</v>
      </c>
      <c r="I6132" s="3" t="s">
        <v>82</v>
      </c>
      <c r="J6132" s="3" t="s">
        <v>84</v>
      </c>
      <c r="K6132" s="3" t="s">
        <v>24</v>
      </c>
      <c r="L6132" s="6">
        <v>94450</v>
      </c>
      <c r="M6132" s="6">
        <v>36016</v>
      </c>
      <c r="N6132" s="6">
        <v>33332</v>
      </c>
      <c r="O6132" s="6">
        <v>84732</v>
      </c>
      <c r="P6132" s="6">
        <v>100893</v>
      </c>
      <c r="Q6132" s="6">
        <v>69884.600000000006</v>
      </c>
    </row>
    <row r="6133" spans="7:17" x14ac:dyDescent="0.3">
      <c r="G6133" s="3" t="s">
        <v>78</v>
      </c>
      <c r="H6133" s="3" t="s">
        <v>81</v>
      </c>
      <c r="I6133" s="3" t="s">
        <v>83</v>
      </c>
      <c r="J6133" s="3" t="s">
        <v>84</v>
      </c>
      <c r="K6133" s="3" t="s">
        <v>24</v>
      </c>
      <c r="L6133" s="6">
        <v>94450</v>
      </c>
      <c r="M6133" s="6">
        <v>36016</v>
      </c>
      <c r="N6133" s="6">
        <v>41696</v>
      </c>
      <c r="O6133" s="6">
        <v>84732</v>
      </c>
      <c r="P6133" s="6">
        <v>100893</v>
      </c>
      <c r="Q6133" s="6">
        <v>71557.399999999994</v>
      </c>
    </row>
    <row r="6134" spans="7:17" x14ac:dyDescent="0.3">
      <c r="G6134" s="3" t="s">
        <v>78</v>
      </c>
      <c r="H6134" s="3" t="s">
        <v>82</v>
      </c>
      <c r="I6134" s="3" t="s">
        <v>83</v>
      </c>
      <c r="J6134" s="3" t="s">
        <v>84</v>
      </c>
      <c r="K6134" s="3" t="s">
        <v>24</v>
      </c>
      <c r="L6134" s="6">
        <v>94450</v>
      </c>
      <c r="M6134" s="6">
        <v>33332</v>
      </c>
      <c r="N6134" s="6">
        <v>41696</v>
      </c>
      <c r="O6134" s="6">
        <v>84732</v>
      </c>
      <c r="P6134" s="6">
        <v>100893</v>
      </c>
      <c r="Q6134" s="6">
        <v>71020.600000000006</v>
      </c>
    </row>
    <row r="6135" spans="7:17" x14ac:dyDescent="0.3">
      <c r="G6135" s="3" t="s">
        <v>79</v>
      </c>
      <c r="H6135" s="3" t="s">
        <v>25</v>
      </c>
      <c r="I6135" s="3" t="s">
        <v>80</v>
      </c>
      <c r="J6135" s="3" t="s">
        <v>81</v>
      </c>
      <c r="K6135" s="3" t="s">
        <v>82</v>
      </c>
      <c r="L6135" s="6">
        <v>97051</v>
      </c>
      <c r="M6135" s="6">
        <v>50249</v>
      </c>
      <c r="N6135" s="6">
        <v>117461</v>
      </c>
      <c r="O6135" s="6">
        <v>36016</v>
      </c>
      <c r="P6135" s="6">
        <v>33332</v>
      </c>
      <c r="Q6135" s="6">
        <v>66821.8</v>
      </c>
    </row>
    <row r="6136" spans="7:17" x14ac:dyDescent="0.3">
      <c r="G6136" s="3" t="s">
        <v>79</v>
      </c>
      <c r="H6136" s="3" t="s">
        <v>25</v>
      </c>
      <c r="I6136" s="3" t="s">
        <v>80</v>
      </c>
      <c r="J6136" s="3" t="s">
        <v>81</v>
      </c>
      <c r="K6136" s="3" t="s">
        <v>83</v>
      </c>
      <c r="L6136" s="6">
        <v>97051</v>
      </c>
      <c r="M6136" s="6">
        <v>50249</v>
      </c>
      <c r="N6136" s="6">
        <v>117461</v>
      </c>
      <c r="O6136" s="6">
        <v>36016</v>
      </c>
      <c r="P6136" s="6">
        <v>41696</v>
      </c>
      <c r="Q6136" s="6">
        <v>68494.600000000006</v>
      </c>
    </row>
    <row r="6137" spans="7:17" x14ac:dyDescent="0.3">
      <c r="G6137" s="3" t="s">
        <v>79</v>
      </c>
      <c r="H6137" s="3" t="s">
        <v>25</v>
      </c>
      <c r="I6137" s="3" t="s">
        <v>80</v>
      </c>
      <c r="J6137" s="3" t="s">
        <v>81</v>
      </c>
      <c r="K6137" s="3" t="s">
        <v>84</v>
      </c>
      <c r="L6137" s="6">
        <v>97051</v>
      </c>
      <c r="M6137" s="6">
        <v>50249</v>
      </c>
      <c r="N6137" s="6">
        <v>117461</v>
      </c>
      <c r="O6137" s="6">
        <v>36016</v>
      </c>
      <c r="P6137" s="6">
        <v>84732</v>
      </c>
      <c r="Q6137" s="6">
        <v>77101.8</v>
      </c>
    </row>
    <row r="6138" spans="7:17" x14ac:dyDescent="0.3">
      <c r="G6138" s="3" t="s">
        <v>79</v>
      </c>
      <c r="H6138" s="3" t="s">
        <v>25</v>
      </c>
      <c r="I6138" s="3" t="s">
        <v>80</v>
      </c>
      <c r="J6138" s="3" t="s">
        <v>81</v>
      </c>
      <c r="K6138" s="3" t="s">
        <v>24</v>
      </c>
      <c r="L6138" s="6">
        <v>97051</v>
      </c>
      <c r="M6138" s="6">
        <v>50249</v>
      </c>
      <c r="N6138" s="6">
        <v>117461</v>
      </c>
      <c r="O6138" s="6">
        <v>36016</v>
      </c>
      <c r="P6138" s="6">
        <v>100893</v>
      </c>
      <c r="Q6138" s="6">
        <v>80334</v>
      </c>
    </row>
    <row r="6139" spans="7:17" x14ac:dyDescent="0.3">
      <c r="G6139" s="3" t="s">
        <v>79</v>
      </c>
      <c r="H6139" s="3" t="s">
        <v>25</v>
      </c>
      <c r="I6139" s="3" t="s">
        <v>80</v>
      </c>
      <c r="J6139" s="3" t="s">
        <v>82</v>
      </c>
      <c r="K6139" s="3" t="s">
        <v>83</v>
      </c>
      <c r="L6139" s="6">
        <v>97051</v>
      </c>
      <c r="M6139" s="6">
        <v>50249</v>
      </c>
      <c r="N6139" s="6">
        <v>117461</v>
      </c>
      <c r="O6139" s="6">
        <v>33332</v>
      </c>
      <c r="P6139" s="6">
        <v>41696</v>
      </c>
      <c r="Q6139" s="6">
        <v>67957.8</v>
      </c>
    </row>
    <row r="6140" spans="7:17" x14ac:dyDescent="0.3">
      <c r="G6140" s="3" t="s">
        <v>79</v>
      </c>
      <c r="H6140" s="3" t="s">
        <v>25</v>
      </c>
      <c r="I6140" s="3" t="s">
        <v>80</v>
      </c>
      <c r="J6140" s="3" t="s">
        <v>82</v>
      </c>
      <c r="K6140" s="3" t="s">
        <v>84</v>
      </c>
      <c r="L6140" s="6">
        <v>97051</v>
      </c>
      <c r="M6140" s="6">
        <v>50249</v>
      </c>
      <c r="N6140" s="6">
        <v>117461</v>
      </c>
      <c r="O6140" s="6">
        <v>33332</v>
      </c>
      <c r="P6140" s="6">
        <v>84732</v>
      </c>
      <c r="Q6140" s="6">
        <v>76565</v>
      </c>
    </row>
    <row r="6141" spans="7:17" x14ac:dyDescent="0.3">
      <c r="G6141" s="3" t="s">
        <v>79</v>
      </c>
      <c r="H6141" s="3" t="s">
        <v>25</v>
      </c>
      <c r="I6141" s="3" t="s">
        <v>80</v>
      </c>
      <c r="J6141" s="3" t="s">
        <v>82</v>
      </c>
      <c r="K6141" s="3" t="s">
        <v>24</v>
      </c>
      <c r="L6141" s="6">
        <v>97051</v>
      </c>
      <c r="M6141" s="6">
        <v>50249</v>
      </c>
      <c r="N6141" s="6">
        <v>117461</v>
      </c>
      <c r="O6141" s="6">
        <v>33332</v>
      </c>
      <c r="P6141" s="6">
        <v>100893</v>
      </c>
      <c r="Q6141" s="6">
        <v>79797.2</v>
      </c>
    </row>
    <row r="6142" spans="7:17" x14ac:dyDescent="0.3">
      <c r="G6142" s="3" t="s">
        <v>79</v>
      </c>
      <c r="H6142" s="3" t="s">
        <v>25</v>
      </c>
      <c r="I6142" s="3" t="s">
        <v>80</v>
      </c>
      <c r="J6142" s="3" t="s">
        <v>83</v>
      </c>
      <c r="K6142" s="3" t="s">
        <v>84</v>
      </c>
      <c r="L6142" s="6">
        <v>97051</v>
      </c>
      <c r="M6142" s="6">
        <v>50249</v>
      </c>
      <c r="N6142" s="6">
        <v>117461</v>
      </c>
      <c r="O6142" s="6">
        <v>41696</v>
      </c>
      <c r="P6142" s="6">
        <v>84732</v>
      </c>
      <c r="Q6142" s="6">
        <v>78237.8</v>
      </c>
    </row>
    <row r="6143" spans="7:17" x14ac:dyDescent="0.3">
      <c r="G6143" s="3" t="s">
        <v>79</v>
      </c>
      <c r="H6143" s="3" t="s">
        <v>25</v>
      </c>
      <c r="I6143" s="3" t="s">
        <v>80</v>
      </c>
      <c r="J6143" s="3" t="s">
        <v>83</v>
      </c>
      <c r="K6143" s="3" t="s">
        <v>24</v>
      </c>
      <c r="L6143" s="6">
        <v>97051</v>
      </c>
      <c r="M6143" s="6">
        <v>50249</v>
      </c>
      <c r="N6143" s="6">
        <v>117461</v>
      </c>
      <c r="O6143" s="6">
        <v>41696</v>
      </c>
      <c r="P6143" s="6">
        <v>100893</v>
      </c>
      <c r="Q6143" s="6">
        <v>81470</v>
      </c>
    </row>
    <row r="6144" spans="7:17" x14ac:dyDescent="0.3">
      <c r="G6144" s="3" t="s">
        <v>79</v>
      </c>
      <c r="H6144" s="3" t="s">
        <v>25</v>
      </c>
      <c r="I6144" s="3" t="s">
        <v>80</v>
      </c>
      <c r="J6144" s="3" t="s">
        <v>84</v>
      </c>
      <c r="K6144" s="3" t="s">
        <v>24</v>
      </c>
      <c r="L6144" s="6">
        <v>97051</v>
      </c>
      <c r="M6144" s="6">
        <v>50249</v>
      </c>
      <c r="N6144" s="6">
        <v>117461</v>
      </c>
      <c r="O6144" s="6">
        <v>84732</v>
      </c>
      <c r="P6144" s="6">
        <v>100893</v>
      </c>
      <c r="Q6144" s="6">
        <v>90077.2</v>
      </c>
    </row>
    <row r="6145" spans="7:17" x14ac:dyDescent="0.3">
      <c r="G6145" s="3" t="s">
        <v>79</v>
      </c>
      <c r="H6145" s="3" t="s">
        <v>25</v>
      </c>
      <c r="I6145" s="3" t="s">
        <v>81</v>
      </c>
      <c r="J6145" s="3" t="s">
        <v>82</v>
      </c>
      <c r="K6145" s="3" t="s">
        <v>83</v>
      </c>
      <c r="L6145" s="6">
        <v>97051</v>
      </c>
      <c r="M6145" s="6">
        <v>50249</v>
      </c>
      <c r="N6145" s="6">
        <v>36016</v>
      </c>
      <c r="O6145" s="6">
        <v>33332</v>
      </c>
      <c r="P6145" s="6">
        <v>41696</v>
      </c>
      <c r="Q6145" s="6">
        <v>51668.800000000003</v>
      </c>
    </row>
    <row r="6146" spans="7:17" x14ac:dyDescent="0.3">
      <c r="G6146" s="3" t="s">
        <v>79</v>
      </c>
      <c r="H6146" s="3" t="s">
        <v>25</v>
      </c>
      <c r="I6146" s="3" t="s">
        <v>81</v>
      </c>
      <c r="J6146" s="3" t="s">
        <v>82</v>
      </c>
      <c r="K6146" s="3" t="s">
        <v>84</v>
      </c>
      <c r="L6146" s="6">
        <v>97051</v>
      </c>
      <c r="M6146" s="6">
        <v>50249</v>
      </c>
      <c r="N6146" s="6">
        <v>36016</v>
      </c>
      <c r="O6146" s="6">
        <v>33332</v>
      </c>
      <c r="P6146" s="6">
        <v>84732</v>
      </c>
      <c r="Q6146" s="6">
        <v>60276</v>
      </c>
    </row>
    <row r="6147" spans="7:17" x14ac:dyDescent="0.3">
      <c r="G6147" s="3" t="s">
        <v>79</v>
      </c>
      <c r="H6147" s="3" t="s">
        <v>25</v>
      </c>
      <c r="I6147" s="3" t="s">
        <v>81</v>
      </c>
      <c r="J6147" s="3" t="s">
        <v>82</v>
      </c>
      <c r="K6147" s="3" t="s">
        <v>24</v>
      </c>
      <c r="L6147" s="6">
        <v>97051</v>
      </c>
      <c r="M6147" s="6">
        <v>50249</v>
      </c>
      <c r="N6147" s="6">
        <v>36016</v>
      </c>
      <c r="O6147" s="6">
        <v>33332</v>
      </c>
      <c r="P6147" s="6">
        <v>100893</v>
      </c>
      <c r="Q6147" s="6">
        <v>63508.2</v>
      </c>
    </row>
    <row r="6148" spans="7:17" x14ac:dyDescent="0.3">
      <c r="G6148" s="3" t="s">
        <v>79</v>
      </c>
      <c r="H6148" s="3" t="s">
        <v>25</v>
      </c>
      <c r="I6148" s="3" t="s">
        <v>81</v>
      </c>
      <c r="J6148" s="3" t="s">
        <v>83</v>
      </c>
      <c r="K6148" s="3" t="s">
        <v>84</v>
      </c>
      <c r="L6148" s="6">
        <v>97051</v>
      </c>
      <c r="M6148" s="6">
        <v>50249</v>
      </c>
      <c r="N6148" s="6">
        <v>36016</v>
      </c>
      <c r="O6148" s="6">
        <v>41696</v>
      </c>
      <c r="P6148" s="6">
        <v>84732</v>
      </c>
      <c r="Q6148" s="6">
        <v>61948.800000000003</v>
      </c>
    </row>
    <row r="6149" spans="7:17" x14ac:dyDescent="0.3">
      <c r="G6149" s="3" t="s">
        <v>79</v>
      </c>
      <c r="H6149" s="3" t="s">
        <v>25</v>
      </c>
      <c r="I6149" s="3" t="s">
        <v>81</v>
      </c>
      <c r="J6149" s="3" t="s">
        <v>83</v>
      </c>
      <c r="K6149" s="3" t="s">
        <v>24</v>
      </c>
      <c r="L6149" s="6">
        <v>97051</v>
      </c>
      <c r="M6149" s="6">
        <v>50249</v>
      </c>
      <c r="N6149" s="6">
        <v>36016</v>
      </c>
      <c r="O6149" s="6">
        <v>41696</v>
      </c>
      <c r="P6149" s="6">
        <v>100893</v>
      </c>
      <c r="Q6149" s="6">
        <v>65181</v>
      </c>
    </row>
    <row r="6150" spans="7:17" x14ac:dyDescent="0.3">
      <c r="G6150" s="3" t="s">
        <v>79</v>
      </c>
      <c r="H6150" s="3" t="s">
        <v>25</v>
      </c>
      <c r="I6150" s="3" t="s">
        <v>81</v>
      </c>
      <c r="J6150" s="3" t="s">
        <v>84</v>
      </c>
      <c r="K6150" s="3" t="s">
        <v>24</v>
      </c>
      <c r="L6150" s="6">
        <v>97051</v>
      </c>
      <c r="M6150" s="6">
        <v>50249</v>
      </c>
      <c r="N6150" s="6">
        <v>36016</v>
      </c>
      <c r="O6150" s="6">
        <v>84732</v>
      </c>
      <c r="P6150" s="6">
        <v>100893</v>
      </c>
      <c r="Q6150" s="6">
        <v>73788.2</v>
      </c>
    </row>
    <row r="6151" spans="7:17" x14ac:dyDescent="0.3">
      <c r="G6151" s="3" t="s">
        <v>79</v>
      </c>
      <c r="H6151" s="3" t="s">
        <v>25</v>
      </c>
      <c r="I6151" s="3" t="s">
        <v>82</v>
      </c>
      <c r="J6151" s="3" t="s">
        <v>83</v>
      </c>
      <c r="K6151" s="3" t="s">
        <v>84</v>
      </c>
      <c r="L6151" s="6">
        <v>97051</v>
      </c>
      <c r="M6151" s="6">
        <v>50249</v>
      </c>
      <c r="N6151" s="6">
        <v>33332</v>
      </c>
      <c r="O6151" s="6">
        <v>41696</v>
      </c>
      <c r="P6151" s="6">
        <v>84732</v>
      </c>
      <c r="Q6151" s="6">
        <v>61412</v>
      </c>
    </row>
    <row r="6152" spans="7:17" x14ac:dyDescent="0.3">
      <c r="G6152" s="3" t="s">
        <v>79</v>
      </c>
      <c r="H6152" s="3" t="s">
        <v>25</v>
      </c>
      <c r="I6152" s="3" t="s">
        <v>82</v>
      </c>
      <c r="J6152" s="3" t="s">
        <v>83</v>
      </c>
      <c r="K6152" s="3" t="s">
        <v>24</v>
      </c>
      <c r="L6152" s="6">
        <v>97051</v>
      </c>
      <c r="M6152" s="6">
        <v>50249</v>
      </c>
      <c r="N6152" s="6">
        <v>33332</v>
      </c>
      <c r="O6152" s="6">
        <v>41696</v>
      </c>
      <c r="P6152" s="6">
        <v>100893</v>
      </c>
      <c r="Q6152" s="6">
        <v>64644.2</v>
      </c>
    </row>
    <row r="6153" spans="7:17" x14ac:dyDescent="0.3">
      <c r="G6153" s="3" t="s">
        <v>79</v>
      </c>
      <c r="H6153" s="3" t="s">
        <v>25</v>
      </c>
      <c r="I6153" s="3" t="s">
        <v>82</v>
      </c>
      <c r="J6153" s="3" t="s">
        <v>84</v>
      </c>
      <c r="K6153" s="3" t="s">
        <v>24</v>
      </c>
      <c r="L6153" s="6">
        <v>97051</v>
      </c>
      <c r="M6153" s="6">
        <v>50249</v>
      </c>
      <c r="N6153" s="6">
        <v>33332</v>
      </c>
      <c r="O6153" s="6">
        <v>84732</v>
      </c>
      <c r="P6153" s="6">
        <v>100893</v>
      </c>
      <c r="Q6153" s="6">
        <v>73251.399999999994</v>
      </c>
    </row>
    <row r="6154" spans="7:17" x14ac:dyDescent="0.3">
      <c r="G6154" s="3" t="s">
        <v>79</v>
      </c>
      <c r="H6154" s="3" t="s">
        <v>25</v>
      </c>
      <c r="I6154" s="3" t="s">
        <v>83</v>
      </c>
      <c r="J6154" s="3" t="s">
        <v>84</v>
      </c>
      <c r="K6154" s="3" t="s">
        <v>24</v>
      </c>
      <c r="L6154" s="6">
        <v>97051</v>
      </c>
      <c r="M6154" s="6">
        <v>50249</v>
      </c>
      <c r="N6154" s="6">
        <v>41696</v>
      </c>
      <c r="O6154" s="6">
        <v>84732</v>
      </c>
      <c r="P6154" s="6">
        <v>100893</v>
      </c>
      <c r="Q6154" s="6">
        <v>74924.2</v>
      </c>
    </row>
    <row r="6155" spans="7:17" x14ac:dyDescent="0.3">
      <c r="G6155" s="3" t="s">
        <v>79</v>
      </c>
      <c r="H6155" s="3" t="s">
        <v>80</v>
      </c>
      <c r="I6155" s="3" t="s">
        <v>81</v>
      </c>
      <c r="J6155" s="3" t="s">
        <v>82</v>
      </c>
      <c r="K6155" s="3" t="s">
        <v>83</v>
      </c>
      <c r="L6155" s="6">
        <v>97051</v>
      </c>
      <c r="M6155" s="6">
        <v>117461</v>
      </c>
      <c r="N6155" s="6">
        <v>36016</v>
      </c>
      <c r="O6155" s="6">
        <v>33332</v>
      </c>
      <c r="P6155" s="6">
        <v>41696</v>
      </c>
      <c r="Q6155" s="6">
        <v>65111.199999999997</v>
      </c>
    </row>
    <row r="6156" spans="7:17" x14ac:dyDescent="0.3">
      <c r="G6156" s="3" t="s">
        <v>79</v>
      </c>
      <c r="H6156" s="3" t="s">
        <v>80</v>
      </c>
      <c r="I6156" s="3" t="s">
        <v>81</v>
      </c>
      <c r="J6156" s="3" t="s">
        <v>82</v>
      </c>
      <c r="K6156" s="3" t="s">
        <v>84</v>
      </c>
      <c r="L6156" s="6">
        <v>97051</v>
      </c>
      <c r="M6156" s="6">
        <v>117461</v>
      </c>
      <c r="N6156" s="6">
        <v>36016</v>
      </c>
      <c r="O6156" s="6">
        <v>33332</v>
      </c>
      <c r="P6156" s="6">
        <v>84732</v>
      </c>
      <c r="Q6156" s="6">
        <v>73718.399999999994</v>
      </c>
    </row>
    <row r="6157" spans="7:17" x14ac:dyDescent="0.3">
      <c r="G6157" s="3" t="s">
        <v>79</v>
      </c>
      <c r="H6157" s="3" t="s">
        <v>80</v>
      </c>
      <c r="I6157" s="3" t="s">
        <v>81</v>
      </c>
      <c r="J6157" s="3" t="s">
        <v>82</v>
      </c>
      <c r="K6157" s="3" t="s">
        <v>24</v>
      </c>
      <c r="L6157" s="6">
        <v>97051</v>
      </c>
      <c r="M6157" s="6">
        <v>117461</v>
      </c>
      <c r="N6157" s="6">
        <v>36016</v>
      </c>
      <c r="O6157" s="6">
        <v>33332</v>
      </c>
      <c r="P6157" s="6">
        <v>100893</v>
      </c>
      <c r="Q6157" s="6">
        <v>76950.600000000006</v>
      </c>
    </row>
    <row r="6158" spans="7:17" x14ac:dyDescent="0.3">
      <c r="G6158" s="3" t="s">
        <v>79</v>
      </c>
      <c r="H6158" s="3" t="s">
        <v>80</v>
      </c>
      <c r="I6158" s="3" t="s">
        <v>81</v>
      </c>
      <c r="J6158" s="3" t="s">
        <v>83</v>
      </c>
      <c r="K6158" s="3" t="s">
        <v>84</v>
      </c>
      <c r="L6158" s="6">
        <v>97051</v>
      </c>
      <c r="M6158" s="6">
        <v>117461</v>
      </c>
      <c r="N6158" s="6">
        <v>36016</v>
      </c>
      <c r="O6158" s="6">
        <v>41696</v>
      </c>
      <c r="P6158" s="6">
        <v>84732</v>
      </c>
      <c r="Q6158" s="6">
        <v>75391.199999999997</v>
      </c>
    </row>
    <row r="6159" spans="7:17" x14ac:dyDescent="0.3">
      <c r="G6159" s="3" t="s">
        <v>79</v>
      </c>
      <c r="H6159" s="3" t="s">
        <v>80</v>
      </c>
      <c r="I6159" s="3" t="s">
        <v>81</v>
      </c>
      <c r="J6159" s="3" t="s">
        <v>83</v>
      </c>
      <c r="K6159" s="3" t="s">
        <v>24</v>
      </c>
      <c r="L6159" s="6">
        <v>97051</v>
      </c>
      <c r="M6159" s="6">
        <v>117461</v>
      </c>
      <c r="N6159" s="6">
        <v>36016</v>
      </c>
      <c r="O6159" s="6">
        <v>41696</v>
      </c>
      <c r="P6159" s="6">
        <v>100893</v>
      </c>
      <c r="Q6159" s="6">
        <v>78623.399999999994</v>
      </c>
    </row>
    <row r="6160" spans="7:17" x14ac:dyDescent="0.3">
      <c r="G6160" s="3" t="s">
        <v>79</v>
      </c>
      <c r="H6160" s="3" t="s">
        <v>80</v>
      </c>
      <c r="I6160" s="3" t="s">
        <v>81</v>
      </c>
      <c r="J6160" s="3" t="s">
        <v>84</v>
      </c>
      <c r="K6160" s="3" t="s">
        <v>24</v>
      </c>
      <c r="L6160" s="6">
        <v>97051</v>
      </c>
      <c r="M6160" s="6">
        <v>117461</v>
      </c>
      <c r="N6160" s="6">
        <v>36016</v>
      </c>
      <c r="O6160" s="6">
        <v>84732</v>
      </c>
      <c r="P6160" s="6">
        <v>100893</v>
      </c>
      <c r="Q6160" s="6">
        <v>87230.6</v>
      </c>
    </row>
    <row r="6161" spans="7:17" x14ac:dyDescent="0.3">
      <c r="G6161" s="3" t="s">
        <v>79</v>
      </c>
      <c r="H6161" s="3" t="s">
        <v>80</v>
      </c>
      <c r="I6161" s="3" t="s">
        <v>82</v>
      </c>
      <c r="J6161" s="3" t="s">
        <v>83</v>
      </c>
      <c r="K6161" s="3" t="s">
        <v>84</v>
      </c>
      <c r="L6161" s="6">
        <v>97051</v>
      </c>
      <c r="M6161" s="6">
        <v>117461</v>
      </c>
      <c r="N6161" s="6">
        <v>33332</v>
      </c>
      <c r="O6161" s="6">
        <v>41696</v>
      </c>
      <c r="P6161" s="6">
        <v>84732</v>
      </c>
      <c r="Q6161" s="6">
        <v>74854.399999999994</v>
      </c>
    </row>
    <row r="6162" spans="7:17" x14ac:dyDescent="0.3">
      <c r="G6162" s="3" t="s">
        <v>79</v>
      </c>
      <c r="H6162" s="3" t="s">
        <v>80</v>
      </c>
      <c r="I6162" s="3" t="s">
        <v>82</v>
      </c>
      <c r="J6162" s="3" t="s">
        <v>83</v>
      </c>
      <c r="K6162" s="3" t="s">
        <v>24</v>
      </c>
      <c r="L6162" s="6">
        <v>97051</v>
      </c>
      <c r="M6162" s="6">
        <v>117461</v>
      </c>
      <c r="N6162" s="6">
        <v>33332</v>
      </c>
      <c r="O6162" s="6">
        <v>41696</v>
      </c>
      <c r="P6162" s="6">
        <v>100893</v>
      </c>
      <c r="Q6162" s="6">
        <v>78086.600000000006</v>
      </c>
    </row>
    <row r="6163" spans="7:17" x14ac:dyDescent="0.3">
      <c r="G6163" s="3" t="s">
        <v>79</v>
      </c>
      <c r="H6163" s="3" t="s">
        <v>80</v>
      </c>
      <c r="I6163" s="3" t="s">
        <v>82</v>
      </c>
      <c r="J6163" s="3" t="s">
        <v>84</v>
      </c>
      <c r="K6163" s="3" t="s">
        <v>24</v>
      </c>
      <c r="L6163" s="6">
        <v>97051</v>
      </c>
      <c r="M6163" s="6">
        <v>117461</v>
      </c>
      <c r="N6163" s="6">
        <v>33332</v>
      </c>
      <c r="O6163" s="6">
        <v>84732</v>
      </c>
      <c r="P6163" s="6">
        <v>100893</v>
      </c>
      <c r="Q6163" s="6">
        <v>86693.8</v>
      </c>
    </row>
    <row r="6164" spans="7:17" x14ac:dyDescent="0.3">
      <c r="G6164" s="3" t="s">
        <v>79</v>
      </c>
      <c r="H6164" s="3" t="s">
        <v>80</v>
      </c>
      <c r="I6164" s="3" t="s">
        <v>83</v>
      </c>
      <c r="J6164" s="3" t="s">
        <v>84</v>
      </c>
      <c r="K6164" s="3" t="s">
        <v>24</v>
      </c>
      <c r="L6164" s="6">
        <v>97051</v>
      </c>
      <c r="M6164" s="6">
        <v>117461</v>
      </c>
      <c r="N6164" s="6">
        <v>41696</v>
      </c>
      <c r="O6164" s="6">
        <v>84732</v>
      </c>
      <c r="P6164" s="6">
        <v>100893</v>
      </c>
      <c r="Q6164" s="6">
        <v>88366.6</v>
      </c>
    </row>
    <row r="6165" spans="7:17" x14ac:dyDescent="0.3">
      <c r="G6165" s="3" t="s">
        <v>79</v>
      </c>
      <c r="H6165" s="3" t="s">
        <v>81</v>
      </c>
      <c r="I6165" s="3" t="s">
        <v>82</v>
      </c>
      <c r="J6165" s="3" t="s">
        <v>83</v>
      </c>
      <c r="K6165" s="3" t="s">
        <v>84</v>
      </c>
      <c r="L6165" s="6">
        <v>97051</v>
      </c>
      <c r="M6165" s="6">
        <v>36016</v>
      </c>
      <c r="N6165" s="6">
        <v>33332</v>
      </c>
      <c r="O6165" s="6">
        <v>41696</v>
      </c>
      <c r="P6165" s="6">
        <v>84732</v>
      </c>
      <c r="Q6165" s="6">
        <v>58565.4</v>
      </c>
    </row>
    <row r="6166" spans="7:17" x14ac:dyDescent="0.3">
      <c r="G6166" s="3" t="s">
        <v>79</v>
      </c>
      <c r="H6166" s="3" t="s">
        <v>81</v>
      </c>
      <c r="I6166" s="3" t="s">
        <v>82</v>
      </c>
      <c r="J6166" s="3" t="s">
        <v>83</v>
      </c>
      <c r="K6166" s="3" t="s">
        <v>24</v>
      </c>
      <c r="L6166" s="6">
        <v>97051</v>
      </c>
      <c r="M6166" s="6">
        <v>36016</v>
      </c>
      <c r="N6166" s="6">
        <v>33332</v>
      </c>
      <c r="O6166" s="6">
        <v>41696</v>
      </c>
      <c r="P6166" s="6">
        <v>100893</v>
      </c>
      <c r="Q6166" s="6">
        <v>61797.599999999999</v>
      </c>
    </row>
    <row r="6167" spans="7:17" x14ac:dyDescent="0.3">
      <c r="G6167" s="3" t="s">
        <v>79</v>
      </c>
      <c r="H6167" s="3" t="s">
        <v>81</v>
      </c>
      <c r="I6167" s="3" t="s">
        <v>82</v>
      </c>
      <c r="J6167" s="3" t="s">
        <v>84</v>
      </c>
      <c r="K6167" s="3" t="s">
        <v>24</v>
      </c>
      <c r="L6167" s="6">
        <v>97051</v>
      </c>
      <c r="M6167" s="6">
        <v>36016</v>
      </c>
      <c r="N6167" s="6">
        <v>33332</v>
      </c>
      <c r="O6167" s="6">
        <v>84732</v>
      </c>
      <c r="P6167" s="6">
        <v>100893</v>
      </c>
      <c r="Q6167" s="6">
        <v>70404.800000000003</v>
      </c>
    </row>
    <row r="6168" spans="7:17" x14ac:dyDescent="0.3">
      <c r="G6168" s="3" t="s">
        <v>79</v>
      </c>
      <c r="H6168" s="3" t="s">
        <v>81</v>
      </c>
      <c r="I6168" s="3" t="s">
        <v>83</v>
      </c>
      <c r="J6168" s="3" t="s">
        <v>84</v>
      </c>
      <c r="K6168" s="3" t="s">
        <v>24</v>
      </c>
      <c r="L6168" s="6">
        <v>97051</v>
      </c>
      <c r="M6168" s="6">
        <v>36016</v>
      </c>
      <c r="N6168" s="6">
        <v>41696</v>
      </c>
      <c r="O6168" s="6">
        <v>84732</v>
      </c>
      <c r="P6168" s="6">
        <v>100893</v>
      </c>
      <c r="Q6168" s="6">
        <v>72077.600000000006</v>
      </c>
    </row>
    <row r="6169" spans="7:17" x14ac:dyDescent="0.3">
      <c r="G6169" s="3" t="s">
        <v>79</v>
      </c>
      <c r="H6169" s="3" t="s">
        <v>82</v>
      </c>
      <c r="I6169" s="3" t="s">
        <v>83</v>
      </c>
      <c r="J6169" s="3" t="s">
        <v>84</v>
      </c>
      <c r="K6169" s="3" t="s">
        <v>24</v>
      </c>
      <c r="L6169" s="6">
        <v>97051</v>
      </c>
      <c r="M6169" s="6">
        <v>33332</v>
      </c>
      <c r="N6169" s="6">
        <v>41696</v>
      </c>
      <c r="O6169" s="6">
        <v>84732</v>
      </c>
      <c r="P6169" s="6">
        <v>100893</v>
      </c>
      <c r="Q6169" s="6">
        <v>71540.800000000003</v>
      </c>
    </row>
    <row r="6170" spans="7:17" x14ac:dyDescent="0.3">
      <c r="G6170" s="3" t="s">
        <v>25</v>
      </c>
      <c r="H6170" s="3" t="s">
        <v>80</v>
      </c>
      <c r="I6170" s="3" t="s">
        <v>81</v>
      </c>
      <c r="J6170" s="3" t="s">
        <v>82</v>
      </c>
      <c r="K6170" s="3" t="s">
        <v>83</v>
      </c>
      <c r="L6170" s="6">
        <v>50249</v>
      </c>
      <c r="M6170" s="6">
        <v>117461</v>
      </c>
      <c r="N6170" s="6">
        <v>36016</v>
      </c>
      <c r="O6170" s="6">
        <v>33332</v>
      </c>
      <c r="P6170" s="6">
        <v>41696</v>
      </c>
      <c r="Q6170" s="6">
        <v>55750.8</v>
      </c>
    </row>
    <row r="6171" spans="7:17" x14ac:dyDescent="0.3">
      <c r="G6171" s="3" t="s">
        <v>25</v>
      </c>
      <c r="H6171" s="3" t="s">
        <v>80</v>
      </c>
      <c r="I6171" s="3" t="s">
        <v>81</v>
      </c>
      <c r="J6171" s="3" t="s">
        <v>82</v>
      </c>
      <c r="K6171" s="3" t="s">
        <v>84</v>
      </c>
      <c r="L6171" s="6">
        <v>50249</v>
      </c>
      <c r="M6171" s="6">
        <v>117461</v>
      </c>
      <c r="N6171" s="6">
        <v>36016</v>
      </c>
      <c r="O6171" s="6">
        <v>33332</v>
      </c>
      <c r="P6171" s="6">
        <v>84732</v>
      </c>
      <c r="Q6171" s="6">
        <v>64358</v>
      </c>
    </row>
    <row r="6172" spans="7:17" x14ac:dyDescent="0.3">
      <c r="G6172" s="3" t="s">
        <v>25</v>
      </c>
      <c r="H6172" s="3" t="s">
        <v>80</v>
      </c>
      <c r="I6172" s="3" t="s">
        <v>81</v>
      </c>
      <c r="J6172" s="3" t="s">
        <v>82</v>
      </c>
      <c r="K6172" s="3" t="s">
        <v>24</v>
      </c>
      <c r="L6172" s="6">
        <v>50249</v>
      </c>
      <c r="M6172" s="6">
        <v>117461</v>
      </c>
      <c r="N6172" s="6">
        <v>36016</v>
      </c>
      <c r="O6172" s="6">
        <v>33332</v>
      </c>
      <c r="P6172" s="6">
        <v>100893</v>
      </c>
      <c r="Q6172" s="6">
        <v>67590.2</v>
      </c>
    </row>
    <row r="6173" spans="7:17" x14ac:dyDescent="0.3">
      <c r="G6173" s="3" t="s">
        <v>25</v>
      </c>
      <c r="H6173" s="3" t="s">
        <v>80</v>
      </c>
      <c r="I6173" s="3" t="s">
        <v>81</v>
      </c>
      <c r="J6173" s="3" t="s">
        <v>83</v>
      </c>
      <c r="K6173" s="3" t="s">
        <v>84</v>
      </c>
      <c r="L6173" s="6">
        <v>50249</v>
      </c>
      <c r="M6173" s="6">
        <v>117461</v>
      </c>
      <c r="N6173" s="6">
        <v>36016</v>
      </c>
      <c r="O6173" s="6">
        <v>41696</v>
      </c>
      <c r="P6173" s="6">
        <v>84732</v>
      </c>
      <c r="Q6173" s="6">
        <v>66030.8</v>
      </c>
    </row>
    <row r="6174" spans="7:17" x14ac:dyDescent="0.3">
      <c r="G6174" s="3" t="s">
        <v>25</v>
      </c>
      <c r="H6174" s="3" t="s">
        <v>80</v>
      </c>
      <c r="I6174" s="3" t="s">
        <v>81</v>
      </c>
      <c r="J6174" s="3" t="s">
        <v>83</v>
      </c>
      <c r="K6174" s="3" t="s">
        <v>24</v>
      </c>
      <c r="L6174" s="6">
        <v>50249</v>
      </c>
      <c r="M6174" s="6">
        <v>117461</v>
      </c>
      <c r="N6174" s="6">
        <v>36016</v>
      </c>
      <c r="O6174" s="6">
        <v>41696</v>
      </c>
      <c r="P6174" s="6">
        <v>100893</v>
      </c>
      <c r="Q6174" s="6">
        <v>69263</v>
      </c>
    </row>
    <row r="6175" spans="7:17" x14ac:dyDescent="0.3">
      <c r="G6175" s="3" t="s">
        <v>25</v>
      </c>
      <c r="H6175" s="3" t="s">
        <v>80</v>
      </c>
      <c r="I6175" s="3" t="s">
        <v>81</v>
      </c>
      <c r="J6175" s="3" t="s">
        <v>84</v>
      </c>
      <c r="K6175" s="3" t="s">
        <v>24</v>
      </c>
      <c r="L6175" s="6">
        <v>50249</v>
      </c>
      <c r="M6175" s="6">
        <v>117461</v>
      </c>
      <c r="N6175" s="6">
        <v>36016</v>
      </c>
      <c r="O6175" s="6">
        <v>84732</v>
      </c>
      <c r="P6175" s="6">
        <v>100893</v>
      </c>
      <c r="Q6175" s="6">
        <v>77870.2</v>
      </c>
    </row>
    <row r="6176" spans="7:17" x14ac:dyDescent="0.3">
      <c r="G6176" s="3" t="s">
        <v>25</v>
      </c>
      <c r="H6176" s="3" t="s">
        <v>80</v>
      </c>
      <c r="I6176" s="3" t="s">
        <v>82</v>
      </c>
      <c r="J6176" s="3" t="s">
        <v>83</v>
      </c>
      <c r="K6176" s="3" t="s">
        <v>84</v>
      </c>
      <c r="L6176" s="6">
        <v>50249</v>
      </c>
      <c r="M6176" s="6">
        <v>117461</v>
      </c>
      <c r="N6176" s="6">
        <v>33332</v>
      </c>
      <c r="O6176" s="6">
        <v>41696</v>
      </c>
      <c r="P6176" s="6">
        <v>84732</v>
      </c>
      <c r="Q6176" s="6">
        <v>65494</v>
      </c>
    </row>
    <row r="6177" spans="7:17" x14ac:dyDescent="0.3">
      <c r="G6177" s="3" t="s">
        <v>25</v>
      </c>
      <c r="H6177" s="3" t="s">
        <v>80</v>
      </c>
      <c r="I6177" s="3" t="s">
        <v>82</v>
      </c>
      <c r="J6177" s="3" t="s">
        <v>83</v>
      </c>
      <c r="K6177" s="3" t="s">
        <v>24</v>
      </c>
      <c r="L6177" s="6">
        <v>50249</v>
      </c>
      <c r="M6177" s="6">
        <v>117461</v>
      </c>
      <c r="N6177" s="6">
        <v>33332</v>
      </c>
      <c r="O6177" s="6">
        <v>41696</v>
      </c>
      <c r="P6177" s="6">
        <v>100893</v>
      </c>
      <c r="Q6177" s="6">
        <v>68726.2</v>
      </c>
    </row>
    <row r="6178" spans="7:17" x14ac:dyDescent="0.3">
      <c r="G6178" s="3" t="s">
        <v>25</v>
      </c>
      <c r="H6178" s="3" t="s">
        <v>80</v>
      </c>
      <c r="I6178" s="3" t="s">
        <v>82</v>
      </c>
      <c r="J6178" s="3" t="s">
        <v>84</v>
      </c>
      <c r="K6178" s="3" t="s">
        <v>24</v>
      </c>
      <c r="L6178" s="6">
        <v>50249</v>
      </c>
      <c r="M6178" s="6">
        <v>117461</v>
      </c>
      <c r="N6178" s="6">
        <v>33332</v>
      </c>
      <c r="O6178" s="6">
        <v>84732</v>
      </c>
      <c r="P6178" s="6">
        <v>100893</v>
      </c>
      <c r="Q6178" s="6">
        <v>77333.399999999994</v>
      </c>
    </row>
    <row r="6179" spans="7:17" x14ac:dyDescent="0.3">
      <c r="G6179" s="3" t="s">
        <v>25</v>
      </c>
      <c r="H6179" s="3" t="s">
        <v>80</v>
      </c>
      <c r="I6179" s="3" t="s">
        <v>83</v>
      </c>
      <c r="J6179" s="3" t="s">
        <v>84</v>
      </c>
      <c r="K6179" s="3" t="s">
        <v>24</v>
      </c>
      <c r="L6179" s="6">
        <v>50249</v>
      </c>
      <c r="M6179" s="6">
        <v>117461</v>
      </c>
      <c r="N6179" s="6">
        <v>41696</v>
      </c>
      <c r="O6179" s="6">
        <v>84732</v>
      </c>
      <c r="P6179" s="6">
        <v>100893</v>
      </c>
      <c r="Q6179" s="6">
        <v>79006.2</v>
      </c>
    </row>
    <row r="6180" spans="7:17" x14ac:dyDescent="0.3">
      <c r="G6180" s="3" t="s">
        <v>25</v>
      </c>
      <c r="H6180" s="3" t="s">
        <v>81</v>
      </c>
      <c r="I6180" s="3" t="s">
        <v>82</v>
      </c>
      <c r="J6180" s="3" t="s">
        <v>83</v>
      </c>
      <c r="K6180" s="3" t="s">
        <v>84</v>
      </c>
      <c r="L6180" s="6">
        <v>50249</v>
      </c>
      <c r="M6180" s="6">
        <v>36016</v>
      </c>
      <c r="N6180" s="6">
        <v>33332</v>
      </c>
      <c r="O6180" s="6">
        <v>41696</v>
      </c>
      <c r="P6180" s="6">
        <v>84732</v>
      </c>
      <c r="Q6180" s="6">
        <v>49205</v>
      </c>
    </row>
    <row r="6181" spans="7:17" x14ac:dyDescent="0.3">
      <c r="G6181" s="3" t="s">
        <v>25</v>
      </c>
      <c r="H6181" s="3" t="s">
        <v>81</v>
      </c>
      <c r="I6181" s="3" t="s">
        <v>82</v>
      </c>
      <c r="J6181" s="3" t="s">
        <v>83</v>
      </c>
      <c r="K6181" s="3" t="s">
        <v>24</v>
      </c>
      <c r="L6181" s="6">
        <v>50249</v>
      </c>
      <c r="M6181" s="6">
        <v>36016</v>
      </c>
      <c r="N6181" s="6">
        <v>33332</v>
      </c>
      <c r="O6181" s="6">
        <v>41696</v>
      </c>
      <c r="P6181" s="6">
        <v>100893</v>
      </c>
      <c r="Q6181" s="6">
        <v>52437.2</v>
      </c>
    </row>
    <row r="6182" spans="7:17" x14ac:dyDescent="0.3">
      <c r="G6182" s="3" t="s">
        <v>25</v>
      </c>
      <c r="H6182" s="3" t="s">
        <v>81</v>
      </c>
      <c r="I6182" s="3" t="s">
        <v>82</v>
      </c>
      <c r="J6182" s="3" t="s">
        <v>84</v>
      </c>
      <c r="K6182" s="3" t="s">
        <v>24</v>
      </c>
      <c r="L6182" s="6">
        <v>50249</v>
      </c>
      <c r="M6182" s="6">
        <v>36016</v>
      </c>
      <c r="N6182" s="6">
        <v>33332</v>
      </c>
      <c r="O6182" s="6">
        <v>84732</v>
      </c>
      <c r="P6182" s="6">
        <v>100893</v>
      </c>
      <c r="Q6182" s="6">
        <v>61044.4</v>
      </c>
    </row>
    <row r="6183" spans="7:17" x14ac:dyDescent="0.3">
      <c r="G6183" s="3" t="s">
        <v>25</v>
      </c>
      <c r="H6183" s="3" t="s">
        <v>81</v>
      </c>
      <c r="I6183" s="3" t="s">
        <v>83</v>
      </c>
      <c r="J6183" s="3" t="s">
        <v>84</v>
      </c>
      <c r="K6183" s="3" t="s">
        <v>24</v>
      </c>
      <c r="L6183" s="6">
        <v>50249</v>
      </c>
      <c r="M6183" s="6">
        <v>36016</v>
      </c>
      <c r="N6183" s="6">
        <v>41696</v>
      </c>
      <c r="O6183" s="6">
        <v>84732</v>
      </c>
      <c r="P6183" s="6">
        <v>100893</v>
      </c>
      <c r="Q6183" s="6">
        <v>62717.2</v>
      </c>
    </row>
    <row r="6184" spans="7:17" x14ac:dyDescent="0.3">
      <c r="G6184" s="3" t="s">
        <v>25</v>
      </c>
      <c r="H6184" s="3" t="s">
        <v>82</v>
      </c>
      <c r="I6184" s="3" t="s">
        <v>83</v>
      </c>
      <c r="J6184" s="3" t="s">
        <v>84</v>
      </c>
      <c r="K6184" s="3" t="s">
        <v>24</v>
      </c>
      <c r="L6184" s="6">
        <v>50249</v>
      </c>
      <c r="M6184" s="6">
        <v>33332</v>
      </c>
      <c r="N6184" s="6">
        <v>41696</v>
      </c>
      <c r="O6184" s="6">
        <v>84732</v>
      </c>
      <c r="P6184" s="6">
        <v>100893</v>
      </c>
      <c r="Q6184" s="6">
        <v>62180.4</v>
      </c>
    </row>
    <row r="6185" spans="7:17" x14ac:dyDescent="0.3">
      <c r="G6185" s="3" t="s">
        <v>80</v>
      </c>
      <c r="H6185" s="3" t="s">
        <v>81</v>
      </c>
      <c r="I6185" s="3" t="s">
        <v>82</v>
      </c>
      <c r="J6185" s="3" t="s">
        <v>83</v>
      </c>
      <c r="K6185" s="3" t="s">
        <v>84</v>
      </c>
      <c r="L6185" s="6">
        <v>117461</v>
      </c>
      <c r="M6185" s="6">
        <v>36016</v>
      </c>
      <c r="N6185" s="6">
        <v>33332</v>
      </c>
      <c r="O6185" s="6">
        <v>41696</v>
      </c>
      <c r="P6185" s="6">
        <v>84732</v>
      </c>
      <c r="Q6185" s="6">
        <v>62647.4</v>
      </c>
    </row>
    <row r="6186" spans="7:17" x14ac:dyDescent="0.3">
      <c r="G6186" s="3" t="s">
        <v>80</v>
      </c>
      <c r="H6186" s="3" t="s">
        <v>81</v>
      </c>
      <c r="I6186" s="3" t="s">
        <v>82</v>
      </c>
      <c r="J6186" s="3" t="s">
        <v>83</v>
      </c>
      <c r="K6186" s="3" t="s">
        <v>24</v>
      </c>
      <c r="L6186" s="6">
        <v>117461</v>
      </c>
      <c r="M6186" s="6">
        <v>36016</v>
      </c>
      <c r="N6186" s="6">
        <v>33332</v>
      </c>
      <c r="O6186" s="6">
        <v>41696</v>
      </c>
      <c r="P6186" s="6">
        <v>100893</v>
      </c>
      <c r="Q6186" s="6">
        <v>65879.600000000006</v>
      </c>
    </row>
    <row r="6187" spans="7:17" x14ac:dyDescent="0.3">
      <c r="G6187" s="3" t="s">
        <v>80</v>
      </c>
      <c r="H6187" s="3" t="s">
        <v>81</v>
      </c>
      <c r="I6187" s="3" t="s">
        <v>82</v>
      </c>
      <c r="J6187" s="3" t="s">
        <v>84</v>
      </c>
      <c r="K6187" s="3" t="s">
        <v>24</v>
      </c>
      <c r="L6187" s="6">
        <v>117461</v>
      </c>
      <c r="M6187" s="6">
        <v>36016</v>
      </c>
      <c r="N6187" s="6">
        <v>33332</v>
      </c>
      <c r="O6187" s="6">
        <v>84732</v>
      </c>
      <c r="P6187" s="6">
        <v>100893</v>
      </c>
      <c r="Q6187" s="6">
        <v>74486.8</v>
      </c>
    </row>
    <row r="6188" spans="7:17" x14ac:dyDescent="0.3">
      <c r="G6188" s="3" t="s">
        <v>80</v>
      </c>
      <c r="H6188" s="3" t="s">
        <v>81</v>
      </c>
      <c r="I6188" s="3" t="s">
        <v>83</v>
      </c>
      <c r="J6188" s="3" t="s">
        <v>84</v>
      </c>
      <c r="K6188" s="3" t="s">
        <v>24</v>
      </c>
      <c r="L6188" s="6">
        <v>117461</v>
      </c>
      <c r="M6188" s="6">
        <v>36016</v>
      </c>
      <c r="N6188" s="6">
        <v>41696</v>
      </c>
      <c r="O6188" s="6">
        <v>84732</v>
      </c>
      <c r="P6188" s="6">
        <v>100893</v>
      </c>
      <c r="Q6188" s="6">
        <v>76159.600000000006</v>
      </c>
    </row>
    <row r="6189" spans="7:17" x14ac:dyDescent="0.3">
      <c r="G6189" s="3" t="s">
        <v>80</v>
      </c>
      <c r="H6189" s="3" t="s">
        <v>82</v>
      </c>
      <c r="I6189" s="3" t="s">
        <v>83</v>
      </c>
      <c r="J6189" s="3" t="s">
        <v>84</v>
      </c>
      <c r="K6189" s="3" t="s">
        <v>24</v>
      </c>
      <c r="L6189" s="6">
        <v>117461</v>
      </c>
      <c r="M6189" s="6">
        <v>33332</v>
      </c>
      <c r="N6189" s="6">
        <v>41696</v>
      </c>
      <c r="O6189" s="6">
        <v>84732</v>
      </c>
      <c r="P6189" s="6">
        <v>100893</v>
      </c>
      <c r="Q6189" s="6">
        <v>75622.8</v>
      </c>
    </row>
    <row r="6190" spans="7:17" x14ac:dyDescent="0.3">
      <c r="G6190" s="3" t="s">
        <v>81</v>
      </c>
      <c r="H6190" s="3" t="s">
        <v>82</v>
      </c>
      <c r="I6190" s="3" t="s">
        <v>83</v>
      </c>
      <c r="J6190" s="3" t="s">
        <v>84</v>
      </c>
      <c r="K6190" s="3" t="s">
        <v>24</v>
      </c>
      <c r="L6190" s="6">
        <v>36016</v>
      </c>
      <c r="M6190" s="6">
        <v>33332</v>
      </c>
      <c r="N6190" s="6">
        <v>41696</v>
      </c>
      <c r="O6190" s="6">
        <v>84732</v>
      </c>
      <c r="P6190" s="6">
        <v>100893</v>
      </c>
      <c r="Q6190" s="6">
        <v>59333.8</v>
      </c>
    </row>
  </sheetData>
  <phoneticPr fontId="7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C627C-190C-4B58-A488-BF6D37F45389}">
  <sheetPr>
    <tabColor rgb="FFFF00FF"/>
  </sheetPr>
  <dimension ref="B2:L23"/>
  <sheetViews>
    <sheetView showGridLines="0" zoomScale="145" zoomScaleNormal="145" workbookViewId="0">
      <selection activeCell="I19" sqref="I19"/>
    </sheetView>
  </sheetViews>
  <sheetFormatPr defaultRowHeight="14.4" x14ac:dyDescent="0.3"/>
  <cols>
    <col min="2" max="2" width="6.44140625" customWidth="1"/>
    <col min="3" max="3" width="9.109375" customWidth="1"/>
    <col min="4" max="4" width="6.88671875" customWidth="1"/>
    <col min="5" max="5" width="14.109375" customWidth="1"/>
    <col min="6" max="6" width="12" customWidth="1"/>
    <col min="8" max="8" width="7" customWidth="1"/>
    <col min="9" max="10" width="14.109375" customWidth="1"/>
    <col min="12" max="12" width="68.88671875" bestFit="1" customWidth="1"/>
  </cols>
  <sheetData>
    <row r="2" spans="2:12" ht="9.75" customHeight="1" x14ac:dyDescent="0.3">
      <c r="B2" s="110" t="s">
        <v>384</v>
      </c>
      <c r="C2" s="110"/>
      <c r="D2" s="110"/>
      <c r="E2" s="110"/>
      <c r="F2" s="110"/>
      <c r="G2" s="110"/>
      <c r="H2" s="110"/>
      <c r="I2" s="110"/>
      <c r="J2" s="110"/>
    </row>
    <row r="3" spans="2:12" ht="46.5" customHeight="1" x14ac:dyDescent="0.3">
      <c r="B3" s="110"/>
      <c r="C3" s="110"/>
      <c r="D3" s="110"/>
      <c r="E3" s="110"/>
      <c r="F3" s="110"/>
      <c r="G3" s="110"/>
      <c r="H3" s="110"/>
      <c r="I3" s="110"/>
      <c r="J3" s="110"/>
    </row>
    <row r="4" spans="2:12" ht="15" customHeight="1" x14ac:dyDescent="0.3">
      <c r="B4" s="110"/>
      <c r="C4" s="110"/>
      <c r="D4" s="110"/>
      <c r="E4" s="110"/>
      <c r="F4" s="110"/>
      <c r="G4" s="110"/>
      <c r="H4" s="110"/>
      <c r="I4" s="110"/>
      <c r="J4" s="110"/>
    </row>
    <row r="5" spans="2:12" ht="15" customHeight="1" x14ac:dyDescent="0.3">
      <c r="B5" s="110"/>
      <c r="C5" s="110"/>
      <c r="D5" s="110"/>
      <c r="E5" s="110"/>
      <c r="F5" s="110"/>
      <c r="G5" s="110"/>
      <c r="H5" s="110"/>
      <c r="I5" s="110"/>
      <c r="J5" s="110"/>
    </row>
    <row r="6" spans="2:12" ht="15" customHeight="1" x14ac:dyDescent="0.3">
      <c r="B6" s="110"/>
      <c r="C6" s="110"/>
      <c r="D6" s="110"/>
      <c r="E6" s="110"/>
      <c r="F6" s="110"/>
      <c r="G6" s="110"/>
      <c r="H6" s="110"/>
      <c r="I6" s="110"/>
      <c r="J6" s="110"/>
    </row>
    <row r="7" spans="2:12" ht="12.6" customHeight="1" x14ac:dyDescent="0.3">
      <c r="B7" s="110"/>
      <c r="C7" s="110"/>
      <c r="D7" s="110"/>
      <c r="E7" s="110"/>
      <c r="F7" s="110"/>
      <c r="G7" s="110"/>
      <c r="H7" s="110"/>
      <c r="I7" s="110"/>
      <c r="J7" s="110"/>
    </row>
    <row r="8" spans="2:12" ht="42.6" customHeight="1" x14ac:dyDescent="0.3">
      <c r="B8" s="94"/>
      <c r="C8" s="94"/>
      <c r="D8" s="94"/>
      <c r="E8" s="94"/>
      <c r="F8" s="112" t="s">
        <v>439</v>
      </c>
      <c r="G8" s="112"/>
      <c r="H8" s="112"/>
      <c r="I8" s="112"/>
      <c r="J8" s="112"/>
    </row>
    <row r="9" spans="2:12" ht="15" customHeight="1" x14ac:dyDescent="0.3">
      <c r="B9" s="94"/>
      <c r="C9" s="94"/>
      <c r="D9" s="94"/>
      <c r="E9" s="94"/>
      <c r="F9" s="112"/>
      <c r="G9" s="112"/>
      <c r="H9" s="112"/>
      <c r="I9" s="112"/>
      <c r="J9" s="112"/>
    </row>
    <row r="10" spans="2:12" ht="15" customHeight="1" x14ac:dyDescent="0.3">
      <c r="B10" s="94"/>
      <c r="C10" s="94"/>
      <c r="D10" s="94"/>
      <c r="E10" s="94"/>
      <c r="F10" s="112"/>
      <c r="G10" s="112"/>
      <c r="H10" s="112"/>
      <c r="I10" s="112"/>
      <c r="J10" s="112"/>
    </row>
    <row r="11" spans="2:12" ht="56.25" customHeight="1" x14ac:dyDescent="0.3">
      <c r="B11" s="94"/>
      <c r="C11" s="94"/>
      <c r="D11" s="94"/>
      <c r="E11" s="94"/>
      <c r="F11" s="112"/>
      <c r="G11" s="112"/>
      <c r="H11" s="112"/>
      <c r="I11" s="112"/>
      <c r="J11" s="112"/>
    </row>
    <row r="12" spans="2:12" ht="4.5" customHeight="1" x14ac:dyDescent="0.3">
      <c r="B12" s="111" t="s">
        <v>442</v>
      </c>
      <c r="C12" s="111"/>
      <c r="D12" s="111"/>
      <c r="E12" s="111"/>
      <c r="F12" s="111"/>
      <c r="G12" s="111"/>
      <c r="H12" s="111"/>
      <c r="I12" s="111"/>
      <c r="J12" s="111"/>
      <c r="L12" s="90"/>
    </row>
    <row r="13" spans="2:12" ht="4.5" customHeight="1" x14ac:dyDescent="0.3">
      <c r="B13" s="111"/>
      <c r="C13" s="111"/>
      <c r="D13" s="111"/>
      <c r="E13" s="111"/>
      <c r="F13" s="111"/>
      <c r="G13" s="111"/>
      <c r="H13" s="111"/>
      <c r="I13" s="111"/>
      <c r="J13" s="111"/>
    </row>
    <row r="14" spans="2:12" ht="19.5" customHeight="1" x14ac:dyDescent="0.3">
      <c r="B14" s="111"/>
      <c r="C14" s="111"/>
      <c r="D14" s="111"/>
      <c r="E14" s="111"/>
      <c r="F14" s="111"/>
      <c r="G14" s="111"/>
      <c r="H14" s="111"/>
      <c r="I14" s="111"/>
      <c r="J14" s="111"/>
    </row>
    <row r="15" spans="2:12" ht="4.5" customHeight="1" x14ac:dyDescent="0.3">
      <c r="B15" s="111"/>
      <c r="C15" s="111"/>
      <c r="D15" s="111"/>
      <c r="E15" s="111"/>
      <c r="F15" s="111"/>
      <c r="G15" s="111"/>
      <c r="H15" s="111"/>
      <c r="I15" s="111"/>
      <c r="J15" s="111"/>
    </row>
    <row r="17" spans="2:12" x14ac:dyDescent="0.3">
      <c r="B17" s="91" t="s">
        <v>385</v>
      </c>
    </row>
    <row r="18" spans="2:12" x14ac:dyDescent="0.3">
      <c r="B18">
        <f>LEN(B17)</f>
        <v>100</v>
      </c>
    </row>
    <row r="19" spans="2:12" ht="28.8" x14ac:dyDescent="0.55000000000000004">
      <c r="C19">
        <f>LEN(C18)</f>
        <v>0</v>
      </c>
      <c r="L19" s="92"/>
    </row>
    <row r="23" spans="2:12" x14ac:dyDescent="0.3">
      <c r="H23" t="s">
        <v>386</v>
      </c>
    </row>
  </sheetData>
  <mergeCells count="3">
    <mergeCell ref="B2:J7"/>
    <mergeCell ref="B12:J15"/>
    <mergeCell ref="F8:J11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70215-2D31-4E33-8472-5B55840CB648}">
  <sheetPr>
    <tabColor rgb="FFFFFF00"/>
  </sheetPr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E3B19-C885-4E10-8208-591EB79916C2}">
  <sheetPr>
    <tabColor rgb="FF0000FF"/>
  </sheetPr>
  <dimension ref="A1:S314"/>
  <sheetViews>
    <sheetView zoomScale="85" zoomScaleNormal="85" workbookViewId="0"/>
  </sheetViews>
  <sheetFormatPr defaultRowHeight="14.4" x14ac:dyDescent="0.3"/>
  <cols>
    <col min="1" max="1" width="2.109375" customWidth="1"/>
    <col min="2" max="2" width="28.88671875" customWidth="1"/>
    <col min="4" max="4" width="28" customWidth="1"/>
    <col min="7" max="7" width="11.33203125" customWidth="1"/>
    <col min="9" max="9" width="28" customWidth="1"/>
    <col min="10" max="10" width="9.44140625" customWidth="1"/>
    <col min="18" max="18" width="27" customWidth="1"/>
    <col min="19" max="19" width="9.44140625" customWidth="1"/>
  </cols>
  <sheetData>
    <row r="1" spans="1:19" x14ac:dyDescent="0.3">
      <c r="S1" s="31">
        <v>838</v>
      </c>
    </row>
    <row r="2" spans="1:19" x14ac:dyDescent="0.3">
      <c r="B2" s="61" t="s">
        <v>418</v>
      </c>
      <c r="C2" s="62"/>
      <c r="D2" s="62"/>
      <c r="E2" s="62"/>
      <c r="F2" s="62"/>
      <c r="G2" s="62"/>
      <c r="H2" s="62"/>
      <c r="I2" s="63"/>
      <c r="S2" s="31">
        <v>1074</v>
      </c>
    </row>
    <row r="3" spans="1:19" x14ac:dyDescent="0.3">
      <c r="B3" s="64" t="s">
        <v>388</v>
      </c>
      <c r="C3" s="65"/>
      <c r="D3" s="65"/>
      <c r="E3" s="65"/>
      <c r="F3" s="65"/>
      <c r="G3" s="65"/>
      <c r="H3" s="65"/>
      <c r="I3" s="66"/>
      <c r="S3" s="31">
        <v>824</v>
      </c>
    </row>
    <row r="4" spans="1:19" x14ac:dyDescent="0.3">
      <c r="B4" s="64" t="s">
        <v>389</v>
      </c>
      <c r="C4" s="65"/>
      <c r="D4" s="65"/>
      <c r="E4" s="65"/>
      <c r="F4" s="65"/>
      <c r="G4" s="65"/>
      <c r="H4" s="65"/>
      <c r="I4" s="66"/>
      <c r="S4" s="31">
        <v>1074</v>
      </c>
    </row>
    <row r="5" spans="1:19" ht="15.6" x14ac:dyDescent="0.35">
      <c r="B5" s="64" t="s">
        <v>390</v>
      </c>
      <c r="C5" s="65"/>
      <c r="D5" s="65"/>
      <c r="E5" s="65"/>
      <c r="F5" s="65"/>
      <c r="G5" s="65"/>
      <c r="H5" s="65"/>
      <c r="I5" s="66"/>
      <c r="S5" s="31">
        <v>601</v>
      </c>
    </row>
    <row r="6" spans="1:19" x14ac:dyDescent="0.3">
      <c r="B6" s="64" t="s">
        <v>391</v>
      </c>
      <c r="C6" s="65"/>
      <c r="D6" s="65"/>
      <c r="E6" s="65"/>
      <c r="F6" s="65"/>
      <c r="G6" s="65"/>
      <c r="H6" s="65"/>
      <c r="I6" s="66"/>
      <c r="S6" s="31">
        <v>824</v>
      </c>
    </row>
    <row r="7" spans="1:19" x14ac:dyDescent="0.3">
      <c r="B7" s="64" t="s">
        <v>392</v>
      </c>
      <c r="C7" s="65"/>
      <c r="D7" s="65"/>
      <c r="E7" s="65"/>
      <c r="F7" s="65"/>
      <c r="G7" s="65"/>
      <c r="H7" s="65"/>
      <c r="I7" s="66"/>
      <c r="S7" s="31">
        <v>873</v>
      </c>
    </row>
    <row r="8" spans="1:19" x14ac:dyDescent="0.3">
      <c r="B8" s="64" t="s">
        <v>393</v>
      </c>
      <c r="C8" s="65"/>
      <c r="D8" s="65"/>
      <c r="E8" s="65"/>
      <c r="F8" s="65"/>
      <c r="G8" s="65"/>
      <c r="H8" s="65"/>
      <c r="I8" s="66"/>
      <c r="S8" s="31">
        <v>1074</v>
      </c>
    </row>
    <row r="9" spans="1:19" ht="15.6" x14ac:dyDescent="0.35">
      <c r="B9" s="64" t="s">
        <v>394</v>
      </c>
      <c r="C9" s="65"/>
      <c r="D9" s="65"/>
      <c r="E9" s="65"/>
      <c r="F9" s="65"/>
      <c r="G9" s="65"/>
      <c r="H9" s="65"/>
      <c r="I9" s="66"/>
      <c r="S9" s="31">
        <v>673</v>
      </c>
    </row>
    <row r="10" spans="1:19" ht="15.6" x14ac:dyDescent="0.35">
      <c r="B10" s="64" t="s">
        <v>395</v>
      </c>
      <c r="C10" s="65"/>
      <c r="D10" s="65"/>
      <c r="E10" s="65"/>
      <c r="F10" s="65"/>
      <c r="G10" s="65"/>
      <c r="H10" s="65"/>
      <c r="I10" s="66"/>
      <c r="S10" s="31">
        <v>678</v>
      </c>
    </row>
    <row r="11" spans="1:19" x14ac:dyDescent="0.3">
      <c r="B11" s="64" t="s">
        <v>396</v>
      </c>
      <c r="C11" s="65"/>
      <c r="D11" s="65"/>
      <c r="E11" s="65"/>
      <c r="F11" s="65"/>
      <c r="G11" s="65"/>
      <c r="H11" s="65"/>
      <c r="I11" s="66"/>
      <c r="S11" s="31">
        <v>722</v>
      </c>
    </row>
    <row r="12" spans="1:19" x14ac:dyDescent="0.3">
      <c r="B12" s="67" t="s">
        <v>397</v>
      </c>
      <c r="C12" s="68"/>
      <c r="D12" s="68"/>
      <c r="E12" s="68"/>
      <c r="F12" s="68"/>
      <c r="G12" s="68"/>
      <c r="H12" s="68"/>
      <c r="I12" s="69"/>
      <c r="S12" s="31">
        <v>722</v>
      </c>
    </row>
    <row r="14" spans="1:19" x14ac:dyDescent="0.3">
      <c r="A14" s="61"/>
      <c r="B14" s="62" t="s">
        <v>337</v>
      </c>
      <c r="C14" s="62"/>
      <c r="D14" s="62"/>
      <c r="E14" s="62"/>
      <c r="F14" s="62"/>
      <c r="G14" s="62"/>
      <c r="H14" s="62"/>
      <c r="I14" s="63"/>
    </row>
    <row r="15" spans="1:19" x14ac:dyDescent="0.3">
      <c r="A15" s="64"/>
      <c r="B15" s="65"/>
      <c r="C15" s="65"/>
      <c r="D15" s="65"/>
      <c r="E15" s="65"/>
      <c r="F15" s="65"/>
      <c r="G15" s="65"/>
      <c r="H15" s="65"/>
      <c r="I15" s="66"/>
    </row>
    <row r="16" spans="1:19" x14ac:dyDescent="0.3">
      <c r="A16" s="64">
        <v>1</v>
      </c>
      <c r="B16" s="65" t="s">
        <v>349</v>
      </c>
      <c r="C16" s="65"/>
      <c r="D16" s="65"/>
      <c r="E16" s="65"/>
      <c r="F16" s="65"/>
      <c r="G16" s="65"/>
      <c r="H16" s="65"/>
      <c r="I16" s="66"/>
    </row>
    <row r="17" spans="1:19" x14ac:dyDescent="0.3">
      <c r="A17" s="64">
        <v>2</v>
      </c>
      <c r="B17" s="65" t="s">
        <v>350</v>
      </c>
      <c r="C17" s="65"/>
      <c r="D17" s="65"/>
      <c r="E17" s="65"/>
      <c r="F17" s="65"/>
      <c r="G17" s="65"/>
      <c r="H17" s="65"/>
      <c r="I17" s="66"/>
    </row>
    <row r="18" spans="1:19" x14ac:dyDescent="0.3">
      <c r="A18" s="64"/>
      <c r="B18" s="65"/>
      <c r="C18" s="65"/>
      <c r="D18" s="65"/>
      <c r="E18" s="65"/>
      <c r="F18" s="65"/>
      <c r="G18" s="65"/>
      <c r="H18" s="65"/>
      <c r="I18" s="66"/>
    </row>
    <row r="19" spans="1:19" x14ac:dyDescent="0.3">
      <c r="A19" s="64"/>
      <c r="B19" s="65" t="s">
        <v>338</v>
      </c>
      <c r="C19" s="65"/>
      <c r="D19" s="65"/>
      <c r="E19" s="65"/>
      <c r="F19" s="65"/>
      <c r="G19" s="65"/>
      <c r="H19" s="65"/>
      <c r="I19" s="66"/>
    </row>
    <row r="20" spans="1:19" x14ac:dyDescent="0.3">
      <c r="A20" s="64"/>
      <c r="B20" s="65"/>
      <c r="C20" s="65"/>
      <c r="D20" s="65"/>
      <c r="E20" s="65"/>
      <c r="F20" s="65"/>
      <c r="G20" s="65"/>
      <c r="H20" s="65"/>
      <c r="I20" s="66"/>
    </row>
    <row r="21" spans="1:19" x14ac:dyDescent="0.3">
      <c r="A21" s="64">
        <v>1</v>
      </c>
      <c r="B21" s="65" t="s">
        <v>421</v>
      </c>
      <c r="C21" s="65"/>
      <c r="D21" s="65"/>
      <c r="E21" s="65"/>
      <c r="F21" s="65"/>
      <c r="G21" s="65"/>
      <c r="H21" s="65"/>
      <c r="I21" s="66"/>
    </row>
    <row r="22" spans="1:19" x14ac:dyDescent="0.3">
      <c r="A22" s="67">
        <v>2</v>
      </c>
      <c r="B22" s="68" t="s">
        <v>422</v>
      </c>
      <c r="C22" s="68"/>
      <c r="D22" s="68"/>
      <c r="E22" s="68"/>
      <c r="F22" s="68"/>
      <c r="G22" s="68"/>
      <c r="H22" s="68"/>
      <c r="I22" s="69"/>
    </row>
    <row r="24" spans="1:19" x14ac:dyDescent="0.3">
      <c r="B24" s="61" t="s">
        <v>339</v>
      </c>
      <c r="C24" s="62"/>
      <c r="D24" s="62"/>
      <c r="E24" s="62"/>
      <c r="F24" s="62"/>
      <c r="G24" s="63"/>
      <c r="I24" s="61" t="s">
        <v>373</v>
      </c>
      <c r="J24" s="62"/>
      <c r="K24" s="62"/>
      <c r="L24" s="62"/>
      <c r="M24" s="62"/>
      <c r="N24" s="63"/>
    </row>
    <row r="25" spans="1:19" x14ac:dyDescent="0.3">
      <c r="B25" s="64" t="s">
        <v>340</v>
      </c>
      <c r="C25" s="65"/>
      <c r="D25" s="65"/>
      <c r="E25" s="65"/>
      <c r="F25" s="65"/>
      <c r="G25" s="66"/>
      <c r="I25" s="67"/>
      <c r="J25" s="68"/>
      <c r="K25" s="68"/>
      <c r="L25" s="68"/>
      <c r="M25" s="68"/>
      <c r="N25" s="69"/>
    </row>
    <row r="26" spans="1:19" x14ac:dyDescent="0.3">
      <c r="B26" s="67" t="s">
        <v>413</v>
      </c>
      <c r="C26" s="68"/>
      <c r="D26" s="68"/>
      <c r="E26" s="68"/>
      <c r="F26" s="68"/>
      <c r="G26" s="69"/>
      <c r="S26" s="77" t="s">
        <v>336</v>
      </c>
    </row>
    <row r="27" spans="1:19" x14ac:dyDescent="0.3">
      <c r="I27" s="3" t="s">
        <v>435</v>
      </c>
      <c r="J27" s="3">
        <v>822</v>
      </c>
      <c r="S27" s="31">
        <v>716</v>
      </c>
    </row>
    <row r="28" spans="1:19" x14ac:dyDescent="0.3">
      <c r="B28" s="3" t="s">
        <v>419</v>
      </c>
      <c r="C28" s="3">
        <v>822</v>
      </c>
      <c r="I28" s="3" t="s">
        <v>374</v>
      </c>
      <c r="J28" s="3" t="s">
        <v>366</v>
      </c>
      <c r="S28" s="31">
        <v>926</v>
      </c>
    </row>
    <row r="29" spans="1:19" x14ac:dyDescent="0.3">
      <c r="B29" s="3" t="s">
        <v>374</v>
      </c>
      <c r="C29" s="3">
        <v>202</v>
      </c>
      <c r="I29" s="3" t="s">
        <v>375</v>
      </c>
      <c r="J29" s="6">
        <f>_xlfn.STDEV.S(S27:S314)</f>
        <v>168.74662809754025</v>
      </c>
      <c r="L29" t="str">
        <f ca="1">_xlfn.IFNA(_xlfn.FORMULATEXT(J29),"")</f>
        <v>=STDEV.S(S27:S314)</v>
      </c>
      <c r="S29" s="31">
        <v>722</v>
      </c>
    </row>
    <row r="30" spans="1:19" x14ac:dyDescent="0.3">
      <c r="B30" s="3" t="s">
        <v>357</v>
      </c>
      <c r="C30" s="3" t="s">
        <v>358</v>
      </c>
      <c r="D30" t="s">
        <v>414</v>
      </c>
      <c r="I30" s="3" t="s">
        <v>357</v>
      </c>
      <c r="J30" s="3" t="s">
        <v>359</v>
      </c>
      <c r="S30" s="31">
        <v>810</v>
      </c>
    </row>
    <row r="31" spans="1:19" x14ac:dyDescent="0.3">
      <c r="B31" s="3" t="s">
        <v>343</v>
      </c>
      <c r="C31" s="3">
        <v>35000</v>
      </c>
      <c r="I31" s="3" t="s">
        <v>343</v>
      </c>
      <c r="J31" s="3">
        <v>35000</v>
      </c>
      <c r="S31" s="31">
        <v>873</v>
      </c>
    </row>
    <row r="32" spans="1:19" x14ac:dyDescent="0.3">
      <c r="B32" s="3" t="s">
        <v>344</v>
      </c>
      <c r="C32" s="3">
        <v>300</v>
      </c>
      <c r="I32" s="3" t="s">
        <v>344</v>
      </c>
      <c r="J32" s="3">
        <v>300</v>
      </c>
      <c r="S32" s="31">
        <v>873</v>
      </c>
    </row>
    <row r="33" spans="2:19" x14ac:dyDescent="0.3">
      <c r="B33" s="3" t="s">
        <v>61</v>
      </c>
      <c r="C33" s="3">
        <v>850</v>
      </c>
      <c r="I33" s="3" t="s">
        <v>61</v>
      </c>
      <c r="J33" s="80">
        <f>AVERAGE(S27:S314)</f>
        <v>851.08680555555554</v>
      </c>
      <c r="L33" t="str">
        <f t="shared" ref="L33:L49" ca="1" si="0">_xlfn.IFNA(_xlfn.FORMULATEXT(J33),"")</f>
        <v>=AVERAGE(S27:S314)</v>
      </c>
      <c r="S33" s="31">
        <v>1074</v>
      </c>
    </row>
    <row r="34" spans="2:19" x14ac:dyDescent="0.3">
      <c r="B34" s="3" t="s">
        <v>398</v>
      </c>
      <c r="C34" s="80"/>
      <c r="E34" t="str">
        <f t="shared" ref="E34:E49" ca="1" si="1">_xlfn.IFNA(_xlfn.FORMULATEXT(C34),"")</f>
        <v/>
      </c>
      <c r="I34" s="3" t="s">
        <v>398</v>
      </c>
      <c r="J34" s="80">
        <f>J33-J27</f>
        <v>29.086805555555543</v>
      </c>
      <c r="L34" t="str">
        <f t="shared" ca="1" si="0"/>
        <v>=J33-J27</v>
      </c>
      <c r="S34" s="31">
        <v>1135</v>
      </c>
    </row>
    <row r="35" spans="2:19" x14ac:dyDescent="0.3">
      <c r="B35" s="3" t="s">
        <v>33</v>
      </c>
      <c r="C35" s="6"/>
      <c r="E35" t="str">
        <f t="shared" ca="1" si="1"/>
        <v/>
      </c>
      <c r="I35" s="3" t="s">
        <v>33</v>
      </c>
      <c r="J35" s="6">
        <f>J32/J31</f>
        <v>8.5714285714285719E-3</v>
      </c>
      <c r="L35" t="str">
        <f t="shared" ca="1" si="0"/>
        <v>=J32/J31</v>
      </c>
      <c r="S35" s="31">
        <v>763</v>
      </c>
    </row>
    <row r="36" spans="2:19" x14ac:dyDescent="0.3">
      <c r="B36" s="3" t="s">
        <v>55</v>
      </c>
      <c r="C36" s="6"/>
      <c r="E36" t="str">
        <f t="shared" ca="1" si="1"/>
        <v/>
      </c>
      <c r="I36" s="3" t="s">
        <v>55</v>
      </c>
      <c r="J36" s="6">
        <f>J29/SQRT(J32)</f>
        <v>9.7425911156956531</v>
      </c>
      <c r="L36" t="str">
        <f t="shared" ca="1" si="0"/>
        <v>=J29/SQRT(J32)</v>
      </c>
      <c r="S36" s="31">
        <v>1074</v>
      </c>
    </row>
    <row r="37" spans="2:19" x14ac:dyDescent="0.3">
      <c r="B37" s="3" t="s">
        <v>402</v>
      </c>
      <c r="C37" s="3">
        <v>0.05</v>
      </c>
      <c r="I37" s="3" t="s">
        <v>345</v>
      </c>
      <c r="J37" s="3">
        <v>0.05</v>
      </c>
      <c r="S37" s="31">
        <v>675</v>
      </c>
    </row>
    <row r="38" spans="2:19" x14ac:dyDescent="0.3">
      <c r="B38" s="3" t="s">
        <v>341</v>
      </c>
      <c r="C38" s="6"/>
      <c r="E38" t="str">
        <f t="shared" ca="1" si="1"/>
        <v/>
      </c>
      <c r="I38" s="3" t="s">
        <v>341</v>
      </c>
      <c r="J38" s="6">
        <f>1-J37</f>
        <v>0.95</v>
      </c>
      <c r="L38" t="str">
        <f t="shared" ca="1" si="0"/>
        <v>=1-J37</v>
      </c>
      <c r="S38" s="31">
        <v>824</v>
      </c>
    </row>
    <row r="39" spans="2:19" x14ac:dyDescent="0.3">
      <c r="B39" s="3" t="s">
        <v>342</v>
      </c>
      <c r="C39" s="6"/>
      <c r="E39" t="str">
        <f t="shared" ca="1" si="1"/>
        <v/>
      </c>
      <c r="I39" s="3" t="s">
        <v>342</v>
      </c>
      <c r="J39" s="6">
        <f>J37/2</f>
        <v>2.5000000000000001E-2</v>
      </c>
      <c r="L39" t="str">
        <f t="shared" ca="1" si="0"/>
        <v>=J37/2</v>
      </c>
      <c r="S39" s="31">
        <v>988</v>
      </c>
    </row>
    <row r="40" spans="2:19" x14ac:dyDescent="0.3">
      <c r="B40" s="3" t="s">
        <v>346</v>
      </c>
      <c r="C40" s="24"/>
      <c r="D40" t="s">
        <v>428</v>
      </c>
      <c r="E40" t="str">
        <f t="shared" ca="1" si="1"/>
        <v/>
      </c>
      <c r="I40" s="3" t="s">
        <v>346</v>
      </c>
      <c r="J40" s="6">
        <f>_xlfn.T.INV(1-J39,J32-1)</f>
        <v>1.9679296690656669</v>
      </c>
      <c r="L40" t="str">
        <f t="shared" ca="1" si="0"/>
        <v>=T.INV(1-J39,J32-1)</v>
      </c>
      <c r="S40" s="31">
        <v>873</v>
      </c>
    </row>
    <row r="41" spans="2:19" x14ac:dyDescent="0.3">
      <c r="B41" s="3" t="s">
        <v>58</v>
      </c>
      <c r="C41" s="6"/>
      <c r="E41" t="str">
        <f ca="1">_xlfn.IFNA(_xlfn.FORMULATEXT(C41),"")</f>
        <v/>
      </c>
      <c r="I41" s="3" t="s">
        <v>399</v>
      </c>
      <c r="J41" s="6">
        <f>(J33-J27)/J36</f>
        <v>2.9855307700120646</v>
      </c>
      <c r="L41" t="str">
        <f t="shared" ca="1" si="0"/>
        <v>=(J33-J27)/J36</v>
      </c>
      <c r="S41" s="31">
        <v>824</v>
      </c>
    </row>
    <row r="42" spans="2:19" x14ac:dyDescent="0.3">
      <c r="B42" s="3" t="s">
        <v>347</v>
      </c>
      <c r="C42" s="6"/>
      <c r="E42" t="str">
        <f ca="1">_xlfn.IFNA(_xlfn.FORMULATEXT(C42),"")</f>
        <v/>
      </c>
      <c r="I42" s="3" t="s">
        <v>400</v>
      </c>
      <c r="J42" s="93">
        <f>1-_xlfn.T.DIST(J41,J32-1,1)</f>
        <v>1.5324035230106503E-3</v>
      </c>
      <c r="L42" t="str">
        <f t="shared" ca="1" si="0"/>
        <v>=1-T.DIST(J41,J32-1,1)</v>
      </c>
      <c r="S42" s="31">
        <v>873</v>
      </c>
    </row>
    <row r="43" spans="2:19" x14ac:dyDescent="0.3">
      <c r="B43" s="3" t="s">
        <v>348</v>
      </c>
      <c r="C43" s="6"/>
      <c r="E43" t="str">
        <f ca="1">_xlfn.IFNA(_xlfn.FORMULATEXT(C43),"")</f>
        <v/>
      </c>
      <c r="I43" s="3" t="s">
        <v>58</v>
      </c>
      <c r="J43" s="6">
        <f>J36*J40</f>
        <v>19.172734110153055</v>
      </c>
      <c r="L43" t="str">
        <f t="shared" ca="1" si="0"/>
        <v>=J36*J40</v>
      </c>
      <c r="S43" s="31">
        <v>622</v>
      </c>
    </row>
    <row r="44" spans="2:19" x14ac:dyDescent="0.3">
      <c r="B44" s="3" t="s">
        <v>412</v>
      </c>
      <c r="C44" s="24"/>
      <c r="E44" t="str">
        <f t="shared" ca="1" si="1"/>
        <v/>
      </c>
      <c r="I44" s="3" t="s">
        <v>347</v>
      </c>
      <c r="J44" s="6">
        <f>J27-J43</f>
        <v>802.8272658898469</v>
      </c>
      <c r="L44" t="str">
        <f t="shared" ca="1" si="0"/>
        <v>=J27-J43</v>
      </c>
      <c r="S44" s="31">
        <v>1074</v>
      </c>
    </row>
    <row r="45" spans="2:19" x14ac:dyDescent="0.3">
      <c r="B45" s="3" t="s">
        <v>400</v>
      </c>
      <c r="C45" s="24"/>
      <c r="E45" t="str">
        <f t="shared" ca="1" si="1"/>
        <v/>
      </c>
      <c r="I45" s="3" t="s">
        <v>348</v>
      </c>
      <c r="J45" s="6">
        <f>J27+J43</f>
        <v>841.1727341101531</v>
      </c>
      <c r="L45" t="str">
        <f t="shared" ca="1" si="0"/>
        <v>=J27+J43</v>
      </c>
      <c r="S45" s="31">
        <v>867</v>
      </c>
    </row>
    <row r="46" spans="2:19" x14ac:dyDescent="0.3">
      <c r="B46" s="78" t="s">
        <v>354</v>
      </c>
      <c r="I46" s="78" t="s">
        <v>354</v>
      </c>
      <c r="S46" s="31">
        <v>824</v>
      </c>
    </row>
    <row r="47" spans="2:19" x14ac:dyDescent="0.3">
      <c r="B47" s="78" t="s">
        <v>420</v>
      </c>
      <c r="I47" s="78" t="s">
        <v>353</v>
      </c>
      <c r="S47" s="31">
        <v>722</v>
      </c>
    </row>
    <row r="48" spans="2:19" x14ac:dyDescent="0.3">
      <c r="B48" s="3" t="s">
        <v>351</v>
      </c>
      <c r="C48" s="6"/>
      <c r="E48" t="str">
        <f t="shared" ca="1" si="1"/>
        <v/>
      </c>
      <c r="I48" s="3" t="s">
        <v>351</v>
      </c>
      <c r="J48" s="6">
        <f>J33-J43</f>
        <v>831.91407144540244</v>
      </c>
      <c r="L48" t="str">
        <f t="shared" ca="1" si="0"/>
        <v>=J33-J43</v>
      </c>
      <c r="S48" s="31">
        <v>703</v>
      </c>
    </row>
    <row r="49" spans="2:19" x14ac:dyDescent="0.3">
      <c r="B49" s="3" t="s">
        <v>352</v>
      </c>
      <c r="C49" s="6"/>
      <c r="E49" t="str">
        <f t="shared" ca="1" si="1"/>
        <v/>
      </c>
      <c r="I49" s="3" t="s">
        <v>352</v>
      </c>
      <c r="J49" s="6">
        <f>J33+J43</f>
        <v>870.25953966570864</v>
      </c>
      <c r="L49" t="str">
        <f t="shared" ca="1" si="0"/>
        <v>=J33+J43</v>
      </c>
      <c r="S49" s="31">
        <v>824</v>
      </c>
    </row>
    <row r="50" spans="2:19" x14ac:dyDescent="0.3">
      <c r="B50" s="78" t="s">
        <v>355</v>
      </c>
      <c r="C50" t="s">
        <v>427</v>
      </c>
      <c r="I50" s="78" t="s">
        <v>355</v>
      </c>
      <c r="S50" s="31">
        <v>824</v>
      </c>
    </row>
    <row r="51" spans="2:19" x14ac:dyDescent="0.3">
      <c r="B51" s="78" t="s">
        <v>356</v>
      </c>
      <c r="I51" s="78" t="s">
        <v>356</v>
      </c>
      <c r="S51" s="31">
        <v>424</v>
      </c>
    </row>
    <row r="52" spans="2:19" x14ac:dyDescent="0.3">
      <c r="S52" s="31">
        <v>962</v>
      </c>
    </row>
    <row r="53" spans="2:19" x14ac:dyDescent="0.3">
      <c r="B53" s="61" t="s">
        <v>360</v>
      </c>
      <c r="C53" s="62"/>
      <c r="D53" s="62"/>
      <c r="E53" s="62"/>
      <c r="F53" s="62"/>
      <c r="G53" s="63"/>
      <c r="S53" s="31">
        <v>1002</v>
      </c>
    </row>
    <row r="54" spans="2:19" x14ac:dyDescent="0.3">
      <c r="B54" s="64" t="s">
        <v>361</v>
      </c>
      <c r="C54" s="65"/>
      <c r="D54" s="65"/>
      <c r="E54" s="65"/>
      <c r="F54" s="65"/>
      <c r="G54" s="66"/>
      <c r="S54" s="31">
        <v>926</v>
      </c>
    </row>
    <row r="55" spans="2:19" x14ac:dyDescent="0.3">
      <c r="B55" s="64" t="s">
        <v>362</v>
      </c>
      <c r="C55" s="65"/>
      <c r="D55" s="65"/>
      <c r="E55" s="65"/>
      <c r="F55" s="65"/>
      <c r="G55" s="66"/>
      <c r="S55" s="31">
        <v>988</v>
      </c>
    </row>
    <row r="56" spans="2:19" x14ac:dyDescent="0.3">
      <c r="B56" s="64" t="s">
        <v>363</v>
      </c>
      <c r="C56" s="65"/>
      <c r="D56" s="65"/>
      <c r="E56" s="65"/>
      <c r="F56" s="65"/>
      <c r="G56" s="66"/>
      <c r="S56" s="31">
        <v>926</v>
      </c>
    </row>
    <row r="57" spans="2:19" x14ac:dyDescent="0.3">
      <c r="B57" s="67" t="s">
        <v>364</v>
      </c>
      <c r="C57" s="68"/>
      <c r="D57" s="68"/>
      <c r="E57" s="68"/>
      <c r="F57" s="68"/>
      <c r="G57" s="69"/>
      <c r="S57" s="31">
        <v>1105</v>
      </c>
    </row>
    <row r="58" spans="2:19" x14ac:dyDescent="0.3">
      <c r="S58" s="31">
        <v>761</v>
      </c>
    </row>
    <row r="59" spans="2:19" x14ac:dyDescent="0.3">
      <c r="B59" s="79" t="s">
        <v>365</v>
      </c>
      <c r="D59" s="3" t="s">
        <v>419</v>
      </c>
      <c r="E59" s="3" t="s">
        <v>366</v>
      </c>
      <c r="S59" s="31">
        <v>926</v>
      </c>
    </row>
    <row r="60" spans="2:19" x14ac:dyDescent="0.3">
      <c r="B60" s="3">
        <v>1907</v>
      </c>
      <c r="D60" s="3" t="s">
        <v>374</v>
      </c>
      <c r="E60" s="3" t="s">
        <v>366</v>
      </c>
      <c r="S60" s="31">
        <v>886</v>
      </c>
    </row>
    <row r="61" spans="2:19" x14ac:dyDescent="0.3">
      <c r="B61" s="3">
        <v>2501</v>
      </c>
      <c r="D61" s="3" t="s">
        <v>357</v>
      </c>
      <c r="E61" s="3" t="s">
        <v>359</v>
      </c>
      <c r="F61" t="s">
        <v>415</v>
      </c>
      <c r="S61" s="31">
        <v>1035</v>
      </c>
    </row>
    <row r="62" spans="2:19" x14ac:dyDescent="0.3">
      <c r="B62" s="3">
        <v>2258</v>
      </c>
      <c r="D62" s="3" t="s">
        <v>343</v>
      </c>
      <c r="E62" s="3" t="s">
        <v>366</v>
      </c>
      <c r="S62" s="31">
        <v>775</v>
      </c>
    </row>
    <row r="63" spans="2:19" x14ac:dyDescent="0.3">
      <c r="B63" s="3">
        <v>2410</v>
      </c>
      <c r="D63" s="3" t="s">
        <v>344</v>
      </c>
      <c r="E63" s="6">
        <f>COUNT(B60:B69)</f>
        <v>10</v>
      </c>
      <c r="G63" t="str">
        <f ca="1">_xlfn.IFNA(_xlfn.FORMULATEXT(E63),"")</f>
        <v>=COUNT(B60:B69)</v>
      </c>
      <c r="S63" s="31">
        <v>724</v>
      </c>
    </row>
    <row r="64" spans="2:19" x14ac:dyDescent="0.3">
      <c r="B64" s="3">
        <v>2942</v>
      </c>
      <c r="D64" s="3" t="s">
        <v>61</v>
      </c>
      <c r="E64" s="6">
        <f>AVERAGE(B60:B69)</f>
        <v>2408.8000000000002</v>
      </c>
      <c r="G64" t="str">
        <f t="shared" ref="G64:G75" ca="1" si="2">_xlfn.IFNA(_xlfn.FORMULATEXT(E64),"")</f>
        <v>=AVERAGE(B60:B69)</v>
      </c>
      <c r="S64" s="31">
        <v>671</v>
      </c>
    </row>
    <row r="65" spans="2:19" x14ac:dyDescent="0.3">
      <c r="B65" s="3">
        <v>2455</v>
      </c>
      <c r="D65" s="3" t="s">
        <v>368</v>
      </c>
      <c r="E65" s="6">
        <f>_xlfn.STDEV.S(B60:B69)</f>
        <v>304.00321635725453</v>
      </c>
      <c r="G65" t="str">
        <f t="shared" ca="1" si="2"/>
        <v>=STDEV.S(B60:B69)</v>
      </c>
      <c r="S65" s="31">
        <v>905</v>
      </c>
    </row>
    <row r="66" spans="2:19" x14ac:dyDescent="0.3">
      <c r="B66" s="3">
        <v>2058</v>
      </c>
      <c r="D66" s="3" t="s">
        <v>369</v>
      </c>
      <c r="E66" s="3">
        <v>1</v>
      </c>
      <c r="G66" t="str">
        <f t="shared" ca="1" si="2"/>
        <v/>
      </c>
      <c r="S66" s="31">
        <v>915</v>
      </c>
    </row>
    <row r="67" spans="2:19" x14ac:dyDescent="0.3">
      <c r="B67" s="3">
        <v>2298</v>
      </c>
      <c r="D67" s="3" t="s">
        <v>33</v>
      </c>
      <c r="E67" s="3" t="s">
        <v>366</v>
      </c>
      <c r="G67" t="str">
        <f t="shared" ca="1" si="2"/>
        <v/>
      </c>
      <c r="S67" s="31">
        <v>516</v>
      </c>
    </row>
    <row r="68" spans="2:19" x14ac:dyDescent="0.3">
      <c r="B68" s="3">
        <v>2751</v>
      </c>
      <c r="D68" s="3" t="s">
        <v>55</v>
      </c>
      <c r="E68" s="6"/>
      <c r="G68" t="str">
        <f t="shared" ca="1" si="2"/>
        <v/>
      </c>
      <c r="S68" s="31">
        <v>926</v>
      </c>
    </row>
    <row r="69" spans="2:19" x14ac:dyDescent="0.3">
      <c r="B69" s="3">
        <v>2508</v>
      </c>
      <c r="D69" s="3" t="s">
        <v>345</v>
      </c>
      <c r="E69" s="3">
        <v>0.05</v>
      </c>
      <c r="G69" t="str">
        <f t="shared" ca="1" si="2"/>
        <v/>
      </c>
      <c r="S69" s="31">
        <v>715</v>
      </c>
    </row>
    <row r="70" spans="2:19" x14ac:dyDescent="0.3">
      <c r="D70" s="3" t="s">
        <v>341</v>
      </c>
      <c r="E70" s="6"/>
      <c r="G70" t="str">
        <f t="shared" ca="1" si="2"/>
        <v/>
      </c>
      <c r="S70" s="31">
        <v>842</v>
      </c>
    </row>
    <row r="71" spans="2:19" x14ac:dyDescent="0.3">
      <c r="D71" s="3" t="s">
        <v>342</v>
      </c>
      <c r="E71" s="6"/>
      <c r="G71" t="str">
        <f t="shared" ca="1" si="2"/>
        <v/>
      </c>
      <c r="S71" s="31">
        <v>618</v>
      </c>
    </row>
    <row r="72" spans="2:19" x14ac:dyDescent="0.3">
      <c r="D72" s="3" t="s">
        <v>367</v>
      </c>
      <c r="E72" s="6"/>
      <c r="G72" t="str">
        <f t="shared" ca="1" si="2"/>
        <v/>
      </c>
      <c r="I72" t="s">
        <v>428</v>
      </c>
      <c r="S72" s="31">
        <v>988</v>
      </c>
    </row>
    <row r="73" spans="2:19" x14ac:dyDescent="0.3">
      <c r="D73" s="3" t="s">
        <v>58</v>
      </c>
      <c r="E73" s="6"/>
      <c r="G73" t="str">
        <f t="shared" ca="1" si="2"/>
        <v/>
      </c>
      <c r="S73" s="31">
        <v>872</v>
      </c>
    </row>
    <row r="74" spans="2:19" x14ac:dyDescent="0.3">
      <c r="D74" s="3" t="s">
        <v>351</v>
      </c>
      <c r="E74" s="6"/>
      <c r="G74" t="str">
        <f t="shared" ca="1" si="2"/>
        <v/>
      </c>
      <c r="S74" s="31">
        <v>769</v>
      </c>
    </row>
    <row r="75" spans="2:19" x14ac:dyDescent="0.3">
      <c r="D75" s="3" t="s">
        <v>352</v>
      </c>
      <c r="E75" s="6"/>
      <c r="G75" t="str">
        <f t="shared" ca="1" si="2"/>
        <v/>
      </c>
      <c r="S75" s="31">
        <v>819</v>
      </c>
    </row>
    <row r="76" spans="2:19" x14ac:dyDescent="0.3">
      <c r="S76" s="31">
        <v>549</v>
      </c>
    </row>
    <row r="77" spans="2:19" x14ac:dyDescent="0.3">
      <c r="D77" t="s">
        <v>376</v>
      </c>
      <c r="S77" s="31">
        <v>843</v>
      </c>
    </row>
    <row r="78" spans="2:19" x14ac:dyDescent="0.3">
      <c r="S78" s="31">
        <v>921</v>
      </c>
    </row>
    <row r="79" spans="2:19" x14ac:dyDescent="0.3">
      <c r="D79" t="s">
        <v>372</v>
      </c>
      <c r="S79" s="31">
        <v>1074</v>
      </c>
    </row>
    <row r="80" spans="2:19" x14ac:dyDescent="0.3">
      <c r="S80" s="31">
        <v>926</v>
      </c>
    </row>
    <row r="81" spans="4:19" x14ac:dyDescent="0.3">
      <c r="D81" t="s">
        <v>370</v>
      </c>
      <c r="S81" s="31">
        <v>824</v>
      </c>
    </row>
    <row r="82" spans="4:19" x14ac:dyDescent="0.3">
      <c r="D82" t="s">
        <v>371</v>
      </c>
      <c r="S82" s="31">
        <v>1030</v>
      </c>
    </row>
    <row r="83" spans="4:19" x14ac:dyDescent="0.3">
      <c r="S83" s="31">
        <v>870</v>
      </c>
    </row>
    <row r="84" spans="4:19" x14ac:dyDescent="0.3">
      <c r="S84" s="31">
        <v>476</v>
      </c>
    </row>
    <row r="85" spans="4:19" x14ac:dyDescent="0.3">
      <c r="S85" s="31">
        <v>988</v>
      </c>
    </row>
    <row r="86" spans="4:19" x14ac:dyDescent="0.3">
      <c r="S86" s="31">
        <v>745</v>
      </c>
    </row>
    <row r="87" spans="4:19" x14ac:dyDescent="0.3">
      <c r="S87" s="31">
        <v>736</v>
      </c>
    </row>
    <row r="88" spans="4:19" x14ac:dyDescent="0.3">
      <c r="S88" s="31">
        <v>873</v>
      </c>
    </row>
    <row r="89" spans="4:19" x14ac:dyDescent="0.3">
      <c r="S89" s="31">
        <v>905</v>
      </c>
    </row>
    <row r="90" spans="4:19" x14ac:dyDescent="0.3">
      <c r="S90" s="31">
        <v>988</v>
      </c>
    </row>
    <row r="91" spans="4:19" x14ac:dyDescent="0.3">
      <c r="S91" s="31">
        <v>988</v>
      </c>
    </row>
    <row r="92" spans="4:19" x14ac:dyDescent="0.3">
      <c r="S92" s="31">
        <v>1074</v>
      </c>
    </row>
    <row r="93" spans="4:19" x14ac:dyDescent="0.3">
      <c r="S93" s="31">
        <v>1184</v>
      </c>
    </row>
    <row r="94" spans="4:19" x14ac:dyDescent="0.3">
      <c r="S94" s="31">
        <v>775</v>
      </c>
    </row>
    <row r="95" spans="4:19" x14ac:dyDescent="0.3">
      <c r="S95" s="31">
        <v>824</v>
      </c>
    </row>
    <row r="96" spans="4:19" x14ac:dyDescent="0.3">
      <c r="S96" s="31">
        <v>926</v>
      </c>
    </row>
    <row r="97" spans="19:19" x14ac:dyDescent="0.3">
      <c r="S97" s="31">
        <v>588</v>
      </c>
    </row>
    <row r="98" spans="19:19" x14ac:dyDescent="0.3">
      <c r="S98" s="31">
        <v>761</v>
      </c>
    </row>
    <row r="99" spans="19:19" x14ac:dyDescent="0.3">
      <c r="S99" s="31">
        <v>739</v>
      </c>
    </row>
    <row r="100" spans="19:19" x14ac:dyDescent="0.3">
      <c r="S100" s="31">
        <v>907</v>
      </c>
    </row>
    <row r="101" spans="19:19" x14ac:dyDescent="0.3">
      <c r="S101" s="31">
        <v>722</v>
      </c>
    </row>
    <row r="102" spans="19:19" x14ac:dyDescent="0.3">
      <c r="S102" s="31">
        <v>1108</v>
      </c>
    </row>
    <row r="103" spans="19:19" x14ac:dyDescent="0.3">
      <c r="S103" s="31">
        <v>722</v>
      </c>
    </row>
    <row r="104" spans="19:19" x14ac:dyDescent="0.3">
      <c r="S104" s="31">
        <v>1074</v>
      </c>
    </row>
    <row r="105" spans="19:19" x14ac:dyDescent="0.3">
      <c r="S105" s="31">
        <v>1074</v>
      </c>
    </row>
    <row r="106" spans="19:19" x14ac:dyDescent="0.3">
      <c r="S106" s="31">
        <v>824</v>
      </c>
    </row>
    <row r="107" spans="19:19" x14ac:dyDescent="0.3">
      <c r="S107" s="31">
        <v>532</v>
      </c>
    </row>
    <row r="108" spans="19:19" x14ac:dyDescent="0.3">
      <c r="S108" s="31">
        <v>824</v>
      </c>
    </row>
    <row r="109" spans="19:19" x14ac:dyDescent="0.3">
      <c r="S109" s="31">
        <v>760</v>
      </c>
    </row>
    <row r="110" spans="19:19" x14ac:dyDescent="0.3">
      <c r="S110" s="31">
        <v>926</v>
      </c>
    </row>
    <row r="111" spans="19:19" x14ac:dyDescent="0.3">
      <c r="S111" s="31">
        <v>1074</v>
      </c>
    </row>
    <row r="112" spans="19:19" x14ac:dyDescent="0.3">
      <c r="S112" s="31">
        <v>1074</v>
      </c>
    </row>
    <row r="113" spans="19:19" x14ac:dyDescent="0.3">
      <c r="S113" s="31">
        <v>873</v>
      </c>
    </row>
    <row r="114" spans="19:19" x14ac:dyDescent="0.3">
      <c r="S114" s="31">
        <v>1074</v>
      </c>
    </row>
    <row r="115" spans="19:19" x14ac:dyDescent="0.3">
      <c r="S115" s="31">
        <v>910</v>
      </c>
    </row>
    <row r="116" spans="19:19" x14ac:dyDescent="0.3">
      <c r="S116" s="31">
        <v>528</v>
      </c>
    </row>
    <row r="117" spans="19:19" x14ac:dyDescent="0.3">
      <c r="S117" s="31">
        <v>873</v>
      </c>
    </row>
    <row r="118" spans="19:19" x14ac:dyDescent="0.3">
      <c r="S118" s="31">
        <v>686</v>
      </c>
    </row>
    <row r="119" spans="19:19" x14ac:dyDescent="0.3">
      <c r="S119" s="31">
        <v>390</v>
      </c>
    </row>
    <row r="120" spans="19:19" x14ac:dyDescent="0.3">
      <c r="S120" s="31">
        <v>873</v>
      </c>
    </row>
    <row r="121" spans="19:19" x14ac:dyDescent="0.3">
      <c r="S121" s="31">
        <v>852</v>
      </c>
    </row>
    <row r="122" spans="19:19" x14ac:dyDescent="0.3">
      <c r="S122" s="31">
        <v>1074</v>
      </c>
    </row>
    <row r="123" spans="19:19" x14ac:dyDescent="0.3">
      <c r="S123" s="31">
        <v>692</v>
      </c>
    </row>
    <row r="124" spans="19:19" x14ac:dyDescent="0.3">
      <c r="S124" s="31">
        <v>816</v>
      </c>
    </row>
    <row r="125" spans="19:19" x14ac:dyDescent="0.3">
      <c r="S125" s="31">
        <v>873</v>
      </c>
    </row>
    <row r="126" spans="19:19" x14ac:dyDescent="0.3">
      <c r="S126" s="31">
        <v>996</v>
      </c>
    </row>
    <row r="127" spans="19:19" x14ac:dyDescent="0.3">
      <c r="S127" s="31">
        <v>717</v>
      </c>
    </row>
    <row r="128" spans="19:19" x14ac:dyDescent="0.3">
      <c r="S128" s="31">
        <v>926</v>
      </c>
    </row>
    <row r="129" spans="19:19" x14ac:dyDescent="0.3">
      <c r="S129" s="31">
        <v>775</v>
      </c>
    </row>
    <row r="130" spans="19:19" x14ac:dyDescent="0.3">
      <c r="S130" s="31">
        <v>1074</v>
      </c>
    </row>
    <row r="131" spans="19:19" x14ac:dyDescent="0.3">
      <c r="S131" s="31">
        <v>806</v>
      </c>
    </row>
    <row r="132" spans="19:19" x14ac:dyDescent="0.3">
      <c r="S132" s="31">
        <v>722</v>
      </c>
    </row>
    <row r="133" spans="19:19" x14ac:dyDescent="0.3">
      <c r="S133" s="31">
        <v>775</v>
      </c>
    </row>
    <row r="134" spans="19:19" x14ac:dyDescent="0.3">
      <c r="S134" s="31">
        <v>836</v>
      </c>
    </row>
    <row r="135" spans="19:19" x14ac:dyDescent="0.3">
      <c r="S135" s="31">
        <v>743</v>
      </c>
    </row>
    <row r="136" spans="19:19" x14ac:dyDescent="0.3">
      <c r="S136" s="31">
        <v>885</v>
      </c>
    </row>
    <row r="137" spans="19:19" x14ac:dyDescent="0.3">
      <c r="S137" s="31">
        <v>991</v>
      </c>
    </row>
    <row r="138" spans="19:19" x14ac:dyDescent="0.3">
      <c r="S138" s="31">
        <v>1226</v>
      </c>
    </row>
    <row r="139" spans="19:19" x14ac:dyDescent="0.3">
      <c r="S139" s="31">
        <v>763</v>
      </c>
    </row>
    <row r="140" spans="19:19" x14ac:dyDescent="0.3">
      <c r="S140" s="31">
        <v>673</v>
      </c>
    </row>
    <row r="141" spans="19:19" x14ac:dyDescent="0.3">
      <c r="S141" s="31">
        <v>951</v>
      </c>
    </row>
    <row r="142" spans="19:19" x14ac:dyDescent="0.3">
      <c r="S142" s="31">
        <v>771</v>
      </c>
    </row>
    <row r="143" spans="19:19" x14ac:dyDescent="0.3">
      <c r="S143" s="31">
        <v>926</v>
      </c>
    </row>
    <row r="144" spans="19:19" x14ac:dyDescent="0.3">
      <c r="S144" s="31">
        <v>758</v>
      </c>
    </row>
    <row r="145" spans="19:19" x14ac:dyDescent="0.3">
      <c r="S145" s="31">
        <v>988</v>
      </c>
    </row>
    <row r="146" spans="19:19" x14ac:dyDescent="0.3">
      <c r="S146" s="31">
        <v>628</v>
      </c>
    </row>
    <row r="147" spans="19:19" x14ac:dyDescent="0.3">
      <c r="S147" s="31">
        <v>824</v>
      </c>
    </row>
    <row r="148" spans="19:19" x14ac:dyDescent="0.3">
      <c r="S148" s="31">
        <v>1074</v>
      </c>
    </row>
    <row r="149" spans="19:19" x14ac:dyDescent="0.3">
      <c r="S149" s="31">
        <v>626</v>
      </c>
    </row>
    <row r="150" spans="19:19" x14ac:dyDescent="0.3">
      <c r="S150" s="31">
        <v>1074</v>
      </c>
    </row>
    <row r="151" spans="19:19" x14ac:dyDescent="0.3">
      <c r="S151" s="31">
        <v>954</v>
      </c>
    </row>
    <row r="152" spans="19:19" x14ac:dyDescent="0.3">
      <c r="S152" s="31">
        <v>788</v>
      </c>
    </row>
    <row r="153" spans="19:19" x14ac:dyDescent="0.3">
      <c r="S153" s="31">
        <v>1020</v>
      </c>
    </row>
    <row r="154" spans="19:19" x14ac:dyDescent="0.3">
      <c r="S154" s="31">
        <v>988</v>
      </c>
    </row>
    <row r="155" spans="19:19" x14ac:dyDescent="0.3">
      <c r="S155" s="31">
        <v>1010</v>
      </c>
    </row>
    <row r="156" spans="19:19" x14ac:dyDescent="0.3">
      <c r="S156" s="31">
        <v>605</v>
      </c>
    </row>
    <row r="157" spans="19:19" x14ac:dyDescent="0.3">
      <c r="S157" s="31">
        <v>775</v>
      </c>
    </row>
    <row r="158" spans="19:19" x14ac:dyDescent="0.3">
      <c r="S158" s="31">
        <v>775</v>
      </c>
    </row>
    <row r="159" spans="19:19" x14ac:dyDescent="0.3">
      <c r="S159" s="31">
        <v>926</v>
      </c>
    </row>
    <row r="160" spans="19:19" x14ac:dyDescent="0.3">
      <c r="S160" s="31">
        <v>722</v>
      </c>
    </row>
    <row r="161" spans="19:19" x14ac:dyDescent="0.3">
      <c r="S161" s="31">
        <v>1074</v>
      </c>
    </row>
    <row r="162" spans="19:19" x14ac:dyDescent="0.3">
      <c r="S162" s="31">
        <v>500</v>
      </c>
    </row>
    <row r="163" spans="19:19" x14ac:dyDescent="0.3">
      <c r="S163" s="31">
        <v>952</v>
      </c>
    </row>
    <row r="164" spans="19:19" x14ac:dyDescent="0.3">
      <c r="S164" s="31">
        <v>740</v>
      </c>
    </row>
    <row r="165" spans="19:19" x14ac:dyDescent="0.3">
      <c r="S165" s="31">
        <v>824</v>
      </c>
    </row>
    <row r="166" spans="19:19" x14ac:dyDescent="0.3">
      <c r="S166" s="31">
        <v>775</v>
      </c>
    </row>
    <row r="167" spans="19:19" x14ac:dyDescent="0.3">
      <c r="S167" s="31">
        <v>1232</v>
      </c>
    </row>
    <row r="168" spans="19:19" x14ac:dyDescent="0.3">
      <c r="S168" s="31">
        <v>926</v>
      </c>
    </row>
    <row r="169" spans="19:19" x14ac:dyDescent="0.3">
      <c r="S169" s="31">
        <v>765</v>
      </c>
    </row>
    <row r="170" spans="19:19" x14ac:dyDescent="0.3">
      <c r="S170" s="31">
        <v>460</v>
      </c>
    </row>
    <row r="171" spans="19:19" x14ac:dyDescent="0.3">
      <c r="S171" s="31">
        <v>436</v>
      </c>
    </row>
    <row r="172" spans="19:19" x14ac:dyDescent="0.3">
      <c r="S172" s="31">
        <v>601</v>
      </c>
    </row>
    <row r="173" spans="19:19" x14ac:dyDescent="0.3">
      <c r="S173" s="31">
        <v>967</v>
      </c>
    </row>
    <row r="174" spans="19:19" x14ac:dyDescent="0.3">
      <c r="S174" s="31">
        <v>988</v>
      </c>
    </row>
    <row r="175" spans="19:19" x14ac:dyDescent="0.3">
      <c r="S175" s="31">
        <v>776</v>
      </c>
    </row>
    <row r="176" spans="19:19" x14ac:dyDescent="0.3">
      <c r="S176" s="31">
        <v>706</v>
      </c>
    </row>
    <row r="177" spans="19:19" x14ac:dyDescent="0.3">
      <c r="S177" s="31">
        <v>571</v>
      </c>
    </row>
    <row r="178" spans="19:19" x14ac:dyDescent="0.3">
      <c r="S178" s="31">
        <v>906</v>
      </c>
    </row>
    <row r="179" spans="19:19" x14ac:dyDescent="0.3">
      <c r="S179" s="31">
        <v>769</v>
      </c>
    </row>
    <row r="180" spans="19:19" x14ac:dyDescent="0.3">
      <c r="S180" s="31">
        <v>616</v>
      </c>
    </row>
    <row r="181" spans="19:19" x14ac:dyDescent="0.3">
      <c r="S181" s="31">
        <v>1074</v>
      </c>
    </row>
    <row r="182" spans="19:19" x14ac:dyDescent="0.3">
      <c r="S182" s="31">
        <v>873</v>
      </c>
    </row>
    <row r="183" spans="19:19" x14ac:dyDescent="0.3">
      <c r="S183" s="31">
        <v>557</v>
      </c>
    </row>
    <row r="184" spans="19:19" x14ac:dyDescent="0.3">
      <c r="S184" s="31">
        <v>873</v>
      </c>
    </row>
    <row r="185" spans="19:19" x14ac:dyDescent="0.3">
      <c r="S185" s="31">
        <v>1268</v>
      </c>
    </row>
    <row r="186" spans="19:19" x14ac:dyDescent="0.3">
      <c r="S186" s="31">
        <v>1074</v>
      </c>
    </row>
    <row r="187" spans="19:19" x14ac:dyDescent="0.3">
      <c r="S187" s="31">
        <v>926</v>
      </c>
    </row>
    <row r="188" spans="19:19" x14ac:dyDescent="0.3">
      <c r="S188" s="31">
        <v>753</v>
      </c>
    </row>
    <row r="189" spans="19:19" x14ac:dyDescent="0.3">
      <c r="S189" s="31">
        <v>988</v>
      </c>
    </row>
    <row r="190" spans="19:19" x14ac:dyDescent="0.3">
      <c r="S190" s="31">
        <v>1050</v>
      </c>
    </row>
    <row r="191" spans="19:19" x14ac:dyDescent="0.3">
      <c r="S191" s="31">
        <v>710</v>
      </c>
    </row>
    <row r="192" spans="19:19" x14ac:dyDescent="0.3">
      <c r="S192" s="31">
        <v>403</v>
      </c>
    </row>
    <row r="193" spans="19:19" x14ac:dyDescent="0.3">
      <c r="S193" s="31">
        <v>775</v>
      </c>
    </row>
    <row r="194" spans="19:19" x14ac:dyDescent="0.3">
      <c r="S194" s="31">
        <v>926</v>
      </c>
    </row>
    <row r="195" spans="19:19" x14ac:dyDescent="0.3">
      <c r="S195" s="31">
        <v>824</v>
      </c>
    </row>
    <row r="196" spans="19:19" x14ac:dyDescent="0.3">
      <c r="S196" s="31">
        <v>886</v>
      </c>
    </row>
    <row r="197" spans="19:19" x14ac:dyDescent="0.3">
      <c r="S197" s="31">
        <v>1021</v>
      </c>
    </row>
    <row r="198" spans="19:19" x14ac:dyDescent="0.3">
      <c r="S198" s="31">
        <v>926</v>
      </c>
    </row>
    <row r="199" spans="19:19" x14ac:dyDescent="0.3">
      <c r="S199" s="31">
        <v>873</v>
      </c>
    </row>
    <row r="200" spans="19:19" x14ac:dyDescent="0.3">
      <c r="S200" s="31">
        <v>722</v>
      </c>
    </row>
    <row r="201" spans="19:19" x14ac:dyDescent="0.3">
      <c r="S201" s="31">
        <v>1074</v>
      </c>
    </row>
    <row r="202" spans="19:19" x14ac:dyDescent="0.3">
      <c r="S202" s="31">
        <v>687</v>
      </c>
    </row>
    <row r="203" spans="19:19" x14ac:dyDescent="0.3">
      <c r="S203" s="31">
        <v>873</v>
      </c>
    </row>
    <row r="204" spans="19:19" x14ac:dyDescent="0.3">
      <c r="S204" s="31">
        <v>1081</v>
      </c>
    </row>
    <row r="205" spans="19:19" x14ac:dyDescent="0.3">
      <c r="S205" s="31">
        <v>562</v>
      </c>
    </row>
    <row r="206" spans="19:19" x14ac:dyDescent="0.3">
      <c r="S206" s="31">
        <v>577</v>
      </c>
    </row>
    <row r="207" spans="19:19" x14ac:dyDescent="0.3">
      <c r="S207" s="31">
        <v>1074</v>
      </c>
    </row>
    <row r="208" spans="19:19" x14ac:dyDescent="0.3">
      <c r="S208" s="31">
        <v>759</v>
      </c>
    </row>
    <row r="209" spans="19:19" x14ac:dyDescent="0.3">
      <c r="S209" s="31">
        <v>988</v>
      </c>
    </row>
    <row r="210" spans="19:19" x14ac:dyDescent="0.3">
      <c r="S210" s="31">
        <v>1032</v>
      </c>
    </row>
    <row r="211" spans="19:19" x14ac:dyDescent="0.3">
      <c r="S211" s="31">
        <v>705</v>
      </c>
    </row>
    <row r="212" spans="19:19" x14ac:dyDescent="0.3">
      <c r="S212" s="31">
        <v>1090</v>
      </c>
    </row>
    <row r="213" spans="19:19" x14ac:dyDescent="0.3">
      <c r="S213" s="31">
        <v>939</v>
      </c>
    </row>
    <row r="214" spans="19:19" x14ac:dyDescent="0.3">
      <c r="S214" s="31">
        <v>1031</v>
      </c>
    </row>
    <row r="215" spans="19:19" x14ac:dyDescent="0.3">
      <c r="S215" s="31">
        <v>1221</v>
      </c>
    </row>
    <row r="216" spans="19:19" x14ac:dyDescent="0.3">
      <c r="S216" s="31">
        <v>716</v>
      </c>
    </row>
    <row r="217" spans="19:19" x14ac:dyDescent="0.3">
      <c r="S217" s="31">
        <v>843</v>
      </c>
    </row>
    <row r="218" spans="19:19" x14ac:dyDescent="0.3">
      <c r="S218" s="31">
        <v>980</v>
      </c>
    </row>
    <row r="219" spans="19:19" x14ac:dyDescent="0.3">
      <c r="S219" s="31">
        <v>884</v>
      </c>
    </row>
    <row r="220" spans="19:19" x14ac:dyDescent="0.3">
      <c r="S220" s="31">
        <v>837</v>
      </c>
    </row>
    <row r="221" spans="19:19" x14ac:dyDescent="0.3">
      <c r="S221" s="31">
        <v>841</v>
      </c>
    </row>
    <row r="222" spans="19:19" x14ac:dyDescent="0.3">
      <c r="S222" s="31">
        <v>775</v>
      </c>
    </row>
    <row r="223" spans="19:19" x14ac:dyDescent="0.3">
      <c r="S223" s="31">
        <v>716</v>
      </c>
    </row>
    <row r="224" spans="19:19" x14ac:dyDescent="0.3">
      <c r="S224" s="31">
        <v>860</v>
      </c>
    </row>
    <row r="225" spans="19:19" x14ac:dyDescent="0.3">
      <c r="S225" s="31">
        <v>1160</v>
      </c>
    </row>
    <row r="226" spans="19:19" x14ac:dyDescent="0.3">
      <c r="S226" s="31">
        <v>1074</v>
      </c>
    </row>
    <row r="227" spans="19:19" x14ac:dyDescent="0.3">
      <c r="S227" s="31">
        <v>938</v>
      </c>
    </row>
    <row r="228" spans="19:19" x14ac:dyDescent="0.3">
      <c r="S228" s="31">
        <v>825</v>
      </c>
    </row>
    <row r="229" spans="19:19" x14ac:dyDescent="0.3">
      <c r="S229" s="31">
        <v>758</v>
      </c>
    </row>
    <row r="230" spans="19:19" x14ac:dyDescent="0.3">
      <c r="S230" s="31">
        <v>873</v>
      </c>
    </row>
    <row r="231" spans="19:19" x14ac:dyDescent="0.3">
      <c r="S231" s="31">
        <v>824</v>
      </c>
    </row>
    <row r="232" spans="19:19" x14ac:dyDescent="0.3">
      <c r="S232" s="31">
        <v>773</v>
      </c>
    </row>
    <row r="233" spans="19:19" x14ac:dyDescent="0.3">
      <c r="S233" s="31">
        <v>891</v>
      </c>
    </row>
    <row r="234" spans="19:19" x14ac:dyDescent="0.3">
      <c r="S234" s="31">
        <v>858</v>
      </c>
    </row>
    <row r="235" spans="19:19" x14ac:dyDescent="0.3">
      <c r="S235" s="31">
        <v>835</v>
      </c>
    </row>
    <row r="236" spans="19:19" x14ac:dyDescent="0.3">
      <c r="S236" s="31">
        <v>995</v>
      </c>
    </row>
    <row r="237" spans="19:19" x14ac:dyDescent="0.3">
      <c r="S237" s="31">
        <v>760</v>
      </c>
    </row>
    <row r="238" spans="19:19" x14ac:dyDescent="0.3">
      <c r="S238" s="31">
        <v>1074</v>
      </c>
    </row>
    <row r="239" spans="19:19" x14ac:dyDescent="0.3">
      <c r="S239" s="31">
        <v>750</v>
      </c>
    </row>
    <row r="240" spans="19:19" x14ac:dyDescent="0.3">
      <c r="S240" s="31">
        <v>988</v>
      </c>
    </row>
    <row r="241" spans="19:19" x14ac:dyDescent="0.3">
      <c r="S241" s="31">
        <v>926</v>
      </c>
    </row>
    <row r="242" spans="19:19" x14ac:dyDescent="0.3">
      <c r="S242" s="31">
        <v>925</v>
      </c>
    </row>
    <row r="243" spans="19:19" x14ac:dyDescent="0.3">
      <c r="S243" s="31">
        <v>926</v>
      </c>
    </row>
    <row r="244" spans="19:19" x14ac:dyDescent="0.3">
      <c r="S244" s="31">
        <v>1220</v>
      </c>
    </row>
    <row r="245" spans="19:19" x14ac:dyDescent="0.3">
      <c r="S245" s="31">
        <v>1074</v>
      </c>
    </row>
    <row r="246" spans="19:19" x14ac:dyDescent="0.3">
      <c r="S246" s="31">
        <v>793</v>
      </c>
    </row>
    <row r="247" spans="19:19" x14ac:dyDescent="0.3">
      <c r="S247" s="31">
        <v>914</v>
      </c>
    </row>
    <row r="248" spans="19:19" x14ac:dyDescent="0.3">
      <c r="S248" s="31">
        <v>824</v>
      </c>
    </row>
    <row r="249" spans="19:19" x14ac:dyDescent="0.3">
      <c r="S249" s="31">
        <v>501</v>
      </c>
    </row>
    <row r="250" spans="19:19" x14ac:dyDescent="0.3">
      <c r="S250" s="31">
        <v>979</v>
      </c>
    </row>
    <row r="251" spans="19:19" x14ac:dyDescent="0.3">
      <c r="S251" s="31">
        <v>1074</v>
      </c>
    </row>
    <row r="252" spans="19:19" x14ac:dyDescent="0.3">
      <c r="S252" s="31">
        <v>724</v>
      </c>
    </row>
    <row r="253" spans="19:19" x14ac:dyDescent="0.3">
      <c r="S253" s="31">
        <v>722</v>
      </c>
    </row>
    <row r="254" spans="19:19" x14ac:dyDescent="0.3">
      <c r="S254" s="31">
        <v>873</v>
      </c>
    </row>
    <row r="255" spans="19:19" x14ac:dyDescent="0.3">
      <c r="S255" s="31">
        <v>682</v>
      </c>
    </row>
    <row r="256" spans="19:19" x14ac:dyDescent="0.3">
      <c r="S256" s="31">
        <v>771</v>
      </c>
    </row>
    <row r="257" spans="19:19" x14ac:dyDescent="0.3">
      <c r="S257" s="31">
        <v>926</v>
      </c>
    </row>
    <row r="258" spans="19:19" x14ac:dyDescent="0.3">
      <c r="S258" s="31">
        <v>628</v>
      </c>
    </row>
    <row r="259" spans="19:19" x14ac:dyDescent="0.3">
      <c r="S259" s="31">
        <v>605</v>
      </c>
    </row>
    <row r="260" spans="19:19" x14ac:dyDescent="0.3">
      <c r="S260" s="31">
        <v>502</v>
      </c>
    </row>
    <row r="261" spans="19:19" x14ac:dyDescent="0.3">
      <c r="S261" s="31">
        <v>481</v>
      </c>
    </row>
    <row r="262" spans="19:19" x14ac:dyDescent="0.3">
      <c r="S262" s="31">
        <v>988</v>
      </c>
    </row>
    <row r="263" spans="19:19" x14ac:dyDescent="0.3">
      <c r="S263" s="31">
        <v>1074</v>
      </c>
    </row>
    <row r="264" spans="19:19" x14ac:dyDescent="0.3">
      <c r="S264" s="31">
        <v>802</v>
      </c>
    </row>
    <row r="265" spans="19:19" x14ac:dyDescent="0.3">
      <c r="S265" s="31">
        <v>925</v>
      </c>
    </row>
    <row r="266" spans="19:19" x14ac:dyDescent="0.3">
      <c r="S266" s="31">
        <v>1064</v>
      </c>
    </row>
    <row r="267" spans="19:19" x14ac:dyDescent="0.3">
      <c r="S267" s="31">
        <v>879</v>
      </c>
    </row>
    <row r="268" spans="19:19" x14ac:dyDescent="0.3">
      <c r="S268" s="31">
        <v>709</v>
      </c>
    </row>
    <row r="269" spans="19:19" x14ac:dyDescent="0.3">
      <c r="S269" s="31">
        <v>722</v>
      </c>
    </row>
    <row r="270" spans="19:19" x14ac:dyDescent="0.3">
      <c r="S270" s="31">
        <v>927</v>
      </c>
    </row>
    <row r="271" spans="19:19" x14ac:dyDescent="0.3">
      <c r="S271" s="31">
        <v>588</v>
      </c>
    </row>
    <row r="272" spans="19:19" x14ac:dyDescent="0.3">
      <c r="S272" s="31">
        <v>447</v>
      </c>
    </row>
    <row r="273" spans="19:19" x14ac:dyDescent="0.3">
      <c r="S273" s="31">
        <v>873</v>
      </c>
    </row>
    <row r="274" spans="19:19" x14ac:dyDescent="0.3">
      <c r="S274" s="31">
        <v>956</v>
      </c>
    </row>
    <row r="275" spans="19:19" x14ac:dyDescent="0.3">
      <c r="S275" s="31">
        <v>824</v>
      </c>
    </row>
    <row r="276" spans="19:19" x14ac:dyDescent="0.3">
      <c r="S276" s="31">
        <v>675</v>
      </c>
    </row>
    <row r="277" spans="19:19" x14ac:dyDescent="0.3">
      <c r="S277" s="31">
        <v>1019</v>
      </c>
    </row>
    <row r="278" spans="19:19" x14ac:dyDescent="0.3">
      <c r="S278" s="31">
        <v>775</v>
      </c>
    </row>
    <row r="279" spans="19:19" x14ac:dyDescent="0.3">
      <c r="S279" s="31">
        <v>926</v>
      </c>
    </row>
    <row r="280" spans="19:19" x14ac:dyDescent="0.3">
      <c r="S280" s="31">
        <v>775</v>
      </c>
    </row>
    <row r="281" spans="19:19" x14ac:dyDescent="0.3">
      <c r="S281" s="31">
        <v>802</v>
      </c>
    </row>
    <row r="282" spans="19:19" x14ac:dyDescent="0.3">
      <c r="S282" s="31">
        <v>816</v>
      </c>
    </row>
    <row r="283" spans="19:19" x14ac:dyDescent="0.3">
      <c r="S283" s="31">
        <v>1104</v>
      </c>
    </row>
    <row r="284" spans="19:19" x14ac:dyDescent="0.3">
      <c r="S284" s="31">
        <v>722</v>
      </c>
    </row>
    <row r="285" spans="19:19" x14ac:dyDescent="0.3">
      <c r="S285" s="31">
        <v>803</v>
      </c>
    </row>
    <row r="286" spans="19:19" x14ac:dyDescent="0.3">
      <c r="S286" s="31">
        <v>873</v>
      </c>
    </row>
    <row r="287" spans="19:19" x14ac:dyDescent="0.3">
      <c r="S287" s="31">
        <v>894</v>
      </c>
    </row>
    <row r="288" spans="19:19" x14ac:dyDescent="0.3">
      <c r="S288" s="31">
        <v>926</v>
      </c>
    </row>
    <row r="289" spans="19:19" x14ac:dyDescent="0.3">
      <c r="S289" s="31">
        <v>833</v>
      </c>
    </row>
    <row r="290" spans="19:19" x14ac:dyDescent="0.3">
      <c r="S290" s="31">
        <v>824</v>
      </c>
    </row>
    <row r="291" spans="19:19" x14ac:dyDescent="0.3">
      <c r="S291" s="31">
        <v>778</v>
      </c>
    </row>
    <row r="292" spans="19:19" x14ac:dyDescent="0.3">
      <c r="S292" s="31">
        <v>826</v>
      </c>
    </row>
    <row r="293" spans="19:19" x14ac:dyDescent="0.3">
      <c r="S293" s="31">
        <v>775</v>
      </c>
    </row>
    <row r="294" spans="19:19" x14ac:dyDescent="0.3">
      <c r="S294" s="31">
        <v>926</v>
      </c>
    </row>
    <row r="295" spans="19:19" x14ac:dyDescent="0.3">
      <c r="S295" s="31">
        <v>824</v>
      </c>
    </row>
    <row r="296" spans="19:19" x14ac:dyDescent="0.3">
      <c r="S296" s="31">
        <v>895</v>
      </c>
    </row>
    <row r="297" spans="19:19" x14ac:dyDescent="0.3">
      <c r="S297" s="31">
        <v>722</v>
      </c>
    </row>
    <row r="298" spans="19:19" x14ac:dyDescent="0.3">
      <c r="S298" s="31">
        <v>1189</v>
      </c>
    </row>
    <row r="299" spans="19:19" x14ac:dyDescent="0.3">
      <c r="S299" s="31">
        <v>733</v>
      </c>
    </row>
    <row r="300" spans="19:19" x14ac:dyDescent="0.3">
      <c r="S300" s="31">
        <v>824</v>
      </c>
    </row>
    <row r="301" spans="19:19" x14ac:dyDescent="0.3">
      <c r="S301" s="31">
        <v>1074</v>
      </c>
    </row>
    <row r="302" spans="19:19" x14ac:dyDescent="0.3">
      <c r="S302" s="31">
        <v>1110</v>
      </c>
    </row>
    <row r="303" spans="19:19" x14ac:dyDescent="0.3">
      <c r="S303" s="31">
        <v>652</v>
      </c>
    </row>
    <row r="304" spans="19:19" x14ac:dyDescent="0.3">
      <c r="S304" s="31">
        <v>805</v>
      </c>
    </row>
    <row r="305" spans="19:19" x14ac:dyDescent="0.3">
      <c r="S305" s="31">
        <v>1100</v>
      </c>
    </row>
    <row r="306" spans="19:19" x14ac:dyDescent="0.3">
      <c r="S306" s="31">
        <v>895</v>
      </c>
    </row>
    <row r="307" spans="19:19" x14ac:dyDescent="0.3">
      <c r="S307" s="31">
        <v>722</v>
      </c>
    </row>
    <row r="308" spans="19:19" x14ac:dyDescent="0.3">
      <c r="S308" s="31">
        <v>842</v>
      </c>
    </row>
    <row r="309" spans="19:19" x14ac:dyDescent="0.3">
      <c r="S309" s="31">
        <v>1074</v>
      </c>
    </row>
    <row r="310" spans="19:19" x14ac:dyDescent="0.3">
      <c r="S310" s="31">
        <v>908</v>
      </c>
    </row>
    <row r="311" spans="19:19" x14ac:dyDescent="0.3">
      <c r="S311" s="31">
        <v>722</v>
      </c>
    </row>
    <row r="312" spans="19:19" x14ac:dyDescent="0.3">
      <c r="S312" s="31">
        <v>988</v>
      </c>
    </row>
    <row r="313" spans="19:19" x14ac:dyDescent="0.3">
      <c r="S313" s="31">
        <v>775</v>
      </c>
    </row>
    <row r="314" spans="19:19" x14ac:dyDescent="0.3">
      <c r="S314" s="31">
        <v>420</v>
      </c>
    </row>
  </sheetData>
  <phoneticPr fontId="7" type="noConversion"/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81C1D-A365-4446-A748-5146B157DEAC}">
  <sheetPr>
    <tabColor rgb="FFFF0000"/>
  </sheetPr>
  <dimension ref="A1:S314"/>
  <sheetViews>
    <sheetView zoomScale="85" zoomScaleNormal="85" workbookViewId="0"/>
  </sheetViews>
  <sheetFormatPr defaultRowHeight="14.4" x14ac:dyDescent="0.3"/>
  <cols>
    <col min="1" max="1" width="2.109375" customWidth="1"/>
    <col min="2" max="2" width="28.88671875" customWidth="1"/>
    <col min="4" max="4" width="28" customWidth="1"/>
    <col min="7" max="7" width="11.33203125" customWidth="1"/>
    <col min="9" max="9" width="28" customWidth="1"/>
    <col min="10" max="10" width="9.44140625" customWidth="1"/>
    <col min="18" max="18" width="27" customWidth="1"/>
    <col min="19" max="19" width="9.44140625" customWidth="1"/>
  </cols>
  <sheetData>
    <row r="1" spans="1:19" x14ac:dyDescent="0.3">
      <c r="S1" s="31">
        <v>838</v>
      </c>
    </row>
    <row r="2" spans="1:19" x14ac:dyDescent="0.3">
      <c r="B2" s="61" t="s">
        <v>418</v>
      </c>
      <c r="C2" s="62"/>
      <c r="D2" s="62"/>
      <c r="E2" s="62"/>
      <c r="F2" s="62"/>
      <c r="G2" s="62"/>
      <c r="H2" s="62"/>
      <c r="I2" s="63"/>
      <c r="S2" s="31">
        <v>1074</v>
      </c>
    </row>
    <row r="3" spans="1:19" x14ac:dyDescent="0.3">
      <c r="B3" s="64" t="s">
        <v>388</v>
      </c>
      <c r="C3" s="65"/>
      <c r="D3" s="65"/>
      <c r="E3" s="65"/>
      <c r="F3" s="65"/>
      <c r="G3" s="65"/>
      <c r="H3" s="65"/>
      <c r="I3" s="66"/>
      <c r="S3" s="31">
        <v>824</v>
      </c>
    </row>
    <row r="4" spans="1:19" x14ac:dyDescent="0.3">
      <c r="B4" s="64" t="s">
        <v>389</v>
      </c>
      <c r="C4" s="65"/>
      <c r="D4" s="65"/>
      <c r="E4" s="65"/>
      <c r="F4" s="65"/>
      <c r="G4" s="65"/>
      <c r="H4" s="65"/>
      <c r="I4" s="66"/>
      <c r="S4" s="31">
        <v>1074</v>
      </c>
    </row>
    <row r="5" spans="1:19" ht="15.6" x14ac:dyDescent="0.35">
      <c r="B5" s="64" t="s">
        <v>390</v>
      </c>
      <c r="C5" s="65"/>
      <c r="D5" s="65"/>
      <c r="E5" s="65"/>
      <c r="F5" s="65"/>
      <c r="G5" s="65"/>
      <c r="H5" s="65"/>
      <c r="I5" s="66"/>
      <c r="S5" s="31">
        <v>601</v>
      </c>
    </row>
    <row r="6" spans="1:19" x14ac:dyDescent="0.3">
      <c r="B6" s="64" t="s">
        <v>391</v>
      </c>
      <c r="C6" s="65"/>
      <c r="D6" s="65"/>
      <c r="E6" s="65"/>
      <c r="F6" s="65"/>
      <c r="G6" s="65"/>
      <c r="H6" s="65"/>
      <c r="I6" s="66"/>
      <c r="S6" s="31">
        <v>824</v>
      </c>
    </row>
    <row r="7" spans="1:19" x14ac:dyDescent="0.3">
      <c r="B7" s="64" t="s">
        <v>392</v>
      </c>
      <c r="C7" s="65"/>
      <c r="D7" s="65"/>
      <c r="E7" s="65"/>
      <c r="F7" s="65"/>
      <c r="G7" s="65"/>
      <c r="H7" s="65"/>
      <c r="I7" s="66"/>
      <c r="S7" s="31">
        <v>873</v>
      </c>
    </row>
    <row r="8" spans="1:19" x14ac:dyDescent="0.3">
      <c r="B8" s="64" t="s">
        <v>393</v>
      </c>
      <c r="C8" s="65"/>
      <c r="D8" s="65"/>
      <c r="E8" s="65"/>
      <c r="F8" s="65"/>
      <c r="G8" s="65"/>
      <c r="H8" s="65"/>
      <c r="I8" s="66"/>
      <c r="S8" s="31">
        <v>1074</v>
      </c>
    </row>
    <row r="9" spans="1:19" ht="15.6" x14ac:dyDescent="0.35">
      <c r="B9" s="64" t="s">
        <v>394</v>
      </c>
      <c r="C9" s="65"/>
      <c r="D9" s="65"/>
      <c r="E9" s="65"/>
      <c r="F9" s="65"/>
      <c r="G9" s="65"/>
      <c r="H9" s="65"/>
      <c r="I9" s="66"/>
      <c r="S9" s="31">
        <v>673</v>
      </c>
    </row>
    <row r="10" spans="1:19" ht="15.6" x14ac:dyDescent="0.35">
      <c r="B10" s="64" t="s">
        <v>395</v>
      </c>
      <c r="C10" s="65"/>
      <c r="D10" s="65"/>
      <c r="E10" s="65"/>
      <c r="F10" s="65"/>
      <c r="G10" s="65"/>
      <c r="H10" s="65"/>
      <c r="I10" s="66"/>
      <c r="S10" s="31">
        <v>678</v>
      </c>
    </row>
    <row r="11" spans="1:19" x14ac:dyDescent="0.3">
      <c r="B11" s="64" t="s">
        <v>396</v>
      </c>
      <c r="C11" s="65"/>
      <c r="D11" s="65"/>
      <c r="E11" s="65"/>
      <c r="F11" s="65"/>
      <c r="G11" s="65"/>
      <c r="H11" s="65"/>
      <c r="I11" s="66"/>
      <c r="S11" s="31">
        <v>722</v>
      </c>
    </row>
    <row r="12" spans="1:19" x14ac:dyDescent="0.3">
      <c r="B12" s="67" t="s">
        <v>397</v>
      </c>
      <c r="C12" s="68"/>
      <c r="D12" s="68"/>
      <c r="E12" s="68"/>
      <c r="F12" s="68"/>
      <c r="G12" s="68"/>
      <c r="H12" s="68"/>
      <c r="I12" s="69"/>
      <c r="S12" s="31">
        <v>722</v>
      </c>
    </row>
    <row r="14" spans="1:19" x14ac:dyDescent="0.3">
      <c r="A14" s="61"/>
      <c r="B14" s="62" t="s">
        <v>337</v>
      </c>
      <c r="C14" s="62"/>
      <c r="D14" s="62"/>
      <c r="E14" s="62"/>
      <c r="F14" s="62"/>
      <c r="G14" s="62"/>
      <c r="H14" s="62"/>
      <c r="I14" s="63"/>
    </row>
    <row r="15" spans="1:19" x14ac:dyDescent="0.3">
      <c r="A15" s="64"/>
      <c r="B15" s="65"/>
      <c r="C15" s="65"/>
      <c r="D15" s="65"/>
      <c r="E15" s="65"/>
      <c r="F15" s="65"/>
      <c r="G15" s="65"/>
      <c r="H15" s="65"/>
      <c r="I15" s="66"/>
    </row>
    <row r="16" spans="1:19" x14ac:dyDescent="0.3">
      <c r="A16" s="64">
        <v>1</v>
      </c>
      <c r="B16" s="65" t="s">
        <v>349</v>
      </c>
      <c r="C16" s="65"/>
      <c r="D16" s="65"/>
      <c r="E16" s="65"/>
      <c r="F16" s="65"/>
      <c r="G16" s="65"/>
      <c r="H16" s="65"/>
      <c r="I16" s="66"/>
    </row>
    <row r="17" spans="1:19" x14ac:dyDescent="0.3">
      <c r="A17" s="64">
        <v>2</v>
      </c>
      <c r="B17" s="65" t="s">
        <v>350</v>
      </c>
      <c r="C17" s="65"/>
      <c r="D17" s="65"/>
      <c r="E17" s="65"/>
      <c r="F17" s="65"/>
      <c r="G17" s="65"/>
      <c r="H17" s="65"/>
      <c r="I17" s="66"/>
    </row>
    <row r="18" spans="1:19" x14ac:dyDescent="0.3">
      <c r="A18" s="64"/>
      <c r="B18" s="65"/>
      <c r="C18" s="65"/>
      <c r="D18" s="65"/>
      <c r="E18" s="65"/>
      <c r="F18" s="65"/>
      <c r="G18" s="65"/>
      <c r="H18" s="65"/>
      <c r="I18" s="66"/>
    </row>
    <row r="19" spans="1:19" x14ac:dyDescent="0.3">
      <c r="A19" s="64"/>
      <c r="B19" s="65" t="s">
        <v>338</v>
      </c>
      <c r="C19" s="65"/>
      <c r="D19" s="65"/>
      <c r="E19" s="65"/>
      <c r="F19" s="65"/>
      <c r="G19" s="65"/>
      <c r="H19" s="65"/>
      <c r="I19" s="66"/>
    </row>
    <row r="20" spans="1:19" x14ac:dyDescent="0.3">
      <c r="A20" s="64"/>
      <c r="B20" s="65"/>
      <c r="C20" s="65"/>
      <c r="D20" s="65"/>
      <c r="E20" s="65"/>
      <c r="F20" s="65"/>
      <c r="G20" s="65"/>
      <c r="H20" s="65"/>
      <c r="I20" s="66"/>
    </row>
    <row r="21" spans="1:19" x14ac:dyDescent="0.3">
      <c r="A21" s="64">
        <v>1</v>
      </c>
      <c r="B21" s="65" t="s">
        <v>421</v>
      </c>
      <c r="C21" s="65"/>
      <c r="D21" s="65"/>
      <c r="E21" s="65"/>
      <c r="F21" s="65"/>
      <c r="G21" s="65"/>
      <c r="H21" s="65"/>
      <c r="I21" s="66"/>
    </row>
    <row r="22" spans="1:19" x14ac:dyDescent="0.3">
      <c r="A22" s="67">
        <v>2</v>
      </c>
      <c r="B22" s="68" t="s">
        <v>422</v>
      </c>
      <c r="C22" s="68"/>
      <c r="D22" s="68"/>
      <c r="E22" s="68"/>
      <c r="F22" s="68"/>
      <c r="G22" s="68"/>
      <c r="H22" s="68"/>
      <c r="I22" s="69"/>
    </row>
    <row r="24" spans="1:19" x14ac:dyDescent="0.3">
      <c r="B24" s="61" t="s">
        <v>339</v>
      </c>
      <c r="C24" s="62"/>
      <c r="D24" s="62"/>
      <c r="E24" s="62"/>
      <c r="F24" s="62"/>
      <c r="G24" s="63"/>
      <c r="I24" s="61" t="s">
        <v>373</v>
      </c>
      <c r="J24" s="62"/>
      <c r="K24" s="62"/>
      <c r="L24" s="62"/>
      <c r="M24" s="62"/>
      <c r="N24" s="63"/>
    </row>
    <row r="25" spans="1:19" x14ac:dyDescent="0.3">
      <c r="B25" s="64" t="s">
        <v>340</v>
      </c>
      <c r="C25" s="65"/>
      <c r="D25" s="65"/>
      <c r="E25" s="65"/>
      <c r="F25" s="65"/>
      <c r="G25" s="66"/>
      <c r="I25" s="67"/>
      <c r="J25" s="68"/>
      <c r="K25" s="68"/>
      <c r="L25" s="68"/>
      <c r="M25" s="68"/>
      <c r="N25" s="69"/>
    </row>
    <row r="26" spans="1:19" x14ac:dyDescent="0.3">
      <c r="B26" s="67" t="s">
        <v>413</v>
      </c>
      <c r="C26" s="68"/>
      <c r="D26" s="68"/>
      <c r="E26" s="68"/>
      <c r="F26" s="68"/>
      <c r="G26" s="69"/>
      <c r="S26" s="77" t="s">
        <v>336</v>
      </c>
    </row>
    <row r="27" spans="1:19" x14ac:dyDescent="0.3">
      <c r="I27" s="3" t="s">
        <v>435</v>
      </c>
      <c r="J27" s="3">
        <v>822</v>
      </c>
      <c r="S27" s="31">
        <v>716</v>
      </c>
    </row>
    <row r="28" spans="1:19" x14ac:dyDescent="0.3">
      <c r="B28" s="3" t="s">
        <v>419</v>
      </c>
      <c r="C28" s="3">
        <v>822</v>
      </c>
      <c r="I28" s="3" t="s">
        <v>374</v>
      </c>
      <c r="J28" s="3" t="s">
        <v>366</v>
      </c>
      <c r="S28" s="31">
        <v>926</v>
      </c>
    </row>
    <row r="29" spans="1:19" x14ac:dyDescent="0.3">
      <c r="B29" s="3" t="s">
        <v>374</v>
      </c>
      <c r="C29" s="3">
        <v>202</v>
      </c>
      <c r="I29" s="3" t="s">
        <v>375</v>
      </c>
      <c r="J29" s="6">
        <f>_xlfn.STDEV.S(S27:S314)</f>
        <v>168.74662809754025</v>
      </c>
      <c r="L29" t="str">
        <f ca="1">_xlfn.IFNA(_xlfn.FORMULATEXT(J29),"")</f>
        <v>=STDEV.S(S27:S314)</v>
      </c>
      <c r="S29" s="31">
        <v>722</v>
      </c>
    </row>
    <row r="30" spans="1:19" x14ac:dyDescent="0.3">
      <c r="B30" s="3" t="s">
        <v>357</v>
      </c>
      <c r="C30" s="3" t="s">
        <v>358</v>
      </c>
      <c r="D30" t="s">
        <v>414</v>
      </c>
      <c r="I30" s="3" t="s">
        <v>357</v>
      </c>
      <c r="J30" s="3" t="s">
        <v>359</v>
      </c>
      <c r="S30" s="31">
        <v>810</v>
      </c>
    </row>
    <row r="31" spans="1:19" x14ac:dyDescent="0.3">
      <c r="B31" s="3" t="s">
        <v>343</v>
      </c>
      <c r="C31" s="3">
        <v>35000</v>
      </c>
      <c r="I31" s="3" t="s">
        <v>343</v>
      </c>
      <c r="J31" s="3">
        <v>35000</v>
      </c>
      <c r="S31" s="31">
        <v>873</v>
      </c>
    </row>
    <row r="32" spans="1:19" x14ac:dyDescent="0.3">
      <c r="B32" s="3" t="s">
        <v>344</v>
      </c>
      <c r="C32" s="3">
        <v>300</v>
      </c>
      <c r="I32" s="3" t="s">
        <v>344</v>
      </c>
      <c r="J32" s="3">
        <v>300</v>
      </c>
      <c r="S32" s="31">
        <v>873</v>
      </c>
    </row>
    <row r="33" spans="2:19" x14ac:dyDescent="0.3">
      <c r="B33" s="3" t="s">
        <v>61</v>
      </c>
      <c r="C33" s="3">
        <v>850</v>
      </c>
      <c r="I33" s="3" t="s">
        <v>61</v>
      </c>
      <c r="J33" s="80">
        <f>AVERAGE(S27:S314)</f>
        <v>851.08680555555554</v>
      </c>
      <c r="L33" t="str">
        <f t="shared" ref="L33:L49" ca="1" si="0">_xlfn.IFNA(_xlfn.FORMULATEXT(J33),"")</f>
        <v>=AVERAGE(S27:S314)</v>
      </c>
      <c r="S33" s="31">
        <v>1074</v>
      </c>
    </row>
    <row r="34" spans="2:19" x14ac:dyDescent="0.3">
      <c r="B34" s="3" t="s">
        <v>398</v>
      </c>
      <c r="C34" s="80">
        <f>C33-C28</f>
        <v>28</v>
      </c>
      <c r="E34" t="str">
        <f t="shared" ref="E34:E49" ca="1" si="1">_xlfn.IFNA(_xlfn.FORMULATEXT(C34),"")</f>
        <v>=C33-C28</v>
      </c>
      <c r="I34" s="3" t="s">
        <v>398</v>
      </c>
      <c r="J34" s="80">
        <f>J33-J27</f>
        <v>29.086805555555543</v>
      </c>
      <c r="L34" t="str">
        <f t="shared" ca="1" si="0"/>
        <v>=J33-J27</v>
      </c>
      <c r="S34" s="31">
        <v>1135</v>
      </c>
    </row>
    <row r="35" spans="2:19" x14ac:dyDescent="0.3">
      <c r="B35" s="3" t="s">
        <v>33</v>
      </c>
      <c r="C35" s="6">
        <f>C32/C31</f>
        <v>8.5714285714285719E-3</v>
      </c>
      <c r="E35" t="str">
        <f t="shared" ca="1" si="1"/>
        <v>=C32/C31</v>
      </c>
      <c r="I35" s="3" t="s">
        <v>33</v>
      </c>
      <c r="J35" s="6">
        <f>J32/J31</f>
        <v>8.5714285714285719E-3</v>
      </c>
      <c r="L35" t="str">
        <f t="shared" ca="1" si="0"/>
        <v>=J32/J31</v>
      </c>
      <c r="S35" s="31">
        <v>763</v>
      </c>
    </row>
    <row r="36" spans="2:19" x14ac:dyDescent="0.3">
      <c r="B36" s="3" t="s">
        <v>55</v>
      </c>
      <c r="C36" s="6">
        <f>C29/SQRT(C32)</f>
        <v>11.662475437630439</v>
      </c>
      <c r="E36" t="str">
        <f t="shared" ca="1" si="1"/>
        <v>=C29/SQRT(C32)</v>
      </c>
      <c r="I36" s="3" t="s">
        <v>55</v>
      </c>
      <c r="J36" s="6">
        <f>J29/SQRT(J32)</f>
        <v>9.7425911156956531</v>
      </c>
      <c r="L36" t="str">
        <f t="shared" ca="1" si="0"/>
        <v>=J29/SQRT(J32)</v>
      </c>
      <c r="S36" s="31">
        <v>1074</v>
      </c>
    </row>
    <row r="37" spans="2:19" x14ac:dyDescent="0.3">
      <c r="B37" s="3" t="s">
        <v>402</v>
      </c>
      <c r="C37" s="3">
        <v>0.05</v>
      </c>
      <c r="I37" s="3" t="s">
        <v>345</v>
      </c>
      <c r="J37" s="3">
        <v>0.05</v>
      </c>
      <c r="S37" s="31">
        <v>675</v>
      </c>
    </row>
    <row r="38" spans="2:19" x14ac:dyDescent="0.3">
      <c r="B38" s="3" t="s">
        <v>341</v>
      </c>
      <c r="C38" s="6">
        <f>1-C37</f>
        <v>0.95</v>
      </c>
      <c r="E38" t="str">
        <f t="shared" ca="1" si="1"/>
        <v>=1-C37</v>
      </c>
      <c r="I38" s="3" t="s">
        <v>341</v>
      </c>
      <c r="J38" s="6">
        <f>1-J37</f>
        <v>0.95</v>
      </c>
      <c r="L38" t="str">
        <f t="shared" ca="1" si="0"/>
        <v>=1-J37</v>
      </c>
      <c r="S38" s="31">
        <v>824</v>
      </c>
    </row>
    <row r="39" spans="2:19" x14ac:dyDescent="0.3">
      <c r="B39" s="3" t="s">
        <v>342</v>
      </c>
      <c r="C39" s="6">
        <f>C37/2</f>
        <v>2.5000000000000001E-2</v>
      </c>
      <c r="E39" t="str">
        <f t="shared" ca="1" si="1"/>
        <v>=C37/2</v>
      </c>
      <c r="I39" s="3" t="s">
        <v>342</v>
      </c>
      <c r="J39" s="6">
        <f>J37/2</f>
        <v>2.5000000000000001E-2</v>
      </c>
      <c r="L39" t="str">
        <f t="shared" ca="1" si="0"/>
        <v>=J37/2</v>
      </c>
      <c r="S39" s="31">
        <v>988</v>
      </c>
    </row>
    <row r="40" spans="2:19" x14ac:dyDescent="0.3">
      <c r="B40" s="3" t="s">
        <v>346</v>
      </c>
      <c r="C40" s="24">
        <f>_xlfn.NORM.S.INV(1-C39)</f>
        <v>1.9599639845400536</v>
      </c>
      <c r="D40" t="s">
        <v>428</v>
      </c>
      <c r="E40" t="str">
        <f t="shared" ca="1" si="1"/>
        <v>=NORM.S.INV(1-C39)</v>
      </c>
      <c r="I40" s="3" t="s">
        <v>346</v>
      </c>
      <c r="J40" s="6">
        <f>_xlfn.T.INV(1-J39,J32-1)</f>
        <v>1.9679296690656669</v>
      </c>
      <c r="L40" t="str">
        <f t="shared" ca="1" si="0"/>
        <v>=T.INV(1-J39,J32-1)</v>
      </c>
      <c r="S40" s="31">
        <v>873</v>
      </c>
    </row>
    <row r="41" spans="2:19" x14ac:dyDescent="0.3">
      <c r="B41" s="3" t="s">
        <v>58</v>
      </c>
      <c r="C41" s="6">
        <f>C36*C40</f>
        <v>22.85803182833866</v>
      </c>
      <c r="E41" t="str">
        <f ca="1">_xlfn.IFNA(_xlfn.FORMULATEXT(C41),"")</f>
        <v>=C36*C40</v>
      </c>
      <c r="I41" s="3" t="s">
        <v>399</v>
      </c>
      <c r="J41" s="6">
        <f>(J33-J27)/J36</f>
        <v>2.9855307700120646</v>
      </c>
      <c r="L41" t="str">
        <f t="shared" ca="1" si="0"/>
        <v>=(J33-J27)/J36</v>
      </c>
      <c r="S41" s="31">
        <v>824</v>
      </c>
    </row>
    <row r="42" spans="2:19" x14ac:dyDescent="0.3">
      <c r="B42" s="3" t="s">
        <v>347</v>
      </c>
      <c r="C42" s="6">
        <f>C28-C41</f>
        <v>799.14196817166135</v>
      </c>
      <c r="E42" t="str">
        <f ca="1">_xlfn.IFNA(_xlfn.FORMULATEXT(C42),"")</f>
        <v>=C28-C41</v>
      </c>
      <c r="I42" s="3" t="s">
        <v>400</v>
      </c>
      <c r="J42" s="93">
        <f>1-_xlfn.T.DIST(J41,J32-1,1)</f>
        <v>1.5324035230106503E-3</v>
      </c>
      <c r="L42" t="str">
        <f t="shared" ca="1" si="0"/>
        <v>=1-T.DIST(J41,J32-1,1)</v>
      </c>
      <c r="S42" s="31">
        <v>873</v>
      </c>
    </row>
    <row r="43" spans="2:19" x14ac:dyDescent="0.3">
      <c r="B43" s="3" t="s">
        <v>348</v>
      </c>
      <c r="C43" s="6">
        <f>C28+C41</f>
        <v>844.85803182833865</v>
      </c>
      <c r="E43" t="str">
        <f ca="1">_xlfn.IFNA(_xlfn.FORMULATEXT(C43),"")</f>
        <v>=C28+C41</v>
      </c>
      <c r="I43" s="3" t="s">
        <v>58</v>
      </c>
      <c r="J43" s="6">
        <f>J36*J40</f>
        <v>19.172734110153055</v>
      </c>
      <c r="L43" t="str">
        <f t="shared" ca="1" si="0"/>
        <v>=J36*J40</v>
      </c>
      <c r="S43" s="31">
        <v>622</v>
      </c>
    </row>
    <row r="44" spans="2:19" x14ac:dyDescent="0.3">
      <c r="B44" s="3" t="s">
        <v>412</v>
      </c>
      <c r="C44" s="24">
        <f>C34/C36</f>
        <v>2.4008625055410184</v>
      </c>
      <c r="E44" t="str">
        <f t="shared" ca="1" si="1"/>
        <v>=C34/C36</v>
      </c>
      <c r="I44" s="3" t="s">
        <v>347</v>
      </c>
      <c r="J44" s="6">
        <f>J27-J43</f>
        <v>802.8272658898469</v>
      </c>
      <c r="L44" t="str">
        <f t="shared" ca="1" si="0"/>
        <v>=J27-J43</v>
      </c>
      <c r="S44" s="31">
        <v>1074</v>
      </c>
    </row>
    <row r="45" spans="2:19" x14ac:dyDescent="0.3">
      <c r="B45" s="3" t="s">
        <v>400</v>
      </c>
      <c r="C45" s="24">
        <f>(1-_xlfn.NORM.S.DIST(C44,1))*2</f>
        <v>1.6356480996612799E-2</v>
      </c>
      <c r="E45" t="str">
        <f t="shared" ca="1" si="1"/>
        <v>=(1-NORM.S.DIST(C44,1))*2</v>
      </c>
      <c r="I45" s="3" t="s">
        <v>348</v>
      </c>
      <c r="J45" s="6">
        <f>J27+J43</f>
        <v>841.1727341101531</v>
      </c>
      <c r="L45" t="str">
        <f t="shared" ca="1" si="0"/>
        <v>=J27+J43</v>
      </c>
      <c r="S45" s="31">
        <v>867</v>
      </c>
    </row>
    <row r="46" spans="2:19" x14ac:dyDescent="0.3">
      <c r="B46" s="78" t="s">
        <v>354</v>
      </c>
      <c r="I46" s="78" t="s">
        <v>354</v>
      </c>
      <c r="S46" s="31">
        <v>824</v>
      </c>
    </row>
    <row r="47" spans="2:19" x14ac:dyDescent="0.3">
      <c r="B47" s="78" t="s">
        <v>420</v>
      </c>
      <c r="I47" s="78" t="s">
        <v>353</v>
      </c>
      <c r="S47" s="31">
        <v>722</v>
      </c>
    </row>
    <row r="48" spans="2:19" x14ac:dyDescent="0.3">
      <c r="B48" s="3" t="s">
        <v>351</v>
      </c>
      <c r="C48" s="6">
        <f>C33-C41</f>
        <v>827.14196817166135</v>
      </c>
      <c r="E48" t="str">
        <f t="shared" ca="1" si="1"/>
        <v>=C33-C41</v>
      </c>
      <c r="I48" s="3" t="s">
        <v>351</v>
      </c>
      <c r="J48" s="6">
        <f>J33-J43</f>
        <v>831.91407144540244</v>
      </c>
      <c r="L48" t="str">
        <f t="shared" ca="1" si="0"/>
        <v>=J33-J43</v>
      </c>
      <c r="S48" s="31">
        <v>703</v>
      </c>
    </row>
    <row r="49" spans="2:19" x14ac:dyDescent="0.3">
      <c r="B49" s="3" t="s">
        <v>352</v>
      </c>
      <c r="C49" s="6">
        <f>C33+C41</f>
        <v>872.85803182833865</v>
      </c>
      <c r="E49" t="str">
        <f t="shared" ca="1" si="1"/>
        <v>=C33+C41</v>
      </c>
      <c r="I49" s="3" t="s">
        <v>352</v>
      </c>
      <c r="J49" s="6">
        <f>J33+J43</f>
        <v>870.25953966570864</v>
      </c>
      <c r="L49" t="str">
        <f t="shared" ca="1" si="0"/>
        <v>=J33+J43</v>
      </c>
      <c r="S49" s="31">
        <v>824</v>
      </c>
    </row>
    <row r="50" spans="2:19" x14ac:dyDescent="0.3">
      <c r="B50" s="78" t="s">
        <v>355</v>
      </c>
      <c r="C50" t="s">
        <v>427</v>
      </c>
      <c r="I50" s="78" t="s">
        <v>355</v>
      </c>
      <c r="S50" s="31">
        <v>824</v>
      </c>
    </row>
    <row r="51" spans="2:19" x14ac:dyDescent="0.3">
      <c r="B51" s="78" t="s">
        <v>356</v>
      </c>
      <c r="I51" s="78" t="s">
        <v>356</v>
      </c>
      <c r="S51" s="31">
        <v>424</v>
      </c>
    </row>
    <row r="52" spans="2:19" x14ac:dyDescent="0.3">
      <c r="S52" s="31">
        <v>962</v>
      </c>
    </row>
    <row r="53" spans="2:19" x14ac:dyDescent="0.3">
      <c r="B53" s="61" t="s">
        <v>360</v>
      </c>
      <c r="C53" s="62"/>
      <c r="D53" s="62"/>
      <c r="E53" s="62"/>
      <c r="F53" s="62"/>
      <c r="G53" s="63"/>
      <c r="S53" s="31">
        <v>1002</v>
      </c>
    </row>
    <row r="54" spans="2:19" x14ac:dyDescent="0.3">
      <c r="B54" s="64" t="s">
        <v>361</v>
      </c>
      <c r="C54" s="65"/>
      <c r="D54" s="65"/>
      <c r="E54" s="65"/>
      <c r="F54" s="65"/>
      <c r="G54" s="66"/>
      <c r="S54" s="31">
        <v>926</v>
      </c>
    </row>
    <row r="55" spans="2:19" x14ac:dyDescent="0.3">
      <c r="B55" s="64" t="s">
        <v>362</v>
      </c>
      <c r="C55" s="65"/>
      <c r="D55" s="65"/>
      <c r="E55" s="65"/>
      <c r="F55" s="65"/>
      <c r="G55" s="66"/>
      <c r="S55" s="31">
        <v>988</v>
      </c>
    </row>
    <row r="56" spans="2:19" x14ac:dyDescent="0.3">
      <c r="B56" s="64" t="s">
        <v>363</v>
      </c>
      <c r="C56" s="65"/>
      <c r="D56" s="65"/>
      <c r="E56" s="65"/>
      <c r="F56" s="65"/>
      <c r="G56" s="66"/>
      <c r="S56" s="31">
        <v>926</v>
      </c>
    </row>
    <row r="57" spans="2:19" x14ac:dyDescent="0.3">
      <c r="B57" s="67" t="s">
        <v>364</v>
      </c>
      <c r="C57" s="68"/>
      <c r="D57" s="68"/>
      <c r="E57" s="68"/>
      <c r="F57" s="68"/>
      <c r="G57" s="69"/>
      <c r="S57" s="31">
        <v>1105</v>
      </c>
    </row>
    <row r="58" spans="2:19" x14ac:dyDescent="0.3">
      <c r="S58" s="31">
        <v>761</v>
      </c>
    </row>
    <row r="59" spans="2:19" x14ac:dyDescent="0.3">
      <c r="B59" s="79" t="s">
        <v>365</v>
      </c>
      <c r="D59" s="3" t="s">
        <v>419</v>
      </c>
      <c r="E59" s="3" t="s">
        <v>366</v>
      </c>
      <c r="S59" s="31">
        <v>926</v>
      </c>
    </row>
    <row r="60" spans="2:19" x14ac:dyDescent="0.3">
      <c r="B60" s="3">
        <v>1907</v>
      </c>
      <c r="D60" s="3" t="s">
        <v>374</v>
      </c>
      <c r="E60" s="3" t="s">
        <v>366</v>
      </c>
      <c r="S60" s="31">
        <v>886</v>
      </c>
    </row>
    <row r="61" spans="2:19" x14ac:dyDescent="0.3">
      <c r="B61" s="3">
        <v>2501</v>
      </c>
      <c r="D61" s="3" t="s">
        <v>357</v>
      </c>
      <c r="E61" s="3" t="s">
        <v>359</v>
      </c>
      <c r="F61" t="s">
        <v>415</v>
      </c>
      <c r="S61" s="31">
        <v>1035</v>
      </c>
    </row>
    <row r="62" spans="2:19" x14ac:dyDescent="0.3">
      <c r="B62" s="3">
        <v>2258</v>
      </c>
      <c r="D62" s="3" t="s">
        <v>343</v>
      </c>
      <c r="E62" s="3" t="s">
        <v>366</v>
      </c>
      <c r="S62" s="31">
        <v>775</v>
      </c>
    </row>
    <row r="63" spans="2:19" x14ac:dyDescent="0.3">
      <c r="B63" s="3">
        <v>2410</v>
      </c>
      <c r="D63" s="3" t="s">
        <v>344</v>
      </c>
      <c r="E63" s="6">
        <f>COUNT(B60:B69)</f>
        <v>10</v>
      </c>
      <c r="G63" t="str">
        <f ca="1">_xlfn.IFNA(_xlfn.FORMULATEXT(E63),"")</f>
        <v>=COUNT(B60:B69)</v>
      </c>
      <c r="S63" s="31">
        <v>724</v>
      </c>
    </row>
    <row r="64" spans="2:19" x14ac:dyDescent="0.3">
      <c r="B64" s="3">
        <v>2942</v>
      </c>
      <c r="D64" s="3" t="s">
        <v>61</v>
      </c>
      <c r="E64" s="6">
        <f>AVERAGE(B60:B69)</f>
        <v>2408.8000000000002</v>
      </c>
      <c r="G64" t="str">
        <f t="shared" ref="G64:G75" ca="1" si="2">_xlfn.IFNA(_xlfn.FORMULATEXT(E64),"")</f>
        <v>=AVERAGE(B60:B69)</v>
      </c>
      <c r="S64" s="31">
        <v>671</v>
      </c>
    </row>
    <row r="65" spans="2:19" x14ac:dyDescent="0.3">
      <c r="B65" s="3">
        <v>2455</v>
      </c>
      <c r="D65" s="3" t="s">
        <v>368</v>
      </c>
      <c r="E65" s="6">
        <f>_xlfn.STDEV.S(B60:B69)</f>
        <v>304.00321635725453</v>
      </c>
      <c r="G65" t="str">
        <f t="shared" ca="1" si="2"/>
        <v>=STDEV.S(B60:B69)</v>
      </c>
      <c r="S65" s="31">
        <v>905</v>
      </c>
    </row>
    <row r="66" spans="2:19" x14ac:dyDescent="0.3">
      <c r="B66" s="3">
        <v>2058</v>
      </c>
      <c r="D66" s="3" t="s">
        <v>369</v>
      </c>
      <c r="E66" s="3">
        <v>1</v>
      </c>
      <c r="G66" t="str">
        <f t="shared" ca="1" si="2"/>
        <v/>
      </c>
      <c r="S66" s="31">
        <v>915</v>
      </c>
    </row>
    <row r="67" spans="2:19" x14ac:dyDescent="0.3">
      <c r="B67" s="3">
        <v>2298</v>
      </c>
      <c r="D67" s="3" t="s">
        <v>33</v>
      </c>
      <c r="E67" s="3" t="s">
        <v>366</v>
      </c>
      <c r="G67" t="str">
        <f t="shared" ca="1" si="2"/>
        <v/>
      </c>
      <c r="S67" s="31">
        <v>516</v>
      </c>
    </row>
    <row r="68" spans="2:19" x14ac:dyDescent="0.3">
      <c r="B68" s="3">
        <v>2751</v>
      </c>
      <c r="D68" s="3" t="s">
        <v>55</v>
      </c>
      <c r="E68" s="6">
        <f>E65/SQRT(E63)</f>
        <v>96.134257970588038</v>
      </c>
      <c r="G68" t="str">
        <f t="shared" ca="1" si="2"/>
        <v>=E65/SQRT(E63)</v>
      </c>
      <c r="S68" s="31">
        <v>926</v>
      </c>
    </row>
    <row r="69" spans="2:19" x14ac:dyDescent="0.3">
      <c r="B69" s="3">
        <v>2508</v>
      </c>
      <c r="D69" s="3" t="s">
        <v>345</v>
      </c>
      <c r="E69" s="3">
        <v>0.05</v>
      </c>
      <c r="G69" t="str">
        <f t="shared" ca="1" si="2"/>
        <v/>
      </c>
      <c r="S69" s="31">
        <v>715</v>
      </c>
    </row>
    <row r="70" spans="2:19" x14ac:dyDescent="0.3">
      <c r="D70" s="3" t="s">
        <v>341</v>
      </c>
      <c r="E70" s="6">
        <f>1-E69</f>
        <v>0.95</v>
      </c>
      <c r="G70" t="str">
        <f t="shared" ca="1" si="2"/>
        <v>=1-E69</v>
      </c>
      <c r="S70" s="31">
        <v>842</v>
      </c>
    </row>
    <row r="71" spans="2:19" x14ac:dyDescent="0.3">
      <c r="D71" s="3" t="s">
        <v>342</v>
      </c>
      <c r="E71" s="6">
        <f>E69/2</f>
        <v>2.5000000000000001E-2</v>
      </c>
      <c r="G71" t="str">
        <f t="shared" ca="1" si="2"/>
        <v>=E69/2</v>
      </c>
      <c r="S71" s="31">
        <v>618</v>
      </c>
    </row>
    <row r="72" spans="2:19" x14ac:dyDescent="0.3">
      <c r="D72" s="3" t="s">
        <v>367</v>
      </c>
      <c r="E72" s="6">
        <f>_xlfn.T.INV(1-E71,E63-E66)</f>
        <v>2.2621571627982049</v>
      </c>
      <c r="G72" t="str">
        <f t="shared" ca="1" si="2"/>
        <v>=T.INV(1-E71,E63-E66)</v>
      </c>
      <c r="I72" t="s">
        <v>428</v>
      </c>
      <c r="S72" s="31">
        <v>988</v>
      </c>
    </row>
    <row r="73" spans="2:19" x14ac:dyDescent="0.3">
      <c r="D73" s="3" t="s">
        <v>58</v>
      </c>
      <c r="E73" s="6">
        <f>E68*E72</f>
        <v>217.47080025845614</v>
      </c>
      <c r="G73" t="str">
        <f t="shared" ca="1" si="2"/>
        <v>=E68*E72</v>
      </c>
      <c r="S73" s="31">
        <v>872</v>
      </c>
    </row>
    <row r="74" spans="2:19" x14ac:dyDescent="0.3">
      <c r="D74" s="3" t="s">
        <v>351</v>
      </c>
      <c r="E74" s="6">
        <f>E64-E73</f>
        <v>2191.329199741544</v>
      </c>
      <c r="G74" t="str">
        <f t="shared" ca="1" si="2"/>
        <v>=E64-E73</v>
      </c>
      <c r="S74" s="31">
        <v>769</v>
      </c>
    </row>
    <row r="75" spans="2:19" x14ac:dyDescent="0.3">
      <c r="D75" s="3" t="s">
        <v>352</v>
      </c>
      <c r="E75" s="6">
        <f>E64+E73</f>
        <v>2626.2708002584563</v>
      </c>
      <c r="G75" t="str">
        <f t="shared" ca="1" si="2"/>
        <v>=E64+E73</v>
      </c>
      <c r="S75" s="31">
        <v>819</v>
      </c>
    </row>
    <row r="76" spans="2:19" x14ac:dyDescent="0.3">
      <c r="S76" s="31">
        <v>549</v>
      </c>
    </row>
    <row r="77" spans="2:19" x14ac:dyDescent="0.3">
      <c r="D77" t="s">
        <v>376</v>
      </c>
      <c r="S77" s="31">
        <v>843</v>
      </c>
    </row>
    <row r="78" spans="2:19" x14ac:dyDescent="0.3">
      <c r="S78" s="31">
        <v>921</v>
      </c>
    </row>
    <row r="79" spans="2:19" x14ac:dyDescent="0.3">
      <c r="D79" t="s">
        <v>372</v>
      </c>
      <c r="S79" s="31">
        <v>1074</v>
      </c>
    </row>
    <row r="80" spans="2:19" x14ac:dyDescent="0.3">
      <c r="S80" s="31">
        <v>926</v>
      </c>
    </row>
    <row r="81" spans="4:19" x14ac:dyDescent="0.3">
      <c r="D81" t="s">
        <v>370</v>
      </c>
      <c r="S81" s="31">
        <v>824</v>
      </c>
    </row>
    <row r="82" spans="4:19" x14ac:dyDescent="0.3">
      <c r="D82" t="s">
        <v>371</v>
      </c>
      <c r="S82" s="31">
        <v>1030</v>
      </c>
    </row>
    <row r="83" spans="4:19" x14ac:dyDescent="0.3">
      <c r="S83" s="31">
        <v>870</v>
      </c>
    </row>
    <row r="84" spans="4:19" x14ac:dyDescent="0.3">
      <c r="S84" s="31">
        <v>476</v>
      </c>
    </row>
    <row r="85" spans="4:19" x14ac:dyDescent="0.3">
      <c r="S85" s="31">
        <v>988</v>
      </c>
    </row>
    <row r="86" spans="4:19" x14ac:dyDescent="0.3">
      <c r="S86" s="31">
        <v>745</v>
      </c>
    </row>
    <row r="87" spans="4:19" x14ac:dyDescent="0.3">
      <c r="S87" s="31">
        <v>736</v>
      </c>
    </row>
    <row r="88" spans="4:19" x14ac:dyDescent="0.3">
      <c r="S88" s="31">
        <v>873</v>
      </c>
    </row>
    <row r="89" spans="4:19" x14ac:dyDescent="0.3">
      <c r="S89" s="31">
        <v>905</v>
      </c>
    </row>
    <row r="90" spans="4:19" x14ac:dyDescent="0.3">
      <c r="S90" s="31">
        <v>988</v>
      </c>
    </row>
    <row r="91" spans="4:19" x14ac:dyDescent="0.3">
      <c r="S91" s="31">
        <v>988</v>
      </c>
    </row>
    <row r="92" spans="4:19" x14ac:dyDescent="0.3">
      <c r="S92" s="31">
        <v>1074</v>
      </c>
    </row>
    <row r="93" spans="4:19" x14ac:dyDescent="0.3">
      <c r="S93" s="31">
        <v>1184</v>
      </c>
    </row>
    <row r="94" spans="4:19" x14ac:dyDescent="0.3">
      <c r="S94" s="31">
        <v>775</v>
      </c>
    </row>
    <row r="95" spans="4:19" x14ac:dyDescent="0.3">
      <c r="S95" s="31">
        <v>824</v>
      </c>
    </row>
    <row r="96" spans="4:19" x14ac:dyDescent="0.3">
      <c r="S96" s="31">
        <v>926</v>
      </c>
    </row>
    <row r="97" spans="19:19" x14ac:dyDescent="0.3">
      <c r="S97" s="31">
        <v>588</v>
      </c>
    </row>
    <row r="98" spans="19:19" x14ac:dyDescent="0.3">
      <c r="S98" s="31">
        <v>761</v>
      </c>
    </row>
    <row r="99" spans="19:19" x14ac:dyDescent="0.3">
      <c r="S99" s="31">
        <v>739</v>
      </c>
    </row>
    <row r="100" spans="19:19" x14ac:dyDescent="0.3">
      <c r="S100" s="31">
        <v>907</v>
      </c>
    </row>
    <row r="101" spans="19:19" x14ac:dyDescent="0.3">
      <c r="S101" s="31">
        <v>722</v>
      </c>
    </row>
    <row r="102" spans="19:19" x14ac:dyDescent="0.3">
      <c r="S102" s="31">
        <v>1108</v>
      </c>
    </row>
    <row r="103" spans="19:19" x14ac:dyDescent="0.3">
      <c r="S103" s="31">
        <v>722</v>
      </c>
    </row>
    <row r="104" spans="19:19" x14ac:dyDescent="0.3">
      <c r="S104" s="31">
        <v>1074</v>
      </c>
    </row>
    <row r="105" spans="19:19" x14ac:dyDescent="0.3">
      <c r="S105" s="31">
        <v>1074</v>
      </c>
    </row>
    <row r="106" spans="19:19" x14ac:dyDescent="0.3">
      <c r="S106" s="31">
        <v>824</v>
      </c>
    </row>
    <row r="107" spans="19:19" x14ac:dyDescent="0.3">
      <c r="S107" s="31">
        <v>532</v>
      </c>
    </row>
    <row r="108" spans="19:19" x14ac:dyDescent="0.3">
      <c r="S108" s="31">
        <v>824</v>
      </c>
    </row>
    <row r="109" spans="19:19" x14ac:dyDescent="0.3">
      <c r="S109" s="31">
        <v>760</v>
      </c>
    </row>
    <row r="110" spans="19:19" x14ac:dyDescent="0.3">
      <c r="S110" s="31">
        <v>926</v>
      </c>
    </row>
    <row r="111" spans="19:19" x14ac:dyDescent="0.3">
      <c r="S111" s="31">
        <v>1074</v>
      </c>
    </row>
    <row r="112" spans="19:19" x14ac:dyDescent="0.3">
      <c r="S112" s="31">
        <v>1074</v>
      </c>
    </row>
    <row r="113" spans="19:19" x14ac:dyDescent="0.3">
      <c r="S113" s="31">
        <v>873</v>
      </c>
    </row>
    <row r="114" spans="19:19" x14ac:dyDescent="0.3">
      <c r="S114" s="31">
        <v>1074</v>
      </c>
    </row>
    <row r="115" spans="19:19" x14ac:dyDescent="0.3">
      <c r="S115" s="31">
        <v>910</v>
      </c>
    </row>
    <row r="116" spans="19:19" x14ac:dyDescent="0.3">
      <c r="S116" s="31">
        <v>528</v>
      </c>
    </row>
    <row r="117" spans="19:19" x14ac:dyDescent="0.3">
      <c r="S117" s="31">
        <v>873</v>
      </c>
    </row>
    <row r="118" spans="19:19" x14ac:dyDescent="0.3">
      <c r="S118" s="31">
        <v>686</v>
      </c>
    </row>
    <row r="119" spans="19:19" x14ac:dyDescent="0.3">
      <c r="S119" s="31">
        <v>390</v>
      </c>
    </row>
    <row r="120" spans="19:19" x14ac:dyDescent="0.3">
      <c r="S120" s="31">
        <v>873</v>
      </c>
    </row>
    <row r="121" spans="19:19" x14ac:dyDescent="0.3">
      <c r="S121" s="31">
        <v>852</v>
      </c>
    </row>
    <row r="122" spans="19:19" x14ac:dyDescent="0.3">
      <c r="S122" s="31">
        <v>1074</v>
      </c>
    </row>
    <row r="123" spans="19:19" x14ac:dyDescent="0.3">
      <c r="S123" s="31">
        <v>692</v>
      </c>
    </row>
    <row r="124" spans="19:19" x14ac:dyDescent="0.3">
      <c r="S124" s="31">
        <v>816</v>
      </c>
    </row>
    <row r="125" spans="19:19" x14ac:dyDescent="0.3">
      <c r="S125" s="31">
        <v>873</v>
      </c>
    </row>
    <row r="126" spans="19:19" x14ac:dyDescent="0.3">
      <c r="S126" s="31">
        <v>996</v>
      </c>
    </row>
    <row r="127" spans="19:19" x14ac:dyDescent="0.3">
      <c r="S127" s="31">
        <v>717</v>
      </c>
    </row>
    <row r="128" spans="19:19" x14ac:dyDescent="0.3">
      <c r="S128" s="31">
        <v>926</v>
      </c>
    </row>
    <row r="129" spans="19:19" x14ac:dyDescent="0.3">
      <c r="S129" s="31">
        <v>775</v>
      </c>
    </row>
    <row r="130" spans="19:19" x14ac:dyDescent="0.3">
      <c r="S130" s="31">
        <v>1074</v>
      </c>
    </row>
    <row r="131" spans="19:19" x14ac:dyDescent="0.3">
      <c r="S131" s="31">
        <v>806</v>
      </c>
    </row>
    <row r="132" spans="19:19" x14ac:dyDescent="0.3">
      <c r="S132" s="31">
        <v>722</v>
      </c>
    </row>
    <row r="133" spans="19:19" x14ac:dyDescent="0.3">
      <c r="S133" s="31">
        <v>775</v>
      </c>
    </row>
    <row r="134" spans="19:19" x14ac:dyDescent="0.3">
      <c r="S134" s="31">
        <v>836</v>
      </c>
    </row>
    <row r="135" spans="19:19" x14ac:dyDescent="0.3">
      <c r="S135" s="31">
        <v>743</v>
      </c>
    </row>
    <row r="136" spans="19:19" x14ac:dyDescent="0.3">
      <c r="S136" s="31">
        <v>885</v>
      </c>
    </row>
    <row r="137" spans="19:19" x14ac:dyDescent="0.3">
      <c r="S137" s="31">
        <v>991</v>
      </c>
    </row>
    <row r="138" spans="19:19" x14ac:dyDescent="0.3">
      <c r="S138" s="31">
        <v>1226</v>
      </c>
    </row>
    <row r="139" spans="19:19" x14ac:dyDescent="0.3">
      <c r="S139" s="31">
        <v>763</v>
      </c>
    </row>
    <row r="140" spans="19:19" x14ac:dyDescent="0.3">
      <c r="S140" s="31">
        <v>673</v>
      </c>
    </row>
    <row r="141" spans="19:19" x14ac:dyDescent="0.3">
      <c r="S141" s="31">
        <v>951</v>
      </c>
    </row>
    <row r="142" spans="19:19" x14ac:dyDescent="0.3">
      <c r="S142" s="31">
        <v>771</v>
      </c>
    </row>
    <row r="143" spans="19:19" x14ac:dyDescent="0.3">
      <c r="S143" s="31">
        <v>926</v>
      </c>
    </row>
    <row r="144" spans="19:19" x14ac:dyDescent="0.3">
      <c r="S144" s="31">
        <v>758</v>
      </c>
    </row>
    <row r="145" spans="19:19" x14ac:dyDescent="0.3">
      <c r="S145" s="31">
        <v>988</v>
      </c>
    </row>
    <row r="146" spans="19:19" x14ac:dyDescent="0.3">
      <c r="S146" s="31">
        <v>628</v>
      </c>
    </row>
    <row r="147" spans="19:19" x14ac:dyDescent="0.3">
      <c r="S147" s="31">
        <v>824</v>
      </c>
    </row>
    <row r="148" spans="19:19" x14ac:dyDescent="0.3">
      <c r="S148" s="31">
        <v>1074</v>
      </c>
    </row>
    <row r="149" spans="19:19" x14ac:dyDescent="0.3">
      <c r="S149" s="31">
        <v>626</v>
      </c>
    </row>
    <row r="150" spans="19:19" x14ac:dyDescent="0.3">
      <c r="S150" s="31">
        <v>1074</v>
      </c>
    </row>
    <row r="151" spans="19:19" x14ac:dyDescent="0.3">
      <c r="S151" s="31">
        <v>954</v>
      </c>
    </row>
    <row r="152" spans="19:19" x14ac:dyDescent="0.3">
      <c r="S152" s="31">
        <v>788</v>
      </c>
    </row>
    <row r="153" spans="19:19" x14ac:dyDescent="0.3">
      <c r="S153" s="31">
        <v>1020</v>
      </c>
    </row>
    <row r="154" spans="19:19" x14ac:dyDescent="0.3">
      <c r="S154" s="31">
        <v>988</v>
      </c>
    </row>
    <row r="155" spans="19:19" x14ac:dyDescent="0.3">
      <c r="S155" s="31">
        <v>1010</v>
      </c>
    </row>
    <row r="156" spans="19:19" x14ac:dyDescent="0.3">
      <c r="S156" s="31">
        <v>605</v>
      </c>
    </row>
    <row r="157" spans="19:19" x14ac:dyDescent="0.3">
      <c r="S157" s="31">
        <v>775</v>
      </c>
    </row>
    <row r="158" spans="19:19" x14ac:dyDescent="0.3">
      <c r="S158" s="31">
        <v>775</v>
      </c>
    </row>
    <row r="159" spans="19:19" x14ac:dyDescent="0.3">
      <c r="S159" s="31">
        <v>926</v>
      </c>
    </row>
    <row r="160" spans="19:19" x14ac:dyDescent="0.3">
      <c r="S160" s="31">
        <v>722</v>
      </c>
    </row>
    <row r="161" spans="19:19" x14ac:dyDescent="0.3">
      <c r="S161" s="31">
        <v>1074</v>
      </c>
    </row>
    <row r="162" spans="19:19" x14ac:dyDescent="0.3">
      <c r="S162" s="31">
        <v>500</v>
      </c>
    </row>
    <row r="163" spans="19:19" x14ac:dyDescent="0.3">
      <c r="S163" s="31">
        <v>952</v>
      </c>
    </row>
    <row r="164" spans="19:19" x14ac:dyDescent="0.3">
      <c r="S164" s="31">
        <v>740</v>
      </c>
    </row>
    <row r="165" spans="19:19" x14ac:dyDescent="0.3">
      <c r="S165" s="31">
        <v>824</v>
      </c>
    </row>
    <row r="166" spans="19:19" x14ac:dyDescent="0.3">
      <c r="S166" s="31">
        <v>775</v>
      </c>
    </row>
    <row r="167" spans="19:19" x14ac:dyDescent="0.3">
      <c r="S167" s="31">
        <v>1232</v>
      </c>
    </row>
    <row r="168" spans="19:19" x14ac:dyDescent="0.3">
      <c r="S168" s="31">
        <v>926</v>
      </c>
    </row>
    <row r="169" spans="19:19" x14ac:dyDescent="0.3">
      <c r="S169" s="31">
        <v>765</v>
      </c>
    </row>
    <row r="170" spans="19:19" x14ac:dyDescent="0.3">
      <c r="S170" s="31">
        <v>460</v>
      </c>
    </row>
    <row r="171" spans="19:19" x14ac:dyDescent="0.3">
      <c r="S171" s="31">
        <v>436</v>
      </c>
    </row>
    <row r="172" spans="19:19" x14ac:dyDescent="0.3">
      <c r="S172" s="31">
        <v>601</v>
      </c>
    </row>
    <row r="173" spans="19:19" x14ac:dyDescent="0.3">
      <c r="S173" s="31">
        <v>967</v>
      </c>
    </row>
    <row r="174" spans="19:19" x14ac:dyDescent="0.3">
      <c r="S174" s="31">
        <v>988</v>
      </c>
    </row>
    <row r="175" spans="19:19" x14ac:dyDescent="0.3">
      <c r="S175" s="31">
        <v>776</v>
      </c>
    </row>
    <row r="176" spans="19:19" x14ac:dyDescent="0.3">
      <c r="S176" s="31">
        <v>706</v>
      </c>
    </row>
    <row r="177" spans="19:19" x14ac:dyDescent="0.3">
      <c r="S177" s="31">
        <v>571</v>
      </c>
    </row>
    <row r="178" spans="19:19" x14ac:dyDescent="0.3">
      <c r="S178" s="31">
        <v>906</v>
      </c>
    </row>
    <row r="179" spans="19:19" x14ac:dyDescent="0.3">
      <c r="S179" s="31">
        <v>769</v>
      </c>
    </row>
    <row r="180" spans="19:19" x14ac:dyDescent="0.3">
      <c r="S180" s="31">
        <v>616</v>
      </c>
    </row>
    <row r="181" spans="19:19" x14ac:dyDescent="0.3">
      <c r="S181" s="31">
        <v>1074</v>
      </c>
    </row>
    <row r="182" spans="19:19" x14ac:dyDescent="0.3">
      <c r="S182" s="31">
        <v>873</v>
      </c>
    </row>
    <row r="183" spans="19:19" x14ac:dyDescent="0.3">
      <c r="S183" s="31">
        <v>557</v>
      </c>
    </row>
    <row r="184" spans="19:19" x14ac:dyDescent="0.3">
      <c r="S184" s="31">
        <v>873</v>
      </c>
    </row>
    <row r="185" spans="19:19" x14ac:dyDescent="0.3">
      <c r="S185" s="31">
        <v>1268</v>
      </c>
    </row>
    <row r="186" spans="19:19" x14ac:dyDescent="0.3">
      <c r="S186" s="31">
        <v>1074</v>
      </c>
    </row>
    <row r="187" spans="19:19" x14ac:dyDescent="0.3">
      <c r="S187" s="31">
        <v>926</v>
      </c>
    </row>
    <row r="188" spans="19:19" x14ac:dyDescent="0.3">
      <c r="S188" s="31">
        <v>753</v>
      </c>
    </row>
    <row r="189" spans="19:19" x14ac:dyDescent="0.3">
      <c r="S189" s="31">
        <v>988</v>
      </c>
    </row>
    <row r="190" spans="19:19" x14ac:dyDescent="0.3">
      <c r="S190" s="31">
        <v>1050</v>
      </c>
    </row>
    <row r="191" spans="19:19" x14ac:dyDescent="0.3">
      <c r="S191" s="31">
        <v>710</v>
      </c>
    </row>
    <row r="192" spans="19:19" x14ac:dyDescent="0.3">
      <c r="S192" s="31">
        <v>403</v>
      </c>
    </row>
    <row r="193" spans="19:19" x14ac:dyDescent="0.3">
      <c r="S193" s="31">
        <v>775</v>
      </c>
    </row>
    <row r="194" spans="19:19" x14ac:dyDescent="0.3">
      <c r="S194" s="31">
        <v>926</v>
      </c>
    </row>
    <row r="195" spans="19:19" x14ac:dyDescent="0.3">
      <c r="S195" s="31">
        <v>824</v>
      </c>
    </row>
    <row r="196" spans="19:19" x14ac:dyDescent="0.3">
      <c r="S196" s="31">
        <v>886</v>
      </c>
    </row>
    <row r="197" spans="19:19" x14ac:dyDescent="0.3">
      <c r="S197" s="31">
        <v>1021</v>
      </c>
    </row>
    <row r="198" spans="19:19" x14ac:dyDescent="0.3">
      <c r="S198" s="31">
        <v>926</v>
      </c>
    </row>
    <row r="199" spans="19:19" x14ac:dyDescent="0.3">
      <c r="S199" s="31">
        <v>873</v>
      </c>
    </row>
    <row r="200" spans="19:19" x14ac:dyDescent="0.3">
      <c r="S200" s="31">
        <v>722</v>
      </c>
    </row>
    <row r="201" spans="19:19" x14ac:dyDescent="0.3">
      <c r="S201" s="31">
        <v>1074</v>
      </c>
    </row>
    <row r="202" spans="19:19" x14ac:dyDescent="0.3">
      <c r="S202" s="31">
        <v>687</v>
      </c>
    </row>
    <row r="203" spans="19:19" x14ac:dyDescent="0.3">
      <c r="S203" s="31">
        <v>873</v>
      </c>
    </row>
    <row r="204" spans="19:19" x14ac:dyDescent="0.3">
      <c r="S204" s="31">
        <v>1081</v>
      </c>
    </row>
    <row r="205" spans="19:19" x14ac:dyDescent="0.3">
      <c r="S205" s="31">
        <v>562</v>
      </c>
    </row>
    <row r="206" spans="19:19" x14ac:dyDescent="0.3">
      <c r="S206" s="31">
        <v>577</v>
      </c>
    </row>
    <row r="207" spans="19:19" x14ac:dyDescent="0.3">
      <c r="S207" s="31">
        <v>1074</v>
      </c>
    </row>
    <row r="208" spans="19:19" x14ac:dyDescent="0.3">
      <c r="S208" s="31">
        <v>759</v>
      </c>
    </row>
    <row r="209" spans="19:19" x14ac:dyDescent="0.3">
      <c r="S209" s="31">
        <v>988</v>
      </c>
    </row>
    <row r="210" spans="19:19" x14ac:dyDescent="0.3">
      <c r="S210" s="31">
        <v>1032</v>
      </c>
    </row>
    <row r="211" spans="19:19" x14ac:dyDescent="0.3">
      <c r="S211" s="31">
        <v>705</v>
      </c>
    </row>
    <row r="212" spans="19:19" x14ac:dyDescent="0.3">
      <c r="S212" s="31">
        <v>1090</v>
      </c>
    </row>
    <row r="213" spans="19:19" x14ac:dyDescent="0.3">
      <c r="S213" s="31">
        <v>939</v>
      </c>
    </row>
    <row r="214" spans="19:19" x14ac:dyDescent="0.3">
      <c r="S214" s="31">
        <v>1031</v>
      </c>
    </row>
    <row r="215" spans="19:19" x14ac:dyDescent="0.3">
      <c r="S215" s="31">
        <v>1221</v>
      </c>
    </row>
    <row r="216" spans="19:19" x14ac:dyDescent="0.3">
      <c r="S216" s="31">
        <v>716</v>
      </c>
    </row>
    <row r="217" spans="19:19" x14ac:dyDescent="0.3">
      <c r="S217" s="31">
        <v>843</v>
      </c>
    </row>
    <row r="218" spans="19:19" x14ac:dyDescent="0.3">
      <c r="S218" s="31">
        <v>980</v>
      </c>
    </row>
    <row r="219" spans="19:19" x14ac:dyDescent="0.3">
      <c r="S219" s="31">
        <v>884</v>
      </c>
    </row>
    <row r="220" spans="19:19" x14ac:dyDescent="0.3">
      <c r="S220" s="31">
        <v>837</v>
      </c>
    </row>
    <row r="221" spans="19:19" x14ac:dyDescent="0.3">
      <c r="S221" s="31">
        <v>841</v>
      </c>
    </row>
    <row r="222" spans="19:19" x14ac:dyDescent="0.3">
      <c r="S222" s="31">
        <v>775</v>
      </c>
    </row>
    <row r="223" spans="19:19" x14ac:dyDescent="0.3">
      <c r="S223" s="31">
        <v>716</v>
      </c>
    </row>
    <row r="224" spans="19:19" x14ac:dyDescent="0.3">
      <c r="S224" s="31">
        <v>860</v>
      </c>
    </row>
    <row r="225" spans="19:19" x14ac:dyDescent="0.3">
      <c r="S225" s="31">
        <v>1160</v>
      </c>
    </row>
    <row r="226" spans="19:19" x14ac:dyDescent="0.3">
      <c r="S226" s="31">
        <v>1074</v>
      </c>
    </row>
    <row r="227" spans="19:19" x14ac:dyDescent="0.3">
      <c r="S227" s="31">
        <v>938</v>
      </c>
    </row>
    <row r="228" spans="19:19" x14ac:dyDescent="0.3">
      <c r="S228" s="31">
        <v>825</v>
      </c>
    </row>
    <row r="229" spans="19:19" x14ac:dyDescent="0.3">
      <c r="S229" s="31">
        <v>758</v>
      </c>
    </row>
    <row r="230" spans="19:19" x14ac:dyDescent="0.3">
      <c r="S230" s="31">
        <v>873</v>
      </c>
    </row>
    <row r="231" spans="19:19" x14ac:dyDescent="0.3">
      <c r="S231" s="31">
        <v>824</v>
      </c>
    </row>
    <row r="232" spans="19:19" x14ac:dyDescent="0.3">
      <c r="S232" s="31">
        <v>773</v>
      </c>
    </row>
    <row r="233" spans="19:19" x14ac:dyDescent="0.3">
      <c r="S233" s="31">
        <v>891</v>
      </c>
    </row>
    <row r="234" spans="19:19" x14ac:dyDescent="0.3">
      <c r="S234" s="31">
        <v>858</v>
      </c>
    </row>
    <row r="235" spans="19:19" x14ac:dyDescent="0.3">
      <c r="S235" s="31">
        <v>835</v>
      </c>
    </row>
    <row r="236" spans="19:19" x14ac:dyDescent="0.3">
      <c r="S236" s="31">
        <v>995</v>
      </c>
    </row>
    <row r="237" spans="19:19" x14ac:dyDescent="0.3">
      <c r="S237" s="31">
        <v>760</v>
      </c>
    </row>
    <row r="238" spans="19:19" x14ac:dyDescent="0.3">
      <c r="S238" s="31">
        <v>1074</v>
      </c>
    </row>
    <row r="239" spans="19:19" x14ac:dyDescent="0.3">
      <c r="S239" s="31">
        <v>750</v>
      </c>
    </row>
    <row r="240" spans="19:19" x14ac:dyDescent="0.3">
      <c r="S240" s="31">
        <v>988</v>
      </c>
    </row>
    <row r="241" spans="19:19" x14ac:dyDescent="0.3">
      <c r="S241" s="31">
        <v>926</v>
      </c>
    </row>
    <row r="242" spans="19:19" x14ac:dyDescent="0.3">
      <c r="S242" s="31">
        <v>925</v>
      </c>
    </row>
    <row r="243" spans="19:19" x14ac:dyDescent="0.3">
      <c r="S243" s="31">
        <v>926</v>
      </c>
    </row>
    <row r="244" spans="19:19" x14ac:dyDescent="0.3">
      <c r="S244" s="31">
        <v>1220</v>
      </c>
    </row>
    <row r="245" spans="19:19" x14ac:dyDescent="0.3">
      <c r="S245" s="31">
        <v>1074</v>
      </c>
    </row>
    <row r="246" spans="19:19" x14ac:dyDescent="0.3">
      <c r="S246" s="31">
        <v>793</v>
      </c>
    </row>
    <row r="247" spans="19:19" x14ac:dyDescent="0.3">
      <c r="S247" s="31">
        <v>914</v>
      </c>
    </row>
    <row r="248" spans="19:19" x14ac:dyDescent="0.3">
      <c r="S248" s="31">
        <v>824</v>
      </c>
    </row>
    <row r="249" spans="19:19" x14ac:dyDescent="0.3">
      <c r="S249" s="31">
        <v>501</v>
      </c>
    </row>
    <row r="250" spans="19:19" x14ac:dyDescent="0.3">
      <c r="S250" s="31">
        <v>979</v>
      </c>
    </row>
    <row r="251" spans="19:19" x14ac:dyDescent="0.3">
      <c r="S251" s="31">
        <v>1074</v>
      </c>
    </row>
    <row r="252" spans="19:19" x14ac:dyDescent="0.3">
      <c r="S252" s="31">
        <v>724</v>
      </c>
    </row>
    <row r="253" spans="19:19" x14ac:dyDescent="0.3">
      <c r="S253" s="31">
        <v>722</v>
      </c>
    </row>
    <row r="254" spans="19:19" x14ac:dyDescent="0.3">
      <c r="S254" s="31">
        <v>873</v>
      </c>
    </row>
    <row r="255" spans="19:19" x14ac:dyDescent="0.3">
      <c r="S255" s="31">
        <v>682</v>
      </c>
    </row>
    <row r="256" spans="19:19" x14ac:dyDescent="0.3">
      <c r="S256" s="31">
        <v>771</v>
      </c>
    </row>
    <row r="257" spans="19:19" x14ac:dyDescent="0.3">
      <c r="S257" s="31">
        <v>926</v>
      </c>
    </row>
    <row r="258" spans="19:19" x14ac:dyDescent="0.3">
      <c r="S258" s="31">
        <v>628</v>
      </c>
    </row>
    <row r="259" spans="19:19" x14ac:dyDescent="0.3">
      <c r="S259" s="31">
        <v>605</v>
      </c>
    </row>
    <row r="260" spans="19:19" x14ac:dyDescent="0.3">
      <c r="S260" s="31">
        <v>502</v>
      </c>
    </row>
    <row r="261" spans="19:19" x14ac:dyDescent="0.3">
      <c r="S261" s="31">
        <v>481</v>
      </c>
    </row>
    <row r="262" spans="19:19" x14ac:dyDescent="0.3">
      <c r="S262" s="31">
        <v>988</v>
      </c>
    </row>
    <row r="263" spans="19:19" x14ac:dyDescent="0.3">
      <c r="S263" s="31">
        <v>1074</v>
      </c>
    </row>
    <row r="264" spans="19:19" x14ac:dyDescent="0.3">
      <c r="S264" s="31">
        <v>802</v>
      </c>
    </row>
    <row r="265" spans="19:19" x14ac:dyDescent="0.3">
      <c r="S265" s="31">
        <v>925</v>
      </c>
    </row>
    <row r="266" spans="19:19" x14ac:dyDescent="0.3">
      <c r="S266" s="31">
        <v>1064</v>
      </c>
    </row>
    <row r="267" spans="19:19" x14ac:dyDescent="0.3">
      <c r="S267" s="31">
        <v>879</v>
      </c>
    </row>
    <row r="268" spans="19:19" x14ac:dyDescent="0.3">
      <c r="S268" s="31">
        <v>709</v>
      </c>
    </row>
    <row r="269" spans="19:19" x14ac:dyDescent="0.3">
      <c r="S269" s="31">
        <v>722</v>
      </c>
    </row>
    <row r="270" spans="19:19" x14ac:dyDescent="0.3">
      <c r="S270" s="31">
        <v>927</v>
      </c>
    </row>
    <row r="271" spans="19:19" x14ac:dyDescent="0.3">
      <c r="S271" s="31">
        <v>588</v>
      </c>
    </row>
    <row r="272" spans="19:19" x14ac:dyDescent="0.3">
      <c r="S272" s="31">
        <v>447</v>
      </c>
    </row>
    <row r="273" spans="19:19" x14ac:dyDescent="0.3">
      <c r="S273" s="31">
        <v>873</v>
      </c>
    </row>
    <row r="274" spans="19:19" x14ac:dyDescent="0.3">
      <c r="S274" s="31">
        <v>956</v>
      </c>
    </row>
    <row r="275" spans="19:19" x14ac:dyDescent="0.3">
      <c r="S275" s="31">
        <v>824</v>
      </c>
    </row>
    <row r="276" spans="19:19" x14ac:dyDescent="0.3">
      <c r="S276" s="31">
        <v>675</v>
      </c>
    </row>
    <row r="277" spans="19:19" x14ac:dyDescent="0.3">
      <c r="S277" s="31">
        <v>1019</v>
      </c>
    </row>
    <row r="278" spans="19:19" x14ac:dyDescent="0.3">
      <c r="S278" s="31">
        <v>775</v>
      </c>
    </row>
    <row r="279" spans="19:19" x14ac:dyDescent="0.3">
      <c r="S279" s="31">
        <v>926</v>
      </c>
    </row>
    <row r="280" spans="19:19" x14ac:dyDescent="0.3">
      <c r="S280" s="31">
        <v>775</v>
      </c>
    </row>
    <row r="281" spans="19:19" x14ac:dyDescent="0.3">
      <c r="S281" s="31">
        <v>802</v>
      </c>
    </row>
    <row r="282" spans="19:19" x14ac:dyDescent="0.3">
      <c r="S282" s="31">
        <v>816</v>
      </c>
    </row>
    <row r="283" spans="19:19" x14ac:dyDescent="0.3">
      <c r="S283" s="31">
        <v>1104</v>
      </c>
    </row>
    <row r="284" spans="19:19" x14ac:dyDescent="0.3">
      <c r="S284" s="31">
        <v>722</v>
      </c>
    </row>
    <row r="285" spans="19:19" x14ac:dyDescent="0.3">
      <c r="S285" s="31">
        <v>803</v>
      </c>
    </row>
    <row r="286" spans="19:19" x14ac:dyDescent="0.3">
      <c r="S286" s="31">
        <v>873</v>
      </c>
    </row>
    <row r="287" spans="19:19" x14ac:dyDescent="0.3">
      <c r="S287" s="31">
        <v>894</v>
      </c>
    </row>
    <row r="288" spans="19:19" x14ac:dyDescent="0.3">
      <c r="S288" s="31">
        <v>926</v>
      </c>
    </row>
    <row r="289" spans="19:19" x14ac:dyDescent="0.3">
      <c r="S289" s="31">
        <v>833</v>
      </c>
    </row>
    <row r="290" spans="19:19" x14ac:dyDescent="0.3">
      <c r="S290" s="31">
        <v>824</v>
      </c>
    </row>
    <row r="291" spans="19:19" x14ac:dyDescent="0.3">
      <c r="S291" s="31">
        <v>778</v>
      </c>
    </row>
    <row r="292" spans="19:19" x14ac:dyDescent="0.3">
      <c r="S292" s="31">
        <v>826</v>
      </c>
    </row>
    <row r="293" spans="19:19" x14ac:dyDescent="0.3">
      <c r="S293" s="31">
        <v>775</v>
      </c>
    </row>
    <row r="294" spans="19:19" x14ac:dyDescent="0.3">
      <c r="S294" s="31">
        <v>926</v>
      </c>
    </row>
    <row r="295" spans="19:19" x14ac:dyDescent="0.3">
      <c r="S295" s="31">
        <v>824</v>
      </c>
    </row>
    <row r="296" spans="19:19" x14ac:dyDescent="0.3">
      <c r="S296" s="31">
        <v>895</v>
      </c>
    </row>
    <row r="297" spans="19:19" x14ac:dyDescent="0.3">
      <c r="S297" s="31">
        <v>722</v>
      </c>
    </row>
    <row r="298" spans="19:19" x14ac:dyDescent="0.3">
      <c r="S298" s="31">
        <v>1189</v>
      </c>
    </row>
    <row r="299" spans="19:19" x14ac:dyDescent="0.3">
      <c r="S299" s="31">
        <v>733</v>
      </c>
    </row>
    <row r="300" spans="19:19" x14ac:dyDescent="0.3">
      <c r="S300" s="31">
        <v>824</v>
      </c>
    </row>
    <row r="301" spans="19:19" x14ac:dyDescent="0.3">
      <c r="S301" s="31">
        <v>1074</v>
      </c>
    </row>
    <row r="302" spans="19:19" x14ac:dyDescent="0.3">
      <c r="S302" s="31">
        <v>1110</v>
      </c>
    </row>
    <row r="303" spans="19:19" x14ac:dyDescent="0.3">
      <c r="S303" s="31">
        <v>652</v>
      </c>
    </row>
    <row r="304" spans="19:19" x14ac:dyDescent="0.3">
      <c r="S304" s="31">
        <v>805</v>
      </c>
    </row>
    <row r="305" spans="19:19" x14ac:dyDescent="0.3">
      <c r="S305" s="31">
        <v>1100</v>
      </c>
    </row>
    <row r="306" spans="19:19" x14ac:dyDescent="0.3">
      <c r="S306" s="31">
        <v>895</v>
      </c>
    </row>
    <row r="307" spans="19:19" x14ac:dyDescent="0.3">
      <c r="S307" s="31">
        <v>722</v>
      </c>
    </row>
    <row r="308" spans="19:19" x14ac:dyDescent="0.3">
      <c r="S308" s="31">
        <v>842</v>
      </c>
    </row>
    <row r="309" spans="19:19" x14ac:dyDescent="0.3">
      <c r="S309" s="31">
        <v>1074</v>
      </c>
    </row>
    <row r="310" spans="19:19" x14ac:dyDescent="0.3">
      <c r="S310" s="31">
        <v>908</v>
      </c>
    </row>
    <row r="311" spans="19:19" x14ac:dyDescent="0.3">
      <c r="S311" s="31">
        <v>722</v>
      </c>
    </row>
    <row r="312" spans="19:19" x14ac:dyDescent="0.3">
      <c r="S312" s="31">
        <v>988</v>
      </c>
    </row>
    <row r="313" spans="19:19" x14ac:dyDescent="0.3">
      <c r="S313" s="31">
        <v>775</v>
      </c>
    </row>
    <row r="314" spans="19:19" x14ac:dyDescent="0.3">
      <c r="S314" s="31">
        <v>420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D6507-44BA-413C-A814-3D418689F429}">
  <sheetPr>
    <tabColor rgb="FFFFFF00"/>
  </sheetPr>
  <dimension ref="B2:S425"/>
  <sheetViews>
    <sheetView zoomScale="85" zoomScaleNormal="85" workbookViewId="0"/>
  </sheetViews>
  <sheetFormatPr defaultRowHeight="14.4" x14ac:dyDescent="0.3"/>
  <cols>
    <col min="1" max="1" width="2.5546875" customWidth="1"/>
    <col min="2" max="2" width="28.88671875" customWidth="1"/>
    <col min="5" max="5" width="9.109375" customWidth="1"/>
    <col min="7" max="7" width="12.6640625" bestFit="1" customWidth="1"/>
    <col min="8" max="8" width="21" customWidth="1"/>
    <col min="11" max="11" width="2.5546875" customWidth="1"/>
    <col min="12" max="12" width="28.88671875" customWidth="1"/>
    <col min="17" max="17" width="12.6640625" bestFit="1" customWidth="1"/>
    <col min="18" max="18" width="21" customWidth="1"/>
  </cols>
  <sheetData>
    <row r="2" spans="2:19" x14ac:dyDescent="0.3">
      <c r="B2" s="3" t="s">
        <v>419</v>
      </c>
      <c r="C2" s="3">
        <v>822</v>
      </c>
      <c r="H2" s="77" t="s">
        <v>423</v>
      </c>
      <c r="I2" s="3">
        <v>4</v>
      </c>
      <c r="L2" s="3" t="s">
        <v>419</v>
      </c>
      <c r="M2" s="3">
        <v>822</v>
      </c>
      <c r="R2" s="77" t="s">
        <v>423</v>
      </c>
      <c r="S2" s="3">
        <v>4</v>
      </c>
    </row>
    <row r="3" spans="2:19" ht="28.8" x14ac:dyDescent="0.3">
      <c r="B3" s="3" t="s">
        <v>374</v>
      </c>
      <c r="C3" s="3">
        <v>202</v>
      </c>
      <c r="H3" s="77" t="s">
        <v>309</v>
      </c>
      <c r="I3" s="6">
        <f>C2-C10*I2</f>
        <v>774</v>
      </c>
      <c r="L3" s="28" t="s">
        <v>445</v>
      </c>
      <c r="M3" s="3">
        <v>202</v>
      </c>
      <c r="R3" s="77" t="s">
        <v>309</v>
      </c>
      <c r="S3" s="6">
        <f>M2-M10*S2</f>
        <v>614</v>
      </c>
    </row>
    <row r="4" spans="2:19" x14ac:dyDescent="0.3">
      <c r="B4" s="3" t="s">
        <v>357</v>
      </c>
      <c r="C4" s="3" t="s">
        <v>358</v>
      </c>
      <c r="H4" s="77" t="s">
        <v>310</v>
      </c>
      <c r="I4" s="6">
        <f>C2+C10*I2</f>
        <v>870</v>
      </c>
      <c r="L4" s="3" t="s">
        <v>357</v>
      </c>
      <c r="M4" s="3" t="s">
        <v>359</v>
      </c>
      <c r="R4" s="77" t="s">
        <v>310</v>
      </c>
      <c r="S4" s="6">
        <f>M2+M10*S2</f>
        <v>1030</v>
      </c>
    </row>
    <row r="5" spans="2:19" x14ac:dyDescent="0.3">
      <c r="B5" s="3" t="s">
        <v>343</v>
      </c>
      <c r="C5" s="3">
        <v>35000</v>
      </c>
      <c r="L5" s="3" t="s">
        <v>343</v>
      </c>
      <c r="M5" s="3">
        <v>35000</v>
      </c>
    </row>
    <row r="6" spans="2:19" x14ac:dyDescent="0.3">
      <c r="B6" s="3" t="s">
        <v>344</v>
      </c>
      <c r="C6" s="3">
        <v>300</v>
      </c>
      <c r="L6" s="3" t="s">
        <v>344</v>
      </c>
      <c r="M6" s="3">
        <v>15</v>
      </c>
    </row>
    <row r="7" spans="2:19" x14ac:dyDescent="0.3">
      <c r="B7" s="3" t="s">
        <v>61</v>
      </c>
      <c r="C7" s="3">
        <v>850</v>
      </c>
      <c r="L7" s="3" t="s">
        <v>61</v>
      </c>
      <c r="M7" s="3">
        <v>850</v>
      </c>
    </row>
    <row r="8" spans="2:19" x14ac:dyDescent="0.3">
      <c r="B8" s="3" t="s">
        <v>398</v>
      </c>
      <c r="C8" s="80">
        <f>C7-C2</f>
        <v>28</v>
      </c>
      <c r="E8" s="20" t="s">
        <v>61</v>
      </c>
      <c r="F8" s="20" t="s">
        <v>424</v>
      </c>
      <c r="G8" s="20" t="s">
        <v>425</v>
      </c>
      <c r="H8" s="20" t="s">
        <v>426</v>
      </c>
      <c r="L8" s="3" t="s">
        <v>398</v>
      </c>
      <c r="M8" s="80">
        <f>M7-M2</f>
        <v>28</v>
      </c>
      <c r="O8" s="20" t="s">
        <v>61</v>
      </c>
      <c r="P8" s="20" t="s">
        <v>359</v>
      </c>
      <c r="Q8" s="20" t="s">
        <v>425</v>
      </c>
      <c r="R8" s="20" t="s">
        <v>426</v>
      </c>
    </row>
    <row r="9" spans="2:19" x14ac:dyDescent="0.3">
      <c r="B9" s="3" t="s">
        <v>33</v>
      </c>
      <c r="C9" s="6">
        <f>C6/C5</f>
        <v>8.5714285714285719E-3</v>
      </c>
      <c r="E9" cm="1">
        <f t="array" ref="E9:E105">_xlfn.SEQUENCE(I4-I3+1,,I3)</f>
        <v>774</v>
      </c>
      <c r="F9" cm="1">
        <f t="array" ref="F9:F105">(_xlfn.ANCHORARRAY(E9)-C2)/C10</f>
        <v>-4</v>
      </c>
      <c r="G9" cm="1">
        <f t="array" ref="G9:G105">_xlfn.NORM.DIST(_xlfn.ANCHORARRAY(E9),C2,C10,0)</f>
        <v>1.1152518813740447E-5</v>
      </c>
      <c r="H9" t="str" cm="1">
        <f t="array" ref="H9:H105">IF((_xlfn.ANCHORARRAY(E9)&gt;=C16)*(_xlfn.ANCHORARRAY(E9)&lt;=C17),_xlfn.ANCHORARRAY(G9),"")</f>
        <v/>
      </c>
      <c r="L9" s="3" t="s">
        <v>33</v>
      </c>
      <c r="M9" s="6">
        <f>M6/M5</f>
        <v>4.2857142857142855E-4</v>
      </c>
      <c r="O9" cm="1">
        <f t="array" ref="O9:O425">_xlfn.SEQUENCE(S4-S3+1,,S3)</f>
        <v>614</v>
      </c>
      <c r="P9" cm="1">
        <f t="array" ref="P9:P425">(_xlfn.ANCHORARRAY(O9)-M2)/M10</f>
        <v>-4</v>
      </c>
      <c r="Q9" cm="1">
        <f t="array" ref="Q9:Q425">_xlfn.T.DIST(_xlfn.ANCHORARRAY(P9),M6-1,0)</f>
        <v>1.2903639439119025E-3</v>
      </c>
      <c r="R9" t="str" cm="1">
        <f t="array" ref="R9:R425">IF((_xlfn.ANCHORARRAY(O9)&gt;=M16)*(_xlfn.ANCHORARRAY(O9)&lt;=M17),_xlfn.ANCHORARRAY(Q9),"")</f>
        <v/>
      </c>
    </row>
    <row r="10" spans="2:19" x14ac:dyDescent="0.3">
      <c r="B10" s="3" t="s">
        <v>55</v>
      </c>
      <c r="C10" s="6">
        <f>ROUND(C3/SQRT(C6),0)</f>
        <v>12</v>
      </c>
      <c r="E10">
        <v>775</v>
      </c>
      <c r="F10">
        <v>-3.9166666666666665</v>
      </c>
      <c r="G10">
        <v>1.5510643816312012E-5</v>
      </c>
      <c r="H10" t="str">
        <v/>
      </c>
      <c r="L10" s="3" t="s">
        <v>55</v>
      </c>
      <c r="M10" s="6">
        <f>ROUND(M3/SQRT(M6),0)</f>
        <v>52</v>
      </c>
      <c r="O10">
        <v>615</v>
      </c>
      <c r="P10">
        <v>-3.9807692307692308</v>
      </c>
      <c r="Q10">
        <v>1.340968173056065E-3</v>
      </c>
      <c r="R10" t="str">
        <v/>
      </c>
    </row>
    <row r="11" spans="2:19" x14ac:dyDescent="0.3">
      <c r="B11" s="3" t="s">
        <v>402</v>
      </c>
      <c r="C11" s="3">
        <v>0.05</v>
      </c>
      <c r="E11">
        <v>776</v>
      </c>
      <c r="F11">
        <v>-3.8333333333333335</v>
      </c>
      <c r="G11">
        <v>2.1422529588525529E-5</v>
      </c>
      <c r="H11" t="str">
        <v/>
      </c>
      <c r="L11" s="3" t="s">
        <v>402</v>
      </c>
      <c r="M11" s="3">
        <v>0.05</v>
      </c>
      <c r="O11">
        <v>616</v>
      </c>
      <c r="P11">
        <v>-3.9615384615384617</v>
      </c>
      <c r="Q11">
        <v>1.393572971999185E-3</v>
      </c>
      <c r="R11" t="str">
        <v/>
      </c>
    </row>
    <row r="12" spans="2:19" x14ac:dyDescent="0.3">
      <c r="B12" s="3" t="s">
        <v>341</v>
      </c>
      <c r="C12" s="6">
        <f>1-C11</f>
        <v>0.95</v>
      </c>
      <c r="E12">
        <v>777</v>
      </c>
      <c r="F12">
        <v>-3.75</v>
      </c>
      <c r="G12">
        <v>2.9382973530620452E-5</v>
      </c>
      <c r="H12" t="str">
        <v/>
      </c>
      <c r="L12" s="3" t="s">
        <v>341</v>
      </c>
      <c r="M12" s="6">
        <f>1-M11</f>
        <v>0.95</v>
      </c>
      <c r="O12">
        <v>617</v>
      </c>
      <c r="P12">
        <v>-3.9423076923076925</v>
      </c>
      <c r="Q12">
        <v>1.4482568344787638E-3</v>
      </c>
      <c r="R12" t="str">
        <v/>
      </c>
    </row>
    <row r="13" spans="2:19" x14ac:dyDescent="0.3">
      <c r="B13" s="3" t="s">
        <v>342</v>
      </c>
      <c r="C13" s="6">
        <f>C11/2</f>
        <v>2.5000000000000001E-2</v>
      </c>
      <c r="E13">
        <v>778</v>
      </c>
      <c r="F13">
        <v>-3.6666666666666665</v>
      </c>
      <c r="G13">
        <v>4.0022554301735056E-5</v>
      </c>
      <c r="H13" t="str">
        <v/>
      </c>
      <c r="L13" s="3" t="s">
        <v>342</v>
      </c>
      <c r="M13" s="6">
        <f>M11/2</f>
        <v>2.5000000000000001E-2</v>
      </c>
      <c r="O13">
        <v>618</v>
      </c>
      <c r="P13">
        <v>-3.9230769230769229</v>
      </c>
      <c r="Q13">
        <v>1.5051012425427736E-3</v>
      </c>
      <c r="R13" t="str">
        <v/>
      </c>
    </row>
    <row r="14" spans="2:19" x14ac:dyDescent="0.3">
      <c r="B14" s="3" t="s">
        <v>346</v>
      </c>
      <c r="C14" s="24">
        <f>_xlfn.NORM.S.INV(1-C13)</f>
        <v>1.9599639845400536</v>
      </c>
      <c r="E14">
        <v>779</v>
      </c>
      <c r="F14">
        <v>-3.5833333333333335</v>
      </c>
      <c r="G14">
        <v>5.4137466409963643E-5</v>
      </c>
      <c r="H14" t="str">
        <v/>
      </c>
      <c r="L14" s="3" t="s">
        <v>346</v>
      </c>
      <c r="M14" s="24">
        <f>_xlfn.T.INV(1-M13,M6-1)</f>
        <v>2.1447866879178035</v>
      </c>
      <c r="O14">
        <v>619</v>
      </c>
      <c r="P14">
        <v>-3.9038461538461537</v>
      </c>
      <c r="Q14">
        <v>1.5641907727618144E-3</v>
      </c>
      <c r="R14" t="str">
        <v/>
      </c>
    </row>
    <row r="15" spans="2:19" x14ac:dyDescent="0.3">
      <c r="B15" s="3" t="s">
        <v>58</v>
      </c>
      <c r="C15" s="6">
        <f>C10*C14</f>
        <v>23.519567814480645</v>
      </c>
      <c r="E15">
        <v>780</v>
      </c>
      <c r="F15">
        <v>-3.5</v>
      </c>
      <c r="G15">
        <v>7.2723557920479999E-5</v>
      </c>
      <c r="H15" t="str">
        <v/>
      </c>
      <c r="L15" s="3" t="s">
        <v>58</v>
      </c>
      <c r="M15" s="6">
        <f>M10*M14</f>
        <v>111.52890777172578</v>
      </c>
      <c r="O15">
        <v>620</v>
      </c>
      <c r="P15">
        <v>-3.8846153846153846</v>
      </c>
      <c r="Q15">
        <v>1.6256132056782487E-3</v>
      </c>
      <c r="R15" t="str">
        <v/>
      </c>
    </row>
    <row r="16" spans="2:19" x14ac:dyDescent="0.3">
      <c r="B16" s="3" t="s">
        <v>347</v>
      </c>
      <c r="C16" s="6">
        <f>C2-C15</f>
        <v>798.48043218551936</v>
      </c>
      <c r="E16">
        <v>781</v>
      </c>
      <c r="F16">
        <v>-3.4166666666666665</v>
      </c>
      <c r="G16">
        <v>9.7014438643032056E-5</v>
      </c>
      <c r="H16" t="str">
        <v/>
      </c>
      <c r="L16" s="3" t="s">
        <v>347</v>
      </c>
      <c r="M16" s="6">
        <f>M2-M15</f>
        <v>710.47109222827419</v>
      </c>
      <c r="O16">
        <v>621</v>
      </c>
      <c r="P16">
        <v>-3.8653846153846154</v>
      </c>
      <c r="Q16">
        <v>1.689459638553874E-3</v>
      </c>
      <c r="R16" t="str">
        <v/>
      </c>
    </row>
    <row r="17" spans="2:18" x14ac:dyDescent="0.3">
      <c r="B17" s="3" t="s">
        <v>348</v>
      </c>
      <c r="C17" s="6">
        <f>C2+C15</f>
        <v>845.51956781448064</v>
      </c>
      <c r="E17">
        <v>782</v>
      </c>
      <c r="F17">
        <v>-3.3333333333333335</v>
      </c>
      <c r="G17">
        <v>1.2852324969092545E-4</v>
      </c>
      <c r="H17" t="str">
        <v/>
      </c>
      <c r="L17" s="3" t="s">
        <v>348</v>
      </c>
      <c r="M17" s="6">
        <f>M2+M15</f>
        <v>933.52890777172581</v>
      </c>
      <c r="O17">
        <v>622</v>
      </c>
      <c r="P17">
        <v>-3.8461538461538463</v>
      </c>
      <c r="Q17">
        <v>1.7558246014761727E-3</v>
      </c>
      <c r="R17" t="str">
        <v/>
      </c>
    </row>
    <row r="18" spans="2:18" x14ac:dyDescent="0.3">
      <c r="E18">
        <v>783</v>
      </c>
      <c r="F18">
        <v>-3.25</v>
      </c>
      <c r="G18">
        <v>1.69087338108314E-4</v>
      </c>
      <c r="H18" t="str">
        <v/>
      </c>
      <c r="O18">
        <v>623</v>
      </c>
      <c r="P18">
        <v>-3.8269230769230771</v>
      </c>
      <c r="Q18">
        <v>1.8248061768812807E-3</v>
      </c>
      <c r="R18" t="str">
        <v/>
      </c>
    </row>
    <row r="19" spans="2:18" x14ac:dyDescent="0.3">
      <c r="E19">
        <v>784</v>
      </c>
      <c r="F19">
        <v>-3.1666666666666665</v>
      </c>
      <c r="G19">
        <v>2.2091466286917544E-4</v>
      </c>
      <c r="H19" t="str">
        <v/>
      </c>
      <c r="O19">
        <v>624</v>
      </c>
      <c r="P19">
        <v>-3.8076923076923075</v>
      </c>
      <c r="Q19">
        <v>1.8965061225497894E-3</v>
      </c>
      <c r="R19" t="str">
        <v/>
      </c>
    </row>
    <row r="20" spans="2:18" x14ac:dyDescent="0.3">
      <c r="E20">
        <v>785</v>
      </c>
      <c r="F20">
        <v>-3.0833333333333335</v>
      </c>
      <c r="G20">
        <v>2.8663027726520804E-4</v>
      </c>
      <c r="H20" t="str">
        <v/>
      </c>
      <c r="O20">
        <v>625</v>
      </c>
      <c r="P20">
        <v>-3.7884615384615383</v>
      </c>
      <c r="Q20">
        <v>1.9710299981289332E-3</v>
      </c>
      <c r="R20" t="str">
        <v/>
      </c>
    </row>
    <row r="21" spans="2:18" x14ac:dyDescent="0.3">
      <c r="E21">
        <v>786</v>
      </c>
      <c r="F21">
        <v>-3</v>
      </c>
      <c r="G21">
        <v>3.6932070099483392E-4</v>
      </c>
      <c r="H21" t="str">
        <v/>
      </c>
      <c r="O21">
        <v>626</v>
      </c>
      <c r="P21">
        <v>-3.7692307692307692</v>
      </c>
      <c r="Q21">
        <v>2.0484872952320522E-3</v>
      </c>
      <c r="R21" t="str">
        <v/>
      </c>
    </row>
    <row r="22" spans="2:18" x14ac:dyDescent="0.3">
      <c r="E22">
        <v>787</v>
      </c>
      <c r="F22">
        <v>-2.9166666666666665</v>
      </c>
      <c r="G22">
        <v>4.7257343495382426E-4</v>
      </c>
      <c r="H22" t="str">
        <v/>
      </c>
      <c r="O22">
        <v>627</v>
      </c>
      <c r="P22">
        <v>-3.75</v>
      </c>
      <c r="Q22">
        <v>2.1289915711630203E-3</v>
      </c>
      <c r="R22" t="str">
        <v/>
      </c>
    </row>
    <row r="23" spans="2:18" x14ac:dyDescent="0.3">
      <c r="E23">
        <v>788</v>
      </c>
      <c r="F23">
        <v>-2.8333333333333335</v>
      </c>
      <c r="G23">
        <v>6.005083137174352E-4</v>
      </c>
      <c r="H23" t="str">
        <v/>
      </c>
      <c r="O23">
        <v>628</v>
      </c>
      <c r="P23">
        <v>-3.7307692307692308</v>
      </c>
      <c r="Q23">
        <v>2.2126605863099281E-3</v>
      </c>
      <c r="R23" t="str">
        <v/>
      </c>
    </row>
    <row r="24" spans="2:18" x14ac:dyDescent="0.3">
      <c r="E24">
        <v>789</v>
      </c>
      <c r="F24">
        <v>-2.75</v>
      </c>
      <c r="G24">
        <v>7.5779687513258774E-4</v>
      </c>
      <c r="H24" t="str">
        <v/>
      </c>
      <c r="O24">
        <v>629</v>
      </c>
      <c r="P24">
        <v>-3.7115384615384617</v>
      </c>
      <c r="Q24">
        <v>2.2996164452483707E-3</v>
      </c>
      <c r="R24" t="str">
        <v/>
      </c>
    </row>
    <row r="25" spans="2:18" x14ac:dyDescent="0.3">
      <c r="E25">
        <v>790</v>
      </c>
      <c r="F25">
        <v>-2.6666666666666665</v>
      </c>
      <c r="G25">
        <v>9.4966550198312025E-4</v>
      </c>
      <c r="H25" t="str">
        <v/>
      </c>
      <c r="O25">
        <v>630</v>
      </c>
      <c r="P25">
        <v>-3.6923076923076925</v>
      </c>
      <c r="Q25">
        <v>2.3899857415903788E-3</v>
      </c>
      <c r="R25" t="str">
        <v/>
      </c>
    </row>
    <row r="26" spans="2:18" x14ac:dyDescent="0.3">
      <c r="E26">
        <v>791</v>
      </c>
      <c r="F26">
        <v>-2.5833333333333335</v>
      </c>
      <c r="G26">
        <v>1.181877812869775E-3</v>
      </c>
      <c r="H26" t="str">
        <v/>
      </c>
      <c r="O26">
        <v>631</v>
      </c>
      <c r="P26">
        <v>-3.6730769230769229</v>
      </c>
      <c r="Q26">
        <v>2.4838997066103929E-3</v>
      </c>
      <c r="R26" t="str">
        <v/>
      </c>
    </row>
    <row r="27" spans="2:18" x14ac:dyDescent="0.3">
      <c r="E27">
        <v>792</v>
      </c>
      <c r="F27">
        <v>-2.5</v>
      </c>
      <c r="G27">
        <v>1.4606917077973783E-3</v>
      </c>
      <c r="H27" t="str">
        <v/>
      </c>
      <c r="O27">
        <v>632</v>
      </c>
      <c r="P27">
        <v>-3.6538461538461537</v>
      </c>
      <c r="Q27">
        <v>2.5814943616742961E-3</v>
      </c>
      <c r="R27" t="str">
        <v/>
      </c>
    </row>
    <row r="28" spans="2:18" x14ac:dyDescent="0.3">
      <c r="E28">
        <v>793</v>
      </c>
      <c r="F28">
        <v>-2.4166666666666665</v>
      </c>
      <c r="G28">
        <v>1.7927866680644716E-3</v>
      </c>
      <c r="H28" t="str">
        <v/>
      </c>
      <c r="O28">
        <v>633</v>
      </c>
      <c r="P28">
        <v>-3.6346153846153846</v>
      </c>
      <c r="Q28">
        <v>2.6829106744920314E-3</v>
      </c>
      <c r="R28" t="str">
        <v/>
      </c>
    </row>
    <row r="29" spans="2:18" x14ac:dyDescent="0.3">
      <c r="E29">
        <v>794</v>
      </c>
      <c r="F29">
        <v>-2.3333333333333335</v>
      </c>
      <c r="G29">
        <v>2.1851574244757901E-3</v>
      </c>
      <c r="H29" t="str">
        <v/>
      </c>
      <c r="O29">
        <v>634</v>
      </c>
      <c r="P29">
        <v>-3.6153846153846154</v>
      </c>
      <c r="Q29">
        <v>2.788294719207858E-3</v>
      </c>
      <c r="R29" t="str">
        <v/>
      </c>
    </row>
    <row r="30" spans="2:18" x14ac:dyDescent="0.3">
      <c r="E30">
        <v>795</v>
      </c>
      <c r="F30">
        <v>-2.25</v>
      </c>
      <c r="G30">
        <v>2.6449709863056183E-3</v>
      </c>
      <c r="H30" t="str">
        <v/>
      </c>
      <c r="O30">
        <v>635</v>
      </c>
      <c r="P30">
        <v>-3.5961538461538463</v>
      </c>
      <c r="Q30">
        <v>2.8977978403357803E-3</v>
      </c>
      <c r="R30" t="str">
        <v/>
      </c>
    </row>
    <row r="31" spans="2:18" x14ac:dyDescent="0.3">
      <c r="E31">
        <v>796</v>
      </c>
      <c r="F31">
        <v>-2.1666666666666665</v>
      </c>
      <c r="G31">
        <v>3.1793852922014985E-3</v>
      </c>
      <c r="H31" t="str">
        <v/>
      </c>
      <c r="O31">
        <v>636</v>
      </c>
      <c r="P31">
        <v>-3.5769230769230771</v>
      </c>
      <c r="Q31">
        <v>3.0115768205400541E-3</v>
      </c>
      <c r="R31" t="str">
        <v/>
      </c>
    </row>
    <row r="32" spans="2:18" x14ac:dyDescent="0.3">
      <c r="E32">
        <v>797</v>
      </c>
      <c r="F32">
        <v>-2.0833333333333335</v>
      </c>
      <c r="G32">
        <v>3.7953294060754646E-3</v>
      </c>
      <c r="H32" t="str">
        <v/>
      </c>
      <c r="O32">
        <v>637</v>
      </c>
      <c r="P32">
        <v>-3.5576923076923075</v>
      </c>
      <c r="Q32">
        <v>3.1297940522529524E-3</v>
      </c>
      <c r="R32" t="str">
        <v/>
      </c>
    </row>
    <row r="33" spans="5:18" x14ac:dyDescent="0.3">
      <c r="E33">
        <v>798</v>
      </c>
      <c r="F33">
        <v>-2</v>
      </c>
      <c r="G33">
        <v>4.4992472094323383E-3</v>
      </c>
      <c r="H33" t="str">
        <v/>
      </c>
      <c r="O33">
        <v>638</v>
      </c>
      <c r="P33">
        <v>-3.5384615384615383</v>
      </c>
      <c r="Q33">
        <v>3.252617713113188E-3</v>
      </c>
      <c r="R33" t="str">
        <v/>
      </c>
    </row>
    <row r="34" spans="5:18" x14ac:dyDescent="0.3">
      <c r="E34">
        <v>799</v>
      </c>
      <c r="F34">
        <v>-1.9166666666666667</v>
      </c>
      <c r="G34">
        <v>5.2968088764135278E-3</v>
      </c>
      <c r="H34">
        <v>5.2968088764135278E-3</v>
      </c>
      <c r="O34">
        <v>639</v>
      </c>
      <c r="P34">
        <v>-3.5192307692307692</v>
      </c>
      <c r="Q34">
        <v>3.380221945199133E-3</v>
      </c>
      <c r="R34" t="str">
        <v/>
      </c>
    </row>
    <row r="35" spans="5:18" x14ac:dyDescent="0.3">
      <c r="E35">
        <v>800</v>
      </c>
      <c r="F35">
        <v>-1.8333333333333333</v>
      </c>
      <c r="G35">
        <v>6.1925969632494254E-3</v>
      </c>
      <c r="H35">
        <v>6.1925969632494254E-3</v>
      </c>
      <c r="O35">
        <v>640</v>
      </c>
      <c r="P35">
        <v>-3.5</v>
      </c>
      <c r="Q35">
        <v>3.5127870380211703E-3</v>
      </c>
      <c r="R35" t="str">
        <v/>
      </c>
    </row>
    <row r="36" spans="5:18" x14ac:dyDescent="0.3">
      <c r="E36">
        <v>801</v>
      </c>
      <c r="F36">
        <v>-1.75</v>
      </c>
      <c r="G36">
        <v>7.1897765688759595E-3</v>
      </c>
      <c r="H36">
        <v>7.1897765688759595E-3</v>
      </c>
      <c r="O36">
        <v>641</v>
      </c>
      <c r="P36">
        <v>-3.4807692307692308</v>
      </c>
      <c r="Q36">
        <v>3.6504996152264099E-3</v>
      </c>
      <c r="R36" t="str">
        <v/>
      </c>
    </row>
    <row r="37" spans="5:18" x14ac:dyDescent="0.3">
      <c r="E37">
        <v>802</v>
      </c>
      <c r="F37">
        <v>-1.6666666666666667</v>
      </c>
      <c r="G37">
        <v>8.2897615660623893E-3</v>
      </c>
      <c r="H37">
        <v>8.2897615660623893E-3</v>
      </c>
      <c r="O37">
        <v>642</v>
      </c>
      <c r="P37">
        <v>-3.4615384615384617</v>
      </c>
      <c r="Q37">
        <v>3.7935528249579283E-3</v>
      </c>
      <c r="R37" t="str">
        <v/>
      </c>
    </row>
    <row r="38" spans="5:18" x14ac:dyDescent="0.3">
      <c r="E38">
        <v>803</v>
      </c>
      <c r="F38">
        <v>-1.5833333333333333</v>
      </c>
      <c r="G38">
        <v>9.4918911766826569E-3</v>
      </c>
      <c r="H38">
        <v>9.4918911766826569E-3</v>
      </c>
      <c r="O38">
        <v>643</v>
      </c>
      <c r="P38">
        <v>-3.4423076923076925</v>
      </c>
      <c r="Q38">
        <v>3.9421465337981729E-3</v>
      </c>
      <c r="R38" t="str">
        <v/>
      </c>
    </row>
    <row r="39" spans="5:18" x14ac:dyDescent="0.3">
      <c r="E39">
        <v>804</v>
      </c>
      <c r="F39">
        <v>-1.5</v>
      </c>
      <c r="G39">
        <v>1.0793132972157645E-2</v>
      </c>
      <c r="H39">
        <v>1.0793132972157645E-2</v>
      </c>
      <c r="O39">
        <v>644</v>
      </c>
      <c r="P39">
        <v>-3.4230769230769229</v>
      </c>
      <c r="Q39">
        <v>4.0964875242129016E-3</v>
      </c>
      <c r="R39" t="str">
        <v/>
      </c>
    </row>
    <row r="40" spans="5:18" x14ac:dyDescent="0.3">
      <c r="E40">
        <v>805</v>
      </c>
      <c r="F40">
        <v>-1.4166666666666667</v>
      </c>
      <c r="G40">
        <v>1.2187829523294643E-2</v>
      </c>
      <c r="H40">
        <v>1.2187829523294643E-2</v>
      </c>
      <c r="O40">
        <v>645</v>
      </c>
      <c r="P40">
        <v>-3.4038461538461537</v>
      </c>
      <c r="Q40">
        <v>4.2567896953984901E-3</v>
      </c>
      <c r="R40" t="str">
        <v/>
      </c>
    </row>
    <row r="41" spans="5:18" x14ac:dyDescent="0.3">
      <c r="E41">
        <v>806</v>
      </c>
      <c r="F41">
        <v>-1.3333333333333333</v>
      </c>
      <c r="G41">
        <v>1.3667506222999469E-2</v>
      </c>
      <c r="H41">
        <v>1.3667506222999469E-2</v>
      </c>
      <c r="O41">
        <v>646</v>
      </c>
      <c r="P41">
        <v>-3.3846153846153846</v>
      </c>
      <c r="Q41">
        <v>4.4232742674199643E-3</v>
      </c>
      <c r="R41" t="str">
        <v/>
      </c>
    </row>
    <row r="42" spans="5:18" x14ac:dyDescent="0.3">
      <c r="E42">
        <v>807</v>
      </c>
      <c r="F42">
        <v>-1.25</v>
      </c>
      <c r="G42">
        <v>1.5220757115751826E-2</v>
      </c>
      <c r="H42">
        <v>1.5220757115751826E-2</v>
      </c>
      <c r="O42">
        <v>647</v>
      </c>
      <c r="P42">
        <v>-3.3653846153846154</v>
      </c>
      <c r="Q42">
        <v>4.5961699885117141E-3</v>
      </c>
      <c r="R42" t="str">
        <v/>
      </c>
    </row>
    <row r="43" spans="5:18" x14ac:dyDescent="0.3">
      <c r="E43">
        <v>808</v>
      </c>
      <c r="F43">
        <v>-1.1666666666666667</v>
      </c>
      <c r="G43">
        <v>1.6833223796171574E-2</v>
      </c>
      <c r="H43">
        <v>1.6833223796171574E-2</v>
      </c>
      <c r="O43">
        <v>648</v>
      </c>
      <c r="P43">
        <v>-3.3461538461538463</v>
      </c>
      <c r="Q43">
        <v>4.7757133453957493E-3</v>
      </c>
      <c r="R43" t="str">
        <v/>
      </c>
    </row>
    <row r="44" spans="5:18" x14ac:dyDescent="0.3">
      <c r="E44">
        <v>809</v>
      </c>
      <c r="F44">
        <v>-1.0833333333333333</v>
      </c>
      <c r="G44">
        <v>1.848767955881133E-2</v>
      </c>
      <c r="H44">
        <v>1.848767955881133E-2</v>
      </c>
      <c r="O44">
        <v>649</v>
      </c>
      <c r="P44">
        <v>-3.3269230769230771</v>
      </c>
      <c r="Q44">
        <v>4.9621487764547698E-3</v>
      </c>
      <c r="R44" t="str">
        <v/>
      </c>
    </row>
    <row r="45" spans="5:18" x14ac:dyDescent="0.3">
      <c r="E45">
        <v>810</v>
      </c>
      <c r="F45">
        <v>-1</v>
      </c>
      <c r="G45">
        <v>2.0164227043261949E-2</v>
      </c>
      <c r="H45">
        <v>2.0164227043261949E-2</v>
      </c>
      <c r="O45">
        <v>650</v>
      </c>
      <c r="P45">
        <v>-3.3076923076923075</v>
      </c>
      <c r="Q45">
        <v>5.1557288875781924E-3</v>
      </c>
      <c r="R45" t="str">
        <v/>
      </c>
    </row>
    <row r="46" spans="5:18" x14ac:dyDescent="0.3">
      <c r="E46">
        <v>811</v>
      </c>
      <c r="F46">
        <v>-0.91666666666666663</v>
      </c>
      <c r="G46">
        <v>2.1840612756525119E-2</v>
      </c>
      <c r="H46">
        <v>2.1840612756525119E-2</v>
      </c>
      <c r="O46">
        <v>651</v>
      </c>
      <c r="P46">
        <v>-3.2884615384615383</v>
      </c>
      <c r="Q46">
        <v>5.3567146704796209E-3</v>
      </c>
      <c r="R46" t="str">
        <v/>
      </c>
    </row>
    <row r="47" spans="5:18" x14ac:dyDescent="0.3">
      <c r="E47">
        <v>812</v>
      </c>
      <c r="F47">
        <v>-0.83333333333333337</v>
      </c>
      <c r="G47">
        <v>2.3492656284191879E-2</v>
      </c>
      <c r="H47">
        <v>2.3492656284191879E-2</v>
      </c>
      <c r="O47">
        <v>652</v>
      </c>
      <c r="P47">
        <v>-3.2692307692307692</v>
      </c>
      <c r="Q47">
        <v>5.5653757232630094E-3</v>
      </c>
      <c r="R47" t="str">
        <v/>
      </c>
    </row>
    <row r="48" spans="5:18" x14ac:dyDescent="0.3">
      <c r="E48">
        <v>813</v>
      </c>
      <c r="F48">
        <v>-0.75</v>
      </c>
      <c r="G48">
        <v>2.5094786012900369E-2</v>
      </c>
      <c r="H48">
        <v>2.5094786012900369E-2</v>
      </c>
      <c r="O48">
        <v>653</v>
      </c>
      <c r="P48">
        <v>-3.25</v>
      </c>
      <c r="Q48">
        <v>5.7819904729927169E-3</v>
      </c>
      <c r="R48" t="str">
        <v/>
      </c>
    </row>
    <row r="49" spans="5:18" x14ac:dyDescent="0.3">
      <c r="E49">
        <v>814</v>
      </c>
      <c r="F49">
        <v>-0.66666666666666663</v>
      </c>
      <c r="G49">
        <v>2.6620667126862684E-2</v>
      </c>
      <c r="H49">
        <v>2.6620667126862684E-2</v>
      </c>
      <c r="O49">
        <v>654</v>
      </c>
      <c r="P49">
        <v>-3.2307692307692308</v>
      </c>
      <c r="Q49">
        <v>6.00684639999926E-3</v>
      </c>
      <c r="R49" t="str">
        <v/>
      </c>
    </row>
    <row r="50" spans="5:18" x14ac:dyDescent="0.3">
      <c r="E50">
        <v>815</v>
      </c>
      <c r="F50">
        <v>-0.58333333333333337</v>
      </c>
      <c r="G50">
        <v>2.8043901895412764E-2</v>
      </c>
      <c r="H50">
        <v>2.8043901895412764E-2</v>
      </c>
      <c r="O50">
        <v>655</v>
      </c>
      <c r="P50">
        <v>-3.2115384615384617</v>
      </c>
      <c r="Q50">
        <v>6.2402402636281429E-3</v>
      </c>
      <c r="R50" t="str">
        <v/>
      </c>
    </row>
    <row r="51" spans="5:18" x14ac:dyDescent="0.3">
      <c r="E51">
        <v>816</v>
      </c>
      <c r="F51">
        <v>-0.5</v>
      </c>
      <c r="G51">
        <v>2.9338777230358291E-2</v>
      </c>
      <c r="H51">
        <v>2.9338777230358291E-2</v>
      </c>
      <c r="O51">
        <v>656</v>
      </c>
      <c r="P51">
        <v>-3.1923076923076925</v>
      </c>
      <c r="Q51">
        <v>6.4824783291132625E-3</v>
      </c>
      <c r="R51" t="str">
        <v/>
      </c>
    </row>
    <row r="52" spans="5:18" x14ac:dyDescent="0.3">
      <c r="E52">
        <v>817</v>
      </c>
      <c r="F52">
        <v>-0.41666666666666669</v>
      </c>
      <c r="G52">
        <v>3.0481030534500204E-2</v>
      </c>
      <c r="H52">
        <v>3.0481030534500204E-2</v>
      </c>
      <c r="O52">
        <v>657</v>
      </c>
      <c r="P52">
        <v>-3.1730769230769229</v>
      </c>
      <c r="Q52">
        <v>6.7338765952296943E-3</v>
      </c>
      <c r="R52" t="str">
        <v/>
      </c>
    </row>
    <row r="53" spans="5:18" x14ac:dyDescent="0.3">
      <c r="E53">
        <v>818</v>
      </c>
      <c r="F53">
        <v>-0.33333333333333331</v>
      </c>
      <c r="G53">
        <v>3.1448602307749429E-2</v>
      </c>
      <c r="H53">
        <v>3.1448602307749429E-2</v>
      </c>
      <c r="O53">
        <v>658</v>
      </c>
      <c r="P53">
        <v>-3.1538461538461537</v>
      </c>
      <c r="Q53">
        <v>6.9947610223520243E-3</v>
      </c>
      <c r="R53" t="str">
        <v/>
      </c>
    </row>
    <row r="54" spans="5:18" x14ac:dyDescent="0.3">
      <c r="E54">
        <v>819</v>
      </c>
      <c r="F54">
        <v>-0.25</v>
      </c>
      <c r="G54">
        <v>3.2222343066904101E-2</v>
      </c>
      <c r="H54">
        <v>3.2222343066904101E-2</v>
      </c>
      <c r="O54">
        <v>659</v>
      </c>
      <c r="P54">
        <v>-3.1346153846153846</v>
      </c>
      <c r="Q54">
        <v>7.2654677605155042E-3</v>
      </c>
      <c r="R54" t="str">
        <v/>
      </c>
    </row>
    <row r="55" spans="5:18" x14ac:dyDescent="0.3">
      <c r="E55">
        <v>820</v>
      </c>
      <c r="F55">
        <v>-0.16666666666666666</v>
      </c>
      <c r="G55">
        <v>3.2786643008494994E-2</v>
      </c>
      <c r="H55">
        <v>3.2786643008494994E-2</v>
      </c>
      <c r="O55">
        <v>660</v>
      </c>
      <c r="P55">
        <v>-3.1153846153846154</v>
      </c>
      <c r="Q55">
        <v>7.5463433770457276E-3</v>
      </c>
      <c r="R55" t="str">
        <v/>
      </c>
    </row>
    <row r="56" spans="5:18" x14ac:dyDescent="0.3">
      <c r="E56">
        <v>821</v>
      </c>
      <c r="F56">
        <v>-8.3333333333333329E-2</v>
      </c>
      <c r="G56">
        <v>3.3129955521528497E-2</v>
      </c>
      <c r="H56">
        <v>3.3129955521528497E-2</v>
      </c>
      <c r="O56">
        <v>661</v>
      </c>
      <c r="P56">
        <v>-3.0961538461538463</v>
      </c>
      <c r="Q56">
        <v>7.8377450832912646E-3</v>
      </c>
      <c r="R56" t="str">
        <v/>
      </c>
    </row>
    <row r="57" spans="5:18" x14ac:dyDescent="0.3">
      <c r="E57">
        <v>822</v>
      </c>
      <c r="F57">
        <v>0</v>
      </c>
      <c r="G57">
        <v>3.3245190033452721E-2</v>
      </c>
      <c r="H57">
        <v>3.3245190033452721E-2</v>
      </c>
      <c r="O57">
        <v>662</v>
      </c>
      <c r="P57">
        <v>-3.0769230769230771</v>
      </c>
      <c r="Q57">
        <v>8.140040959959698E-3</v>
      </c>
      <c r="R57" t="str">
        <v/>
      </c>
    </row>
    <row r="58" spans="5:18" x14ac:dyDescent="0.3">
      <c r="E58">
        <v>823</v>
      </c>
      <c r="F58">
        <v>8.3333333333333329E-2</v>
      </c>
      <c r="G58">
        <v>3.3129955521528497E-2</v>
      </c>
      <c r="H58">
        <v>3.3129955521528497E-2</v>
      </c>
      <c r="O58">
        <v>663</v>
      </c>
      <c r="P58">
        <v>-3.0576923076923075</v>
      </c>
      <c r="Q58">
        <v>8.4536101805231471E-3</v>
      </c>
      <c r="R58" t="str">
        <v/>
      </c>
    </row>
    <row r="59" spans="5:18" x14ac:dyDescent="0.3">
      <c r="E59">
        <v>824</v>
      </c>
      <c r="F59">
        <v>0.16666666666666666</v>
      </c>
      <c r="G59">
        <v>3.2786643008494994E-2</v>
      </c>
      <c r="H59">
        <v>3.2786643008494994E-2</v>
      </c>
      <c r="O59">
        <v>664</v>
      </c>
      <c r="P59">
        <v>-3.0384615384615383</v>
      </c>
      <c r="Q59">
        <v>8.7788432321229629E-3</v>
      </c>
      <c r="R59" t="str">
        <v/>
      </c>
    </row>
    <row r="60" spans="5:18" x14ac:dyDescent="0.3">
      <c r="E60">
        <v>825</v>
      </c>
      <c r="F60">
        <v>0.25</v>
      </c>
      <c r="G60">
        <v>3.2222343066904101E-2</v>
      </c>
      <c r="H60">
        <v>3.2222343066904101E-2</v>
      </c>
      <c r="O60">
        <v>665</v>
      </c>
      <c r="P60">
        <v>-3.0192307692307692</v>
      </c>
      <c r="Q60">
        <v>9.1161421333667506E-3</v>
      </c>
      <c r="R60" t="str">
        <v/>
      </c>
    </row>
    <row r="61" spans="5:18" x14ac:dyDescent="0.3">
      <c r="E61">
        <v>826</v>
      </c>
      <c r="F61">
        <v>0.33333333333333331</v>
      </c>
      <c r="G61">
        <v>3.1448602307749429E-2</v>
      </c>
      <c r="H61">
        <v>3.1448602307749429E-2</v>
      </c>
      <c r="O61">
        <v>666</v>
      </c>
      <c r="P61">
        <v>-3</v>
      </c>
      <c r="Q61">
        <v>9.4659206483710557E-3</v>
      </c>
      <c r="R61" t="str">
        <v/>
      </c>
    </row>
    <row r="62" spans="5:18" x14ac:dyDescent="0.3">
      <c r="E62">
        <v>827</v>
      </c>
      <c r="F62">
        <v>0.41666666666666669</v>
      </c>
      <c r="G62">
        <v>3.0481030534500204E-2</v>
      </c>
      <c r="H62">
        <v>3.0481030534500204E-2</v>
      </c>
      <c r="O62">
        <v>667</v>
      </c>
      <c r="P62">
        <v>-2.9807692307692308</v>
      </c>
      <c r="Q62">
        <v>9.8286044963644403E-3</v>
      </c>
      <c r="R62" t="str">
        <v/>
      </c>
    </row>
    <row r="63" spans="5:18" x14ac:dyDescent="0.3">
      <c r="E63">
        <v>828</v>
      </c>
      <c r="F63">
        <v>0.5</v>
      </c>
      <c r="G63">
        <v>2.9338777230358291E-2</v>
      </c>
      <c r="H63">
        <v>2.9338777230358291E-2</v>
      </c>
      <c r="O63">
        <v>668</v>
      </c>
      <c r="P63">
        <v>-2.9615384615384617</v>
      </c>
      <c r="Q63">
        <v>1.0204631556123821E-2</v>
      </c>
      <c r="R63" t="str">
        <v/>
      </c>
    </row>
    <row r="64" spans="5:18" x14ac:dyDescent="0.3">
      <c r="E64">
        <v>829</v>
      </c>
      <c r="F64">
        <v>0.58333333333333337</v>
      </c>
      <c r="G64">
        <v>2.8043901895412764E-2</v>
      </c>
      <c r="H64">
        <v>2.8043901895412764E-2</v>
      </c>
      <c r="O64">
        <v>669</v>
      </c>
      <c r="P64">
        <v>-2.9423076923076925</v>
      </c>
      <c r="Q64">
        <v>1.0594452064474636E-2</v>
      </c>
      <c r="R64" t="str">
        <v/>
      </c>
    </row>
    <row r="65" spans="5:18" x14ac:dyDescent="0.3">
      <c r="E65">
        <v>830</v>
      </c>
      <c r="F65">
        <v>0.66666666666666663</v>
      </c>
      <c r="G65">
        <v>2.6620667126862684E-2</v>
      </c>
      <c r="H65">
        <v>2.6620667126862684E-2</v>
      </c>
      <c r="O65">
        <v>670</v>
      </c>
      <c r="P65">
        <v>-2.9230769230769229</v>
      </c>
      <c r="Q65">
        <v>1.0998528808042418E-2</v>
      </c>
      <c r="R65" t="str">
        <v/>
      </c>
    </row>
    <row r="66" spans="5:18" x14ac:dyDescent="0.3">
      <c r="E66">
        <v>831</v>
      </c>
      <c r="F66">
        <v>0.75</v>
      </c>
      <c r="G66">
        <v>2.5094786012900369E-2</v>
      </c>
      <c r="H66">
        <v>2.5094786012900369E-2</v>
      </c>
      <c r="O66">
        <v>671</v>
      </c>
      <c r="P66">
        <v>-2.9038461538461537</v>
      </c>
      <c r="Q66">
        <v>1.1417337307398074E-2</v>
      </c>
      <c r="R66" t="str">
        <v/>
      </c>
    </row>
    <row r="67" spans="5:18" x14ac:dyDescent="0.3">
      <c r="E67">
        <v>832</v>
      </c>
      <c r="F67">
        <v>0.83333333333333337</v>
      </c>
      <c r="G67">
        <v>2.3492656284191879E-2</v>
      </c>
      <c r="H67">
        <v>2.3492656284191879E-2</v>
      </c>
      <c r="O67">
        <v>672</v>
      </c>
      <c r="P67">
        <v>-2.8846153846153846</v>
      </c>
      <c r="Q67">
        <v>1.1851365992694211E-2</v>
      </c>
      <c r="R67" t="str">
        <v/>
      </c>
    </row>
    <row r="68" spans="5:18" x14ac:dyDescent="0.3">
      <c r="E68">
        <v>833</v>
      </c>
      <c r="F68">
        <v>0.91666666666666663</v>
      </c>
      <c r="G68">
        <v>2.1840612756525119E-2</v>
      </c>
      <c r="H68">
        <v>2.1840612756525119E-2</v>
      </c>
      <c r="O68">
        <v>673</v>
      </c>
      <c r="P68">
        <v>-2.8653846153846154</v>
      </c>
      <c r="Q68">
        <v>1.2301116369842631E-2</v>
      </c>
      <c r="R68" t="str">
        <v/>
      </c>
    </row>
    <row r="69" spans="5:18" x14ac:dyDescent="0.3">
      <c r="E69">
        <v>834</v>
      </c>
      <c r="F69">
        <v>1</v>
      </c>
      <c r="G69">
        <v>2.0164227043261949E-2</v>
      </c>
      <c r="H69">
        <v>2.0164227043261949E-2</v>
      </c>
      <c r="O69">
        <v>674</v>
      </c>
      <c r="P69">
        <v>-2.8461538461538463</v>
      </c>
      <c r="Q69">
        <v>1.2767103176235858E-2</v>
      </c>
      <c r="R69" t="str">
        <v/>
      </c>
    </row>
    <row r="70" spans="5:18" x14ac:dyDescent="0.3">
      <c r="E70">
        <v>835</v>
      </c>
      <c r="F70">
        <v>1.0833333333333333</v>
      </c>
      <c r="G70">
        <v>1.848767955881133E-2</v>
      </c>
      <c r="H70">
        <v>1.848767955881133E-2</v>
      </c>
      <c r="O70">
        <v>675</v>
      </c>
      <c r="P70">
        <v>-2.8269230769230771</v>
      </c>
      <c r="Q70">
        <v>1.3249854524967151E-2</v>
      </c>
      <c r="R70" t="str">
        <v/>
      </c>
    </row>
    <row r="71" spans="5:18" x14ac:dyDescent="0.3">
      <c r="E71">
        <v>836</v>
      </c>
      <c r="F71">
        <v>1.1666666666666667</v>
      </c>
      <c r="G71">
        <v>1.6833223796171574E-2</v>
      </c>
      <c r="H71">
        <v>1.6833223796171574E-2</v>
      </c>
      <c r="O71">
        <v>676</v>
      </c>
      <c r="P71">
        <v>-2.8076923076923075</v>
      </c>
      <c r="Q71">
        <v>1.3749912036454336E-2</v>
      </c>
      <c r="R71" t="str">
        <v/>
      </c>
    </row>
    <row r="72" spans="5:18" x14ac:dyDescent="0.3">
      <c r="E72">
        <v>837</v>
      </c>
      <c r="F72">
        <v>1.25</v>
      </c>
      <c r="G72">
        <v>1.5220757115751826E-2</v>
      </c>
      <c r="H72">
        <v>1.5220757115751826E-2</v>
      </c>
      <c r="O72">
        <v>677</v>
      </c>
      <c r="P72">
        <v>-2.7884615384615383</v>
      </c>
      <c r="Q72">
        <v>1.4267830956323184E-2</v>
      </c>
      <c r="R72" t="str">
        <v/>
      </c>
    </row>
    <row r="73" spans="5:18" x14ac:dyDescent="0.3">
      <c r="E73">
        <v>838</v>
      </c>
      <c r="F73">
        <v>1.3333333333333333</v>
      </c>
      <c r="G73">
        <v>1.3667506222999469E-2</v>
      </c>
      <c r="H73">
        <v>1.3667506222999469E-2</v>
      </c>
      <c r="O73">
        <v>678</v>
      </c>
      <c r="P73">
        <v>-2.7692307692307692</v>
      </c>
      <c r="Q73">
        <v>1.4804180258355736E-2</v>
      </c>
      <c r="R73" t="str">
        <v/>
      </c>
    </row>
    <row r="74" spans="5:18" x14ac:dyDescent="0.3">
      <c r="E74">
        <v>839</v>
      </c>
      <c r="F74">
        <v>1.4166666666666667</v>
      </c>
      <c r="G74">
        <v>1.2187829523294643E-2</v>
      </c>
      <c r="H74">
        <v>1.2187829523294643E-2</v>
      </c>
      <c r="O74">
        <v>679</v>
      </c>
      <c r="P74">
        <v>-2.75</v>
      </c>
      <c r="Q74">
        <v>1.5359542731258649E-2</v>
      </c>
      <c r="R74" t="str">
        <v/>
      </c>
    </row>
    <row r="75" spans="5:18" x14ac:dyDescent="0.3">
      <c r="E75">
        <v>840</v>
      </c>
      <c r="F75">
        <v>1.5</v>
      </c>
      <c r="G75">
        <v>1.0793132972157645E-2</v>
      </c>
      <c r="H75">
        <v>1.0793132972157645E-2</v>
      </c>
      <c r="O75">
        <v>680</v>
      </c>
      <c r="P75">
        <v>-2.7307692307692308</v>
      </c>
      <c r="Q75">
        <v>1.5934515047955934E-2</v>
      </c>
      <c r="R75" t="str">
        <v/>
      </c>
    </row>
    <row r="76" spans="5:18" x14ac:dyDescent="0.3">
      <c r="E76">
        <v>841</v>
      </c>
      <c r="F76">
        <v>1.5833333333333333</v>
      </c>
      <c r="G76">
        <v>9.4918911766826569E-3</v>
      </c>
      <c r="H76">
        <v>9.4918911766826569E-3</v>
      </c>
      <c r="O76">
        <v>681</v>
      </c>
      <c r="P76">
        <v>-2.7115384615384617</v>
      </c>
      <c r="Q76">
        <v>1.6529707816059461E-2</v>
      </c>
      <c r="R76" t="str">
        <v/>
      </c>
    </row>
    <row r="77" spans="5:18" x14ac:dyDescent="0.3">
      <c r="E77">
        <v>842</v>
      </c>
      <c r="F77">
        <v>1.6666666666666667</v>
      </c>
      <c r="G77">
        <v>8.2897615660623893E-3</v>
      </c>
      <c r="H77">
        <v>8.2897615660623893E-3</v>
      </c>
      <c r="O77">
        <v>682</v>
      </c>
      <c r="P77">
        <v>-2.6923076923076925</v>
      </c>
      <c r="Q77">
        <v>1.7145745608121075E-2</v>
      </c>
      <c r="R77" t="str">
        <v/>
      </c>
    </row>
    <row r="78" spans="5:18" x14ac:dyDescent="0.3">
      <c r="E78">
        <v>843</v>
      </c>
      <c r="F78">
        <v>1.75</v>
      </c>
      <c r="G78">
        <v>7.1897765688759595E-3</v>
      </c>
      <c r="H78">
        <v>7.1897765688759595E-3</v>
      </c>
      <c r="O78">
        <v>683</v>
      </c>
      <c r="P78">
        <v>-2.6730769230769229</v>
      </c>
      <c r="Q78">
        <v>1.7783266970218325E-2</v>
      </c>
      <c r="R78" t="str">
        <v/>
      </c>
    </row>
    <row r="79" spans="5:18" x14ac:dyDescent="0.3">
      <c r="E79">
        <v>844</v>
      </c>
      <c r="F79">
        <v>1.8333333333333333</v>
      </c>
      <c r="G79">
        <v>6.1925969632494254E-3</v>
      </c>
      <c r="H79">
        <v>6.1925969632494254E-3</v>
      </c>
      <c r="O79">
        <v>684</v>
      </c>
      <c r="P79">
        <v>-2.6538461538461537</v>
      </c>
      <c r="Q79">
        <v>1.8442924407378103E-2</v>
      </c>
      <c r="R79" t="str">
        <v/>
      </c>
    </row>
    <row r="80" spans="5:18" x14ac:dyDescent="0.3">
      <c r="E80">
        <v>845</v>
      </c>
      <c r="F80">
        <v>1.9166666666666667</v>
      </c>
      <c r="G80">
        <v>5.2968088764135278E-3</v>
      </c>
      <c r="H80">
        <v>5.2968088764135278E-3</v>
      </c>
      <c r="O80">
        <v>685</v>
      </c>
      <c r="P80">
        <v>-2.6346153846153846</v>
      </c>
      <c r="Q80">
        <v>1.9125384344292739E-2</v>
      </c>
      <c r="R80" t="str">
        <v/>
      </c>
    </row>
    <row r="81" spans="5:18" x14ac:dyDescent="0.3">
      <c r="E81">
        <v>846</v>
      </c>
      <c r="F81">
        <v>2</v>
      </c>
      <c r="G81">
        <v>4.4992472094323383E-3</v>
      </c>
      <c r="H81" t="str">
        <v/>
      </c>
      <c r="O81">
        <v>686</v>
      </c>
      <c r="P81">
        <v>-2.6153846153846154</v>
      </c>
      <c r="Q81">
        <v>1.983132705973532E-2</v>
      </c>
      <c r="R81" t="str">
        <v/>
      </c>
    </row>
    <row r="82" spans="5:18" x14ac:dyDescent="0.3">
      <c r="E82">
        <v>847</v>
      </c>
      <c r="F82">
        <v>2.0833333333333335</v>
      </c>
      <c r="G82">
        <v>3.7953294060754646E-3</v>
      </c>
      <c r="H82" t="str">
        <v/>
      </c>
      <c r="O82">
        <v>687</v>
      </c>
      <c r="P82">
        <v>-2.5961538461538463</v>
      </c>
      <c r="Q82">
        <v>2.0561446593035569E-2</v>
      </c>
      <c r="R82" t="str">
        <v/>
      </c>
    </row>
    <row r="83" spans="5:18" x14ac:dyDescent="0.3">
      <c r="E83">
        <v>848</v>
      </c>
      <c r="F83">
        <v>2.1666666666666665</v>
      </c>
      <c r="G83">
        <v>3.1793852922014985E-3</v>
      </c>
      <c r="H83" t="str">
        <v/>
      </c>
      <c r="O83">
        <v>688</v>
      </c>
      <c r="P83">
        <v>-2.5769230769230771</v>
      </c>
      <c r="Q83">
        <v>2.1316450620932154E-2</v>
      </c>
      <c r="R83" t="str">
        <v/>
      </c>
    </row>
    <row r="84" spans="5:18" x14ac:dyDescent="0.3">
      <c r="E84">
        <v>849</v>
      </c>
      <c r="F84">
        <v>2.25</v>
      </c>
      <c r="G84">
        <v>2.6449709863056183E-3</v>
      </c>
      <c r="H84" t="str">
        <v/>
      </c>
      <c r="O84">
        <v>689</v>
      </c>
      <c r="P84">
        <v>-2.5576923076923075</v>
      </c>
      <c r="Q84">
        <v>2.2097060303074841E-2</v>
      </c>
      <c r="R84" t="str">
        <v/>
      </c>
    </row>
    <row r="85" spans="5:18" x14ac:dyDescent="0.3">
      <c r="E85">
        <v>850</v>
      </c>
      <c r="F85">
        <v>2.3333333333333335</v>
      </c>
      <c r="G85">
        <v>2.1851574244757901E-3</v>
      </c>
      <c r="H85" t="str">
        <v/>
      </c>
      <c r="O85">
        <v>690</v>
      </c>
      <c r="P85">
        <v>-2.5384615384615383</v>
      </c>
      <c r="Q85">
        <v>2.2904010094409757E-2</v>
      </c>
      <c r="R85" t="str">
        <v/>
      </c>
    </row>
    <row r="86" spans="5:18" x14ac:dyDescent="0.3">
      <c r="E86">
        <v>851</v>
      </c>
      <c r="F86">
        <v>2.4166666666666665</v>
      </c>
      <c r="G86">
        <v>1.7927866680644716E-3</v>
      </c>
      <c r="H86" t="str">
        <v/>
      </c>
      <c r="O86">
        <v>691</v>
      </c>
      <c r="P86">
        <v>-2.5192307692307692</v>
      </c>
      <c r="Q86">
        <v>2.373804752264265E-2</v>
      </c>
      <c r="R86" t="str">
        <v/>
      </c>
    </row>
    <row r="87" spans="5:18" x14ac:dyDescent="0.3">
      <c r="E87">
        <v>852</v>
      </c>
      <c r="F87">
        <v>2.5</v>
      </c>
      <c r="G87">
        <v>1.4606917077973783E-3</v>
      </c>
      <c r="H87" t="str">
        <v/>
      </c>
      <c r="O87">
        <v>692</v>
      </c>
      <c r="P87">
        <v>-2.5</v>
      </c>
      <c r="Q87">
        <v>2.4599932928940509E-2</v>
      </c>
      <c r="R87" t="str">
        <v/>
      </c>
    </row>
    <row r="88" spans="5:18" x14ac:dyDescent="0.3">
      <c r="E88">
        <v>853</v>
      </c>
      <c r="F88">
        <v>2.5833333333333335</v>
      </c>
      <c r="G88">
        <v>1.181877812869775E-3</v>
      </c>
      <c r="H88" t="str">
        <v/>
      </c>
      <c r="O88">
        <v>693</v>
      </c>
      <c r="P88">
        <v>-2.4807692307692308</v>
      </c>
      <c r="Q88">
        <v>2.5490439170000205E-2</v>
      </c>
      <c r="R88" t="str">
        <v/>
      </c>
    </row>
    <row r="89" spans="5:18" x14ac:dyDescent="0.3">
      <c r="E89">
        <v>854</v>
      </c>
      <c r="F89">
        <v>2.6666666666666665</v>
      </c>
      <c r="G89">
        <v>9.4966550198312025E-4</v>
      </c>
      <c r="H89" t="str">
        <v/>
      </c>
      <c r="O89">
        <v>694</v>
      </c>
      <c r="P89">
        <v>-2.4615384615384617</v>
      </c>
      <c r="Q89">
        <v>2.6410351279585027E-2</v>
      </c>
      <c r="R89" t="str">
        <v/>
      </c>
    </row>
    <row r="90" spans="5:18" x14ac:dyDescent="0.3">
      <c r="E90">
        <v>855</v>
      </c>
      <c r="F90">
        <v>2.75</v>
      </c>
      <c r="G90">
        <v>7.5779687513258774E-4</v>
      </c>
      <c r="H90" t="str">
        <v/>
      </c>
      <c r="O90">
        <v>695</v>
      </c>
      <c r="P90">
        <v>-2.4423076923076925</v>
      </c>
      <c r="Q90">
        <v>2.7360466087606481E-2</v>
      </c>
      <c r="R90" t="str">
        <v/>
      </c>
    </row>
    <row r="91" spans="5:18" x14ac:dyDescent="0.3">
      <c r="E91">
        <v>856</v>
      </c>
      <c r="F91">
        <v>2.8333333333333335</v>
      </c>
      <c r="G91">
        <v>6.005083137174352E-4</v>
      </c>
      <c r="H91" t="str">
        <v/>
      </c>
      <c r="O91">
        <v>696</v>
      </c>
      <c r="P91">
        <v>-2.4230769230769229</v>
      </c>
      <c r="Q91">
        <v>2.8341591794809454E-2</v>
      </c>
      <c r="R91" t="str">
        <v/>
      </c>
    </row>
    <row r="92" spans="5:18" x14ac:dyDescent="0.3">
      <c r="E92">
        <v>857</v>
      </c>
      <c r="F92">
        <v>2.9166666666666665</v>
      </c>
      <c r="G92">
        <v>4.7257343495382426E-4</v>
      </c>
      <c r="H92" t="str">
        <v/>
      </c>
      <c r="O92">
        <v>697</v>
      </c>
      <c r="P92">
        <v>-2.4038461538461537</v>
      </c>
      <c r="Q92">
        <v>2.9354547501104708E-2</v>
      </c>
      <c r="R92" t="str">
        <v/>
      </c>
    </row>
    <row r="93" spans="5:18" x14ac:dyDescent="0.3">
      <c r="E93">
        <v>858</v>
      </c>
      <c r="F93">
        <v>3</v>
      </c>
      <c r="G93">
        <v>3.6932070099483392E-4</v>
      </c>
      <c r="H93" t="str">
        <v/>
      </c>
      <c r="O93">
        <v>698</v>
      </c>
      <c r="P93">
        <v>-2.3846153846153846</v>
      </c>
      <c r="Q93">
        <v>3.0400162685584743E-2</v>
      </c>
      <c r="R93" t="str">
        <v/>
      </c>
    </row>
    <row r="94" spans="5:18" x14ac:dyDescent="0.3">
      <c r="E94">
        <v>859</v>
      </c>
      <c r="F94">
        <v>3.0833333333333335</v>
      </c>
      <c r="G94">
        <v>2.8663027726520804E-4</v>
      </c>
      <c r="H94" t="str">
        <v/>
      </c>
      <c r="O94">
        <v>699</v>
      </c>
      <c r="P94">
        <v>-2.3653846153846154</v>
      </c>
      <c r="Q94">
        <v>3.1479276636255701E-2</v>
      </c>
      <c r="R94" t="str">
        <v/>
      </c>
    </row>
    <row r="95" spans="5:18" x14ac:dyDescent="0.3">
      <c r="E95">
        <v>860</v>
      </c>
      <c r="F95">
        <v>3.1666666666666665</v>
      </c>
      <c r="G95">
        <v>2.2091466286917544E-4</v>
      </c>
      <c r="H95" t="str">
        <v/>
      </c>
      <c r="O95">
        <v>700</v>
      </c>
      <c r="P95">
        <v>-2.3461538461538463</v>
      </c>
      <c r="Q95">
        <v>3.259273782752245E-2</v>
      </c>
      <c r="R95" t="str">
        <v/>
      </c>
    </row>
    <row r="96" spans="5:18" x14ac:dyDescent="0.3">
      <c r="E96">
        <v>861</v>
      </c>
      <c r="F96">
        <v>3.25</v>
      </c>
      <c r="G96">
        <v>1.69087338108314E-4</v>
      </c>
      <c r="H96" t="str">
        <v/>
      </c>
      <c r="O96">
        <v>701</v>
      </c>
      <c r="P96">
        <v>-2.3269230769230771</v>
      </c>
      <c r="Q96">
        <v>3.3741403243474855E-2</v>
      </c>
      <c r="R96" t="str">
        <v/>
      </c>
    </row>
    <row r="97" spans="5:18" x14ac:dyDescent="0.3">
      <c r="E97">
        <v>862</v>
      </c>
      <c r="F97">
        <v>3.3333333333333335</v>
      </c>
      <c r="G97">
        <v>1.2852324969092545E-4</v>
      </c>
      <c r="H97" t="str">
        <v/>
      </c>
      <c r="O97">
        <v>702</v>
      </c>
      <c r="P97">
        <v>-2.3076923076923075</v>
      </c>
      <c r="Q97">
        <v>3.4926137645041239E-2</v>
      </c>
      <c r="R97" t="str">
        <v/>
      </c>
    </row>
    <row r="98" spans="5:18" x14ac:dyDescent="0.3">
      <c r="E98">
        <v>863</v>
      </c>
      <c r="F98">
        <v>3.4166666666666665</v>
      </c>
      <c r="G98">
        <v>9.7014438643032056E-5</v>
      </c>
      <c r="H98" t="str">
        <v/>
      </c>
      <c r="O98">
        <v>703</v>
      </c>
      <c r="P98">
        <v>-2.2884615384615383</v>
      </c>
      <c r="Q98">
        <v>3.6147812779101854E-2</v>
      </c>
      <c r="R98" t="str">
        <v/>
      </c>
    </row>
    <row r="99" spans="5:18" x14ac:dyDescent="0.3">
      <c r="E99">
        <v>864</v>
      </c>
      <c r="F99">
        <v>3.5</v>
      </c>
      <c r="G99">
        <v>7.2723557920479999E-5</v>
      </c>
      <c r="H99" t="str">
        <v/>
      </c>
      <c r="O99">
        <v>704</v>
      </c>
      <c r="P99">
        <v>-2.2692307692307692</v>
      </c>
      <c r="Q99">
        <v>3.7407306527690386E-2</v>
      </c>
      <c r="R99" t="str">
        <v/>
      </c>
    </row>
    <row r="100" spans="5:18" x14ac:dyDescent="0.3">
      <c r="E100">
        <v>865</v>
      </c>
      <c r="F100">
        <v>3.5833333333333335</v>
      </c>
      <c r="G100">
        <v>5.4137466409963643E-5</v>
      </c>
      <c r="H100" t="str">
        <v/>
      </c>
      <c r="O100">
        <v>705</v>
      </c>
      <c r="P100">
        <v>-2.25</v>
      </c>
      <c r="Q100">
        <v>3.8705501995454174E-2</v>
      </c>
      <c r="R100" t="str">
        <v/>
      </c>
    </row>
    <row r="101" spans="5:18" x14ac:dyDescent="0.3">
      <c r="E101">
        <v>866</v>
      </c>
      <c r="F101">
        <v>3.6666666666666665</v>
      </c>
      <c r="G101">
        <v>4.0022554301735056E-5</v>
      </c>
      <c r="H101" t="str">
        <v/>
      </c>
      <c r="O101">
        <v>706</v>
      </c>
      <c r="P101">
        <v>-2.2307692307692308</v>
      </c>
      <c r="Q101">
        <v>4.0043286533599565E-2</v>
      </c>
      <c r="R101" t="str">
        <v/>
      </c>
    </row>
    <row r="102" spans="5:18" x14ac:dyDescent="0.3">
      <c r="E102">
        <v>867</v>
      </c>
      <c r="F102">
        <v>3.75</v>
      </c>
      <c r="G102">
        <v>2.9382973530620452E-5</v>
      </c>
      <c r="H102" t="str">
        <v/>
      </c>
      <c r="O102">
        <v>707</v>
      </c>
      <c r="P102">
        <v>-2.2115384615384617</v>
      </c>
      <c r="Q102">
        <v>4.1421550698610775E-2</v>
      </c>
      <c r="R102" t="str">
        <v/>
      </c>
    </row>
    <row r="103" spans="5:18" x14ac:dyDescent="0.3">
      <c r="E103">
        <v>868</v>
      </c>
      <c r="F103">
        <v>3.8333333333333335</v>
      </c>
      <c r="G103">
        <v>2.1422529588525529E-5</v>
      </c>
      <c r="H103" t="str">
        <v/>
      </c>
      <c r="O103">
        <v>708</v>
      </c>
      <c r="P103">
        <v>-2.1923076923076925</v>
      </c>
      <c r="Q103">
        <v>4.284118714410616E-2</v>
      </c>
      <c r="R103" t="str">
        <v/>
      </c>
    </row>
    <row r="104" spans="5:18" x14ac:dyDescent="0.3">
      <c r="E104">
        <v>869</v>
      </c>
      <c r="F104">
        <v>3.9166666666666665</v>
      </c>
      <c r="G104">
        <v>1.5510643816312012E-5</v>
      </c>
      <c r="H104" t="str">
        <v/>
      </c>
      <c r="O104">
        <v>709</v>
      </c>
      <c r="P104">
        <v>-2.1730769230769229</v>
      </c>
      <c r="Q104">
        <v>4.4303089444281178E-2</v>
      </c>
      <c r="R104" t="str">
        <v/>
      </c>
    </row>
    <row r="105" spans="5:18" x14ac:dyDescent="0.3">
      <c r="E105">
        <v>870</v>
      </c>
      <c r="F105">
        <v>4</v>
      </c>
      <c r="G105">
        <v>1.1152518813740447E-5</v>
      </c>
      <c r="H105" t="str">
        <v/>
      </c>
      <c r="O105">
        <v>710</v>
      </c>
      <c r="P105">
        <v>-2.1538461538461537</v>
      </c>
      <c r="Q105">
        <v>4.5808150847484824E-2</v>
      </c>
      <c r="R105" t="str">
        <v/>
      </c>
    </row>
    <row r="106" spans="5:18" x14ac:dyDescent="0.3">
      <c r="O106">
        <v>711</v>
      </c>
      <c r="P106">
        <v>-2.1346153846153846</v>
      </c>
      <c r="Q106">
        <v>4.7357262958585999E-2</v>
      </c>
      <c r="R106">
        <v>4.7357262958585999E-2</v>
      </c>
    </row>
    <row r="107" spans="5:18" x14ac:dyDescent="0.3">
      <c r="O107">
        <v>712</v>
      </c>
      <c r="P107">
        <v>-2.1153846153846154</v>
      </c>
      <c r="Q107">
        <v>4.8951314348908266E-2</v>
      </c>
      <c r="R107">
        <v>4.8951314348908266E-2</v>
      </c>
    </row>
    <row r="108" spans="5:18" x14ac:dyDescent="0.3">
      <c r="O108">
        <v>713</v>
      </c>
      <c r="P108">
        <v>-2.0961538461538463</v>
      </c>
      <c r="Q108">
        <v>5.0591189092647877E-2</v>
      </c>
      <c r="R108">
        <v>5.0591189092647877E-2</v>
      </c>
    </row>
    <row r="109" spans="5:18" x14ac:dyDescent="0.3">
      <c r="O109">
        <v>714</v>
      </c>
      <c r="P109">
        <v>-2.0769230769230771</v>
      </c>
      <c r="Q109">
        <v>5.2277765228838077E-2</v>
      </c>
      <c r="R109">
        <v>5.2277765228838077E-2</v>
      </c>
    </row>
    <row r="110" spans="5:18" x14ac:dyDescent="0.3">
      <c r="O110">
        <v>715</v>
      </c>
      <c r="P110">
        <v>-2.0576923076923075</v>
      </c>
      <c r="Q110">
        <v>5.401191314808642E-2</v>
      </c>
      <c r="R110">
        <v>5.401191314808642E-2</v>
      </c>
    </row>
    <row r="111" spans="5:18" x14ac:dyDescent="0.3">
      <c r="O111">
        <v>716</v>
      </c>
      <c r="P111">
        <v>-2.0384615384615383</v>
      </c>
      <c r="Q111">
        <v>5.5794493903489013E-2</v>
      </c>
      <c r="R111">
        <v>5.5794493903489013E-2</v>
      </c>
    </row>
    <row r="112" spans="5:18" x14ac:dyDescent="0.3">
      <c r="O112">
        <v>717</v>
      </c>
      <c r="P112">
        <v>-2.0192307692307692</v>
      </c>
      <c r="Q112">
        <v>5.7626357445318646E-2</v>
      </c>
      <c r="R112">
        <v>5.7626357445318646E-2</v>
      </c>
    </row>
    <row r="113" spans="15:18" x14ac:dyDescent="0.3">
      <c r="O113">
        <v>718</v>
      </c>
      <c r="P113">
        <v>-2</v>
      </c>
      <c r="Q113">
        <v>5.9508340779289043E-2</v>
      </c>
      <c r="R113">
        <v>5.9508340779289043E-2</v>
      </c>
    </row>
    <row r="114" spans="15:18" x14ac:dyDescent="0.3">
      <c r="O114">
        <v>719</v>
      </c>
      <c r="P114">
        <v>-1.9807692307692308</v>
      </c>
      <c r="Q114">
        <v>6.1441266048421879E-2</v>
      </c>
      <c r="R114">
        <v>6.1441266048421879E-2</v>
      </c>
    </row>
    <row r="115" spans="15:18" x14ac:dyDescent="0.3">
      <c r="O115">
        <v>720</v>
      </c>
      <c r="P115">
        <v>-1.9615384615384615</v>
      </c>
      <c r="Q115">
        <v>6.3425938538779425E-2</v>
      </c>
      <c r="R115">
        <v>6.3425938538779425E-2</v>
      </c>
    </row>
    <row r="116" spans="15:18" x14ac:dyDescent="0.3">
      <c r="O116">
        <v>721</v>
      </c>
      <c r="P116">
        <v>-1.9423076923076923</v>
      </c>
      <c r="Q116">
        <v>6.5463144609578972E-2</v>
      </c>
      <c r="R116">
        <v>6.5463144609578972E-2</v>
      </c>
    </row>
    <row r="117" spans="15:18" x14ac:dyDescent="0.3">
      <c r="O117">
        <v>722</v>
      </c>
      <c r="P117">
        <v>-1.9230769230769231</v>
      </c>
      <c r="Q117">
        <v>6.7553649548474551E-2</v>
      </c>
      <c r="R117">
        <v>6.7553649548474551E-2</v>
      </c>
    </row>
    <row r="118" spans="15:18" x14ac:dyDescent="0.3">
      <c r="O118">
        <v>723</v>
      </c>
      <c r="P118">
        <v>-1.9038461538461537</v>
      </c>
      <c r="Q118">
        <v>6.9698195353073589E-2</v>
      </c>
      <c r="R118">
        <v>6.9698195353073589E-2</v>
      </c>
    </row>
    <row r="119" spans="15:18" x14ac:dyDescent="0.3">
      <c r="O119">
        <v>724</v>
      </c>
      <c r="P119">
        <v>-1.8846153846153846</v>
      </c>
      <c r="Q119">
        <v>7.1897498440057314E-2</v>
      </c>
      <c r="R119">
        <v>7.1897498440057314E-2</v>
      </c>
    </row>
    <row r="120" spans="15:18" x14ac:dyDescent="0.3">
      <c r="O120">
        <v>725</v>
      </c>
      <c r="P120">
        <v>-1.8653846153846154</v>
      </c>
      <c r="Q120">
        <v>7.4152247283586256E-2</v>
      </c>
      <c r="R120">
        <v>7.4152247283586256E-2</v>
      </c>
    </row>
    <row r="121" spans="15:18" x14ac:dyDescent="0.3">
      <c r="O121">
        <v>726</v>
      </c>
      <c r="P121">
        <v>-1.8461538461538463</v>
      </c>
      <c r="Q121">
        <v>7.6463099985001573E-2</v>
      </c>
      <c r="R121">
        <v>7.6463099985001573E-2</v>
      </c>
    </row>
    <row r="122" spans="15:18" x14ac:dyDescent="0.3">
      <c r="O122">
        <v>727</v>
      </c>
      <c r="P122">
        <v>-1.8269230769230769</v>
      </c>
      <c r="Q122">
        <v>7.8830681776176789E-2</v>
      </c>
      <c r="R122">
        <v>7.8830681776176789E-2</v>
      </c>
    </row>
    <row r="123" spans="15:18" x14ac:dyDescent="0.3">
      <c r="O123">
        <v>728</v>
      </c>
      <c r="P123">
        <v>-1.8076923076923077</v>
      </c>
      <c r="Q123">
        <v>8.1255582459229717E-2</v>
      </c>
      <c r="R123">
        <v>8.1255582459229717E-2</v>
      </c>
    </row>
    <row r="124" spans="15:18" x14ac:dyDescent="0.3">
      <c r="O124">
        <v>729</v>
      </c>
      <c r="P124">
        <v>-1.7884615384615385</v>
      </c>
      <c r="Q124">
        <v>8.3738353785676525E-2</v>
      </c>
      <c r="R124">
        <v>8.3738353785676525E-2</v>
      </c>
    </row>
    <row r="125" spans="15:18" x14ac:dyDescent="0.3">
      <c r="O125">
        <v>730</v>
      </c>
      <c r="P125">
        <v>-1.7692307692307692</v>
      </c>
      <c r="Q125">
        <v>8.6279506778490195E-2</v>
      </c>
      <c r="R125">
        <v>8.6279506778490195E-2</v>
      </c>
    </row>
    <row r="126" spans="15:18" x14ac:dyDescent="0.3">
      <c r="O126">
        <v>731</v>
      </c>
      <c r="P126">
        <v>-1.75</v>
      </c>
      <c r="Q126">
        <v>8.887950900092037E-2</v>
      </c>
      <c r="R126">
        <v>8.887950900092037E-2</v>
      </c>
    </row>
    <row r="127" spans="15:18" x14ac:dyDescent="0.3">
      <c r="O127">
        <v>732</v>
      </c>
      <c r="P127">
        <v>-1.7307692307692308</v>
      </c>
      <c r="Q127">
        <v>9.1538781776336661E-2</v>
      </c>
      <c r="R127">
        <v>9.1538781776336661E-2</v>
      </c>
    </row>
    <row r="128" spans="15:18" x14ac:dyDescent="0.3">
      <c r="O128">
        <v>733</v>
      </c>
      <c r="P128">
        <v>-1.7115384615384615</v>
      </c>
      <c r="Q128">
        <v>9.4257697363769252E-2</v>
      </c>
      <c r="R128">
        <v>9.4257697363769252E-2</v>
      </c>
    </row>
    <row r="129" spans="15:18" x14ac:dyDescent="0.3">
      <c r="O129">
        <v>734</v>
      </c>
      <c r="P129">
        <v>-1.6923076923076923</v>
      </c>
      <c r="Q129">
        <v>9.7036576094243848E-2</v>
      </c>
      <c r="R129">
        <v>9.7036576094243848E-2</v>
      </c>
    </row>
    <row r="130" spans="15:18" x14ac:dyDescent="0.3">
      <c r="O130">
        <v>735</v>
      </c>
      <c r="P130">
        <v>-1.6730769230769231</v>
      </c>
      <c r="Q130">
        <v>9.9875683473436574E-2</v>
      </c>
      <c r="R130">
        <v>9.9875683473436574E-2</v>
      </c>
    </row>
    <row r="131" spans="15:18" x14ac:dyDescent="0.3">
      <c r="O131">
        <v>736</v>
      </c>
      <c r="P131">
        <v>-1.6538461538461537</v>
      </c>
      <c r="Q131">
        <v>0.10277522725660534</v>
      </c>
      <c r="R131">
        <v>0.10277522725660534</v>
      </c>
    </row>
    <row r="132" spans="15:18" x14ac:dyDescent="0.3">
      <c r="O132">
        <v>737</v>
      </c>
      <c r="P132">
        <v>-1.6346153846153846</v>
      </c>
      <c r="Q132">
        <v>0.1057353545021955</v>
      </c>
      <c r="R132">
        <v>0.1057353545021955</v>
      </c>
    </row>
    <row r="133" spans="15:18" x14ac:dyDescent="0.3">
      <c r="O133">
        <v>738</v>
      </c>
      <c r="P133">
        <v>-1.6153846153846154</v>
      </c>
      <c r="Q133">
        <v>0.10875614861095217</v>
      </c>
      <c r="R133">
        <v>0.10875614861095217</v>
      </c>
    </row>
    <row r="134" spans="15:18" x14ac:dyDescent="0.3">
      <c r="O134">
        <v>739</v>
      </c>
      <c r="P134">
        <v>-1.5961538461538463</v>
      </c>
      <c r="Q134">
        <v>0.11183762635781266</v>
      </c>
      <c r="R134">
        <v>0.11183762635781266</v>
      </c>
    </row>
    <row r="135" spans="15:18" x14ac:dyDescent="0.3">
      <c r="O135">
        <v>740</v>
      </c>
      <c r="P135">
        <v>-1.5769230769230769</v>
      </c>
      <c r="Q135">
        <v>0.1149797349242863</v>
      </c>
      <c r="R135">
        <v>0.1149797349242863</v>
      </c>
    </row>
    <row r="136" spans="15:18" x14ac:dyDescent="0.3">
      <c r="O136">
        <v>741</v>
      </c>
      <c r="P136">
        <v>-1.5576923076923077</v>
      </c>
      <c r="Q136">
        <v>0.11818234893946251</v>
      </c>
      <c r="R136">
        <v>0.11818234893946251</v>
      </c>
    </row>
    <row r="137" spans="15:18" x14ac:dyDescent="0.3">
      <c r="O137">
        <v>742</v>
      </c>
      <c r="P137">
        <v>-1.5384615384615385</v>
      </c>
      <c r="Q137">
        <v>0.12144526753821105</v>
      </c>
      <c r="R137">
        <v>0.12144526753821105</v>
      </c>
    </row>
    <row r="138" spans="15:18" x14ac:dyDescent="0.3">
      <c r="O138">
        <v>743</v>
      </c>
      <c r="P138">
        <v>-1.5192307692307692</v>
      </c>
      <c r="Q138">
        <v>0.12476821144555343</v>
      </c>
      <c r="R138">
        <v>0.12476821144555343</v>
      </c>
    </row>
    <row r="139" spans="15:18" x14ac:dyDescent="0.3">
      <c r="O139">
        <v>744</v>
      </c>
      <c r="P139">
        <v>-1.5</v>
      </c>
      <c r="Q139">
        <v>0.12815082009658846</v>
      </c>
      <c r="R139">
        <v>0.12815082009658846</v>
      </c>
    </row>
    <row r="140" spans="15:18" x14ac:dyDescent="0.3">
      <c r="O140">
        <v>745</v>
      </c>
      <c r="P140">
        <v>-1.4807692307692308</v>
      </c>
      <c r="Q140">
        <v>0.13159264880174301</v>
      </c>
      <c r="R140">
        <v>0.13159264880174301</v>
      </c>
    </row>
    <row r="141" spans="15:18" x14ac:dyDescent="0.3">
      <c r="O141">
        <v>746</v>
      </c>
      <c r="P141">
        <v>-1.4615384615384615</v>
      </c>
      <c r="Q141">
        <v>0.13509316596748994</v>
      </c>
      <c r="R141">
        <v>0.13509316596748994</v>
      </c>
    </row>
    <row r="142" spans="15:18" x14ac:dyDescent="0.3">
      <c r="O142">
        <v>747</v>
      </c>
      <c r="P142">
        <v>-1.4423076923076923</v>
      </c>
      <c r="Q142">
        <v>0.13865175038302649</v>
      </c>
      <c r="R142">
        <v>0.13865175038302649</v>
      </c>
    </row>
    <row r="143" spans="15:18" x14ac:dyDescent="0.3">
      <c r="O143">
        <v>748</v>
      </c>
      <c r="P143">
        <v>-1.4230769230769231</v>
      </c>
      <c r="Q143">
        <v>0.14226768858373484</v>
      </c>
      <c r="R143">
        <v>0.14226768858373484</v>
      </c>
    </row>
    <row r="144" spans="15:18" x14ac:dyDescent="0.3">
      <c r="O144">
        <v>749</v>
      </c>
      <c r="P144">
        <v>-1.4038461538461537</v>
      </c>
      <c r="Q144">
        <v>0.14594017230254586</v>
      </c>
      <c r="R144">
        <v>0.14594017230254586</v>
      </c>
    </row>
    <row r="145" spans="15:18" x14ac:dyDescent="0.3">
      <c r="O145">
        <v>750</v>
      </c>
      <c r="P145">
        <v>-1.3846153846153846</v>
      </c>
      <c r="Q145">
        <v>0.14966829602060225</v>
      </c>
      <c r="R145">
        <v>0.14966829602060225</v>
      </c>
    </row>
    <row r="146" spans="15:18" x14ac:dyDescent="0.3">
      <c r="O146">
        <v>751</v>
      </c>
      <c r="P146">
        <v>-1.3653846153846154</v>
      </c>
      <c r="Q146">
        <v>0.15345105462885592</v>
      </c>
      <c r="R146">
        <v>0.15345105462885592</v>
      </c>
    </row>
    <row r="147" spans="15:18" x14ac:dyDescent="0.3">
      <c r="O147">
        <v>752</v>
      </c>
      <c r="P147">
        <v>-1.3461538461538463</v>
      </c>
      <c r="Q147">
        <v>0.1572873412124397</v>
      </c>
      <c r="R147">
        <v>0.1572873412124397</v>
      </c>
    </row>
    <row r="148" spans="15:18" x14ac:dyDescent="0.3">
      <c r="O148">
        <v>753</v>
      </c>
      <c r="P148">
        <v>-1.3269230769230769</v>
      </c>
      <c r="Q148">
        <v>0.16117594496981921</v>
      </c>
      <c r="R148">
        <v>0.16117594496981921</v>
      </c>
    </row>
    <row r="149" spans="15:18" x14ac:dyDescent="0.3">
      <c r="O149">
        <v>754</v>
      </c>
      <c r="P149">
        <v>-1.3076923076923077</v>
      </c>
      <c r="Q149">
        <v>0.16511554927885749</v>
      </c>
      <c r="R149">
        <v>0.16511554927885749</v>
      </c>
    </row>
    <row r="150" spans="15:18" x14ac:dyDescent="0.3">
      <c r="O150">
        <v>755</v>
      </c>
      <c r="P150">
        <v>-1.2884615384615385</v>
      </c>
      <c r="Q150">
        <v>0.16910472992200526</v>
      </c>
      <c r="R150">
        <v>0.16910472992200526</v>
      </c>
    </row>
    <row r="151" spans="15:18" x14ac:dyDescent="0.3">
      <c r="O151">
        <v>756</v>
      </c>
      <c r="P151">
        <v>-1.2692307692307692</v>
      </c>
      <c r="Q151">
        <v>0.17314195348286107</v>
      </c>
      <c r="R151">
        <v>0.17314195348286107</v>
      </c>
    </row>
    <row r="152" spans="15:18" x14ac:dyDescent="0.3">
      <c r="O152">
        <v>757</v>
      </c>
      <c r="P152">
        <v>-1.25</v>
      </c>
      <c r="Q152">
        <v>0.1772255759263334</v>
      </c>
      <c r="R152">
        <v>0.1772255759263334</v>
      </c>
    </row>
    <row r="153" spans="15:18" x14ac:dyDescent="0.3">
      <c r="O153">
        <v>758</v>
      </c>
      <c r="P153">
        <v>-1.2307692307692308</v>
      </c>
      <c r="Q153">
        <v>0.18135384137456362</v>
      </c>
      <c r="R153">
        <v>0.18135384137456362</v>
      </c>
    </row>
    <row r="154" spans="15:18" x14ac:dyDescent="0.3">
      <c r="O154">
        <v>759</v>
      </c>
      <c r="P154">
        <v>-1.2115384615384615</v>
      </c>
      <c r="Q154">
        <v>0.1855248810906478</v>
      </c>
      <c r="R154">
        <v>0.1855248810906478</v>
      </c>
    </row>
    <row r="155" spans="15:18" x14ac:dyDescent="0.3">
      <c r="O155">
        <v>760</v>
      </c>
      <c r="P155">
        <v>-1.1923076923076923</v>
      </c>
      <c r="Q155">
        <v>0.18973671268200959</v>
      </c>
      <c r="R155">
        <v>0.18973671268200959</v>
      </c>
    </row>
    <row r="156" spans="15:18" x14ac:dyDescent="0.3">
      <c r="O156">
        <v>761</v>
      </c>
      <c r="P156">
        <v>-1.1730769230769231</v>
      </c>
      <c r="Q156">
        <v>0.19398723953504121</v>
      </c>
      <c r="R156">
        <v>0.19398723953504121</v>
      </c>
    </row>
    <row r="157" spans="15:18" x14ac:dyDescent="0.3">
      <c r="O157">
        <v>762</v>
      </c>
      <c r="P157">
        <v>-1.1538461538461537</v>
      </c>
      <c r="Q157">
        <v>0.19827425049231864</v>
      </c>
      <c r="R157">
        <v>0.19827425049231864</v>
      </c>
    </row>
    <row r="158" spans="15:18" x14ac:dyDescent="0.3">
      <c r="O158">
        <v>763</v>
      </c>
      <c r="P158">
        <v>-1.1346153846153846</v>
      </c>
      <c r="Q158">
        <v>0.20259541978333784</v>
      </c>
      <c r="R158">
        <v>0.20259541978333784</v>
      </c>
    </row>
    <row r="159" spans="15:18" x14ac:dyDescent="0.3">
      <c r="O159">
        <v>764</v>
      </c>
      <c r="P159">
        <v>-1.1153846153846154</v>
      </c>
      <c r="Q159">
        <v>0.20694830721928573</v>
      </c>
      <c r="R159">
        <v>0.20694830721928573</v>
      </c>
    </row>
    <row r="160" spans="15:18" x14ac:dyDescent="0.3">
      <c r="O160">
        <v>765</v>
      </c>
      <c r="P160">
        <v>-1.0961538461538463</v>
      </c>
      <c r="Q160">
        <v>0.21133035866186167</v>
      </c>
      <c r="R160">
        <v>0.21133035866186167</v>
      </c>
    </row>
    <row r="161" spans="15:18" x14ac:dyDescent="0.3">
      <c r="O161">
        <v>766</v>
      </c>
      <c r="P161">
        <v>-1.0769230769230769</v>
      </c>
      <c r="Q161">
        <v>0.21573890677560434</v>
      </c>
      <c r="R161">
        <v>0.21573890677560434</v>
      </c>
    </row>
    <row r="162" spans="15:18" x14ac:dyDescent="0.3">
      <c r="O162">
        <v>767</v>
      </c>
      <c r="P162">
        <v>-1.0576923076923077</v>
      </c>
      <c r="Q162">
        <v>0.22017117207255113</v>
      </c>
      <c r="R162">
        <v>0.22017117207255113</v>
      </c>
    </row>
    <row r="163" spans="15:18" x14ac:dyDescent="0.3">
      <c r="O163">
        <v>768</v>
      </c>
      <c r="P163">
        <v>-1.0384615384615385</v>
      </c>
      <c r="Q163">
        <v>0.22462426425735726</v>
      </c>
      <c r="R163">
        <v>0.22462426425735726</v>
      </c>
    </row>
    <row r="164" spans="15:18" x14ac:dyDescent="0.3">
      <c r="O164">
        <v>769</v>
      </c>
      <c r="P164">
        <v>-1.0192307692307692</v>
      </c>
      <c r="Q164">
        <v>0.22909518388024408</v>
      </c>
      <c r="R164">
        <v>0.22909518388024408</v>
      </c>
    </row>
    <row r="165" spans="15:18" x14ac:dyDescent="0.3">
      <c r="O165">
        <v>770</v>
      </c>
      <c r="P165">
        <v>-1</v>
      </c>
      <c r="Q165">
        <v>0.23358082430431318</v>
      </c>
      <c r="R165">
        <v>0.23358082430431318</v>
      </c>
    </row>
    <row r="166" spans="15:18" x14ac:dyDescent="0.3">
      <c r="O166">
        <v>771</v>
      </c>
      <c r="P166">
        <v>-0.98076923076923073</v>
      </c>
      <c r="Q166">
        <v>0.23807797399287803</v>
      </c>
      <c r="R166">
        <v>0.23807797399287803</v>
      </c>
    </row>
    <row r="167" spans="15:18" x14ac:dyDescent="0.3">
      <c r="O167">
        <v>772</v>
      </c>
      <c r="P167">
        <v>-0.96153846153846156</v>
      </c>
      <c r="Q167">
        <v>0.24258331912150244</v>
      </c>
      <c r="R167">
        <v>0.24258331912150244</v>
      </c>
    </row>
    <row r="168" spans="15:18" x14ac:dyDescent="0.3">
      <c r="O168">
        <v>773</v>
      </c>
      <c r="P168">
        <v>-0.94230769230769229</v>
      </c>
      <c r="Q168">
        <v>0.24709344651842763</v>
      </c>
      <c r="R168">
        <v>0.24709344651842763</v>
      </c>
    </row>
    <row r="169" spans="15:18" x14ac:dyDescent="0.3">
      <c r="O169">
        <v>774</v>
      </c>
      <c r="P169">
        <v>-0.92307692307692313</v>
      </c>
      <c r="Q169">
        <v>0.25160484693599239</v>
      </c>
      <c r="R169">
        <v>0.25160484693599239</v>
      </c>
    </row>
    <row r="170" spans="15:18" x14ac:dyDescent="0.3">
      <c r="O170">
        <v>775</v>
      </c>
      <c r="P170">
        <v>-0.90384615384615385</v>
      </c>
      <c r="Q170">
        <v>0.25611391865452632</v>
      </c>
      <c r="R170">
        <v>0.25611391865452632</v>
      </c>
    </row>
    <row r="171" spans="15:18" x14ac:dyDescent="0.3">
      <c r="O171">
        <v>776</v>
      </c>
      <c r="P171">
        <v>-0.88461538461538458</v>
      </c>
      <c r="Q171">
        <v>0.26061697141901707</v>
      </c>
      <c r="R171">
        <v>0.26061697141901707</v>
      </c>
    </row>
    <row r="172" spans="15:18" x14ac:dyDescent="0.3">
      <c r="O172">
        <v>777</v>
      </c>
      <c r="P172">
        <v>-0.86538461538461542</v>
      </c>
      <c r="Q172">
        <v>0.26511023070762824</v>
      </c>
      <c r="R172">
        <v>0.26511023070762824</v>
      </c>
    </row>
    <row r="173" spans="15:18" x14ac:dyDescent="0.3">
      <c r="O173">
        <v>778</v>
      </c>
      <c r="P173">
        <v>-0.84615384615384615</v>
      </c>
      <c r="Q173">
        <v>0.26958984232987598</v>
      </c>
      <c r="R173">
        <v>0.26958984232987598</v>
      </c>
    </row>
    <row r="174" spans="15:18" x14ac:dyDescent="0.3">
      <c r="O174">
        <v>779</v>
      </c>
      <c r="P174">
        <v>-0.82692307692307687</v>
      </c>
      <c r="Q174">
        <v>0.27405187735096709</v>
      </c>
      <c r="R174">
        <v>0.27405187735096709</v>
      </c>
    </row>
    <row r="175" spans="15:18" x14ac:dyDescent="0.3">
      <c r="O175">
        <v>780</v>
      </c>
      <c r="P175">
        <v>-0.80769230769230771</v>
      </c>
      <c r="Q175">
        <v>0.2784923373374662</v>
      </c>
      <c r="R175">
        <v>0.2784923373374662</v>
      </c>
    </row>
    <row r="176" spans="15:18" x14ac:dyDescent="0.3">
      <c r="O176">
        <v>781</v>
      </c>
      <c r="P176">
        <v>-0.78846153846153844</v>
      </c>
      <c r="Q176">
        <v>0.28290715991809262</v>
      </c>
      <c r="R176">
        <v>0.28290715991809262</v>
      </c>
    </row>
    <row r="177" spans="15:18" x14ac:dyDescent="0.3">
      <c r="O177">
        <v>782</v>
      </c>
      <c r="P177">
        <v>-0.76923076923076927</v>
      </c>
      <c r="Q177">
        <v>0.28729222465206522</v>
      </c>
      <c r="R177">
        <v>0.28729222465206522</v>
      </c>
    </row>
    <row r="178" spans="15:18" x14ac:dyDescent="0.3">
      <c r="O178">
        <v>783</v>
      </c>
      <c r="P178">
        <v>-0.75</v>
      </c>
      <c r="Q178">
        <v>0.29164335919601747</v>
      </c>
      <c r="R178">
        <v>0.29164335919601747</v>
      </c>
    </row>
    <row r="179" spans="15:18" x14ac:dyDescent="0.3">
      <c r="O179">
        <v>784</v>
      </c>
      <c r="P179">
        <v>-0.73076923076923073</v>
      </c>
      <c r="Q179">
        <v>0.29595634575909718</v>
      </c>
      <c r="R179">
        <v>0.29595634575909718</v>
      </c>
    </row>
    <row r="180" spans="15:18" x14ac:dyDescent="0.3">
      <c r="O180">
        <v>785</v>
      </c>
      <c r="P180">
        <v>-0.71153846153846156</v>
      </c>
      <c r="Q180">
        <v>0.30022692783446497</v>
      </c>
      <c r="R180">
        <v>0.30022692783446497</v>
      </c>
    </row>
    <row r="181" spans="15:18" x14ac:dyDescent="0.3">
      <c r="O181">
        <v>786</v>
      </c>
      <c r="P181">
        <v>-0.69230769230769229</v>
      </c>
      <c r="Q181">
        <v>0.30445081719400752</v>
      </c>
      <c r="R181">
        <v>0.30445081719400752</v>
      </c>
    </row>
    <row r="182" spans="15:18" x14ac:dyDescent="0.3">
      <c r="O182">
        <v>787</v>
      </c>
      <c r="P182">
        <v>-0.67307692307692313</v>
      </c>
      <c r="Q182">
        <v>0.30862370113170373</v>
      </c>
      <c r="R182">
        <v>0.30862370113170373</v>
      </c>
    </row>
    <row r="183" spans="15:18" x14ac:dyDescent="0.3">
      <c r="O183">
        <v>788</v>
      </c>
      <c r="P183">
        <v>-0.65384615384615385</v>
      </c>
      <c r="Q183">
        <v>0.3127412499397233</v>
      </c>
      <c r="R183">
        <v>0.3127412499397233</v>
      </c>
    </row>
    <row r="184" spans="15:18" x14ac:dyDescent="0.3">
      <c r="O184">
        <v>789</v>
      </c>
      <c r="P184">
        <v>-0.63461538461538458</v>
      </c>
      <c r="Q184">
        <v>0.31679912460001453</v>
      </c>
      <c r="R184">
        <v>0.31679912460001453</v>
      </c>
    </row>
    <row r="185" spans="15:18" x14ac:dyDescent="0.3">
      <c r="O185">
        <v>790</v>
      </c>
      <c r="P185">
        <v>-0.61538461538461542</v>
      </c>
      <c r="Q185">
        <v>0.32079298467285156</v>
      </c>
      <c r="R185">
        <v>0.32079298467285156</v>
      </c>
    </row>
    <row r="186" spans="15:18" x14ac:dyDescent="0.3">
      <c r="O186">
        <v>791</v>
      </c>
      <c r="P186">
        <v>-0.59615384615384615</v>
      </c>
      <c r="Q186">
        <v>0.32471849636257594</v>
      </c>
      <c r="R186">
        <v>0.32471849636257594</v>
      </c>
    </row>
    <row r="187" spans="15:18" x14ac:dyDescent="0.3">
      <c r="O187">
        <v>792</v>
      </c>
      <c r="P187">
        <v>-0.57692307692307687</v>
      </c>
      <c r="Q187">
        <v>0.32857134073958288</v>
      </c>
      <c r="R187">
        <v>0.32857134073958288</v>
      </c>
    </row>
    <row r="188" spans="15:18" x14ac:dyDescent="0.3">
      <c r="O188">
        <v>793</v>
      </c>
      <c r="P188">
        <v>-0.55769230769230771</v>
      </c>
      <c r="Q188">
        <v>0.33234722209649042</v>
      </c>
      <c r="R188">
        <v>0.33234722209649042</v>
      </c>
    </row>
    <row r="189" spans="15:18" x14ac:dyDescent="0.3">
      <c r="O189">
        <v>794</v>
      </c>
      <c r="P189">
        <v>-0.53846153846153844</v>
      </c>
      <c r="Q189">
        <v>0.33604187641537769</v>
      </c>
      <c r="R189">
        <v>0.33604187641537769</v>
      </c>
    </row>
    <row r="190" spans="15:18" x14ac:dyDescent="0.3">
      <c r="O190">
        <v>795</v>
      </c>
      <c r="P190">
        <v>-0.51923076923076927</v>
      </c>
      <c r="Q190">
        <v>0.3396510799220176</v>
      </c>
      <c r="R190">
        <v>0.3396510799220176</v>
      </c>
    </row>
    <row r="191" spans="15:18" x14ac:dyDescent="0.3">
      <c r="O191">
        <v>796</v>
      </c>
      <c r="P191">
        <v>-0.5</v>
      </c>
      <c r="Q191">
        <v>0.34317065770214694</v>
      </c>
      <c r="R191">
        <v>0.34317065770214694</v>
      </c>
    </row>
    <row r="192" spans="15:18" x14ac:dyDescent="0.3">
      <c r="O192">
        <v>797</v>
      </c>
      <c r="P192">
        <v>-0.48076923076923078</v>
      </c>
      <c r="Q192">
        <v>0.34659649235403084</v>
      </c>
      <c r="R192">
        <v>0.34659649235403084</v>
      </c>
    </row>
    <row r="193" spans="15:18" x14ac:dyDescent="0.3">
      <c r="O193">
        <v>798</v>
      </c>
      <c r="P193">
        <v>-0.46153846153846156</v>
      </c>
      <c r="Q193">
        <v>0.3499245326508939</v>
      </c>
      <c r="R193">
        <v>0.3499245326508939</v>
      </c>
    </row>
    <row r="194" spans="15:18" x14ac:dyDescent="0.3">
      <c r="O194">
        <v>799</v>
      </c>
      <c r="P194">
        <v>-0.44230769230769229</v>
      </c>
      <c r="Q194">
        <v>0.3531508021862097</v>
      </c>
      <c r="R194">
        <v>0.3531508021862097</v>
      </c>
    </row>
    <row r="195" spans="15:18" x14ac:dyDescent="0.3">
      <c r="O195">
        <v>800</v>
      </c>
      <c r="P195">
        <v>-0.42307692307692307</v>
      </c>
      <c r="Q195">
        <v>0.3562714079743749</v>
      </c>
      <c r="R195">
        <v>0.3562714079743749</v>
      </c>
    </row>
    <row r="196" spans="15:18" x14ac:dyDescent="0.3">
      <c r="O196">
        <v>801</v>
      </c>
      <c r="P196">
        <v>-0.40384615384615385</v>
      </c>
      <c r="Q196">
        <v>0.35928254897894057</v>
      </c>
      <c r="R196">
        <v>0.35928254897894057</v>
      </c>
    </row>
    <row r="197" spans="15:18" x14ac:dyDescent="0.3">
      <c r="O197">
        <v>802</v>
      </c>
      <c r="P197">
        <v>-0.38461538461538464</v>
      </c>
      <c r="Q197">
        <v>0.36218052454034927</v>
      </c>
      <c r="R197">
        <v>0.36218052454034927</v>
      </c>
    </row>
    <row r="198" spans="15:18" x14ac:dyDescent="0.3">
      <c r="O198">
        <v>803</v>
      </c>
      <c r="P198">
        <v>-0.36538461538461536</v>
      </c>
      <c r="Q198">
        <v>0.36496174267501752</v>
      </c>
      <c r="R198">
        <v>0.36496174267501752</v>
      </c>
    </row>
    <row r="199" spans="15:18" x14ac:dyDescent="0.3">
      <c r="O199">
        <v>804</v>
      </c>
      <c r="P199">
        <v>-0.34615384615384615</v>
      </c>
      <c r="Q199">
        <v>0.36762272821763314</v>
      </c>
      <c r="R199">
        <v>0.36762272821763314</v>
      </c>
    </row>
    <row r="200" spans="15:18" x14ac:dyDescent="0.3">
      <c r="O200">
        <v>805</v>
      </c>
      <c r="P200">
        <v>-0.32692307692307693</v>
      </c>
      <c r="Q200">
        <v>0.37016013077868848</v>
      </c>
      <c r="R200">
        <v>0.37016013077868848</v>
      </c>
    </row>
    <row r="201" spans="15:18" x14ac:dyDescent="0.3">
      <c r="O201">
        <v>806</v>
      </c>
      <c r="P201">
        <v>-0.30769230769230771</v>
      </c>
      <c r="Q201">
        <v>0.3725707324895613</v>
      </c>
      <c r="R201">
        <v>0.3725707324895613</v>
      </c>
    </row>
    <row r="202" spans="15:18" x14ac:dyDescent="0.3">
      <c r="O202">
        <v>807</v>
      </c>
      <c r="P202">
        <v>-0.28846153846153844</v>
      </c>
      <c r="Q202">
        <v>0.37485145550787263</v>
      </c>
      <c r="R202">
        <v>0.37485145550787263</v>
      </c>
    </row>
    <row r="203" spans="15:18" x14ac:dyDescent="0.3">
      <c r="O203">
        <v>808</v>
      </c>
      <c r="P203">
        <v>-0.26923076923076922</v>
      </c>
      <c r="Q203">
        <v>0.37699936925640687</v>
      </c>
      <c r="R203">
        <v>0.37699936925640687</v>
      </c>
    </row>
    <row r="204" spans="15:18" x14ac:dyDescent="0.3">
      <c r="O204">
        <v>809</v>
      </c>
      <c r="P204">
        <v>-0.25</v>
      </c>
      <c r="Q204">
        <v>0.37901169736956436</v>
      </c>
      <c r="R204">
        <v>0.37901169736956436</v>
      </c>
    </row>
    <row r="205" spans="15:18" x14ac:dyDescent="0.3">
      <c r="O205">
        <v>810</v>
      </c>
      <c r="P205">
        <v>-0.23076923076923078</v>
      </c>
      <c r="Q205">
        <v>0.38088582432212958</v>
      </c>
      <c r="R205">
        <v>0.38088582432212958</v>
      </c>
    </row>
    <row r="206" spans="15:18" x14ac:dyDescent="0.3">
      <c r="O206">
        <v>811</v>
      </c>
      <c r="P206">
        <v>-0.21153846153846154</v>
      </c>
      <c r="Q206">
        <v>0.38261930171608377</v>
      </c>
      <c r="R206">
        <v>0.38261930171608377</v>
      </c>
    </row>
    <row r="207" spans="15:18" x14ac:dyDescent="0.3">
      <c r="O207">
        <v>812</v>
      </c>
      <c r="P207">
        <v>-0.19230769230769232</v>
      </c>
      <c r="Q207">
        <v>0.38420985420225723</v>
      </c>
      <c r="R207">
        <v>0.38420985420225723</v>
      </c>
    </row>
    <row r="208" spans="15:18" x14ac:dyDescent="0.3">
      <c r="O208">
        <v>813</v>
      </c>
      <c r="P208">
        <v>-0.17307692307692307</v>
      </c>
      <c r="Q208">
        <v>0.3856553850148004</v>
      </c>
      <c r="R208">
        <v>0.3856553850148004</v>
      </c>
    </row>
    <row r="209" spans="15:18" x14ac:dyDescent="0.3">
      <c r="O209">
        <v>814</v>
      </c>
      <c r="P209">
        <v>-0.15384615384615385</v>
      </c>
      <c r="Q209">
        <v>0.38695398109775792</v>
      </c>
      <c r="R209">
        <v>0.38695398109775792</v>
      </c>
    </row>
    <row r="210" spans="15:18" x14ac:dyDescent="0.3">
      <c r="O210">
        <v>815</v>
      </c>
      <c r="P210">
        <v>-0.13461538461538461</v>
      </c>
      <c r="Q210">
        <v>0.38810391780443476</v>
      </c>
      <c r="R210">
        <v>0.38810391780443476</v>
      </c>
    </row>
    <row r="211" spans="15:18" x14ac:dyDescent="0.3">
      <c r="O211">
        <v>816</v>
      </c>
      <c r="P211">
        <v>-0.11538461538461539</v>
      </c>
      <c r="Q211">
        <v>0.38910366315175932</v>
      </c>
      <c r="R211">
        <v>0.38910366315175932</v>
      </c>
    </row>
    <row r="212" spans="15:18" x14ac:dyDescent="0.3">
      <c r="O212">
        <v>817</v>
      </c>
      <c r="P212">
        <v>-9.6153846153846159E-2</v>
      </c>
      <c r="Q212">
        <v>0.38995188161345118</v>
      </c>
      <c r="R212">
        <v>0.38995188161345118</v>
      </c>
    </row>
    <row r="213" spans="15:18" x14ac:dyDescent="0.3">
      <c r="O213">
        <v>818</v>
      </c>
      <c r="P213">
        <v>-7.6923076923076927E-2</v>
      </c>
      <c r="Q213">
        <v>0.3906474374374958</v>
      </c>
      <c r="R213">
        <v>0.3906474374374958</v>
      </c>
    </row>
    <row r="214" spans="15:18" x14ac:dyDescent="0.3">
      <c r="O214">
        <v>819</v>
      </c>
      <c r="P214">
        <v>-5.7692307692307696E-2</v>
      </c>
      <c r="Q214">
        <v>0.39118939747519721</v>
      </c>
      <c r="R214">
        <v>0.39118939747519721</v>
      </c>
    </row>
    <row r="215" spans="15:18" x14ac:dyDescent="0.3">
      <c r="O215">
        <v>820</v>
      </c>
      <c r="P215">
        <v>-3.8461538461538464E-2</v>
      </c>
      <c r="Q215">
        <v>0.39157703351091999</v>
      </c>
      <c r="R215">
        <v>0.39157703351091999</v>
      </c>
    </row>
    <row r="216" spans="15:18" x14ac:dyDescent="0.3">
      <c r="O216">
        <v>821</v>
      </c>
      <c r="P216">
        <v>-1.9230769230769232E-2</v>
      </c>
      <c r="Q216">
        <v>0.3918098240835296</v>
      </c>
      <c r="R216">
        <v>0.3918098240835296</v>
      </c>
    </row>
    <row r="217" spans="15:18" x14ac:dyDescent="0.3">
      <c r="O217">
        <v>822</v>
      </c>
      <c r="P217">
        <v>0</v>
      </c>
      <c r="Q217">
        <v>0.39188745579248563</v>
      </c>
      <c r="R217">
        <v>0.39188745579248563</v>
      </c>
    </row>
    <row r="218" spans="15:18" x14ac:dyDescent="0.3">
      <c r="O218">
        <v>823</v>
      </c>
      <c r="P218">
        <v>1.9230769230769232E-2</v>
      </c>
      <c r="Q218">
        <v>0.3918098240835296</v>
      </c>
      <c r="R218">
        <v>0.3918098240835296</v>
      </c>
    </row>
    <row r="219" spans="15:18" x14ac:dyDescent="0.3">
      <c r="O219">
        <v>824</v>
      </c>
      <c r="P219">
        <v>3.8461538461538464E-2</v>
      </c>
      <c r="Q219">
        <v>0.39157703351091999</v>
      </c>
      <c r="R219">
        <v>0.39157703351091999</v>
      </c>
    </row>
    <row r="220" spans="15:18" x14ac:dyDescent="0.3">
      <c r="O220">
        <v>825</v>
      </c>
      <c r="P220">
        <v>5.7692307692307696E-2</v>
      </c>
      <c r="Q220">
        <v>0.39118939747519721</v>
      </c>
      <c r="R220">
        <v>0.39118939747519721</v>
      </c>
    </row>
    <row r="221" spans="15:18" x14ac:dyDescent="0.3">
      <c r="O221">
        <v>826</v>
      </c>
      <c r="P221">
        <v>7.6923076923076927E-2</v>
      </c>
      <c r="Q221">
        <v>0.3906474374374958</v>
      </c>
      <c r="R221">
        <v>0.3906474374374958</v>
      </c>
    </row>
    <row r="222" spans="15:18" x14ac:dyDescent="0.3">
      <c r="O222">
        <v>827</v>
      </c>
      <c r="P222">
        <v>9.6153846153846159E-2</v>
      </c>
      <c r="Q222">
        <v>0.38995188161345118</v>
      </c>
      <c r="R222">
        <v>0.38995188161345118</v>
      </c>
    </row>
    <row r="223" spans="15:18" x14ac:dyDescent="0.3">
      <c r="O223">
        <v>828</v>
      </c>
      <c r="P223">
        <v>0.11538461538461539</v>
      </c>
      <c r="Q223">
        <v>0.38910366315175932</v>
      </c>
      <c r="R223">
        <v>0.38910366315175932</v>
      </c>
    </row>
    <row r="224" spans="15:18" x14ac:dyDescent="0.3">
      <c r="O224">
        <v>829</v>
      </c>
      <c r="P224">
        <v>0.13461538461538461</v>
      </c>
      <c r="Q224">
        <v>0.38810391780443476</v>
      </c>
      <c r="R224">
        <v>0.38810391780443476</v>
      </c>
    </row>
    <row r="225" spans="15:18" x14ac:dyDescent="0.3">
      <c r="O225">
        <v>830</v>
      </c>
      <c r="P225">
        <v>0.15384615384615385</v>
      </c>
      <c r="Q225">
        <v>0.38695398109775792</v>
      </c>
      <c r="R225">
        <v>0.38695398109775792</v>
      </c>
    </row>
    <row r="226" spans="15:18" x14ac:dyDescent="0.3">
      <c r="O226">
        <v>831</v>
      </c>
      <c r="P226">
        <v>0.17307692307692307</v>
      </c>
      <c r="Q226">
        <v>0.3856553850148004</v>
      </c>
      <c r="R226">
        <v>0.3856553850148004</v>
      </c>
    </row>
    <row r="227" spans="15:18" x14ac:dyDescent="0.3">
      <c r="O227">
        <v>832</v>
      </c>
      <c r="P227">
        <v>0.19230769230769232</v>
      </c>
      <c r="Q227">
        <v>0.38420985420225723</v>
      </c>
      <c r="R227">
        <v>0.38420985420225723</v>
      </c>
    </row>
    <row r="228" spans="15:18" x14ac:dyDescent="0.3">
      <c r="O228">
        <v>833</v>
      </c>
      <c r="P228">
        <v>0.21153846153846154</v>
      </c>
      <c r="Q228">
        <v>0.38261930171608377</v>
      </c>
      <c r="R228">
        <v>0.38261930171608377</v>
      </c>
    </row>
    <row r="229" spans="15:18" x14ac:dyDescent="0.3">
      <c r="O229">
        <v>834</v>
      </c>
      <c r="P229">
        <v>0.23076923076923078</v>
      </c>
      <c r="Q229">
        <v>0.38088582432212958</v>
      </c>
      <c r="R229">
        <v>0.38088582432212958</v>
      </c>
    </row>
    <row r="230" spans="15:18" x14ac:dyDescent="0.3">
      <c r="O230">
        <v>835</v>
      </c>
      <c r="P230">
        <v>0.25</v>
      </c>
      <c r="Q230">
        <v>0.37901169736956436</v>
      </c>
      <c r="R230">
        <v>0.37901169736956436</v>
      </c>
    </row>
    <row r="231" spans="15:18" x14ac:dyDescent="0.3">
      <c r="O231">
        <v>836</v>
      </c>
      <c r="P231">
        <v>0.26923076923076922</v>
      </c>
      <c r="Q231">
        <v>0.37699936925640687</v>
      </c>
      <c r="R231">
        <v>0.37699936925640687</v>
      </c>
    </row>
    <row r="232" spans="15:18" x14ac:dyDescent="0.3">
      <c r="O232">
        <v>837</v>
      </c>
      <c r="P232">
        <v>0.28846153846153844</v>
      </c>
      <c r="Q232">
        <v>0.37485145550787263</v>
      </c>
      <c r="R232">
        <v>0.37485145550787263</v>
      </c>
    </row>
    <row r="233" spans="15:18" x14ac:dyDescent="0.3">
      <c r="O233">
        <v>838</v>
      </c>
      <c r="P233">
        <v>0.30769230769230771</v>
      </c>
      <c r="Q233">
        <v>0.3725707324895613</v>
      </c>
      <c r="R233">
        <v>0.3725707324895613</v>
      </c>
    </row>
    <row r="234" spans="15:18" x14ac:dyDescent="0.3">
      <c r="O234">
        <v>839</v>
      </c>
      <c r="P234">
        <v>0.32692307692307693</v>
      </c>
      <c r="Q234">
        <v>0.37016013077868848</v>
      </c>
      <c r="R234">
        <v>0.37016013077868848</v>
      </c>
    </row>
    <row r="235" spans="15:18" x14ac:dyDescent="0.3">
      <c r="O235">
        <v>840</v>
      </c>
      <c r="P235">
        <v>0.34615384615384615</v>
      </c>
      <c r="Q235">
        <v>0.36762272821763314</v>
      </c>
      <c r="R235">
        <v>0.36762272821763314</v>
      </c>
    </row>
    <row r="236" spans="15:18" x14ac:dyDescent="0.3">
      <c r="O236">
        <v>841</v>
      </c>
      <c r="P236">
        <v>0.36538461538461536</v>
      </c>
      <c r="Q236">
        <v>0.36496174267501752</v>
      </c>
      <c r="R236">
        <v>0.36496174267501752</v>
      </c>
    </row>
    <row r="237" spans="15:18" x14ac:dyDescent="0.3">
      <c r="O237">
        <v>842</v>
      </c>
      <c r="P237">
        <v>0.38461538461538464</v>
      </c>
      <c r="Q237">
        <v>0.36218052454034927</v>
      </c>
      <c r="R237">
        <v>0.36218052454034927</v>
      </c>
    </row>
    <row r="238" spans="15:18" x14ac:dyDescent="0.3">
      <c r="O238">
        <v>843</v>
      </c>
      <c r="P238">
        <v>0.40384615384615385</v>
      </c>
      <c r="Q238">
        <v>0.35928254897894057</v>
      </c>
      <c r="R238">
        <v>0.35928254897894057</v>
      </c>
    </row>
    <row r="239" spans="15:18" x14ac:dyDescent="0.3">
      <c r="O239">
        <v>844</v>
      </c>
      <c r="P239">
        <v>0.42307692307692307</v>
      </c>
      <c r="Q239">
        <v>0.3562714079743749</v>
      </c>
      <c r="R239">
        <v>0.3562714079743749</v>
      </c>
    </row>
    <row r="240" spans="15:18" x14ac:dyDescent="0.3">
      <c r="O240">
        <v>845</v>
      </c>
      <c r="P240">
        <v>0.44230769230769229</v>
      </c>
      <c r="Q240">
        <v>0.3531508021862097</v>
      </c>
      <c r="R240">
        <v>0.3531508021862097</v>
      </c>
    </row>
    <row r="241" spans="15:18" x14ac:dyDescent="0.3">
      <c r="O241">
        <v>846</v>
      </c>
      <c r="P241">
        <v>0.46153846153846156</v>
      </c>
      <c r="Q241">
        <v>0.3499245326508939</v>
      </c>
      <c r="R241">
        <v>0.3499245326508939</v>
      </c>
    </row>
    <row r="242" spans="15:18" x14ac:dyDescent="0.3">
      <c r="O242">
        <v>847</v>
      </c>
      <c r="P242">
        <v>0.48076923076923078</v>
      </c>
      <c r="Q242">
        <v>0.34659649235403084</v>
      </c>
      <c r="R242">
        <v>0.34659649235403084</v>
      </c>
    </row>
    <row r="243" spans="15:18" x14ac:dyDescent="0.3">
      <c r="O243">
        <v>848</v>
      </c>
      <c r="P243">
        <v>0.5</v>
      </c>
      <c r="Q243">
        <v>0.34317065770214694</v>
      </c>
      <c r="R243">
        <v>0.34317065770214694</v>
      </c>
    </row>
    <row r="244" spans="15:18" x14ac:dyDescent="0.3">
      <c r="O244">
        <v>849</v>
      </c>
      <c r="P244">
        <v>0.51923076923076927</v>
      </c>
      <c r="Q244">
        <v>0.3396510799220176</v>
      </c>
      <c r="R244">
        <v>0.3396510799220176</v>
      </c>
    </row>
    <row r="245" spans="15:18" x14ac:dyDescent="0.3">
      <c r="O245">
        <v>850</v>
      </c>
      <c r="P245">
        <v>0.53846153846153844</v>
      </c>
      <c r="Q245">
        <v>0.33604187641537769</v>
      </c>
      <c r="R245">
        <v>0.33604187641537769</v>
      </c>
    </row>
    <row r="246" spans="15:18" x14ac:dyDescent="0.3">
      <c r="O246">
        <v>851</v>
      </c>
      <c r="P246">
        <v>0.55769230769230771</v>
      </c>
      <c r="Q246">
        <v>0.33234722209649042</v>
      </c>
      <c r="R246">
        <v>0.33234722209649042</v>
      </c>
    </row>
    <row r="247" spans="15:18" x14ac:dyDescent="0.3">
      <c r="O247">
        <v>852</v>
      </c>
      <c r="P247">
        <v>0.57692307692307687</v>
      </c>
      <c r="Q247">
        <v>0.32857134073958288</v>
      </c>
      <c r="R247">
        <v>0.32857134073958288</v>
      </c>
    </row>
    <row r="248" spans="15:18" x14ac:dyDescent="0.3">
      <c r="O248">
        <v>853</v>
      </c>
      <c r="P248">
        <v>0.59615384615384615</v>
      </c>
      <c r="Q248">
        <v>0.32471849636257594</v>
      </c>
      <c r="R248">
        <v>0.32471849636257594</v>
      </c>
    </row>
    <row r="249" spans="15:18" x14ac:dyDescent="0.3">
      <c r="O249">
        <v>854</v>
      </c>
      <c r="P249">
        <v>0.61538461538461542</v>
      </c>
      <c r="Q249">
        <v>0.32079298467285156</v>
      </c>
      <c r="R249">
        <v>0.32079298467285156</v>
      </c>
    </row>
    <row r="250" spans="15:18" x14ac:dyDescent="0.3">
      <c r="O250">
        <v>855</v>
      </c>
      <c r="P250">
        <v>0.63461538461538458</v>
      </c>
      <c r="Q250">
        <v>0.31679912460001453</v>
      </c>
      <c r="R250">
        <v>0.31679912460001453</v>
      </c>
    </row>
    <row r="251" spans="15:18" x14ac:dyDescent="0.3">
      <c r="O251">
        <v>856</v>
      </c>
      <c r="P251">
        <v>0.65384615384615385</v>
      </c>
      <c r="Q251">
        <v>0.3127412499397233</v>
      </c>
      <c r="R251">
        <v>0.3127412499397233</v>
      </c>
    </row>
    <row r="252" spans="15:18" x14ac:dyDescent="0.3">
      <c r="O252">
        <v>857</v>
      </c>
      <c r="P252">
        <v>0.67307692307692313</v>
      </c>
      <c r="Q252">
        <v>0.30862370113170373</v>
      </c>
      <c r="R252">
        <v>0.30862370113170373</v>
      </c>
    </row>
    <row r="253" spans="15:18" x14ac:dyDescent="0.3">
      <c r="O253">
        <v>858</v>
      </c>
      <c r="P253">
        <v>0.69230769230769229</v>
      </c>
      <c r="Q253">
        <v>0.30445081719400752</v>
      </c>
      <c r="R253">
        <v>0.30445081719400752</v>
      </c>
    </row>
    <row r="254" spans="15:18" x14ac:dyDescent="0.3">
      <c r="O254">
        <v>859</v>
      </c>
      <c r="P254">
        <v>0.71153846153846156</v>
      </c>
      <c r="Q254">
        <v>0.30022692783446497</v>
      </c>
      <c r="R254">
        <v>0.30022692783446497</v>
      </c>
    </row>
    <row r="255" spans="15:18" x14ac:dyDescent="0.3">
      <c r="O255">
        <v>860</v>
      </c>
      <c r="P255">
        <v>0.73076923076923073</v>
      </c>
      <c r="Q255">
        <v>0.29595634575909718</v>
      </c>
      <c r="R255">
        <v>0.29595634575909718</v>
      </c>
    </row>
    <row r="256" spans="15:18" x14ac:dyDescent="0.3">
      <c r="O256">
        <v>861</v>
      </c>
      <c r="P256">
        <v>0.75</v>
      </c>
      <c r="Q256">
        <v>0.29164335919601747</v>
      </c>
      <c r="R256">
        <v>0.29164335919601747</v>
      </c>
    </row>
    <row r="257" spans="15:18" x14ac:dyDescent="0.3">
      <c r="O257">
        <v>862</v>
      </c>
      <c r="P257">
        <v>0.76923076923076927</v>
      </c>
      <c r="Q257">
        <v>0.28729222465206522</v>
      </c>
      <c r="R257">
        <v>0.28729222465206522</v>
      </c>
    </row>
    <row r="258" spans="15:18" x14ac:dyDescent="0.3">
      <c r="O258">
        <v>863</v>
      </c>
      <c r="P258">
        <v>0.78846153846153844</v>
      </c>
      <c r="Q258">
        <v>0.28290715991809262</v>
      </c>
      <c r="R258">
        <v>0.28290715991809262</v>
      </c>
    </row>
    <row r="259" spans="15:18" x14ac:dyDescent="0.3">
      <c r="O259">
        <v>864</v>
      </c>
      <c r="P259">
        <v>0.80769230769230771</v>
      </c>
      <c r="Q259">
        <v>0.2784923373374662</v>
      </c>
      <c r="R259">
        <v>0.2784923373374662</v>
      </c>
    </row>
    <row r="260" spans="15:18" x14ac:dyDescent="0.3">
      <c r="O260">
        <v>865</v>
      </c>
      <c r="P260">
        <v>0.82692307692307687</v>
      </c>
      <c r="Q260">
        <v>0.27405187735096709</v>
      </c>
      <c r="R260">
        <v>0.27405187735096709</v>
      </c>
    </row>
    <row r="261" spans="15:18" x14ac:dyDescent="0.3">
      <c r="O261">
        <v>866</v>
      </c>
      <c r="P261">
        <v>0.84615384615384615</v>
      </c>
      <c r="Q261">
        <v>0.26958984232987598</v>
      </c>
      <c r="R261">
        <v>0.26958984232987598</v>
      </c>
    </row>
    <row r="262" spans="15:18" x14ac:dyDescent="0.3">
      <c r="O262">
        <v>867</v>
      </c>
      <c r="P262">
        <v>0.86538461538461542</v>
      </c>
      <c r="Q262">
        <v>0.26511023070762824</v>
      </c>
      <c r="R262">
        <v>0.26511023070762824</v>
      </c>
    </row>
    <row r="263" spans="15:18" x14ac:dyDescent="0.3">
      <c r="O263">
        <v>868</v>
      </c>
      <c r="P263">
        <v>0.88461538461538458</v>
      </c>
      <c r="Q263">
        <v>0.26061697141901707</v>
      </c>
      <c r="R263">
        <v>0.26061697141901707</v>
      </c>
    </row>
    <row r="264" spans="15:18" x14ac:dyDescent="0.3">
      <c r="O264">
        <v>869</v>
      </c>
      <c r="P264">
        <v>0.90384615384615385</v>
      </c>
      <c r="Q264">
        <v>0.25611391865452632</v>
      </c>
      <c r="R264">
        <v>0.25611391865452632</v>
      </c>
    </row>
    <row r="265" spans="15:18" x14ac:dyDescent="0.3">
      <c r="O265">
        <v>870</v>
      </c>
      <c r="P265">
        <v>0.92307692307692313</v>
      </c>
      <c r="Q265">
        <v>0.25160484693599239</v>
      </c>
      <c r="R265">
        <v>0.25160484693599239</v>
      </c>
    </row>
    <row r="266" spans="15:18" x14ac:dyDescent="0.3">
      <c r="O266">
        <v>871</v>
      </c>
      <c r="P266">
        <v>0.94230769230769229</v>
      </c>
      <c r="Q266">
        <v>0.24709344651842763</v>
      </c>
      <c r="R266">
        <v>0.24709344651842763</v>
      </c>
    </row>
    <row r="267" spans="15:18" x14ac:dyDescent="0.3">
      <c r="O267">
        <v>872</v>
      </c>
      <c r="P267">
        <v>0.96153846153846156</v>
      </c>
      <c r="Q267">
        <v>0.24258331912150244</v>
      </c>
      <c r="R267">
        <v>0.24258331912150244</v>
      </c>
    </row>
    <row r="268" spans="15:18" x14ac:dyDescent="0.3">
      <c r="O268">
        <v>873</v>
      </c>
      <c r="P268">
        <v>0.98076923076923073</v>
      </c>
      <c r="Q268">
        <v>0.23807797399287803</v>
      </c>
      <c r="R268">
        <v>0.23807797399287803</v>
      </c>
    </row>
    <row r="269" spans="15:18" x14ac:dyDescent="0.3">
      <c r="O269">
        <v>874</v>
      </c>
      <c r="P269">
        <v>1</v>
      </c>
      <c r="Q269">
        <v>0.23358082430431318</v>
      </c>
      <c r="R269">
        <v>0.23358082430431318</v>
      </c>
    </row>
    <row r="270" spans="15:18" x14ac:dyDescent="0.3">
      <c r="O270">
        <v>875</v>
      </c>
      <c r="P270">
        <v>1.0192307692307692</v>
      </c>
      <c r="Q270">
        <v>0.22909518388024408</v>
      </c>
      <c r="R270">
        <v>0.22909518388024408</v>
      </c>
    </row>
    <row r="271" spans="15:18" x14ac:dyDescent="0.3">
      <c r="O271">
        <v>876</v>
      </c>
      <c r="P271">
        <v>1.0384615384615385</v>
      </c>
      <c r="Q271">
        <v>0.22462426425735726</v>
      </c>
      <c r="R271">
        <v>0.22462426425735726</v>
      </c>
    </row>
    <row r="272" spans="15:18" x14ac:dyDescent="0.3">
      <c r="O272">
        <v>877</v>
      </c>
      <c r="P272">
        <v>1.0576923076923077</v>
      </c>
      <c r="Q272">
        <v>0.22017117207255113</v>
      </c>
      <c r="R272">
        <v>0.22017117207255113</v>
      </c>
    </row>
    <row r="273" spans="15:18" x14ac:dyDescent="0.3">
      <c r="O273">
        <v>878</v>
      </c>
      <c r="P273">
        <v>1.0769230769230769</v>
      </c>
      <c r="Q273">
        <v>0.21573890677560434</v>
      </c>
      <c r="R273">
        <v>0.21573890677560434</v>
      </c>
    </row>
    <row r="274" spans="15:18" x14ac:dyDescent="0.3">
      <c r="O274">
        <v>879</v>
      </c>
      <c r="P274">
        <v>1.0961538461538463</v>
      </c>
      <c r="Q274">
        <v>0.21133035866186167</v>
      </c>
      <c r="R274">
        <v>0.21133035866186167</v>
      </c>
    </row>
    <row r="275" spans="15:18" x14ac:dyDescent="0.3">
      <c r="O275">
        <v>880</v>
      </c>
      <c r="P275">
        <v>1.1153846153846154</v>
      </c>
      <c r="Q275">
        <v>0.20694830721928573</v>
      </c>
      <c r="R275">
        <v>0.20694830721928573</v>
      </c>
    </row>
    <row r="276" spans="15:18" x14ac:dyDescent="0.3">
      <c r="O276">
        <v>881</v>
      </c>
      <c r="P276">
        <v>1.1346153846153846</v>
      </c>
      <c r="Q276">
        <v>0.20259541978333784</v>
      </c>
      <c r="R276">
        <v>0.20259541978333784</v>
      </c>
    </row>
    <row r="277" spans="15:18" x14ac:dyDescent="0.3">
      <c r="O277">
        <v>882</v>
      </c>
      <c r="P277">
        <v>1.1538461538461537</v>
      </c>
      <c r="Q277">
        <v>0.19827425049231864</v>
      </c>
      <c r="R277">
        <v>0.19827425049231864</v>
      </c>
    </row>
    <row r="278" spans="15:18" x14ac:dyDescent="0.3">
      <c r="O278">
        <v>883</v>
      </c>
      <c r="P278">
        <v>1.1730769230769231</v>
      </c>
      <c r="Q278">
        <v>0.19398723953504121</v>
      </c>
      <c r="R278">
        <v>0.19398723953504121</v>
      </c>
    </row>
    <row r="279" spans="15:18" x14ac:dyDescent="0.3">
      <c r="O279">
        <v>884</v>
      </c>
      <c r="P279">
        <v>1.1923076923076923</v>
      </c>
      <c r="Q279">
        <v>0.18973671268200959</v>
      </c>
      <c r="R279">
        <v>0.18973671268200959</v>
      </c>
    </row>
    <row r="280" spans="15:18" x14ac:dyDescent="0.3">
      <c r="O280">
        <v>885</v>
      </c>
      <c r="P280">
        <v>1.2115384615384615</v>
      </c>
      <c r="Q280">
        <v>0.1855248810906478</v>
      </c>
      <c r="R280">
        <v>0.1855248810906478</v>
      </c>
    </row>
    <row r="281" spans="15:18" x14ac:dyDescent="0.3">
      <c r="O281">
        <v>886</v>
      </c>
      <c r="P281">
        <v>1.2307692307692308</v>
      </c>
      <c r="Q281">
        <v>0.18135384137456362</v>
      </c>
      <c r="R281">
        <v>0.18135384137456362</v>
      </c>
    </row>
    <row r="282" spans="15:18" x14ac:dyDescent="0.3">
      <c r="O282">
        <v>887</v>
      </c>
      <c r="P282">
        <v>1.25</v>
      </c>
      <c r="Q282">
        <v>0.1772255759263334</v>
      </c>
      <c r="R282">
        <v>0.1772255759263334</v>
      </c>
    </row>
    <row r="283" spans="15:18" x14ac:dyDescent="0.3">
      <c r="O283">
        <v>888</v>
      </c>
      <c r="P283">
        <v>1.2692307692307692</v>
      </c>
      <c r="Q283">
        <v>0.17314195348286107</v>
      </c>
      <c r="R283">
        <v>0.17314195348286107</v>
      </c>
    </row>
    <row r="284" spans="15:18" x14ac:dyDescent="0.3">
      <c r="O284">
        <v>889</v>
      </c>
      <c r="P284">
        <v>1.2884615384615385</v>
      </c>
      <c r="Q284">
        <v>0.16910472992200526</v>
      </c>
      <c r="R284">
        <v>0.16910472992200526</v>
      </c>
    </row>
    <row r="285" spans="15:18" x14ac:dyDescent="0.3">
      <c r="O285">
        <v>890</v>
      </c>
      <c r="P285">
        <v>1.3076923076923077</v>
      </c>
      <c r="Q285">
        <v>0.16511554927885749</v>
      </c>
      <c r="R285">
        <v>0.16511554927885749</v>
      </c>
    </row>
    <row r="286" spans="15:18" x14ac:dyDescent="0.3">
      <c r="O286">
        <v>891</v>
      </c>
      <c r="P286">
        <v>1.3269230769230769</v>
      </c>
      <c r="Q286">
        <v>0.16117594496981921</v>
      </c>
      <c r="R286">
        <v>0.16117594496981921</v>
      </c>
    </row>
    <row r="287" spans="15:18" x14ac:dyDescent="0.3">
      <c r="O287">
        <v>892</v>
      </c>
      <c r="P287">
        <v>1.3461538461538463</v>
      </c>
      <c r="Q287">
        <v>0.1572873412124397</v>
      </c>
      <c r="R287">
        <v>0.1572873412124397</v>
      </c>
    </row>
    <row r="288" spans="15:18" x14ac:dyDescent="0.3">
      <c r="O288">
        <v>893</v>
      </c>
      <c r="P288">
        <v>1.3653846153846154</v>
      </c>
      <c r="Q288">
        <v>0.15345105462885592</v>
      </c>
      <c r="R288">
        <v>0.15345105462885592</v>
      </c>
    </row>
    <row r="289" spans="15:18" x14ac:dyDescent="0.3">
      <c r="O289">
        <v>894</v>
      </c>
      <c r="P289">
        <v>1.3846153846153846</v>
      </c>
      <c r="Q289">
        <v>0.14966829602060225</v>
      </c>
      <c r="R289">
        <v>0.14966829602060225</v>
      </c>
    </row>
    <row r="290" spans="15:18" x14ac:dyDescent="0.3">
      <c r="O290">
        <v>895</v>
      </c>
      <c r="P290">
        <v>1.4038461538461537</v>
      </c>
      <c r="Q290">
        <v>0.14594017230254586</v>
      </c>
      <c r="R290">
        <v>0.14594017230254586</v>
      </c>
    </row>
    <row r="291" spans="15:18" x14ac:dyDescent="0.3">
      <c r="O291">
        <v>896</v>
      </c>
      <c r="P291">
        <v>1.4230769230769231</v>
      </c>
      <c r="Q291">
        <v>0.14226768858373484</v>
      </c>
      <c r="R291">
        <v>0.14226768858373484</v>
      </c>
    </row>
    <row r="292" spans="15:18" x14ac:dyDescent="0.3">
      <c r="O292">
        <v>897</v>
      </c>
      <c r="P292">
        <v>1.4423076923076923</v>
      </c>
      <c r="Q292">
        <v>0.13865175038302649</v>
      </c>
      <c r="R292">
        <v>0.13865175038302649</v>
      </c>
    </row>
    <row r="293" spans="15:18" x14ac:dyDescent="0.3">
      <c r="O293">
        <v>898</v>
      </c>
      <c r="P293">
        <v>1.4615384615384615</v>
      </c>
      <c r="Q293">
        <v>0.13509316596748994</v>
      </c>
      <c r="R293">
        <v>0.13509316596748994</v>
      </c>
    </row>
    <row r="294" spans="15:18" x14ac:dyDescent="0.3">
      <c r="O294">
        <v>899</v>
      </c>
      <c r="P294">
        <v>1.4807692307692308</v>
      </c>
      <c r="Q294">
        <v>0.13159264880174301</v>
      </c>
      <c r="R294">
        <v>0.13159264880174301</v>
      </c>
    </row>
    <row r="295" spans="15:18" x14ac:dyDescent="0.3">
      <c r="O295">
        <v>900</v>
      </c>
      <c r="P295">
        <v>1.5</v>
      </c>
      <c r="Q295">
        <v>0.12815082009658846</v>
      </c>
      <c r="R295">
        <v>0.12815082009658846</v>
      </c>
    </row>
    <row r="296" spans="15:18" x14ac:dyDescent="0.3">
      <c r="O296">
        <v>901</v>
      </c>
      <c r="P296">
        <v>1.5192307692307692</v>
      </c>
      <c r="Q296">
        <v>0.12476821144555343</v>
      </c>
      <c r="R296">
        <v>0.12476821144555343</v>
      </c>
    </row>
    <row r="297" spans="15:18" x14ac:dyDescent="0.3">
      <c r="O297">
        <v>902</v>
      </c>
      <c r="P297">
        <v>1.5384615384615385</v>
      </c>
      <c r="Q297">
        <v>0.12144526753821105</v>
      </c>
      <c r="R297">
        <v>0.12144526753821105</v>
      </c>
    </row>
    <row r="298" spans="15:18" x14ac:dyDescent="0.3">
      <c r="O298">
        <v>903</v>
      </c>
      <c r="P298">
        <v>1.5576923076923077</v>
      </c>
      <c r="Q298">
        <v>0.11818234893946251</v>
      </c>
      <c r="R298">
        <v>0.11818234893946251</v>
      </c>
    </row>
    <row r="299" spans="15:18" x14ac:dyDescent="0.3">
      <c r="O299">
        <v>904</v>
      </c>
      <c r="P299">
        <v>1.5769230769230769</v>
      </c>
      <c r="Q299">
        <v>0.1149797349242863</v>
      </c>
      <c r="R299">
        <v>0.1149797349242863</v>
      </c>
    </row>
    <row r="300" spans="15:18" x14ac:dyDescent="0.3">
      <c r="O300">
        <v>905</v>
      </c>
      <c r="P300">
        <v>1.5961538461538463</v>
      </c>
      <c r="Q300">
        <v>0.11183762635781266</v>
      </c>
      <c r="R300">
        <v>0.11183762635781266</v>
      </c>
    </row>
    <row r="301" spans="15:18" x14ac:dyDescent="0.3">
      <c r="O301">
        <v>906</v>
      </c>
      <c r="P301">
        <v>1.6153846153846154</v>
      </c>
      <c r="Q301">
        <v>0.10875614861095217</v>
      </c>
      <c r="R301">
        <v>0.10875614861095217</v>
      </c>
    </row>
    <row r="302" spans="15:18" x14ac:dyDescent="0.3">
      <c r="O302">
        <v>907</v>
      </c>
      <c r="P302">
        <v>1.6346153846153846</v>
      </c>
      <c r="Q302">
        <v>0.1057353545021955</v>
      </c>
      <c r="R302">
        <v>0.1057353545021955</v>
      </c>
    </row>
    <row r="303" spans="15:18" x14ac:dyDescent="0.3">
      <c r="O303">
        <v>908</v>
      </c>
      <c r="P303">
        <v>1.6538461538461537</v>
      </c>
      <c r="Q303">
        <v>0.10277522725660534</v>
      </c>
      <c r="R303">
        <v>0.10277522725660534</v>
      </c>
    </row>
    <row r="304" spans="15:18" x14ac:dyDescent="0.3">
      <c r="O304">
        <v>909</v>
      </c>
      <c r="P304">
        <v>1.6730769230769231</v>
      </c>
      <c r="Q304">
        <v>9.9875683473436574E-2</v>
      </c>
      <c r="R304">
        <v>9.9875683473436574E-2</v>
      </c>
    </row>
    <row r="305" spans="15:18" x14ac:dyDescent="0.3">
      <c r="O305">
        <v>910</v>
      </c>
      <c r="P305">
        <v>1.6923076923076923</v>
      </c>
      <c r="Q305">
        <v>9.7036576094243848E-2</v>
      </c>
      <c r="R305">
        <v>9.7036576094243848E-2</v>
      </c>
    </row>
    <row r="306" spans="15:18" x14ac:dyDescent="0.3">
      <c r="O306">
        <v>911</v>
      </c>
      <c r="P306">
        <v>1.7115384615384615</v>
      </c>
      <c r="Q306">
        <v>9.4257697363769252E-2</v>
      </c>
      <c r="R306">
        <v>9.4257697363769252E-2</v>
      </c>
    </row>
    <row r="307" spans="15:18" x14ac:dyDescent="0.3">
      <c r="O307">
        <v>912</v>
      </c>
      <c r="P307">
        <v>1.7307692307692308</v>
      </c>
      <c r="Q307">
        <v>9.1538781776336661E-2</v>
      </c>
      <c r="R307">
        <v>9.1538781776336661E-2</v>
      </c>
    </row>
    <row r="308" spans="15:18" x14ac:dyDescent="0.3">
      <c r="O308">
        <v>913</v>
      </c>
      <c r="P308">
        <v>1.75</v>
      </c>
      <c r="Q308">
        <v>8.887950900092037E-2</v>
      </c>
      <c r="R308">
        <v>8.887950900092037E-2</v>
      </c>
    </row>
    <row r="309" spans="15:18" x14ac:dyDescent="0.3">
      <c r="O309">
        <v>914</v>
      </c>
      <c r="P309">
        <v>1.7692307692307692</v>
      </c>
      <c r="Q309">
        <v>8.6279506778490195E-2</v>
      </c>
      <c r="R309">
        <v>8.6279506778490195E-2</v>
      </c>
    </row>
    <row r="310" spans="15:18" x14ac:dyDescent="0.3">
      <c r="O310">
        <v>915</v>
      </c>
      <c r="P310">
        <v>1.7884615384615385</v>
      </c>
      <c r="Q310">
        <v>8.3738353785676525E-2</v>
      </c>
      <c r="R310">
        <v>8.3738353785676525E-2</v>
      </c>
    </row>
    <row r="311" spans="15:18" x14ac:dyDescent="0.3">
      <c r="O311">
        <v>916</v>
      </c>
      <c r="P311">
        <v>1.8076923076923077</v>
      </c>
      <c r="Q311">
        <v>8.1255582459229717E-2</v>
      </c>
      <c r="R311">
        <v>8.1255582459229717E-2</v>
      </c>
    </row>
    <row r="312" spans="15:18" x14ac:dyDescent="0.3">
      <c r="O312">
        <v>917</v>
      </c>
      <c r="P312">
        <v>1.8269230769230769</v>
      </c>
      <c r="Q312">
        <v>7.8830681776176789E-2</v>
      </c>
      <c r="R312">
        <v>7.8830681776176789E-2</v>
      </c>
    </row>
    <row r="313" spans="15:18" x14ac:dyDescent="0.3">
      <c r="O313">
        <v>918</v>
      </c>
      <c r="P313">
        <v>1.8461538461538463</v>
      </c>
      <c r="Q313">
        <v>7.6463099985001573E-2</v>
      </c>
      <c r="R313">
        <v>7.6463099985001573E-2</v>
      </c>
    </row>
    <row r="314" spans="15:18" x14ac:dyDescent="0.3">
      <c r="O314">
        <v>919</v>
      </c>
      <c r="P314">
        <v>1.8653846153846154</v>
      </c>
      <c r="Q314">
        <v>7.4152247283586256E-2</v>
      </c>
      <c r="R314">
        <v>7.4152247283586256E-2</v>
      </c>
    </row>
    <row r="315" spans="15:18" x14ac:dyDescent="0.3">
      <c r="O315">
        <v>920</v>
      </c>
      <c r="P315">
        <v>1.8846153846153846</v>
      </c>
      <c r="Q315">
        <v>7.1897498440057314E-2</v>
      </c>
      <c r="R315">
        <v>7.1897498440057314E-2</v>
      </c>
    </row>
    <row r="316" spans="15:18" x14ac:dyDescent="0.3">
      <c r="O316">
        <v>921</v>
      </c>
      <c r="P316">
        <v>1.9038461538461537</v>
      </c>
      <c r="Q316">
        <v>6.9698195353073589E-2</v>
      </c>
      <c r="R316">
        <v>6.9698195353073589E-2</v>
      </c>
    </row>
    <row r="317" spans="15:18" x14ac:dyDescent="0.3">
      <c r="O317">
        <v>922</v>
      </c>
      <c r="P317">
        <v>1.9230769230769231</v>
      </c>
      <c r="Q317">
        <v>6.7553649548474551E-2</v>
      </c>
      <c r="R317">
        <v>6.7553649548474551E-2</v>
      </c>
    </row>
    <row r="318" spans="15:18" x14ac:dyDescent="0.3">
      <c r="O318">
        <v>923</v>
      </c>
      <c r="P318">
        <v>1.9423076923076923</v>
      </c>
      <c r="Q318">
        <v>6.5463144609578972E-2</v>
      </c>
      <c r="R318">
        <v>6.5463144609578972E-2</v>
      </c>
    </row>
    <row r="319" spans="15:18" x14ac:dyDescent="0.3">
      <c r="O319">
        <v>924</v>
      </c>
      <c r="P319">
        <v>1.9615384615384615</v>
      </c>
      <c r="Q319">
        <v>6.3425938538779425E-2</v>
      </c>
      <c r="R319">
        <v>6.3425938538779425E-2</v>
      </c>
    </row>
    <row r="320" spans="15:18" x14ac:dyDescent="0.3">
      <c r="O320">
        <v>925</v>
      </c>
      <c r="P320">
        <v>1.9807692307692308</v>
      </c>
      <c r="Q320">
        <v>6.1441266048421879E-2</v>
      </c>
      <c r="R320">
        <v>6.1441266048421879E-2</v>
      </c>
    </row>
    <row r="321" spans="15:18" x14ac:dyDescent="0.3">
      <c r="O321">
        <v>926</v>
      </c>
      <c r="P321">
        <v>2</v>
      </c>
      <c r="Q321">
        <v>5.9508340779289043E-2</v>
      </c>
      <c r="R321">
        <v>5.9508340779289043E-2</v>
      </c>
    </row>
    <row r="322" spans="15:18" x14ac:dyDescent="0.3">
      <c r="O322">
        <v>927</v>
      </c>
      <c r="P322">
        <v>2.0192307692307692</v>
      </c>
      <c r="Q322">
        <v>5.7626357445318646E-2</v>
      </c>
      <c r="R322">
        <v>5.7626357445318646E-2</v>
      </c>
    </row>
    <row r="323" spans="15:18" x14ac:dyDescent="0.3">
      <c r="O323">
        <v>928</v>
      </c>
      <c r="P323">
        <v>2.0384615384615383</v>
      </c>
      <c r="Q323">
        <v>5.5794493903489013E-2</v>
      </c>
      <c r="R323">
        <v>5.5794493903489013E-2</v>
      </c>
    </row>
    <row r="324" spans="15:18" x14ac:dyDescent="0.3">
      <c r="O324">
        <v>929</v>
      </c>
      <c r="P324">
        <v>2.0576923076923075</v>
      </c>
      <c r="Q324">
        <v>5.401191314808642E-2</v>
      </c>
      <c r="R324">
        <v>5.401191314808642E-2</v>
      </c>
    </row>
    <row r="325" spans="15:18" x14ac:dyDescent="0.3">
      <c r="O325">
        <v>930</v>
      </c>
      <c r="P325">
        <v>2.0769230769230771</v>
      </c>
      <c r="Q325">
        <v>5.2277765228838077E-2</v>
      </c>
      <c r="R325">
        <v>5.2277765228838077E-2</v>
      </c>
    </row>
    <row r="326" spans="15:18" x14ac:dyDescent="0.3">
      <c r="O326">
        <v>931</v>
      </c>
      <c r="P326">
        <v>2.0961538461538463</v>
      </c>
      <c r="Q326">
        <v>5.0591189092647877E-2</v>
      </c>
      <c r="R326">
        <v>5.0591189092647877E-2</v>
      </c>
    </row>
    <row r="327" spans="15:18" x14ac:dyDescent="0.3">
      <c r="O327">
        <v>932</v>
      </c>
      <c r="P327">
        <v>2.1153846153846154</v>
      </c>
      <c r="Q327">
        <v>4.8951314348908266E-2</v>
      </c>
      <c r="R327">
        <v>4.8951314348908266E-2</v>
      </c>
    </row>
    <row r="328" spans="15:18" x14ac:dyDescent="0.3">
      <c r="O328">
        <v>933</v>
      </c>
      <c r="P328">
        <v>2.1346153846153846</v>
      </c>
      <c r="Q328">
        <v>4.7357262958585999E-2</v>
      </c>
      <c r="R328">
        <v>4.7357262958585999E-2</v>
      </c>
    </row>
    <row r="329" spans="15:18" x14ac:dyDescent="0.3">
      <c r="O329">
        <v>934</v>
      </c>
      <c r="P329">
        <v>2.1538461538461537</v>
      </c>
      <c r="Q329">
        <v>4.5808150847484824E-2</v>
      </c>
      <c r="R329" t="str">
        <v/>
      </c>
    </row>
    <row r="330" spans="15:18" x14ac:dyDescent="0.3">
      <c r="O330">
        <v>935</v>
      </c>
      <c r="P330">
        <v>2.1730769230769229</v>
      </c>
      <c r="Q330">
        <v>4.4303089444281178E-2</v>
      </c>
      <c r="R330" t="str">
        <v/>
      </c>
    </row>
    <row r="331" spans="15:18" x14ac:dyDescent="0.3">
      <c r="O331">
        <v>936</v>
      </c>
      <c r="P331">
        <v>2.1923076923076925</v>
      </c>
      <c r="Q331">
        <v>4.284118714410616E-2</v>
      </c>
      <c r="R331" t="str">
        <v/>
      </c>
    </row>
    <row r="332" spans="15:18" x14ac:dyDescent="0.3">
      <c r="O332">
        <v>937</v>
      </c>
      <c r="P332">
        <v>2.2115384615384617</v>
      </c>
      <c r="Q332">
        <v>4.1421550698610775E-2</v>
      </c>
      <c r="R332" t="str">
        <v/>
      </c>
    </row>
    <row r="333" spans="15:18" x14ac:dyDescent="0.3">
      <c r="O333">
        <v>938</v>
      </c>
      <c r="P333">
        <v>2.2307692307692308</v>
      </c>
      <c r="Q333">
        <v>4.0043286533599565E-2</v>
      </c>
      <c r="R333" t="str">
        <v/>
      </c>
    </row>
    <row r="334" spans="15:18" x14ac:dyDescent="0.3">
      <c r="O334">
        <v>939</v>
      </c>
      <c r="P334">
        <v>2.25</v>
      </c>
      <c r="Q334">
        <v>3.8705501995454174E-2</v>
      </c>
      <c r="R334" t="str">
        <v/>
      </c>
    </row>
    <row r="335" spans="15:18" x14ac:dyDescent="0.3">
      <c r="O335">
        <v>940</v>
      </c>
      <c r="P335">
        <v>2.2692307692307692</v>
      </c>
      <c r="Q335">
        <v>3.7407306527690386E-2</v>
      </c>
      <c r="R335" t="str">
        <v/>
      </c>
    </row>
    <row r="336" spans="15:18" x14ac:dyDescent="0.3">
      <c r="O336">
        <v>941</v>
      </c>
      <c r="P336">
        <v>2.2884615384615383</v>
      </c>
      <c r="Q336">
        <v>3.6147812779101854E-2</v>
      </c>
      <c r="R336" t="str">
        <v/>
      </c>
    </row>
    <row r="337" spans="15:18" x14ac:dyDescent="0.3">
      <c r="O337">
        <v>942</v>
      </c>
      <c r="P337">
        <v>2.3076923076923075</v>
      </c>
      <c r="Q337">
        <v>3.4926137645041239E-2</v>
      </c>
      <c r="R337" t="str">
        <v/>
      </c>
    </row>
    <row r="338" spans="15:18" x14ac:dyDescent="0.3">
      <c r="O338">
        <v>943</v>
      </c>
      <c r="P338">
        <v>2.3269230769230771</v>
      </c>
      <c r="Q338">
        <v>3.3741403243474855E-2</v>
      </c>
      <c r="R338" t="str">
        <v/>
      </c>
    </row>
    <row r="339" spans="15:18" x14ac:dyDescent="0.3">
      <c r="O339">
        <v>944</v>
      </c>
      <c r="P339">
        <v>2.3461538461538463</v>
      </c>
      <c r="Q339">
        <v>3.259273782752245E-2</v>
      </c>
      <c r="R339" t="str">
        <v/>
      </c>
    </row>
    <row r="340" spans="15:18" x14ac:dyDescent="0.3">
      <c r="O340">
        <v>945</v>
      </c>
      <c r="P340">
        <v>2.3653846153846154</v>
      </c>
      <c r="Q340">
        <v>3.1479276636255701E-2</v>
      </c>
      <c r="R340" t="str">
        <v/>
      </c>
    </row>
    <row r="341" spans="15:18" x14ac:dyDescent="0.3">
      <c r="O341">
        <v>946</v>
      </c>
      <c r="P341">
        <v>2.3846153846153846</v>
      </c>
      <c r="Q341">
        <v>3.0400162685584743E-2</v>
      </c>
      <c r="R341" t="str">
        <v/>
      </c>
    </row>
    <row r="342" spans="15:18" x14ac:dyDescent="0.3">
      <c r="O342">
        <v>947</v>
      </c>
      <c r="P342">
        <v>2.4038461538461537</v>
      </c>
      <c r="Q342">
        <v>2.9354547501104708E-2</v>
      </c>
      <c r="R342" t="str">
        <v/>
      </c>
    </row>
    <row r="343" spans="15:18" x14ac:dyDescent="0.3">
      <c r="O343">
        <v>948</v>
      </c>
      <c r="P343">
        <v>2.4230769230769229</v>
      </c>
      <c r="Q343">
        <v>2.8341591794809454E-2</v>
      </c>
      <c r="R343" t="str">
        <v/>
      </c>
    </row>
    <row r="344" spans="15:18" x14ac:dyDescent="0.3">
      <c r="O344">
        <v>949</v>
      </c>
      <c r="P344">
        <v>2.4423076923076925</v>
      </c>
      <c r="Q344">
        <v>2.7360466087606481E-2</v>
      </c>
      <c r="R344" t="str">
        <v/>
      </c>
    </row>
    <row r="345" spans="15:18" x14ac:dyDescent="0.3">
      <c r="O345">
        <v>950</v>
      </c>
      <c r="P345">
        <v>2.4615384615384617</v>
      </c>
      <c r="Q345">
        <v>2.6410351279585027E-2</v>
      </c>
      <c r="R345" t="str">
        <v/>
      </c>
    </row>
    <row r="346" spans="15:18" x14ac:dyDescent="0.3">
      <c r="O346">
        <v>951</v>
      </c>
      <c r="P346">
        <v>2.4807692307692308</v>
      </c>
      <c r="Q346">
        <v>2.5490439170000205E-2</v>
      </c>
      <c r="R346" t="str">
        <v/>
      </c>
    </row>
    <row r="347" spans="15:18" x14ac:dyDescent="0.3">
      <c r="O347">
        <v>952</v>
      </c>
      <c r="P347">
        <v>2.5</v>
      </c>
      <c r="Q347">
        <v>2.4599932928940509E-2</v>
      </c>
      <c r="R347" t="str">
        <v/>
      </c>
    </row>
    <row r="348" spans="15:18" x14ac:dyDescent="0.3">
      <c r="O348">
        <v>953</v>
      </c>
      <c r="P348">
        <v>2.5192307692307692</v>
      </c>
      <c r="Q348">
        <v>2.373804752264265E-2</v>
      </c>
      <c r="R348" t="str">
        <v/>
      </c>
    </row>
    <row r="349" spans="15:18" x14ac:dyDescent="0.3">
      <c r="O349">
        <v>954</v>
      </c>
      <c r="P349">
        <v>2.5384615384615383</v>
      </c>
      <c r="Q349">
        <v>2.2904010094409757E-2</v>
      </c>
      <c r="R349" t="str">
        <v/>
      </c>
    </row>
    <row r="350" spans="15:18" x14ac:dyDescent="0.3">
      <c r="O350">
        <v>955</v>
      </c>
      <c r="P350">
        <v>2.5576923076923075</v>
      </c>
      <c r="Q350">
        <v>2.2097060303074841E-2</v>
      </c>
      <c r="R350" t="str">
        <v/>
      </c>
    </row>
    <row r="351" spans="15:18" x14ac:dyDescent="0.3">
      <c r="O351">
        <v>956</v>
      </c>
      <c r="P351">
        <v>2.5769230769230771</v>
      </c>
      <c r="Q351">
        <v>2.1316450620932154E-2</v>
      </c>
      <c r="R351" t="str">
        <v/>
      </c>
    </row>
    <row r="352" spans="15:18" x14ac:dyDescent="0.3">
      <c r="O352">
        <v>957</v>
      </c>
      <c r="P352">
        <v>2.5961538461538463</v>
      </c>
      <c r="Q352">
        <v>2.0561446593035569E-2</v>
      </c>
      <c r="R352" t="str">
        <v/>
      </c>
    </row>
    <row r="353" spans="15:18" x14ac:dyDescent="0.3">
      <c r="O353">
        <v>958</v>
      </c>
      <c r="P353">
        <v>2.6153846153846154</v>
      </c>
      <c r="Q353">
        <v>1.983132705973532E-2</v>
      </c>
      <c r="R353" t="str">
        <v/>
      </c>
    </row>
    <row r="354" spans="15:18" x14ac:dyDescent="0.3">
      <c r="O354">
        <v>959</v>
      </c>
      <c r="P354">
        <v>2.6346153846153846</v>
      </c>
      <c r="Q354">
        <v>1.9125384344292739E-2</v>
      </c>
      <c r="R354" t="str">
        <v/>
      </c>
    </row>
    <row r="355" spans="15:18" x14ac:dyDescent="0.3">
      <c r="O355">
        <v>960</v>
      </c>
      <c r="P355">
        <v>2.6538461538461537</v>
      </c>
      <c r="Q355">
        <v>1.8442924407378103E-2</v>
      </c>
      <c r="R355" t="str">
        <v/>
      </c>
    </row>
    <row r="356" spans="15:18" x14ac:dyDescent="0.3">
      <c r="O356">
        <v>961</v>
      </c>
      <c r="P356">
        <v>2.6730769230769229</v>
      </c>
      <c r="Q356">
        <v>1.7783266970218325E-2</v>
      </c>
      <c r="R356" t="str">
        <v/>
      </c>
    </row>
    <row r="357" spans="15:18" x14ac:dyDescent="0.3">
      <c r="O357">
        <v>962</v>
      </c>
      <c r="P357">
        <v>2.6923076923076925</v>
      </c>
      <c r="Q357">
        <v>1.7145745608121075E-2</v>
      </c>
      <c r="R357" t="str">
        <v/>
      </c>
    </row>
    <row r="358" spans="15:18" x14ac:dyDescent="0.3">
      <c r="O358">
        <v>963</v>
      </c>
      <c r="P358">
        <v>2.7115384615384617</v>
      </c>
      <c r="Q358">
        <v>1.6529707816059461E-2</v>
      </c>
      <c r="R358" t="str">
        <v/>
      </c>
    </row>
    <row r="359" spans="15:18" x14ac:dyDescent="0.3">
      <c r="O359">
        <v>964</v>
      </c>
      <c r="P359">
        <v>2.7307692307692308</v>
      </c>
      <c r="Q359">
        <v>1.5934515047955934E-2</v>
      </c>
      <c r="R359" t="str">
        <v/>
      </c>
    </row>
    <row r="360" spans="15:18" x14ac:dyDescent="0.3">
      <c r="O360">
        <v>965</v>
      </c>
      <c r="P360">
        <v>2.75</v>
      </c>
      <c r="Q360">
        <v>1.5359542731258649E-2</v>
      </c>
      <c r="R360" t="str">
        <v/>
      </c>
    </row>
    <row r="361" spans="15:18" x14ac:dyDescent="0.3">
      <c r="O361">
        <v>966</v>
      </c>
      <c r="P361">
        <v>2.7692307692307692</v>
      </c>
      <c r="Q361">
        <v>1.4804180258355736E-2</v>
      </c>
      <c r="R361" t="str">
        <v/>
      </c>
    </row>
    <row r="362" spans="15:18" x14ac:dyDescent="0.3">
      <c r="O362">
        <v>967</v>
      </c>
      <c r="P362">
        <v>2.7884615384615383</v>
      </c>
      <c r="Q362">
        <v>1.4267830956323184E-2</v>
      </c>
      <c r="R362" t="str">
        <v/>
      </c>
    </row>
    <row r="363" spans="15:18" x14ac:dyDescent="0.3">
      <c r="O363">
        <v>968</v>
      </c>
      <c r="P363">
        <v>2.8076923076923075</v>
      </c>
      <c r="Q363">
        <v>1.3749912036454336E-2</v>
      </c>
      <c r="R363" t="str">
        <v/>
      </c>
    </row>
    <row r="364" spans="15:18" x14ac:dyDescent="0.3">
      <c r="O364">
        <v>969</v>
      </c>
      <c r="P364">
        <v>2.8269230769230771</v>
      </c>
      <c r="Q364">
        <v>1.3249854524967151E-2</v>
      </c>
      <c r="R364" t="str">
        <v/>
      </c>
    </row>
    <row r="365" spans="15:18" x14ac:dyDescent="0.3">
      <c r="O365">
        <v>970</v>
      </c>
      <c r="P365">
        <v>2.8461538461538463</v>
      </c>
      <c r="Q365">
        <v>1.2767103176235858E-2</v>
      </c>
      <c r="R365" t="str">
        <v/>
      </c>
    </row>
    <row r="366" spans="15:18" x14ac:dyDescent="0.3">
      <c r="O366">
        <v>971</v>
      </c>
      <c r="P366">
        <v>2.8653846153846154</v>
      </c>
      <c r="Q366">
        <v>1.2301116369842631E-2</v>
      </c>
      <c r="R366" t="str">
        <v/>
      </c>
    </row>
    <row r="367" spans="15:18" x14ac:dyDescent="0.3">
      <c r="O367">
        <v>972</v>
      </c>
      <c r="P367">
        <v>2.8846153846153846</v>
      </c>
      <c r="Q367">
        <v>1.1851365992694211E-2</v>
      </c>
      <c r="R367" t="str">
        <v/>
      </c>
    </row>
    <row r="368" spans="15:18" x14ac:dyDescent="0.3">
      <c r="O368">
        <v>973</v>
      </c>
      <c r="P368">
        <v>2.9038461538461537</v>
      </c>
      <c r="Q368">
        <v>1.1417337307398074E-2</v>
      </c>
      <c r="R368" t="str">
        <v/>
      </c>
    </row>
    <row r="369" spans="15:18" x14ac:dyDescent="0.3">
      <c r="O369">
        <v>974</v>
      </c>
      <c r="P369">
        <v>2.9230769230769229</v>
      </c>
      <c r="Q369">
        <v>1.0998528808042418E-2</v>
      </c>
      <c r="R369" t="str">
        <v/>
      </c>
    </row>
    <row r="370" spans="15:18" x14ac:dyDescent="0.3">
      <c r="O370">
        <v>975</v>
      </c>
      <c r="P370">
        <v>2.9423076923076925</v>
      </c>
      <c r="Q370">
        <v>1.0594452064474636E-2</v>
      </c>
      <c r="R370" t="str">
        <v/>
      </c>
    </row>
    <row r="371" spans="15:18" x14ac:dyDescent="0.3">
      <c r="O371">
        <v>976</v>
      </c>
      <c r="P371">
        <v>2.9615384615384617</v>
      </c>
      <c r="Q371">
        <v>1.0204631556123821E-2</v>
      </c>
      <c r="R371" t="str">
        <v/>
      </c>
    </row>
    <row r="372" spans="15:18" x14ac:dyDescent="0.3">
      <c r="O372">
        <v>977</v>
      </c>
      <c r="P372">
        <v>2.9807692307692308</v>
      </c>
      <c r="Q372">
        <v>9.8286044963644403E-3</v>
      </c>
      <c r="R372" t="str">
        <v/>
      </c>
    </row>
    <row r="373" spans="15:18" x14ac:dyDescent="0.3">
      <c r="O373">
        <v>978</v>
      </c>
      <c r="P373">
        <v>3</v>
      </c>
      <c r="Q373">
        <v>9.4659206483710557E-3</v>
      </c>
      <c r="R373" t="str">
        <v/>
      </c>
    </row>
    <row r="374" spans="15:18" x14ac:dyDescent="0.3">
      <c r="O374">
        <v>979</v>
      </c>
      <c r="P374">
        <v>3.0192307692307692</v>
      </c>
      <c r="Q374">
        <v>9.1161421333667506E-3</v>
      </c>
      <c r="R374" t="str">
        <v/>
      </c>
    </row>
    <row r="375" spans="15:18" x14ac:dyDescent="0.3">
      <c r="O375">
        <v>980</v>
      </c>
      <c r="P375">
        <v>3.0384615384615383</v>
      </c>
      <c r="Q375">
        <v>8.7788432321229629E-3</v>
      </c>
      <c r="R375" t="str">
        <v/>
      </c>
    </row>
    <row r="376" spans="15:18" x14ac:dyDescent="0.3">
      <c r="O376">
        <v>981</v>
      </c>
      <c r="P376">
        <v>3.0576923076923075</v>
      </c>
      <c r="Q376">
        <v>8.4536101805231471E-3</v>
      </c>
      <c r="R376" t="str">
        <v/>
      </c>
    </row>
    <row r="377" spans="15:18" x14ac:dyDescent="0.3">
      <c r="O377">
        <v>982</v>
      </c>
      <c r="P377">
        <v>3.0769230769230771</v>
      </c>
      <c r="Q377">
        <v>8.140040959959698E-3</v>
      </c>
      <c r="R377" t="str">
        <v/>
      </c>
    </row>
    <row r="378" spans="15:18" x14ac:dyDescent="0.3">
      <c r="O378">
        <v>983</v>
      </c>
      <c r="P378">
        <v>3.0961538461538463</v>
      </c>
      <c r="Q378">
        <v>7.8377450832912646E-3</v>
      </c>
      <c r="R378" t="str">
        <v/>
      </c>
    </row>
    <row r="379" spans="15:18" x14ac:dyDescent="0.3">
      <c r="O379">
        <v>984</v>
      </c>
      <c r="P379">
        <v>3.1153846153846154</v>
      </c>
      <c r="Q379">
        <v>7.5463433770457276E-3</v>
      </c>
      <c r="R379" t="str">
        <v/>
      </c>
    </row>
    <row r="380" spans="15:18" x14ac:dyDescent="0.3">
      <c r="O380">
        <v>985</v>
      </c>
      <c r="P380">
        <v>3.1346153846153846</v>
      </c>
      <c r="Q380">
        <v>7.2654677605155042E-3</v>
      </c>
      <c r="R380" t="str">
        <v/>
      </c>
    </row>
    <row r="381" spans="15:18" x14ac:dyDescent="0.3">
      <c r="O381">
        <v>986</v>
      </c>
      <c r="P381">
        <v>3.1538461538461537</v>
      </c>
      <c r="Q381">
        <v>6.9947610223520243E-3</v>
      </c>
      <c r="R381" t="str">
        <v/>
      </c>
    </row>
    <row r="382" spans="15:18" x14ac:dyDescent="0.3">
      <c r="O382">
        <v>987</v>
      </c>
      <c r="P382">
        <v>3.1730769230769229</v>
      </c>
      <c r="Q382">
        <v>6.7338765952296943E-3</v>
      </c>
      <c r="R382" t="str">
        <v/>
      </c>
    </row>
    <row r="383" spans="15:18" x14ac:dyDescent="0.3">
      <c r="O383">
        <v>988</v>
      </c>
      <c r="P383">
        <v>3.1923076923076925</v>
      </c>
      <c r="Q383">
        <v>6.4824783291132625E-3</v>
      </c>
      <c r="R383" t="str">
        <v/>
      </c>
    </row>
    <row r="384" spans="15:18" x14ac:dyDescent="0.3">
      <c r="O384">
        <v>989</v>
      </c>
      <c r="P384">
        <v>3.2115384615384617</v>
      </c>
      <c r="Q384">
        <v>6.2402402636281429E-3</v>
      </c>
      <c r="R384" t="str">
        <v/>
      </c>
    </row>
    <row r="385" spans="15:18" x14ac:dyDescent="0.3">
      <c r="O385">
        <v>990</v>
      </c>
      <c r="P385">
        <v>3.2307692307692308</v>
      </c>
      <c r="Q385">
        <v>6.00684639999926E-3</v>
      </c>
      <c r="R385" t="str">
        <v/>
      </c>
    </row>
    <row r="386" spans="15:18" x14ac:dyDescent="0.3">
      <c r="O386">
        <v>991</v>
      </c>
      <c r="P386">
        <v>3.25</v>
      </c>
      <c r="Q386">
        <v>5.7819904729927169E-3</v>
      </c>
      <c r="R386" t="str">
        <v/>
      </c>
    </row>
    <row r="387" spans="15:18" x14ac:dyDescent="0.3">
      <c r="O387">
        <v>992</v>
      </c>
      <c r="P387">
        <v>3.2692307692307692</v>
      </c>
      <c r="Q387">
        <v>5.5653757232630094E-3</v>
      </c>
      <c r="R387" t="str">
        <v/>
      </c>
    </row>
    <row r="388" spans="15:18" x14ac:dyDescent="0.3">
      <c r="O388">
        <v>993</v>
      </c>
      <c r="P388">
        <v>3.2884615384615383</v>
      </c>
      <c r="Q388">
        <v>5.3567146704796209E-3</v>
      </c>
      <c r="R388" t="str">
        <v/>
      </c>
    </row>
    <row r="389" spans="15:18" x14ac:dyDescent="0.3">
      <c r="O389">
        <v>994</v>
      </c>
      <c r="P389">
        <v>3.3076923076923075</v>
      </c>
      <c r="Q389">
        <v>5.1557288875781924E-3</v>
      </c>
      <c r="R389" t="str">
        <v/>
      </c>
    </row>
    <row r="390" spans="15:18" x14ac:dyDescent="0.3">
      <c r="O390">
        <v>995</v>
      </c>
      <c r="P390">
        <v>3.3269230769230771</v>
      </c>
      <c r="Q390">
        <v>4.9621487764547698E-3</v>
      </c>
      <c r="R390" t="str">
        <v/>
      </c>
    </row>
    <row r="391" spans="15:18" x14ac:dyDescent="0.3">
      <c r="O391">
        <v>996</v>
      </c>
      <c r="P391">
        <v>3.3461538461538463</v>
      </c>
      <c r="Q391">
        <v>4.7757133453957493E-3</v>
      </c>
      <c r="R391" t="str">
        <v/>
      </c>
    </row>
    <row r="392" spans="15:18" x14ac:dyDescent="0.3">
      <c r="O392">
        <v>997</v>
      </c>
      <c r="P392">
        <v>3.3653846153846154</v>
      </c>
      <c r="Q392">
        <v>4.5961699885117141E-3</v>
      </c>
      <c r="R392" t="str">
        <v/>
      </c>
    </row>
    <row r="393" spans="15:18" x14ac:dyDescent="0.3">
      <c r="O393">
        <v>998</v>
      </c>
      <c r="P393">
        <v>3.3846153846153846</v>
      </c>
      <c r="Q393">
        <v>4.4232742674199643E-3</v>
      </c>
      <c r="R393" t="str">
        <v/>
      </c>
    </row>
    <row r="394" spans="15:18" x14ac:dyDescent="0.3">
      <c r="O394">
        <v>999</v>
      </c>
      <c r="P394">
        <v>3.4038461538461537</v>
      </c>
      <c r="Q394">
        <v>4.2567896953984901E-3</v>
      </c>
      <c r="R394" t="str">
        <v/>
      </c>
    </row>
    <row r="395" spans="15:18" x14ac:dyDescent="0.3">
      <c r="O395">
        <v>1000</v>
      </c>
      <c r="P395">
        <v>3.4230769230769229</v>
      </c>
      <c r="Q395">
        <v>4.0964875242129016E-3</v>
      </c>
      <c r="R395" t="str">
        <v/>
      </c>
    </row>
    <row r="396" spans="15:18" x14ac:dyDescent="0.3">
      <c r="O396">
        <v>1001</v>
      </c>
      <c r="P396">
        <v>3.4423076923076925</v>
      </c>
      <c r="Q396">
        <v>3.9421465337981729E-3</v>
      </c>
      <c r="R396" t="str">
        <v/>
      </c>
    </row>
    <row r="397" spans="15:18" x14ac:dyDescent="0.3">
      <c r="O397">
        <v>1002</v>
      </c>
      <c r="P397">
        <v>3.4615384615384617</v>
      </c>
      <c r="Q397">
        <v>3.7935528249579283E-3</v>
      </c>
      <c r="R397" t="str">
        <v/>
      </c>
    </row>
    <row r="398" spans="15:18" x14ac:dyDescent="0.3">
      <c r="O398">
        <v>1003</v>
      </c>
      <c r="P398">
        <v>3.4807692307692308</v>
      </c>
      <c r="Q398">
        <v>3.6504996152264099E-3</v>
      </c>
      <c r="R398" t="str">
        <v/>
      </c>
    </row>
    <row r="399" spans="15:18" x14ac:dyDescent="0.3">
      <c r="O399">
        <v>1004</v>
      </c>
      <c r="P399">
        <v>3.5</v>
      </c>
      <c r="Q399">
        <v>3.5127870380211703E-3</v>
      </c>
      <c r="R399" t="str">
        <v/>
      </c>
    </row>
    <row r="400" spans="15:18" x14ac:dyDescent="0.3">
      <c r="O400">
        <v>1005</v>
      </c>
      <c r="P400">
        <v>3.5192307692307692</v>
      </c>
      <c r="Q400">
        <v>3.380221945199133E-3</v>
      </c>
      <c r="R400" t="str">
        <v/>
      </c>
    </row>
    <row r="401" spans="15:18" x14ac:dyDescent="0.3">
      <c r="O401">
        <v>1006</v>
      </c>
      <c r="P401">
        <v>3.5384615384615383</v>
      </c>
      <c r="Q401">
        <v>3.252617713113188E-3</v>
      </c>
      <c r="R401" t="str">
        <v/>
      </c>
    </row>
    <row r="402" spans="15:18" x14ac:dyDescent="0.3">
      <c r="O402">
        <v>1007</v>
      </c>
      <c r="P402">
        <v>3.5576923076923075</v>
      </c>
      <c r="Q402">
        <v>3.1297940522529524E-3</v>
      </c>
      <c r="R402" t="str">
        <v/>
      </c>
    </row>
    <row r="403" spans="15:18" x14ac:dyDescent="0.3">
      <c r="O403">
        <v>1008</v>
      </c>
      <c r="P403">
        <v>3.5769230769230771</v>
      </c>
      <c r="Q403">
        <v>3.0115768205400541E-3</v>
      </c>
      <c r="R403" t="str">
        <v/>
      </c>
    </row>
    <row r="404" spans="15:18" x14ac:dyDescent="0.3">
      <c r="O404">
        <v>1009</v>
      </c>
      <c r="P404">
        <v>3.5961538461538463</v>
      </c>
      <c r="Q404">
        <v>2.8977978403357803E-3</v>
      </c>
      <c r="R404" t="str">
        <v/>
      </c>
    </row>
    <row r="405" spans="15:18" x14ac:dyDescent="0.3">
      <c r="O405">
        <v>1010</v>
      </c>
      <c r="P405">
        <v>3.6153846153846154</v>
      </c>
      <c r="Q405">
        <v>2.788294719207858E-3</v>
      </c>
      <c r="R405" t="str">
        <v/>
      </c>
    </row>
    <row r="406" spans="15:18" x14ac:dyDescent="0.3">
      <c r="O406">
        <v>1011</v>
      </c>
      <c r="P406">
        <v>3.6346153846153846</v>
      </c>
      <c r="Q406">
        <v>2.6829106744920314E-3</v>
      </c>
      <c r="R406" t="str">
        <v/>
      </c>
    </row>
    <row r="407" spans="15:18" x14ac:dyDescent="0.3">
      <c r="O407">
        <v>1012</v>
      </c>
      <c r="P407">
        <v>3.6538461538461537</v>
      </c>
      <c r="Q407">
        <v>2.5814943616742961E-3</v>
      </c>
      <c r="R407" t="str">
        <v/>
      </c>
    </row>
    <row r="408" spans="15:18" x14ac:dyDescent="0.3">
      <c r="O408">
        <v>1013</v>
      </c>
      <c r="P408">
        <v>3.6730769230769229</v>
      </c>
      <c r="Q408">
        <v>2.4838997066103929E-3</v>
      </c>
      <c r="R408" t="str">
        <v/>
      </c>
    </row>
    <row r="409" spans="15:18" x14ac:dyDescent="0.3">
      <c r="O409">
        <v>1014</v>
      </c>
      <c r="P409">
        <v>3.6923076923076925</v>
      </c>
      <c r="Q409">
        <v>2.3899857415903788E-3</v>
      </c>
      <c r="R409" t="str">
        <v/>
      </c>
    </row>
    <row r="410" spans="15:18" x14ac:dyDescent="0.3">
      <c r="O410">
        <v>1015</v>
      </c>
      <c r="P410">
        <v>3.7115384615384617</v>
      </c>
      <c r="Q410">
        <v>2.2996164452483707E-3</v>
      </c>
      <c r="R410" t="str">
        <v/>
      </c>
    </row>
    <row r="411" spans="15:18" x14ac:dyDescent="0.3">
      <c r="O411">
        <v>1016</v>
      </c>
      <c r="P411">
        <v>3.7307692307692308</v>
      </c>
      <c r="Q411">
        <v>2.2126605863099281E-3</v>
      </c>
      <c r="R411" t="str">
        <v/>
      </c>
    </row>
    <row r="412" spans="15:18" x14ac:dyDescent="0.3">
      <c r="O412">
        <v>1017</v>
      </c>
      <c r="P412">
        <v>3.75</v>
      </c>
      <c r="Q412">
        <v>2.1289915711630203E-3</v>
      </c>
      <c r="R412" t="str">
        <v/>
      </c>
    </row>
    <row r="413" spans="15:18" x14ac:dyDescent="0.3">
      <c r="O413">
        <v>1018</v>
      </c>
      <c r="P413">
        <v>3.7692307692307692</v>
      </c>
      <c r="Q413">
        <v>2.0484872952320522E-3</v>
      </c>
      <c r="R413" t="str">
        <v/>
      </c>
    </row>
    <row r="414" spans="15:18" x14ac:dyDescent="0.3">
      <c r="O414">
        <v>1019</v>
      </c>
      <c r="P414">
        <v>3.7884615384615383</v>
      </c>
      <c r="Q414">
        <v>1.9710299981289332E-3</v>
      </c>
      <c r="R414" t="str">
        <v/>
      </c>
    </row>
    <row r="415" spans="15:18" x14ac:dyDescent="0.3">
      <c r="O415">
        <v>1020</v>
      </c>
      <c r="P415">
        <v>3.8076923076923075</v>
      </c>
      <c r="Q415">
        <v>1.8965061225497894E-3</v>
      </c>
      <c r="R415" t="str">
        <v/>
      </c>
    </row>
    <row r="416" spans="15:18" x14ac:dyDescent="0.3">
      <c r="O416">
        <v>1021</v>
      </c>
      <c r="P416">
        <v>3.8269230769230771</v>
      </c>
      <c r="Q416">
        <v>1.8248061768812807E-3</v>
      </c>
      <c r="R416" t="str">
        <v/>
      </c>
    </row>
    <row r="417" spans="15:18" x14ac:dyDescent="0.3">
      <c r="O417">
        <v>1022</v>
      </c>
      <c r="P417">
        <v>3.8461538461538463</v>
      </c>
      <c r="Q417">
        <v>1.7558246014761727E-3</v>
      </c>
      <c r="R417" t="str">
        <v/>
      </c>
    </row>
    <row r="418" spans="15:18" x14ac:dyDescent="0.3">
      <c r="O418">
        <v>1023</v>
      </c>
      <c r="P418">
        <v>3.8653846153846154</v>
      </c>
      <c r="Q418">
        <v>1.689459638553874E-3</v>
      </c>
      <c r="R418" t="str">
        <v/>
      </c>
    </row>
    <row r="419" spans="15:18" x14ac:dyDescent="0.3">
      <c r="O419">
        <v>1024</v>
      </c>
      <c r="P419">
        <v>3.8846153846153846</v>
      </c>
      <c r="Q419">
        <v>1.6256132056782487E-3</v>
      </c>
      <c r="R419" t="str">
        <v/>
      </c>
    </row>
    <row r="420" spans="15:18" x14ac:dyDescent="0.3">
      <c r="O420">
        <v>1025</v>
      </c>
      <c r="P420">
        <v>3.9038461538461537</v>
      </c>
      <c r="Q420">
        <v>1.5641907727618144E-3</v>
      </c>
      <c r="R420" t="str">
        <v/>
      </c>
    </row>
    <row r="421" spans="15:18" x14ac:dyDescent="0.3">
      <c r="O421">
        <v>1026</v>
      </c>
      <c r="P421">
        <v>3.9230769230769229</v>
      </c>
      <c r="Q421">
        <v>1.5051012425427736E-3</v>
      </c>
      <c r="R421" t="str">
        <v/>
      </c>
    </row>
    <row r="422" spans="15:18" x14ac:dyDescent="0.3">
      <c r="O422">
        <v>1027</v>
      </c>
      <c r="P422">
        <v>3.9423076923076925</v>
      </c>
      <c r="Q422">
        <v>1.4482568344787638E-3</v>
      </c>
      <c r="R422" t="str">
        <v/>
      </c>
    </row>
    <row r="423" spans="15:18" x14ac:dyDescent="0.3">
      <c r="O423">
        <v>1028</v>
      </c>
      <c r="P423">
        <v>3.9615384615384617</v>
      </c>
      <c r="Q423">
        <v>1.393572971999185E-3</v>
      </c>
      <c r="R423" t="str">
        <v/>
      </c>
    </row>
    <row r="424" spans="15:18" x14ac:dyDescent="0.3">
      <c r="O424">
        <v>1029</v>
      </c>
      <c r="P424">
        <v>3.9807692307692308</v>
      </c>
      <c r="Q424">
        <v>1.340968173056065E-3</v>
      </c>
      <c r="R424" t="str">
        <v/>
      </c>
    </row>
    <row r="425" spans="15:18" x14ac:dyDescent="0.3">
      <c r="O425">
        <v>1030</v>
      </c>
      <c r="P425">
        <v>4</v>
      </c>
      <c r="Q425">
        <v>1.2903639439119025E-3</v>
      </c>
      <c r="R425" t="str">
        <v/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06300-D0DD-4593-9913-B49FC8AF146E}">
  <sheetPr>
    <tabColor rgb="FF0000FF"/>
  </sheetPr>
  <dimension ref="B20:R34"/>
  <sheetViews>
    <sheetView zoomScale="115" zoomScaleNormal="115" workbookViewId="0"/>
  </sheetViews>
  <sheetFormatPr defaultColWidth="9.109375" defaultRowHeight="13.2" x14ac:dyDescent="0.25"/>
  <cols>
    <col min="1" max="1" width="2.5546875" style="70" customWidth="1"/>
    <col min="2" max="2" width="52.5546875" style="70" customWidth="1"/>
    <col min="3" max="3" width="9.109375" style="70"/>
    <col min="4" max="4" width="3.44140625" style="70" bestFit="1" customWidth="1"/>
    <col min="5" max="16384" width="9.109375" style="70"/>
  </cols>
  <sheetData>
    <row r="20" spans="2:18" ht="14.4" x14ac:dyDescent="0.3">
      <c r="B20" s="3" t="s">
        <v>433</v>
      </c>
      <c r="C20" s="3">
        <v>14</v>
      </c>
      <c r="D20" t="s">
        <v>311</v>
      </c>
      <c r="E20"/>
      <c r="F20"/>
    </row>
    <row r="21" spans="2:18" ht="14.4" x14ac:dyDescent="0.3">
      <c r="B21" s="3" t="s">
        <v>416</v>
      </c>
      <c r="C21" s="3">
        <v>0.4</v>
      </c>
      <c r="D21" t="s">
        <v>311</v>
      </c>
      <c r="E21"/>
      <c r="F21"/>
    </row>
    <row r="22" spans="2:18" ht="14.4" x14ac:dyDescent="0.3">
      <c r="B22" s="3" t="s">
        <v>417</v>
      </c>
      <c r="C22" s="3">
        <v>14.17</v>
      </c>
      <c r="D22" t="str">
        <f>D21</f>
        <v>oz.</v>
      </c>
      <c r="E22"/>
      <c r="F22"/>
    </row>
    <row r="23" spans="2:18" ht="14.4" x14ac:dyDescent="0.3">
      <c r="B23" s="3" t="s">
        <v>2</v>
      </c>
      <c r="C23" s="3">
        <v>30</v>
      </c>
      <c r="D23"/>
      <c r="E23"/>
      <c r="F23"/>
    </row>
    <row r="24" spans="2:18" ht="14.4" x14ac:dyDescent="0.3">
      <c r="B24" s="3" t="s">
        <v>398</v>
      </c>
      <c r="C24" s="71"/>
      <c r="D24"/>
      <c r="E24" t="str">
        <f ca="1">_xlfn.IFNA(_xlfn.FORMULATEXT(C24),"")</f>
        <v/>
      </c>
      <c r="F24"/>
    </row>
    <row r="25" spans="2:18" ht="14.4" x14ac:dyDescent="0.3">
      <c r="B25" s="3" t="s">
        <v>55</v>
      </c>
      <c r="C25" s="71"/>
      <c r="D25"/>
      <c r="E25" t="str">
        <f t="shared" ref="E25:E28" ca="1" si="0">_xlfn.IFNA(_xlfn.FORMULATEXT(C25),"")</f>
        <v/>
      </c>
      <c r="N25"/>
      <c r="O25"/>
      <c r="P25"/>
      <c r="Q25"/>
      <c r="R25"/>
    </row>
    <row r="26" spans="2:18" customFormat="1" ht="14.4" x14ac:dyDescent="0.3">
      <c r="B26" s="3" t="s">
        <v>434</v>
      </c>
      <c r="C26" s="6"/>
      <c r="E26" t="str">
        <f t="shared" ca="1" si="0"/>
        <v/>
      </c>
    </row>
    <row r="27" spans="2:18" ht="14.4" x14ac:dyDescent="0.3">
      <c r="B27" s="3" t="str">
        <f>"p-value = Probability of getting a z-score of 2.33 or higher ="</f>
        <v>p-value = Probability of getting a z-score of 2.33 or higher =</v>
      </c>
      <c r="C27" s="6"/>
      <c r="E27" t="str">
        <f t="shared" ca="1" si="0"/>
        <v/>
      </c>
      <c r="N27"/>
      <c r="O27"/>
      <c r="P27"/>
      <c r="Q27"/>
      <c r="R27"/>
    </row>
    <row r="28" spans="2:18" customFormat="1" ht="14.4" x14ac:dyDescent="0.3">
      <c r="B28" s="3" t="str">
        <f>"p-value = Probability of getting an Xbar of "&amp;C22&amp;" oz. ="</f>
        <v>p-value = Probability of getting an Xbar of 14.17 oz. =</v>
      </c>
      <c r="C28" s="6"/>
      <c r="E28" t="str">
        <f t="shared" ca="1" si="0"/>
        <v/>
      </c>
    </row>
    <row r="29" spans="2:18" customFormat="1" ht="14.4" x14ac:dyDescent="0.3"/>
    <row r="30" spans="2:18" ht="14.4" x14ac:dyDescent="0.3">
      <c r="B30" s="100" t="s">
        <v>308</v>
      </c>
      <c r="C30" s="101"/>
      <c r="N30"/>
      <c r="O30"/>
      <c r="P30"/>
      <c r="Q30"/>
      <c r="R30"/>
    </row>
    <row r="31" spans="2:18" ht="22.95" customHeight="1" x14ac:dyDescent="0.3">
      <c r="B31" s="140" t="str">
        <f>IF(C28="","","The probability associated with Xbar = 14.17 oz is very small. It is unlikely that we could have taken a sample of 14.17 &amp; had the sampling error occur by chance. It is reasonable to assume that the machine is filling boxes with too much cereal.")</f>
        <v/>
      </c>
      <c r="C31" s="140"/>
      <c r="N31"/>
      <c r="O31"/>
      <c r="P31"/>
      <c r="Q31"/>
      <c r="R31"/>
    </row>
    <row r="32" spans="2:18" ht="14.4" x14ac:dyDescent="0.3">
      <c r="B32" s="140"/>
      <c r="C32" s="140"/>
      <c r="N32"/>
      <c r="O32"/>
      <c r="P32"/>
      <c r="Q32"/>
      <c r="R32"/>
    </row>
    <row r="33" spans="2:18" ht="14.4" x14ac:dyDescent="0.3">
      <c r="B33" s="140"/>
      <c r="C33" s="140"/>
      <c r="N33"/>
      <c r="O33"/>
      <c r="P33"/>
      <c r="Q33"/>
      <c r="R33"/>
    </row>
    <row r="34" spans="2:18" x14ac:dyDescent="0.25">
      <c r="B34" s="140"/>
      <c r="C34" s="140"/>
    </row>
  </sheetData>
  <mergeCells count="1">
    <mergeCell ref="B31:C34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8997-71BE-4C46-B2E5-ADB150339B0D}">
  <sheetPr>
    <tabColor rgb="FFFF0000"/>
  </sheetPr>
  <dimension ref="B20:R34"/>
  <sheetViews>
    <sheetView zoomScale="115" zoomScaleNormal="115" workbookViewId="0"/>
  </sheetViews>
  <sheetFormatPr defaultColWidth="9.109375" defaultRowHeight="13.2" x14ac:dyDescent="0.25"/>
  <cols>
    <col min="1" max="1" width="2.5546875" style="70" customWidth="1"/>
    <col min="2" max="2" width="52.5546875" style="70" customWidth="1"/>
    <col min="3" max="3" width="9.109375" style="70"/>
    <col min="4" max="4" width="3.44140625" style="70" bestFit="1" customWidth="1"/>
    <col min="5" max="16384" width="9.109375" style="70"/>
  </cols>
  <sheetData>
    <row r="20" spans="2:18" ht="14.4" x14ac:dyDescent="0.3">
      <c r="B20" s="3" t="s">
        <v>433</v>
      </c>
      <c r="C20" s="3">
        <v>14</v>
      </c>
      <c r="D20" t="s">
        <v>311</v>
      </c>
      <c r="E20"/>
      <c r="F20"/>
    </row>
    <row r="21" spans="2:18" ht="14.4" x14ac:dyDescent="0.3">
      <c r="B21" s="3" t="s">
        <v>416</v>
      </c>
      <c r="C21" s="3">
        <v>0.4</v>
      </c>
      <c r="D21" t="s">
        <v>311</v>
      </c>
      <c r="E21"/>
      <c r="F21"/>
    </row>
    <row r="22" spans="2:18" ht="14.4" x14ac:dyDescent="0.3">
      <c r="B22" s="3" t="s">
        <v>417</v>
      </c>
      <c r="C22" s="3">
        <v>14.17</v>
      </c>
      <c r="D22" t="str">
        <f>D21</f>
        <v>oz.</v>
      </c>
      <c r="E22"/>
      <c r="F22"/>
    </row>
    <row r="23" spans="2:18" ht="14.4" x14ac:dyDescent="0.3">
      <c r="B23" s="3" t="s">
        <v>2</v>
      </c>
      <c r="C23" s="3">
        <v>30</v>
      </c>
      <c r="D23"/>
      <c r="E23"/>
      <c r="F23"/>
    </row>
    <row r="24" spans="2:18" ht="14.4" x14ac:dyDescent="0.3">
      <c r="B24" s="3" t="s">
        <v>398</v>
      </c>
      <c r="C24" s="71">
        <f>C22-C20</f>
        <v>0.16999999999999993</v>
      </c>
      <c r="D24"/>
      <c r="E24" t="str">
        <f ca="1">_xlfn.IFNA(_xlfn.FORMULATEXT(C24),"")</f>
        <v>=C22-C20</v>
      </c>
      <c r="F24"/>
    </row>
    <row r="25" spans="2:18" ht="14.4" x14ac:dyDescent="0.3">
      <c r="B25" s="3" t="s">
        <v>55</v>
      </c>
      <c r="C25" s="71">
        <f>C21/SQRT(C23)</f>
        <v>7.3029674334022146E-2</v>
      </c>
      <c r="D25"/>
      <c r="E25" t="str">
        <f t="shared" ref="E25:E28" ca="1" si="0">_xlfn.IFNA(_xlfn.FORMULATEXT(C25),"")</f>
        <v>=C21/SQRT(C23)</v>
      </c>
      <c r="N25"/>
      <c r="O25"/>
      <c r="P25"/>
      <c r="Q25"/>
      <c r="R25"/>
    </row>
    <row r="26" spans="2:18" customFormat="1" ht="14.4" x14ac:dyDescent="0.3">
      <c r="B26" s="3" t="s">
        <v>434</v>
      </c>
      <c r="C26" s="6">
        <f>C24/C25</f>
        <v>2.3278208693969549</v>
      </c>
      <c r="E26" t="str">
        <f t="shared" ca="1" si="0"/>
        <v>=C24/C25</v>
      </c>
    </row>
    <row r="27" spans="2:18" ht="14.4" x14ac:dyDescent="0.3">
      <c r="B27" s="3" t="str">
        <f>"p-value = Probability of getting a z-score of 2.33 or higher ="</f>
        <v>p-value = Probability of getting a z-score of 2.33 or higher =</v>
      </c>
      <c r="C27" s="6">
        <f>1-_xlfn.NORM.S.DIST(C26,1)</f>
        <v>9.9608087192112338E-3</v>
      </c>
      <c r="E27" t="str">
        <f t="shared" ca="1" si="0"/>
        <v>=1-NORM.S.DIST(C26,1)</v>
      </c>
      <c r="N27"/>
      <c r="O27"/>
      <c r="P27"/>
      <c r="Q27"/>
      <c r="R27"/>
    </row>
    <row r="28" spans="2:18" customFormat="1" ht="14.4" x14ac:dyDescent="0.3">
      <c r="B28" s="3" t="str">
        <f>"p-value = Probability of getting an Xbar of "&amp;C22&amp;" oz. ="</f>
        <v>p-value = Probability of getting an Xbar of 14.17 oz. =</v>
      </c>
      <c r="C28" s="6">
        <f>1-_xlfn.NORM.DIST(C22,C20,C25,1)</f>
        <v>9.9608087192112338E-3</v>
      </c>
      <c r="E28" t="str">
        <f t="shared" ca="1" si="0"/>
        <v>=1-NORM.DIST(C22,C20,C25,1)</v>
      </c>
    </row>
    <row r="29" spans="2:18" customFormat="1" ht="14.4" x14ac:dyDescent="0.3"/>
    <row r="30" spans="2:18" ht="14.4" x14ac:dyDescent="0.3">
      <c r="B30" s="100" t="s">
        <v>308</v>
      </c>
      <c r="C30" s="101"/>
      <c r="N30"/>
      <c r="O30"/>
      <c r="P30"/>
      <c r="Q30"/>
      <c r="R30"/>
    </row>
    <row r="31" spans="2:18" ht="22.95" customHeight="1" x14ac:dyDescent="0.3">
      <c r="B31" s="140" t="str">
        <f>IF(C28="","","The probability associated with Xbar = 14.17 oz is very small. It is unlikely that we could have taken a sample of 14.17 &amp; had the sampling error occur by chance. It is reasonable to assume that the machine is filling boxes with too much cereal.")</f>
        <v>The probability associated with Xbar = 14.17 oz is very small. It is unlikely that we could have taken a sample of 14.17 &amp; had the sampling error occur by chance. It is reasonable to assume that the machine is filling boxes with too much cereal.</v>
      </c>
      <c r="C31" s="140"/>
      <c r="N31"/>
      <c r="O31"/>
      <c r="P31"/>
      <c r="Q31"/>
      <c r="R31"/>
    </row>
    <row r="32" spans="2:18" ht="14.4" x14ac:dyDescent="0.3">
      <c r="B32" s="140"/>
      <c r="C32" s="140"/>
      <c r="N32"/>
      <c r="O32"/>
      <c r="P32"/>
      <c r="Q32"/>
      <c r="R32"/>
    </row>
    <row r="33" spans="2:18" ht="14.4" x14ac:dyDescent="0.3">
      <c r="B33" s="140"/>
      <c r="C33" s="140"/>
      <c r="N33"/>
      <c r="O33"/>
      <c r="P33"/>
      <c r="Q33"/>
      <c r="R33"/>
    </row>
    <row r="34" spans="2:18" x14ac:dyDescent="0.25">
      <c r="B34" s="140"/>
      <c r="C34" s="140"/>
    </row>
  </sheetData>
  <mergeCells count="1">
    <mergeCell ref="B31:C34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229C-55F3-46CE-9FEF-9FAB752AC27F}">
  <sheetPr>
    <tabColor rgb="FF0000FF"/>
  </sheetPr>
  <dimension ref="B2:G16"/>
  <sheetViews>
    <sheetView zoomScale="130" zoomScaleNormal="130" workbookViewId="0">
      <selection activeCell="C5" sqref="C5"/>
    </sheetView>
  </sheetViews>
  <sheetFormatPr defaultRowHeight="14.4" x14ac:dyDescent="0.3"/>
  <cols>
    <col min="1" max="1" width="2.44140625" customWidth="1"/>
    <col min="2" max="2" width="38.33203125" customWidth="1"/>
    <col min="3" max="3" width="12" customWidth="1"/>
    <col min="4" max="6" width="15" customWidth="1"/>
    <col min="7" max="7" width="59.44140625" customWidth="1"/>
  </cols>
  <sheetData>
    <row r="2" spans="2:7" ht="45.75" customHeight="1" x14ac:dyDescent="0.3">
      <c r="B2" s="141" t="str">
        <f t="shared" ref="B2" si="0">"Assume Population Proportion = p = proportion of Americans that balance their checkbook = "&amp;C4&amp;". If the number of checking accounts in the USA is "&amp;TEXT(C6,"#.00,,")&amp;" M and we take a sample of "&amp;C7&amp;" Americans, answer the following questions:"</f>
        <v>Assume Population Proportion = p = proportion of Americans that balance their checkbook = 0.55. If the number of checking accounts in the USA is 1.28 M and we take a sample of 300 Americans, answer the following questions:</v>
      </c>
      <c r="C2" s="142"/>
      <c r="D2" s="142"/>
      <c r="E2" s="143"/>
    </row>
    <row r="3" spans="2:7" x14ac:dyDescent="0.3"/>
    <row r="4" spans="2:7" x14ac:dyDescent="0.3">
      <c r="B4" s="3" t="s">
        <v>312</v>
      </c>
      <c r="C4" s="3">
        <v>0.55000000000000004</v>
      </c>
      <c r="D4" t="s">
        <v>313</v>
      </c>
    </row>
    <row r="5" spans="2:7" x14ac:dyDescent="0.3">
      <c r="B5" s="3" t="s">
        <v>314</v>
      </c>
      <c r="C5" s="6"/>
      <c r="D5" t="s">
        <v>315</v>
      </c>
    </row>
    <row r="6" spans="2:7" x14ac:dyDescent="0.3">
      <c r="B6" s="3" t="s">
        <v>307</v>
      </c>
      <c r="C6" s="102">
        <v>1280000</v>
      </c>
    </row>
    <row r="7" spans="2:7" x14ac:dyDescent="0.3">
      <c r="B7" s="3" t="s">
        <v>50</v>
      </c>
      <c r="C7" s="3">
        <v>300</v>
      </c>
    </row>
    <row r="8" spans="2:7" x14ac:dyDescent="0.3">
      <c r="B8" s="3" t="s">
        <v>322</v>
      </c>
      <c r="C8" s="73"/>
    </row>
    <row r="9" spans="2:7" x14ac:dyDescent="0.3">
      <c r="B9" s="3" t="s">
        <v>316</v>
      </c>
      <c r="C9" s="105"/>
      <c r="D9" s="72" t="str">
        <f>IF(C9="","",C9&lt;=0.05)</f>
        <v/>
      </c>
    </row>
    <row r="10" spans="2:7" ht="15.6" x14ac:dyDescent="0.35">
      <c r="B10" s="3" t="s">
        <v>100</v>
      </c>
      <c r="C10" s="6"/>
      <c r="D10" s="72" t="s">
        <v>317</v>
      </c>
      <c r="E10" t="s">
        <v>318</v>
      </c>
    </row>
    <row r="11" spans="2:7" x14ac:dyDescent="0.3">
      <c r="B11" s="3" t="s">
        <v>319</v>
      </c>
    </row>
    <row r="12" spans="2:7" x14ac:dyDescent="0.3">
      <c r="B12" s="3" t="s">
        <v>320</v>
      </c>
      <c r="C12" s="73"/>
      <c r="D12" s="3" t="str">
        <f>IF(C12="","",C12&gt;5)</f>
        <v/>
      </c>
    </row>
    <row r="13" spans="2:7" x14ac:dyDescent="0.3">
      <c r="B13" s="3" t="s">
        <v>321</v>
      </c>
      <c r="C13" s="73"/>
      <c r="D13" s="3" t="str">
        <f>IF(C13="","",C13&gt;5)</f>
        <v/>
      </c>
    </row>
    <row r="14" spans="2:7" ht="28.8" x14ac:dyDescent="0.3">
      <c r="B14" s="17" t="s">
        <v>323</v>
      </c>
      <c r="C14" s="17" t="s">
        <v>324</v>
      </c>
      <c r="D14" s="17" t="s">
        <v>325</v>
      </c>
      <c r="E14" s="17" t="s">
        <v>326</v>
      </c>
      <c r="F14" s="74" t="s">
        <v>327</v>
      </c>
      <c r="G14" s="8" t="s">
        <v>328</v>
      </c>
    </row>
    <row r="15" spans="2:7" ht="43.2" x14ac:dyDescent="0.3">
      <c r="B15" s="28" t="str">
        <f>"What is probability that the sample proportion will be within+/-"&amp;C15&amp;" of the population proportion?"</f>
        <v>What is probability that the sample proportion will be within+/-0.02 of the population proportion?</v>
      </c>
      <c r="C15" s="3">
        <v>0.02</v>
      </c>
      <c r="D15" s="75"/>
      <c r="E15" s="75"/>
      <c r="F15" s="6"/>
      <c r="G15" s="76" t="str">
        <f>IF(F15="","","The probability that the sample proportion will be within+/-"&amp;C15&amp;" of the population proportion is "&amp;TEXT(F15,"0.00%"))</f>
        <v/>
      </c>
    </row>
    <row r="16" spans="2:7" ht="43.2" x14ac:dyDescent="0.3">
      <c r="B16" s="28" t="str">
        <f>"What is probability that the sample proportion will be within+/-"&amp;C16&amp;" of the population proportion?"</f>
        <v>What is probability that the sample proportion will be within+/-0.04 of the population proportion?</v>
      </c>
      <c r="C16" s="3">
        <v>0.04</v>
      </c>
      <c r="D16" s="75"/>
      <c r="E16" s="75"/>
      <c r="F16" s="6"/>
      <c r="G16" s="76" t="str">
        <f>IF(F16="","","The probability that the sample proportion will be within+/-"&amp;C16&amp;" of the population proportion is "&amp;TEXT(F16,"0.00%"))</f>
        <v/>
      </c>
    </row>
  </sheetData>
  <mergeCells count="1">
    <mergeCell ref="B2:E2"/>
  </mergeCells>
  <conditionalFormatting sqref="D9 D12:D13">
    <cfRule type="expression" dxfId="2" priority="1" stopIfTrue="1">
      <formula>D9=TRUE</formula>
    </cfRule>
  </conditionalFormatting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72E0-4A17-4F04-934E-FAA480289C2B}">
  <sheetPr>
    <tabColor rgb="FFFF0000"/>
  </sheetPr>
  <dimension ref="B2:G16"/>
  <sheetViews>
    <sheetView zoomScale="113" zoomScaleNormal="113" workbookViewId="0">
      <selection activeCell="C13" sqref="C13"/>
    </sheetView>
  </sheetViews>
  <sheetFormatPr defaultRowHeight="14.4" x14ac:dyDescent="0.3"/>
  <cols>
    <col min="1" max="1" width="2.44140625" customWidth="1"/>
    <col min="2" max="2" width="38.33203125" customWidth="1"/>
    <col min="3" max="3" width="12" customWidth="1"/>
    <col min="4" max="6" width="15" customWidth="1"/>
    <col min="7" max="7" width="59.44140625" customWidth="1"/>
  </cols>
  <sheetData>
    <row r="2" spans="2:7" ht="45.75" customHeight="1" x14ac:dyDescent="0.3">
      <c r="B2" s="141" t="str">
        <f>"Assume Population Proportion = p = proportion of Americans that balance their checkbook = "&amp;C4&amp;". If the population in the USA is "&amp;TEXT(C6,"#,,")&amp;" M and we take a sample of "&amp;C7&amp;" Americans, answer the following questions:"</f>
        <v>Assume Population Proportion = p = proportion of Americans that balance their checkbook = 0.56. If the population in the USA is 300 M and we take a sample of 400 Americans, answer the following questions:</v>
      </c>
      <c r="C2" s="142"/>
      <c r="D2" s="142"/>
      <c r="E2" s="143"/>
    </row>
    <row r="3" spans="2:7" x14ac:dyDescent="0.3"/>
    <row r="4" spans="2:7" x14ac:dyDescent="0.3">
      <c r="B4" s="3" t="s">
        <v>312</v>
      </c>
      <c r="C4" s="3">
        <v>0.56000000000000005</v>
      </c>
      <c r="D4" t="s">
        <v>313</v>
      </c>
    </row>
    <row r="5" spans="2:7" x14ac:dyDescent="0.3">
      <c r="B5" s="3" t="s">
        <v>314</v>
      </c>
      <c r="C5" s="6">
        <f>1-C4</f>
        <v>0.43999999999999995</v>
      </c>
      <c r="D5" t="s">
        <v>315</v>
      </c>
    </row>
    <row r="6" spans="2:7" x14ac:dyDescent="0.3">
      <c r="B6" s="3" t="s">
        <v>307</v>
      </c>
      <c r="C6" s="3">
        <v>300000000</v>
      </c>
    </row>
    <row r="7" spans="2:7" x14ac:dyDescent="0.3">
      <c r="B7" s="3" t="s">
        <v>50</v>
      </c>
      <c r="C7" s="3">
        <v>400</v>
      </c>
    </row>
    <row r="8" spans="2:7" x14ac:dyDescent="0.3">
      <c r="B8" s="3" t="s">
        <v>316</v>
      </c>
      <c r="C8" s="6">
        <f>C7/C6</f>
        <v>1.3333333333333334E-6</v>
      </c>
      <c r="D8" s="72" t="b">
        <f>IF(C8="","",C8&lt;=0.05)</f>
        <v>1</v>
      </c>
    </row>
    <row r="9" spans="2:7" ht="15.6" x14ac:dyDescent="0.35">
      <c r="B9" s="3" t="s">
        <v>100</v>
      </c>
      <c r="C9" s="6">
        <f>SQRT(C4*C5/C7)</f>
        <v>2.4819347291981712E-2</v>
      </c>
      <c r="D9" s="72" t="s">
        <v>317</v>
      </c>
      <c r="E9" t="s">
        <v>318</v>
      </c>
    </row>
    <row r="10" spans="2:7" x14ac:dyDescent="0.3">
      <c r="B10" s="3" t="s">
        <v>319</v>
      </c>
    </row>
    <row r="11" spans="2:7" x14ac:dyDescent="0.3">
      <c r="B11" s="3" t="s">
        <v>320</v>
      </c>
      <c r="C11" s="73">
        <f>C7*C4</f>
        <v>224.00000000000003</v>
      </c>
      <c r="D11" s="3" t="b">
        <f>IF(C11="","",C11&gt;5)</f>
        <v>1</v>
      </c>
    </row>
    <row r="12" spans="2:7" x14ac:dyDescent="0.3">
      <c r="B12" s="3" t="s">
        <v>321</v>
      </c>
      <c r="C12" s="73">
        <f>C7*C5</f>
        <v>175.99999999999997</v>
      </c>
      <c r="D12" s="3" t="b">
        <f>IF(C12="","",C12&gt;5)</f>
        <v>1</v>
      </c>
    </row>
    <row r="13" spans="2:7" x14ac:dyDescent="0.3">
      <c r="B13" s="3" t="s">
        <v>322</v>
      </c>
      <c r="C13" s="73">
        <f>C4</f>
        <v>0.56000000000000005</v>
      </c>
    </row>
    <row r="14" spans="2:7" ht="28.8" x14ac:dyDescent="0.3">
      <c r="B14" s="17" t="s">
        <v>323</v>
      </c>
      <c r="C14" s="17" t="s">
        <v>324</v>
      </c>
      <c r="D14" s="17" t="s">
        <v>325</v>
      </c>
      <c r="E14" s="17" t="s">
        <v>326</v>
      </c>
      <c r="F14" s="74" t="s">
        <v>327</v>
      </c>
      <c r="G14" s="8" t="s">
        <v>328</v>
      </c>
    </row>
    <row r="15" spans="2:7" ht="43.2" x14ac:dyDescent="0.3">
      <c r="B15" s="28" t="str">
        <f>"What is probability that the sample proportion will be within+/-"&amp;C15&amp;" of the population proportion?"</f>
        <v>What is probability that the sample proportion will be within+/-0.02 of the population proportion?</v>
      </c>
      <c r="C15" s="3">
        <v>0.02</v>
      </c>
      <c r="D15" s="75">
        <f>C13-C15</f>
        <v>0.54</v>
      </c>
      <c r="E15" s="75">
        <f>C13+C15</f>
        <v>0.58000000000000007</v>
      </c>
      <c r="F15" s="6">
        <f>_xlfn.NORM.DIST(E15,$C$13,$C$9,1)-_xlfn.NORM.DIST(D15,$C$13,$C$9,1)</f>
        <v>0.57965506496607189</v>
      </c>
      <c r="G15" s="76" t="str">
        <f>IF(F15="","","The probability that the sample proportion will be within+/-"&amp;C15&amp;" of the population proportion is "&amp;TEXT(F15,"0.00%"))</f>
        <v>The probability that the sample proportion will be within+/-0.02 of the population proportion is 57.97%</v>
      </c>
    </row>
    <row r="16" spans="2:7" ht="43.2" x14ac:dyDescent="0.3">
      <c r="B16" s="28" t="str">
        <f>"What is probability that the sample proportion will be within+/-"&amp;C16&amp;" of the population proportion?"</f>
        <v>What is probability that the sample proportion will be within+/-0.04 of the population proportion?</v>
      </c>
      <c r="C16" s="3">
        <v>0.04</v>
      </c>
      <c r="D16" s="75">
        <f>C13-C16</f>
        <v>0.52</v>
      </c>
      <c r="E16" s="75">
        <f>C13+C16</f>
        <v>0.60000000000000009</v>
      </c>
      <c r="F16" s="6">
        <f>_xlfn.NORM.DIST(E16,$C$13,$C$9,1)-_xlfn.NORM.DIST(D16,$C$13,$C$9,1)</f>
        <v>0.89296098965290227</v>
      </c>
      <c r="G16" s="76" t="str">
        <f>IF(F16="","","The probability that the sample proportion will be within+/-"&amp;C16&amp;" of the population proportion is "&amp;TEXT(F16,"0.00%"))</f>
        <v>The probability that the sample proportion will be within+/-0.04 of the population proportion is 89.30%</v>
      </c>
    </row>
  </sheetData>
  <mergeCells count="1">
    <mergeCell ref="B2:E2"/>
  </mergeCells>
  <conditionalFormatting sqref="D8 D11:D12">
    <cfRule type="expression" dxfId="1" priority="1" stopIfTrue="1">
      <formula>D8=TRUE</formula>
    </cfRule>
  </conditionalFormatting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BE0F1-7AE8-48CD-8490-3CD9F1C84A26}">
  <sheetPr>
    <tabColor rgb="FFFF0000"/>
  </sheetPr>
  <dimension ref="B2:G16"/>
  <sheetViews>
    <sheetView zoomScale="130" zoomScaleNormal="130" workbookViewId="0">
      <selection activeCell="D17" sqref="D17"/>
    </sheetView>
  </sheetViews>
  <sheetFormatPr defaultRowHeight="14.4" x14ac:dyDescent="0.3"/>
  <cols>
    <col min="1" max="1" width="2.44140625" customWidth="1"/>
    <col min="2" max="2" width="38.33203125" customWidth="1"/>
    <col min="3" max="3" width="12" customWidth="1"/>
    <col min="4" max="6" width="15" customWidth="1"/>
    <col min="7" max="7" width="59.44140625" customWidth="1"/>
  </cols>
  <sheetData>
    <row r="2" spans="2:7" ht="45.75" customHeight="1" x14ac:dyDescent="0.3">
      <c r="B2" s="141" t="str">
        <f t="shared" ref="B2" si="0">"Assume Population Proportion = p = proportion of Americans that balance their checkbook = "&amp;C4&amp;". If the number of checking accounts in the USA is "&amp;TEXT(C6,"#.00,,")&amp;" M and we take a sample of "&amp;C7&amp;" Americans, answer the following questions:"</f>
        <v>Assume Population Proportion = p = proportion of Americans that balance their checkbook = 0.55. If the number of checking accounts in the USA is 1.28 M and we take a sample of 300 Americans, answer the following questions:</v>
      </c>
      <c r="C2" s="142"/>
      <c r="D2" s="142"/>
      <c r="E2" s="143"/>
    </row>
    <row r="3" spans="2:7" x14ac:dyDescent="0.3"/>
    <row r="4" spans="2:7" x14ac:dyDescent="0.3">
      <c r="B4" s="3" t="s">
        <v>312</v>
      </c>
      <c r="C4" s="3">
        <v>0.55000000000000004</v>
      </c>
      <c r="D4" t="s">
        <v>313</v>
      </c>
    </row>
    <row r="5" spans="2:7" x14ac:dyDescent="0.3">
      <c r="B5" s="3" t="s">
        <v>314</v>
      </c>
      <c r="C5" s="6">
        <f>1-C4</f>
        <v>0.44999999999999996</v>
      </c>
      <c r="D5" t="s">
        <v>315</v>
      </c>
    </row>
    <row r="6" spans="2:7" x14ac:dyDescent="0.3">
      <c r="B6" s="3" t="s">
        <v>307</v>
      </c>
      <c r="C6" s="102">
        <v>1280000</v>
      </c>
    </row>
    <row r="7" spans="2:7" x14ac:dyDescent="0.3">
      <c r="B7" s="3" t="s">
        <v>50</v>
      </c>
      <c r="C7" s="3">
        <v>300</v>
      </c>
    </row>
    <row r="8" spans="2:7" x14ac:dyDescent="0.3">
      <c r="B8" s="3" t="s">
        <v>322</v>
      </c>
      <c r="C8" s="73">
        <f>C4</f>
        <v>0.55000000000000004</v>
      </c>
    </row>
    <row r="9" spans="2:7" x14ac:dyDescent="0.3">
      <c r="B9" s="3" t="s">
        <v>316</v>
      </c>
      <c r="C9" s="105">
        <f>C7/C6</f>
        <v>2.3437499999999999E-4</v>
      </c>
      <c r="D9" s="72" t="b">
        <f>IF(C9="","",C9&lt;=0.05)</f>
        <v>1</v>
      </c>
    </row>
    <row r="10" spans="2:7" ht="15.6" x14ac:dyDescent="0.35">
      <c r="B10" s="3" t="s">
        <v>100</v>
      </c>
      <c r="C10" s="6">
        <f>SQRT(C4*C5/C7)</f>
        <v>2.8722813232690145E-2</v>
      </c>
      <c r="D10" s="72" t="s">
        <v>317</v>
      </c>
      <c r="E10" t="s">
        <v>318</v>
      </c>
    </row>
    <row r="11" spans="2:7" x14ac:dyDescent="0.3">
      <c r="B11" s="3" t="s">
        <v>319</v>
      </c>
    </row>
    <row r="12" spans="2:7" x14ac:dyDescent="0.3">
      <c r="B12" s="3" t="s">
        <v>320</v>
      </c>
      <c r="C12" s="73">
        <f>C7*C4</f>
        <v>165</v>
      </c>
      <c r="D12" s="3" t="b">
        <f>IF(C12="","",C12&gt;5)</f>
        <v>1</v>
      </c>
    </row>
    <row r="13" spans="2:7" x14ac:dyDescent="0.3">
      <c r="B13" s="3" t="s">
        <v>321</v>
      </c>
      <c r="C13" s="73">
        <f>C5*C7</f>
        <v>135</v>
      </c>
      <c r="D13" s="3" t="b">
        <f>IF(C13="","",C13&gt;5)</f>
        <v>1</v>
      </c>
    </row>
    <row r="14" spans="2:7" ht="28.8" x14ac:dyDescent="0.3">
      <c r="B14" s="17" t="s">
        <v>323</v>
      </c>
      <c r="C14" s="17" t="s">
        <v>324</v>
      </c>
      <c r="D14" s="17" t="s">
        <v>325</v>
      </c>
      <c r="E14" s="17" t="s">
        <v>326</v>
      </c>
      <c r="F14" s="74" t="s">
        <v>327</v>
      </c>
      <c r="G14" s="8" t="s">
        <v>328</v>
      </c>
    </row>
    <row r="15" spans="2:7" ht="43.2" x14ac:dyDescent="0.3">
      <c r="B15" s="28" t="str">
        <f>"What is probability that the sample proportion will be within+/-"&amp;C15&amp;" of the population proportion?"</f>
        <v>What is probability that the sample proportion will be within+/-0.02 of the population proportion?</v>
      </c>
      <c r="C15" s="3">
        <v>0.02</v>
      </c>
      <c r="D15" s="75">
        <f>C8-C15</f>
        <v>0.53</v>
      </c>
      <c r="E15" s="75">
        <f>C8+C15</f>
        <v>0.57000000000000006</v>
      </c>
      <c r="F15" s="6">
        <f>_xlfn.NORM.DIST(E15,C8,C10,1)-_xlfn.NORM.DIST(D15,C8,C10,1)</f>
        <v>0.51376567861170308</v>
      </c>
      <c r="G15" s="76" t="str">
        <f>IF(F15="","","The probability that the sample proportion will be within+/-"&amp;C15&amp;" of the population proportion is "&amp;TEXT(F15,"0.00%"))</f>
        <v>The probability that the sample proportion will be within+/-0.02 of the population proportion is 51.38%</v>
      </c>
    </row>
    <row r="16" spans="2:7" ht="43.2" x14ac:dyDescent="0.3">
      <c r="B16" s="28" t="str">
        <f>"What is probability that the sample proportion will be within+/-"&amp;C16&amp;" of the population proportion?"</f>
        <v>What is probability that the sample proportion will be within+/-0.04 of the population proportion?</v>
      </c>
      <c r="C16" s="3">
        <v>0.04</v>
      </c>
      <c r="D16" s="75">
        <f>C8-C16</f>
        <v>0.51</v>
      </c>
      <c r="E16" s="75">
        <f>C8+C16</f>
        <v>0.59000000000000008</v>
      </c>
      <c r="F16" s="6">
        <f>_xlfn.NORM.DIST(E16,C8,C10,1)-_xlfn.NORM.DIST(D16,C8,C10,1)</f>
        <v>0.83626564567540829</v>
      </c>
      <c r="G16" s="76" t="str">
        <f>IF(F16="","","The probability that the sample proportion will be within+/-"&amp;C16&amp;" of the population proportion is "&amp;TEXT(F16,"0.00%"))</f>
        <v>The probability that the sample proportion will be within+/-0.04 of the population proportion is 83.63%</v>
      </c>
    </row>
  </sheetData>
  <mergeCells count="1">
    <mergeCell ref="B2:E2"/>
  </mergeCells>
  <conditionalFormatting sqref="D9 D12:D13">
    <cfRule type="expression" dxfId="0" priority="1" stopIfTrue="1">
      <formula>D9=TRUE</formula>
    </cfRule>
  </conditionalFormatting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30EB2-7DBC-4AB0-AB83-0B657D2C6902}">
  <sheetPr>
    <tabColor rgb="FF0000FF"/>
  </sheetPr>
  <dimension ref="B2:M85"/>
  <sheetViews>
    <sheetView topLeftCell="B1" zoomScale="145" zoomScaleNormal="145" workbookViewId="0">
      <selection activeCell="C6" sqref="C6"/>
    </sheetView>
  </sheetViews>
  <sheetFormatPr defaultRowHeight="14.4" x14ac:dyDescent="0.3"/>
  <cols>
    <col min="1" max="1" width="3.109375" customWidth="1"/>
    <col min="2" max="2" width="48.5546875" customWidth="1"/>
    <col min="3" max="3" width="11" customWidth="1"/>
    <col min="8" max="8" width="12" bestFit="1" customWidth="1"/>
  </cols>
  <sheetData>
    <row r="2" spans="2:13" x14ac:dyDescent="0.3">
      <c r="B2" s="8" t="s">
        <v>329</v>
      </c>
      <c r="C2" s="3">
        <v>0.75</v>
      </c>
      <c r="M2" t="str">
        <f>"Sampling Distribution of Pbar "&amp;CHAR(10)&amp;B11&amp;" = "&amp;ROUND(SQRT(C2*(1-C2)/C4),4)&amp;CHAR(10)&amp;B9&amp;" = "&amp;C2</f>
        <v>Sampling Distribution of Pbar 
Standard Error for Sampling Distribution of Pbar = 0.025
Expected (Pbar) = 0.75</v>
      </c>
    </row>
    <row r="3" spans="2:13" x14ac:dyDescent="0.3">
      <c r="B3" s="8" t="s">
        <v>331</v>
      </c>
      <c r="C3" s="3">
        <v>35000</v>
      </c>
    </row>
    <row r="4" spans="2:13" x14ac:dyDescent="0.3">
      <c r="B4" s="8" t="s">
        <v>50</v>
      </c>
      <c r="C4" s="3">
        <v>300</v>
      </c>
    </row>
    <row r="5" spans="2:13" x14ac:dyDescent="0.3">
      <c r="B5" s="103" t="s">
        <v>443</v>
      </c>
      <c r="C5" s="3">
        <v>2</v>
      </c>
    </row>
    <row r="6" spans="2:13" x14ac:dyDescent="0.3">
      <c r="B6" s="8" t="s">
        <v>334</v>
      </c>
      <c r="C6" s="6"/>
    </row>
    <row r="7" spans="2:13" x14ac:dyDescent="0.3">
      <c r="B7" s="8" t="s">
        <v>335</v>
      </c>
      <c r="C7" s="6"/>
    </row>
    <row r="8" spans="2:13" x14ac:dyDescent="0.3">
      <c r="B8" t="str">
        <f>IF(AND(C6&gt;5,C7&gt;5,C7&lt;&gt;""),"We can use Normal to Aproximate Binomial","")</f>
        <v/>
      </c>
    </row>
    <row r="9" spans="2:13" x14ac:dyDescent="0.3">
      <c r="B9" s="8" t="s">
        <v>332</v>
      </c>
      <c r="C9" s="6"/>
    </row>
    <row r="10" spans="2:13" x14ac:dyDescent="0.3">
      <c r="B10" s="8" t="s">
        <v>444</v>
      </c>
      <c r="C10" s="6"/>
    </row>
    <row r="11" spans="2:13" x14ac:dyDescent="0.3">
      <c r="B11" s="8" t="s">
        <v>333</v>
      </c>
      <c r="C11" s="6"/>
    </row>
    <row r="12" spans="2:13" x14ac:dyDescent="0.3">
      <c r="B12" s="8" t="s">
        <v>58</v>
      </c>
      <c r="C12" s="6"/>
    </row>
    <row r="13" spans="2:13" x14ac:dyDescent="0.3">
      <c r="B13" s="8" t="s">
        <v>325</v>
      </c>
      <c r="C13" s="104"/>
    </row>
    <row r="14" spans="2:13" x14ac:dyDescent="0.3">
      <c r="B14" s="8" t="s">
        <v>326</v>
      </c>
      <c r="C14" s="104"/>
    </row>
    <row r="15" spans="2:13" x14ac:dyDescent="0.3">
      <c r="B15" s="8" t="str">
        <f>"P("&amp;C2-SQRT(C2*(1-C2)/C4)*C5&amp;" &lt;= Pbar &lt;= "&amp;C2+SQRT(C2*(1-C2)/C4)*C5&amp;")"</f>
        <v>P(0.7 &lt;= Pbar &lt;= 0.8)</v>
      </c>
      <c r="C15" s="106"/>
    </row>
    <row r="17" spans="2:2" x14ac:dyDescent="0.3">
      <c r="B17" t="str">
        <f>IF(C15="","","The probability that the sample proportion will be within+/-"&amp;C12&amp;" of the population proportion is "&amp;TEXT(C15,"0.00%"))</f>
        <v/>
      </c>
    </row>
    <row r="42" spans="7:9" x14ac:dyDescent="0.3">
      <c r="G42" s="8" t="s">
        <v>58</v>
      </c>
      <c r="H42" s="6">
        <f>C5*SQRT(C2*(1-C2)/C4)</f>
        <v>0.05</v>
      </c>
    </row>
    <row r="44" spans="7:9" x14ac:dyDescent="0.3">
      <c r="G44" s="20" t="s">
        <v>330</v>
      </c>
      <c r="H44" s="20" t="s">
        <v>327</v>
      </c>
      <c r="I44" s="20" t="str">
        <f>B15&amp;" = "&amp;ROUND(_xlfn.NORM.DIST(C2+H42,C2,SQRT(C2*(1-C2)/C4),1)-_xlfn.NORM.DIST(C2-H42,C2,SQRT(C2*(1-C2)/C4),1),4)</f>
        <v>P(0.7 &lt;= Pbar &lt;= 0.8) = 0.9545</v>
      </c>
    </row>
    <row r="45" spans="7:9" x14ac:dyDescent="0.3">
      <c r="G45">
        <v>0.65</v>
      </c>
      <c r="H45">
        <f>_xlfn.NORM.DIST(G45,$C$2,SQRT($C$2*(1-$C$2)/$C$4),0)</f>
        <v>5.3532090305954336E-3</v>
      </c>
      <c r="I45" t="str">
        <f>IF(AND(G45&gt;=$C$2-$H$42,G45&lt;=$C$2+$H$42),H45,"")</f>
        <v/>
      </c>
    </row>
    <row r="46" spans="7:9" x14ac:dyDescent="0.3">
      <c r="G46">
        <v>0.65500000000000003</v>
      </c>
      <c r="H46">
        <f t="shared" ref="H46:H85" si="0">_xlfn.NORM.DIST(G46,$C$2,SQRT($C$2*(1-$C$2)/$C$4),0)</f>
        <v>1.1677877031658452E-2</v>
      </c>
      <c r="I46" t="str">
        <f t="shared" ref="I46:I85" si="1">IF(AND(G46&gt;=$C$2-$H$42,G46&lt;=$C$2+$H$42),H46,"")</f>
        <v/>
      </c>
    </row>
    <row r="47" spans="7:9" x14ac:dyDescent="0.3">
      <c r="G47">
        <v>0.66</v>
      </c>
      <c r="H47">
        <f t="shared" si="0"/>
        <v>2.4476077204551007E-2</v>
      </c>
      <c r="I47" t="str">
        <f t="shared" si="1"/>
        <v/>
      </c>
    </row>
    <row r="48" spans="7:9" x14ac:dyDescent="0.3">
      <c r="G48">
        <v>0.66500000000000004</v>
      </c>
      <c r="H48">
        <f t="shared" si="0"/>
        <v>4.9288766738921012E-2</v>
      </c>
      <c r="I48" t="str">
        <f t="shared" si="1"/>
        <v/>
      </c>
    </row>
    <row r="49" spans="7:9" x14ac:dyDescent="0.3">
      <c r="G49">
        <v>0.67</v>
      </c>
      <c r="H49">
        <f t="shared" si="0"/>
        <v>9.5363528058594202E-2</v>
      </c>
      <c r="I49" t="str">
        <f t="shared" si="1"/>
        <v/>
      </c>
    </row>
    <row r="50" spans="7:9" x14ac:dyDescent="0.3">
      <c r="G50">
        <v>0.67500000000000004</v>
      </c>
      <c r="H50">
        <f t="shared" si="0"/>
        <v>0.17727393647752124</v>
      </c>
      <c r="I50" t="str">
        <f t="shared" si="1"/>
        <v/>
      </c>
    </row>
    <row r="51" spans="7:9" x14ac:dyDescent="0.3">
      <c r="G51">
        <v>0.68</v>
      </c>
      <c r="H51">
        <f t="shared" si="0"/>
        <v>0.31661806331920028</v>
      </c>
      <c r="I51" t="str">
        <f t="shared" si="1"/>
        <v/>
      </c>
    </row>
    <row r="52" spans="7:9" x14ac:dyDescent="0.3">
      <c r="G52">
        <v>0.68500000000000005</v>
      </c>
      <c r="H52">
        <f t="shared" si="0"/>
        <v>0.54331876934742762</v>
      </c>
      <c r="I52" t="str">
        <f t="shared" si="1"/>
        <v/>
      </c>
    </row>
    <row r="53" spans="7:9" x14ac:dyDescent="0.3">
      <c r="G53">
        <v>0.69</v>
      </c>
      <c r="H53">
        <f t="shared" si="0"/>
        <v>0.89578121179371117</v>
      </c>
      <c r="I53" t="str">
        <f t="shared" si="1"/>
        <v/>
      </c>
    </row>
    <row r="54" spans="7:9" x14ac:dyDescent="0.3">
      <c r="G54">
        <v>0.69499999999999995</v>
      </c>
      <c r="H54">
        <f t="shared" si="0"/>
        <v>1.4189837138492511</v>
      </c>
      <c r="I54" t="str">
        <f t="shared" si="1"/>
        <v/>
      </c>
    </row>
    <row r="55" spans="7:9" x14ac:dyDescent="0.3">
      <c r="G55">
        <v>0.7</v>
      </c>
      <c r="H55">
        <f t="shared" si="0"/>
        <v>2.1596386605275142</v>
      </c>
      <c r="I55">
        <f t="shared" si="1"/>
        <v>2.1596386605275142</v>
      </c>
    </row>
    <row r="56" spans="7:9" x14ac:dyDescent="0.3">
      <c r="G56">
        <v>0.70499999999999996</v>
      </c>
      <c r="H56">
        <f t="shared" si="0"/>
        <v>3.1580063320357574</v>
      </c>
      <c r="I56">
        <f t="shared" si="1"/>
        <v>3.1580063320357574</v>
      </c>
    </row>
    <row r="57" spans="7:9" x14ac:dyDescent="0.3">
      <c r="G57">
        <v>0.71</v>
      </c>
      <c r="H57">
        <f t="shared" si="0"/>
        <v>4.4368333871782131</v>
      </c>
      <c r="I57">
        <f t="shared" si="1"/>
        <v>4.4368333871782131</v>
      </c>
    </row>
    <row r="58" spans="7:9" x14ac:dyDescent="0.3">
      <c r="G58">
        <v>0.71499999999999997</v>
      </c>
      <c r="H58">
        <f t="shared" si="0"/>
        <v>5.9890986254297838</v>
      </c>
      <c r="I58">
        <f t="shared" si="1"/>
        <v>5.9890986254297838</v>
      </c>
    </row>
    <row r="59" spans="7:9" x14ac:dyDescent="0.3">
      <c r="G59">
        <v>0.72</v>
      </c>
      <c r="H59">
        <f t="shared" si="0"/>
        <v>7.7674421993285074</v>
      </c>
      <c r="I59">
        <f t="shared" si="1"/>
        <v>7.7674421993285074</v>
      </c>
    </row>
    <row r="60" spans="7:9" x14ac:dyDescent="0.3">
      <c r="G60">
        <v>0.72499999999999998</v>
      </c>
      <c r="H60">
        <f t="shared" si="0"/>
        <v>9.6788289807657257</v>
      </c>
      <c r="I60">
        <f t="shared" si="1"/>
        <v>9.6788289807657257</v>
      </c>
    </row>
    <row r="61" spans="7:9" x14ac:dyDescent="0.3">
      <c r="G61">
        <v>0.73</v>
      </c>
      <c r="H61">
        <f t="shared" si="0"/>
        <v>11.587662110459302</v>
      </c>
      <c r="I61">
        <f t="shared" si="1"/>
        <v>11.587662110459302</v>
      </c>
    </row>
    <row r="62" spans="7:9" x14ac:dyDescent="0.3">
      <c r="G62">
        <v>0.73499999999999999</v>
      </c>
      <c r="H62">
        <f t="shared" si="0"/>
        <v>13.328984115671981</v>
      </c>
      <c r="I62">
        <f t="shared" si="1"/>
        <v>13.328984115671981</v>
      </c>
    </row>
    <row r="63" spans="7:9" x14ac:dyDescent="0.3">
      <c r="G63">
        <v>0.74</v>
      </c>
      <c r="H63">
        <f t="shared" si="0"/>
        <v>14.730805612132929</v>
      </c>
      <c r="I63">
        <f t="shared" si="1"/>
        <v>14.730805612132929</v>
      </c>
    </row>
    <row r="64" spans="7:9" x14ac:dyDescent="0.3">
      <c r="G64">
        <v>0.745</v>
      </c>
      <c r="H64">
        <f t="shared" si="0"/>
        <v>15.641707759018235</v>
      </c>
      <c r="I64">
        <f t="shared" si="1"/>
        <v>15.641707759018235</v>
      </c>
    </row>
    <row r="65" spans="7:9" x14ac:dyDescent="0.3">
      <c r="G65">
        <v>0.75</v>
      </c>
      <c r="H65">
        <f t="shared" si="0"/>
        <v>15.957691216057308</v>
      </c>
      <c r="I65">
        <f t="shared" si="1"/>
        <v>15.957691216057308</v>
      </c>
    </row>
    <row r="66" spans="7:9" x14ac:dyDescent="0.3">
      <c r="G66">
        <v>0.755</v>
      </c>
      <c r="H66">
        <f t="shared" si="0"/>
        <v>15.641707759018235</v>
      </c>
      <c r="I66">
        <f t="shared" si="1"/>
        <v>15.641707759018235</v>
      </c>
    </row>
    <row r="67" spans="7:9" x14ac:dyDescent="0.3">
      <c r="G67">
        <v>0.76</v>
      </c>
      <c r="H67">
        <f t="shared" si="0"/>
        <v>14.730805612132929</v>
      </c>
      <c r="I67">
        <f t="shared" si="1"/>
        <v>14.730805612132929</v>
      </c>
    </row>
    <row r="68" spans="7:9" x14ac:dyDescent="0.3">
      <c r="G68">
        <v>0.76500000000000001</v>
      </c>
      <c r="H68">
        <f t="shared" si="0"/>
        <v>13.328984115671981</v>
      </c>
      <c r="I68">
        <f t="shared" si="1"/>
        <v>13.328984115671981</v>
      </c>
    </row>
    <row r="69" spans="7:9" x14ac:dyDescent="0.3">
      <c r="G69">
        <v>0.77</v>
      </c>
      <c r="H69">
        <f t="shared" si="0"/>
        <v>11.587662110459302</v>
      </c>
      <c r="I69">
        <f t="shared" si="1"/>
        <v>11.587662110459302</v>
      </c>
    </row>
    <row r="70" spans="7:9" x14ac:dyDescent="0.3">
      <c r="G70">
        <v>0.77500000000000002</v>
      </c>
      <c r="H70">
        <f t="shared" si="0"/>
        <v>9.6788289807657257</v>
      </c>
      <c r="I70">
        <f t="shared" si="1"/>
        <v>9.6788289807657257</v>
      </c>
    </row>
    <row r="71" spans="7:9" x14ac:dyDescent="0.3">
      <c r="G71">
        <v>0.78</v>
      </c>
      <c r="H71">
        <f t="shared" si="0"/>
        <v>7.7674421993285074</v>
      </c>
      <c r="I71">
        <f t="shared" si="1"/>
        <v>7.7674421993285074</v>
      </c>
    </row>
    <row r="72" spans="7:9" x14ac:dyDescent="0.3">
      <c r="G72">
        <v>0.78500000000000003</v>
      </c>
      <c r="H72">
        <f t="shared" si="0"/>
        <v>5.9890986254297838</v>
      </c>
      <c r="I72">
        <f t="shared" si="1"/>
        <v>5.9890986254297838</v>
      </c>
    </row>
    <row r="73" spans="7:9" x14ac:dyDescent="0.3">
      <c r="G73">
        <v>0.79</v>
      </c>
      <c r="H73">
        <f t="shared" si="0"/>
        <v>4.4368333871782131</v>
      </c>
      <c r="I73">
        <f t="shared" si="1"/>
        <v>4.4368333871782131</v>
      </c>
    </row>
    <row r="74" spans="7:9" x14ac:dyDescent="0.3">
      <c r="G74">
        <v>0.79500000000000004</v>
      </c>
      <c r="H74">
        <f t="shared" si="0"/>
        <v>3.1580063320357574</v>
      </c>
      <c r="I74">
        <f t="shared" si="1"/>
        <v>3.1580063320357574</v>
      </c>
    </row>
    <row r="75" spans="7:9" x14ac:dyDescent="0.3">
      <c r="G75">
        <v>0.8</v>
      </c>
      <c r="H75">
        <f t="shared" si="0"/>
        <v>2.1596386605275142</v>
      </c>
      <c r="I75">
        <f t="shared" si="1"/>
        <v>2.1596386605275142</v>
      </c>
    </row>
    <row r="76" spans="7:9" x14ac:dyDescent="0.3">
      <c r="G76">
        <v>0.80500000000000005</v>
      </c>
      <c r="H76">
        <f t="shared" si="0"/>
        <v>1.4189837138492511</v>
      </c>
      <c r="I76" t="str">
        <f t="shared" si="1"/>
        <v/>
      </c>
    </row>
    <row r="77" spans="7:9" x14ac:dyDescent="0.3">
      <c r="G77">
        <v>0.81</v>
      </c>
      <c r="H77">
        <f t="shared" si="0"/>
        <v>0.89578121179371117</v>
      </c>
      <c r="I77" t="str">
        <f t="shared" si="1"/>
        <v/>
      </c>
    </row>
    <row r="78" spans="7:9" x14ac:dyDescent="0.3">
      <c r="G78">
        <v>0.81499999999999995</v>
      </c>
      <c r="H78">
        <f t="shared" si="0"/>
        <v>0.54331876934742762</v>
      </c>
      <c r="I78" t="str">
        <f t="shared" si="1"/>
        <v/>
      </c>
    </row>
    <row r="79" spans="7:9" x14ac:dyDescent="0.3">
      <c r="G79">
        <v>0.82</v>
      </c>
      <c r="H79">
        <f t="shared" si="0"/>
        <v>0.31661806331920028</v>
      </c>
      <c r="I79" t="str">
        <f t="shared" si="1"/>
        <v/>
      </c>
    </row>
    <row r="80" spans="7:9" x14ac:dyDescent="0.3">
      <c r="G80">
        <v>0.82499999999999996</v>
      </c>
      <c r="H80">
        <f t="shared" si="0"/>
        <v>0.17727393647752124</v>
      </c>
      <c r="I80" t="str">
        <f t="shared" si="1"/>
        <v/>
      </c>
    </row>
    <row r="81" spans="7:9" x14ac:dyDescent="0.3">
      <c r="G81">
        <v>0.83</v>
      </c>
      <c r="H81">
        <f t="shared" si="0"/>
        <v>9.5363528058594202E-2</v>
      </c>
      <c r="I81" t="str">
        <f t="shared" si="1"/>
        <v/>
      </c>
    </row>
    <row r="82" spans="7:9" x14ac:dyDescent="0.3">
      <c r="G82">
        <v>0.83499999999999996</v>
      </c>
      <c r="H82">
        <f t="shared" si="0"/>
        <v>4.9288766738921012E-2</v>
      </c>
      <c r="I82" t="str">
        <f t="shared" si="1"/>
        <v/>
      </c>
    </row>
    <row r="83" spans="7:9" x14ac:dyDescent="0.3">
      <c r="G83">
        <v>0.84</v>
      </c>
      <c r="H83">
        <f t="shared" si="0"/>
        <v>2.4476077204551007E-2</v>
      </c>
      <c r="I83" t="str">
        <f t="shared" si="1"/>
        <v/>
      </c>
    </row>
    <row r="84" spans="7:9" x14ac:dyDescent="0.3">
      <c r="G84">
        <v>0.84499999999999997</v>
      </c>
      <c r="H84">
        <f t="shared" si="0"/>
        <v>1.1677877031658452E-2</v>
      </c>
      <c r="I84" t="str">
        <f t="shared" si="1"/>
        <v/>
      </c>
    </row>
    <row r="85" spans="7:9" x14ac:dyDescent="0.3">
      <c r="G85">
        <v>0.85</v>
      </c>
      <c r="H85">
        <f t="shared" si="0"/>
        <v>5.3532090305954336E-3</v>
      </c>
      <c r="I85" t="str">
        <f t="shared" si="1"/>
        <v/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" shapeId="11265" r:id="rId4">
          <objectPr defaultSize="0" autoPict="0" r:id="rId5">
            <anchor moveWithCells="1" sizeWithCells="1">
              <from>
                <xdr:col>5</xdr:col>
                <xdr:colOff>373380</xdr:colOff>
                <xdr:row>17</xdr:row>
                <xdr:rowOff>160020</xdr:rowOff>
              </from>
              <to>
                <xdr:col>11</xdr:col>
                <xdr:colOff>137160</xdr:colOff>
                <xdr:row>22</xdr:row>
                <xdr:rowOff>137160</xdr:rowOff>
              </to>
            </anchor>
          </objectPr>
        </oleObject>
      </mc:Choice>
      <mc:Fallback>
        <oleObject progId="Equation" shapeId="1126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E38EF-61FA-415F-921B-CE3CD7816F02}">
  <sheetPr>
    <tabColor rgb="FFFF00FF"/>
  </sheetPr>
  <dimension ref="B2:L23"/>
  <sheetViews>
    <sheetView showGridLines="0" zoomScale="175" zoomScaleNormal="175" workbookViewId="0">
      <selection activeCell="I17" sqref="I17"/>
    </sheetView>
  </sheetViews>
  <sheetFormatPr defaultRowHeight="14.4" x14ac:dyDescent="0.3"/>
  <cols>
    <col min="2" max="2" width="6.44140625" customWidth="1"/>
    <col min="3" max="3" width="9.109375" customWidth="1"/>
    <col min="4" max="4" width="6.88671875" customWidth="1"/>
    <col min="5" max="5" width="14.109375" customWidth="1"/>
    <col min="6" max="6" width="12" customWidth="1"/>
    <col min="8" max="8" width="7" customWidth="1"/>
    <col min="9" max="10" width="14.109375" customWidth="1"/>
    <col min="12" max="12" width="68.88671875" bestFit="1" customWidth="1"/>
  </cols>
  <sheetData>
    <row r="2" spans="2:12" ht="9.75" customHeight="1" x14ac:dyDescent="0.3">
      <c r="B2" s="113" t="s">
        <v>384</v>
      </c>
      <c r="C2" s="114"/>
      <c r="D2" s="114"/>
      <c r="E2" s="114"/>
      <c r="F2" s="114"/>
      <c r="G2" s="114"/>
      <c r="H2" s="114"/>
      <c r="I2" s="114"/>
      <c r="J2" s="115"/>
    </row>
    <row r="3" spans="2:12" ht="46.5" customHeight="1" x14ac:dyDescent="0.3">
      <c r="B3" s="116"/>
      <c r="C3" s="117"/>
      <c r="D3" s="117"/>
      <c r="E3" s="117"/>
      <c r="F3" s="117"/>
      <c r="G3" s="117"/>
      <c r="H3" s="117"/>
      <c r="I3" s="117"/>
      <c r="J3" s="118"/>
    </row>
    <row r="4" spans="2:12" ht="15" customHeight="1" x14ac:dyDescent="0.3">
      <c r="B4" s="116"/>
      <c r="C4" s="117"/>
      <c r="D4" s="117"/>
      <c r="E4" s="117"/>
      <c r="F4" s="117"/>
      <c r="G4" s="117"/>
      <c r="H4" s="117"/>
      <c r="I4" s="117"/>
      <c r="J4" s="118"/>
    </row>
    <row r="5" spans="2:12" ht="15" customHeight="1" x14ac:dyDescent="0.3">
      <c r="B5" s="116"/>
      <c r="C5" s="117"/>
      <c r="D5" s="117"/>
      <c r="E5" s="117"/>
      <c r="F5" s="117"/>
      <c r="G5" s="117"/>
      <c r="H5" s="117"/>
      <c r="I5" s="117"/>
      <c r="J5" s="118"/>
    </row>
    <row r="6" spans="2:12" ht="15" customHeight="1" x14ac:dyDescent="0.3">
      <c r="B6" s="116"/>
      <c r="C6" s="117"/>
      <c r="D6" s="117"/>
      <c r="E6" s="117"/>
      <c r="F6" s="117"/>
      <c r="G6" s="117"/>
      <c r="H6" s="117"/>
      <c r="I6" s="117"/>
      <c r="J6" s="118"/>
    </row>
    <row r="7" spans="2:12" ht="12.6" customHeight="1" x14ac:dyDescent="0.3">
      <c r="B7" s="119"/>
      <c r="C7" s="120"/>
      <c r="D7" s="120"/>
      <c r="E7" s="120"/>
      <c r="F7" s="120"/>
      <c r="G7" s="120"/>
      <c r="H7" s="120"/>
      <c r="I7" s="120"/>
      <c r="J7" s="121"/>
    </row>
    <row r="8" spans="2:12" ht="42.6" customHeight="1" x14ac:dyDescent="0.3">
      <c r="B8" s="122" t="s">
        <v>440</v>
      </c>
      <c r="C8" s="123"/>
      <c r="D8" s="123"/>
      <c r="E8" s="123"/>
      <c r="F8" s="123"/>
      <c r="G8" s="123"/>
      <c r="H8" s="123"/>
      <c r="I8" s="123"/>
      <c r="J8" s="124"/>
    </row>
    <row r="9" spans="2:12" ht="15" customHeight="1" x14ac:dyDescent="0.3">
      <c r="B9" s="125"/>
      <c r="C9" s="126"/>
      <c r="D9" s="126"/>
      <c r="E9" s="126"/>
      <c r="F9" s="126"/>
      <c r="G9" s="126"/>
      <c r="H9" s="126"/>
      <c r="I9" s="126"/>
      <c r="J9" s="127"/>
    </row>
    <row r="10" spans="2:12" ht="15" customHeight="1" x14ac:dyDescent="0.3">
      <c r="B10" s="125"/>
      <c r="C10" s="126"/>
      <c r="D10" s="126"/>
      <c r="E10" s="126"/>
      <c r="F10" s="126"/>
      <c r="G10" s="126"/>
      <c r="H10" s="126"/>
      <c r="I10" s="126"/>
      <c r="J10" s="127"/>
    </row>
    <row r="11" spans="2:12" ht="56.25" customHeight="1" x14ac:dyDescent="0.3">
      <c r="B11" s="128"/>
      <c r="C11" s="129"/>
      <c r="D11" s="129"/>
      <c r="E11" s="129"/>
      <c r="F11" s="129"/>
      <c r="G11" s="129"/>
      <c r="H11" s="129"/>
      <c r="I11" s="129"/>
      <c r="J11" s="130"/>
    </row>
    <row r="12" spans="2:12" ht="4.5" customHeight="1" x14ac:dyDescent="0.3">
      <c r="B12" s="131" t="s">
        <v>441</v>
      </c>
      <c r="C12" s="132"/>
      <c r="D12" s="132"/>
      <c r="E12" s="132"/>
      <c r="F12" s="132"/>
      <c r="G12" s="132"/>
      <c r="H12" s="132"/>
      <c r="I12" s="132"/>
      <c r="J12" s="133"/>
      <c r="L12" s="90"/>
    </row>
    <row r="13" spans="2:12" ht="4.5" customHeight="1" x14ac:dyDescent="0.3">
      <c r="B13" s="134"/>
      <c r="C13" s="135"/>
      <c r="D13" s="135"/>
      <c r="E13" s="135"/>
      <c r="F13" s="135"/>
      <c r="G13" s="135"/>
      <c r="H13" s="135"/>
      <c r="I13" s="135"/>
      <c r="J13" s="136"/>
    </row>
    <row r="14" spans="2:12" ht="19.5" customHeight="1" x14ac:dyDescent="0.3">
      <c r="B14" s="134"/>
      <c r="C14" s="135"/>
      <c r="D14" s="135"/>
      <c r="E14" s="135"/>
      <c r="F14" s="135"/>
      <c r="G14" s="135"/>
      <c r="H14" s="135"/>
      <c r="I14" s="135"/>
      <c r="J14" s="136"/>
    </row>
    <row r="15" spans="2:12" ht="4.5" customHeight="1" x14ac:dyDescent="0.3">
      <c r="B15" s="137"/>
      <c r="C15" s="138"/>
      <c r="D15" s="138"/>
      <c r="E15" s="138"/>
      <c r="F15" s="138"/>
      <c r="G15" s="138"/>
      <c r="H15" s="138"/>
      <c r="I15" s="138"/>
      <c r="J15" s="139"/>
    </row>
    <row r="17" spans="2:12" x14ac:dyDescent="0.3">
      <c r="B17" s="91" t="s">
        <v>385</v>
      </c>
    </row>
    <row r="18" spans="2:12" x14ac:dyDescent="0.3">
      <c r="B18">
        <f>LEN(B17)</f>
        <v>100</v>
      </c>
    </row>
    <row r="19" spans="2:12" ht="28.8" x14ac:dyDescent="0.55000000000000004">
      <c r="C19">
        <f>LEN(C18)</f>
        <v>0</v>
      </c>
      <c r="L19" s="92"/>
    </row>
    <row r="23" spans="2:12" x14ac:dyDescent="0.3">
      <c r="H23" t="s">
        <v>386</v>
      </c>
    </row>
  </sheetData>
  <mergeCells count="3">
    <mergeCell ref="B2:J7"/>
    <mergeCell ref="B8:J11"/>
    <mergeCell ref="B12:J15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66679-712E-4B4D-BF33-B5A7C8902DCA}">
  <sheetPr>
    <tabColor rgb="FFFF0000"/>
  </sheetPr>
  <dimension ref="B2:M85"/>
  <sheetViews>
    <sheetView topLeftCell="B1" zoomScale="145" zoomScaleNormal="145" workbookViewId="0">
      <selection activeCell="C16" sqref="C16"/>
    </sheetView>
  </sheetViews>
  <sheetFormatPr defaultRowHeight="14.4" x14ac:dyDescent="0.3"/>
  <cols>
    <col min="1" max="1" width="3.109375" customWidth="1"/>
    <col min="2" max="2" width="48.5546875" customWidth="1"/>
    <col min="3" max="3" width="11" customWidth="1"/>
    <col min="8" max="8" width="12" bestFit="1" customWidth="1"/>
  </cols>
  <sheetData>
    <row r="2" spans="2:13" x14ac:dyDescent="0.3">
      <c r="B2" s="8" t="s">
        <v>329</v>
      </c>
      <c r="C2" s="3">
        <v>0.75</v>
      </c>
      <c r="M2" t="str">
        <f>"Sampling Distribution of Pbar "&amp;CHAR(10)&amp;B11&amp;" = "&amp;ROUND(SQRT(C2*(1-C2)/C4),4)&amp;CHAR(10)&amp;B9&amp;" = "&amp;C2</f>
        <v>Sampling Distribution of Pbar 
Standard Error for Sampling Distribution of Pbar = 0.025
Expected (Pbar) = 0.75</v>
      </c>
    </row>
    <row r="3" spans="2:13" x14ac:dyDescent="0.3">
      <c r="B3" s="8" t="s">
        <v>331</v>
      </c>
      <c r="C3" s="3">
        <v>35000</v>
      </c>
    </row>
    <row r="4" spans="2:13" x14ac:dyDescent="0.3">
      <c r="B4" s="8" t="s">
        <v>50</v>
      </c>
      <c r="C4" s="3">
        <v>300</v>
      </c>
    </row>
    <row r="5" spans="2:13" x14ac:dyDescent="0.3">
      <c r="B5" s="103" t="s">
        <v>443</v>
      </c>
      <c r="C5" s="3">
        <v>2</v>
      </c>
    </row>
    <row r="6" spans="2:13" x14ac:dyDescent="0.3">
      <c r="B6" s="8" t="s">
        <v>334</v>
      </c>
      <c r="C6" s="6">
        <f>C4*C2</f>
        <v>225</v>
      </c>
    </row>
    <row r="7" spans="2:13" x14ac:dyDescent="0.3">
      <c r="B7" s="8" t="s">
        <v>335</v>
      </c>
      <c r="C7" s="6">
        <f>(1-C2)*C4</f>
        <v>75</v>
      </c>
    </row>
    <row r="8" spans="2:13" x14ac:dyDescent="0.3">
      <c r="B8" t="str">
        <f>IF(AND(C6&gt;5,C7&gt;5,C7&lt;&gt;""),"We can use Normal to Aproximate Binomial","")</f>
        <v>We can use Normal to Aproximate Binomial</v>
      </c>
    </row>
    <row r="9" spans="2:13" x14ac:dyDescent="0.3">
      <c r="B9" s="8" t="s">
        <v>332</v>
      </c>
      <c r="C9" s="6">
        <f>C2</f>
        <v>0.75</v>
      </c>
    </row>
    <row r="10" spans="2:13" x14ac:dyDescent="0.3">
      <c r="B10" s="8" t="s">
        <v>444</v>
      </c>
      <c r="C10" s="6">
        <f>C4/C3</f>
        <v>8.5714285714285719E-3</v>
      </c>
    </row>
    <row r="11" spans="2:13" x14ac:dyDescent="0.3">
      <c r="B11" s="8" t="s">
        <v>333</v>
      </c>
      <c r="C11" s="6">
        <f>SQRT(C2*(1-C2)/C4)</f>
        <v>2.5000000000000001E-2</v>
      </c>
    </row>
    <row r="12" spans="2:13" x14ac:dyDescent="0.3">
      <c r="B12" s="8" t="s">
        <v>58</v>
      </c>
      <c r="C12" s="6">
        <f>C11*C5</f>
        <v>0.05</v>
      </c>
    </row>
    <row r="13" spans="2:13" x14ac:dyDescent="0.3">
      <c r="B13" s="8" t="s">
        <v>325</v>
      </c>
      <c r="C13" s="104">
        <f>C2-C12</f>
        <v>0.7</v>
      </c>
    </row>
    <row r="14" spans="2:13" x14ac:dyDescent="0.3">
      <c r="B14" s="8" t="s">
        <v>326</v>
      </c>
      <c r="C14" s="104">
        <f>C2+C12</f>
        <v>0.8</v>
      </c>
    </row>
    <row r="15" spans="2:13" x14ac:dyDescent="0.3">
      <c r="B15" s="8" t="str">
        <f>"P("&amp;C2-SQRT(C2*(1-C2)/C4)*C5&amp;" &lt;= Pbar &lt;= "&amp;C2+SQRT(C2*(1-C2)/C4)*C5&amp;")"</f>
        <v>P(0.7 &lt;= Pbar &lt;= 0.8)</v>
      </c>
      <c r="C15" s="106">
        <f>_xlfn.NORM.DIST(C14,C9,C11,1)-_xlfn.NORM.DIST(C13,C9,C11,1)</f>
        <v>0.9544997361036418</v>
      </c>
    </row>
    <row r="17" spans="2:2" x14ac:dyDescent="0.3">
      <c r="B17" t="str">
        <f>IF(C15="","","The probability that the sample proportion will be within+/-"&amp;C12&amp;" of the population proportion is "&amp;TEXT(C15,"0.00%"))</f>
        <v>The probability that the sample proportion will be within+/-0.05 of the population proportion is 95.45%</v>
      </c>
    </row>
    <row r="42" spans="7:9" x14ac:dyDescent="0.3">
      <c r="G42" s="8" t="s">
        <v>58</v>
      </c>
      <c r="H42" s="6">
        <f>C5*SQRT(C2*(1-C2)/C4)</f>
        <v>0.05</v>
      </c>
    </row>
    <row r="44" spans="7:9" x14ac:dyDescent="0.3">
      <c r="G44" s="20" t="s">
        <v>330</v>
      </c>
      <c r="H44" s="20" t="s">
        <v>327</v>
      </c>
      <c r="I44" s="20" t="str">
        <f>B15&amp;" = "&amp;ROUND(_xlfn.NORM.DIST(C2+H42,C2,SQRT(C2*(1-C2)/C4),1)-_xlfn.NORM.DIST(C2-H42,C2,SQRT(C2*(1-C2)/C4),1),4)</f>
        <v>P(0.7 &lt;= Pbar &lt;= 0.8) = 0.9545</v>
      </c>
    </row>
    <row r="45" spans="7:9" x14ac:dyDescent="0.3">
      <c r="G45">
        <v>0.65</v>
      </c>
      <c r="H45">
        <f>_xlfn.NORM.DIST(G45,$C$2,SQRT($C$2*(1-$C$2)/$C$4),0)</f>
        <v>5.3532090305954336E-3</v>
      </c>
      <c r="I45" t="str">
        <f>IF(AND(G45&gt;=$C$2-$H$42,G45&lt;=$C$2+$H$42),H45,"")</f>
        <v/>
      </c>
    </row>
    <row r="46" spans="7:9" x14ac:dyDescent="0.3">
      <c r="G46">
        <v>0.65500000000000003</v>
      </c>
      <c r="H46">
        <f t="shared" ref="H46:H85" si="0">_xlfn.NORM.DIST(G46,$C$2,SQRT($C$2*(1-$C$2)/$C$4),0)</f>
        <v>1.1677877031658452E-2</v>
      </c>
      <c r="I46" t="str">
        <f t="shared" ref="I46:I85" si="1">IF(AND(G46&gt;=$C$2-$H$42,G46&lt;=$C$2+$H$42),H46,"")</f>
        <v/>
      </c>
    </row>
    <row r="47" spans="7:9" x14ac:dyDescent="0.3">
      <c r="G47">
        <v>0.66</v>
      </c>
      <c r="H47">
        <f t="shared" si="0"/>
        <v>2.4476077204551007E-2</v>
      </c>
      <c r="I47" t="str">
        <f t="shared" si="1"/>
        <v/>
      </c>
    </row>
    <row r="48" spans="7:9" x14ac:dyDescent="0.3">
      <c r="G48">
        <v>0.66500000000000004</v>
      </c>
      <c r="H48">
        <f t="shared" si="0"/>
        <v>4.9288766738921012E-2</v>
      </c>
      <c r="I48" t="str">
        <f t="shared" si="1"/>
        <v/>
      </c>
    </row>
    <row r="49" spans="7:9" x14ac:dyDescent="0.3">
      <c r="G49">
        <v>0.67</v>
      </c>
      <c r="H49">
        <f t="shared" si="0"/>
        <v>9.5363528058594202E-2</v>
      </c>
      <c r="I49" t="str">
        <f t="shared" si="1"/>
        <v/>
      </c>
    </row>
    <row r="50" spans="7:9" x14ac:dyDescent="0.3">
      <c r="G50">
        <v>0.67500000000000004</v>
      </c>
      <c r="H50">
        <f t="shared" si="0"/>
        <v>0.17727393647752124</v>
      </c>
      <c r="I50" t="str">
        <f t="shared" si="1"/>
        <v/>
      </c>
    </row>
    <row r="51" spans="7:9" x14ac:dyDescent="0.3">
      <c r="G51">
        <v>0.68</v>
      </c>
      <c r="H51">
        <f t="shared" si="0"/>
        <v>0.31661806331920028</v>
      </c>
      <c r="I51" t="str">
        <f t="shared" si="1"/>
        <v/>
      </c>
    </row>
    <row r="52" spans="7:9" x14ac:dyDescent="0.3">
      <c r="G52">
        <v>0.68500000000000005</v>
      </c>
      <c r="H52">
        <f t="shared" si="0"/>
        <v>0.54331876934742762</v>
      </c>
      <c r="I52" t="str">
        <f t="shared" si="1"/>
        <v/>
      </c>
    </row>
    <row r="53" spans="7:9" x14ac:dyDescent="0.3">
      <c r="G53">
        <v>0.69</v>
      </c>
      <c r="H53">
        <f t="shared" si="0"/>
        <v>0.89578121179371117</v>
      </c>
      <c r="I53" t="str">
        <f t="shared" si="1"/>
        <v/>
      </c>
    </row>
    <row r="54" spans="7:9" x14ac:dyDescent="0.3">
      <c r="G54">
        <v>0.69499999999999995</v>
      </c>
      <c r="H54">
        <f t="shared" si="0"/>
        <v>1.4189837138492511</v>
      </c>
      <c r="I54" t="str">
        <f t="shared" si="1"/>
        <v/>
      </c>
    </row>
    <row r="55" spans="7:9" x14ac:dyDescent="0.3">
      <c r="G55">
        <v>0.7</v>
      </c>
      <c r="H55">
        <f t="shared" si="0"/>
        <v>2.1596386605275142</v>
      </c>
      <c r="I55">
        <f t="shared" si="1"/>
        <v>2.1596386605275142</v>
      </c>
    </row>
    <row r="56" spans="7:9" x14ac:dyDescent="0.3">
      <c r="G56">
        <v>0.70499999999999996</v>
      </c>
      <c r="H56">
        <f t="shared" si="0"/>
        <v>3.1580063320357574</v>
      </c>
      <c r="I56">
        <f t="shared" si="1"/>
        <v>3.1580063320357574</v>
      </c>
    </row>
    <row r="57" spans="7:9" x14ac:dyDescent="0.3">
      <c r="G57">
        <v>0.71</v>
      </c>
      <c r="H57">
        <f t="shared" si="0"/>
        <v>4.4368333871782131</v>
      </c>
      <c r="I57">
        <f t="shared" si="1"/>
        <v>4.4368333871782131</v>
      </c>
    </row>
    <row r="58" spans="7:9" x14ac:dyDescent="0.3">
      <c r="G58">
        <v>0.71499999999999997</v>
      </c>
      <c r="H58">
        <f t="shared" si="0"/>
        <v>5.9890986254297838</v>
      </c>
      <c r="I58">
        <f t="shared" si="1"/>
        <v>5.9890986254297838</v>
      </c>
    </row>
    <row r="59" spans="7:9" x14ac:dyDescent="0.3">
      <c r="G59">
        <v>0.72</v>
      </c>
      <c r="H59">
        <f t="shared" si="0"/>
        <v>7.7674421993285074</v>
      </c>
      <c r="I59">
        <f t="shared" si="1"/>
        <v>7.7674421993285074</v>
      </c>
    </row>
    <row r="60" spans="7:9" x14ac:dyDescent="0.3">
      <c r="G60">
        <v>0.72499999999999998</v>
      </c>
      <c r="H60">
        <f t="shared" si="0"/>
        <v>9.6788289807657257</v>
      </c>
      <c r="I60">
        <f t="shared" si="1"/>
        <v>9.6788289807657257</v>
      </c>
    </row>
    <row r="61" spans="7:9" x14ac:dyDescent="0.3">
      <c r="G61">
        <v>0.73</v>
      </c>
      <c r="H61">
        <f t="shared" si="0"/>
        <v>11.587662110459302</v>
      </c>
      <c r="I61">
        <f t="shared" si="1"/>
        <v>11.587662110459302</v>
      </c>
    </row>
    <row r="62" spans="7:9" x14ac:dyDescent="0.3">
      <c r="G62">
        <v>0.73499999999999999</v>
      </c>
      <c r="H62">
        <f t="shared" si="0"/>
        <v>13.328984115671981</v>
      </c>
      <c r="I62">
        <f t="shared" si="1"/>
        <v>13.328984115671981</v>
      </c>
    </row>
    <row r="63" spans="7:9" x14ac:dyDescent="0.3">
      <c r="G63">
        <v>0.74</v>
      </c>
      <c r="H63">
        <f t="shared" si="0"/>
        <v>14.730805612132929</v>
      </c>
      <c r="I63">
        <f t="shared" si="1"/>
        <v>14.730805612132929</v>
      </c>
    </row>
    <row r="64" spans="7:9" x14ac:dyDescent="0.3">
      <c r="G64">
        <v>0.745</v>
      </c>
      <c r="H64">
        <f t="shared" si="0"/>
        <v>15.641707759018235</v>
      </c>
      <c r="I64">
        <f t="shared" si="1"/>
        <v>15.641707759018235</v>
      </c>
    </row>
    <row r="65" spans="7:9" x14ac:dyDescent="0.3">
      <c r="G65">
        <v>0.75</v>
      </c>
      <c r="H65">
        <f t="shared" si="0"/>
        <v>15.957691216057308</v>
      </c>
      <c r="I65">
        <f t="shared" si="1"/>
        <v>15.957691216057308</v>
      </c>
    </row>
    <row r="66" spans="7:9" x14ac:dyDescent="0.3">
      <c r="G66">
        <v>0.755</v>
      </c>
      <c r="H66">
        <f t="shared" si="0"/>
        <v>15.641707759018235</v>
      </c>
      <c r="I66">
        <f t="shared" si="1"/>
        <v>15.641707759018235</v>
      </c>
    </row>
    <row r="67" spans="7:9" x14ac:dyDescent="0.3">
      <c r="G67">
        <v>0.76</v>
      </c>
      <c r="H67">
        <f t="shared" si="0"/>
        <v>14.730805612132929</v>
      </c>
      <c r="I67">
        <f t="shared" si="1"/>
        <v>14.730805612132929</v>
      </c>
    </row>
    <row r="68" spans="7:9" x14ac:dyDescent="0.3">
      <c r="G68">
        <v>0.76500000000000001</v>
      </c>
      <c r="H68">
        <f t="shared" si="0"/>
        <v>13.328984115671981</v>
      </c>
      <c r="I68">
        <f t="shared" si="1"/>
        <v>13.328984115671981</v>
      </c>
    </row>
    <row r="69" spans="7:9" x14ac:dyDescent="0.3">
      <c r="G69">
        <v>0.77</v>
      </c>
      <c r="H69">
        <f t="shared" si="0"/>
        <v>11.587662110459302</v>
      </c>
      <c r="I69">
        <f t="shared" si="1"/>
        <v>11.587662110459302</v>
      </c>
    </row>
    <row r="70" spans="7:9" x14ac:dyDescent="0.3">
      <c r="G70">
        <v>0.77500000000000002</v>
      </c>
      <c r="H70">
        <f t="shared" si="0"/>
        <v>9.6788289807657257</v>
      </c>
      <c r="I70">
        <f t="shared" si="1"/>
        <v>9.6788289807657257</v>
      </c>
    </row>
    <row r="71" spans="7:9" x14ac:dyDescent="0.3">
      <c r="G71">
        <v>0.78</v>
      </c>
      <c r="H71">
        <f t="shared" si="0"/>
        <v>7.7674421993285074</v>
      </c>
      <c r="I71">
        <f t="shared" si="1"/>
        <v>7.7674421993285074</v>
      </c>
    </row>
    <row r="72" spans="7:9" x14ac:dyDescent="0.3">
      <c r="G72">
        <v>0.78500000000000003</v>
      </c>
      <c r="H72">
        <f t="shared" si="0"/>
        <v>5.9890986254297838</v>
      </c>
      <c r="I72">
        <f t="shared" si="1"/>
        <v>5.9890986254297838</v>
      </c>
    </row>
    <row r="73" spans="7:9" x14ac:dyDescent="0.3">
      <c r="G73">
        <v>0.79</v>
      </c>
      <c r="H73">
        <f t="shared" si="0"/>
        <v>4.4368333871782131</v>
      </c>
      <c r="I73">
        <f t="shared" si="1"/>
        <v>4.4368333871782131</v>
      </c>
    </row>
    <row r="74" spans="7:9" x14ac:dyDescent="0.3">
      <c r="G74">
        <v>0.79500000000000004</v>
      </c>
      <c r="H74">
        <f t="shared" si="0"/>
        <v>3.1580063320357574</v>
      </c>
      <c r="I74">
        <f t="shared" si="1"/>
        <v>3.1580063320357574</v>
      </c>
    </row>
    <row r="75" spans="7:9" x14ac:dyDescent="0.3">
      <c r="G75">
        <v>0.8</v>
      </c>
      <c r="H75">
        <f t="shared" si="0"/>
        <v>2.1596386605275142</v>
      </c>
      <c r="I75">
        <f t="shared" si="1"/>
        <v>2.1596386605275142</v>
      </c>
    </row>
    <row r="76" spans="7:9" x14ac:dyDescent="0.3">
      <c r="G76">
        <v>0.80500000000000005</v>
      </c>
      <c r="H76">
        <f t="shared" si="0"/>
        <v>1.4189837138492511</v>
      </c>
      <c r="I76" t="str">
        <f t="shared" si="1"/>
        <v/>
      </c>
    </row>
    <row r="77" spans="7:9" x14ac:dyDescent="0.3">
      <c r="G77">
        <v>0.81</v>
      </c>
      <c r="H77">
        <f t="shared" si="0"/>
        <v>0.89578121179371117</v>
      </c>
      <c r="I77" t="str">
        <f t="shared" si="1"/>
        <v/>
      </c>
    </row>
    <row r="78" spans="7:9" x14ac:dyDescent="0.3">
      <c r="G78">
        <v>0.81499999999999995</v>
      </c>
      <c r="H78">
        <f t="shared" si="0"/>
        <v>0.54331876934742762</v>
      </c>
      <c r="I78" t="str">
        <f t="shared" si="1"/>
        <v/>
      </c>
    </row>
    <row r="79" spans="7:9" x14ac:dyDescent="0.3">
      <c r="G79">
        <v>0.82</v>
      </c>
      <c r="H79">
        <f t="shared" si="0"/>
        <v>0.31661806331920028</v>
      </c>
      <c r="I79" t="str">
        <f t="shared" si="1"/>
        <v/>
      </c>
    </row>
    <row r="80" spans="7:9" x14ac:dyDescent="0.3">
      <c r="G80">
        <v>0.82499999999999996</v>
      </c>
      <c r="H80">
        <f t="shared" si="0"/>
        <v>0.17727393647752124</v>
      </c>
      <c r="I80" t="str">
        <f t="shared" si="1"/>
        <v/>
      </c>
    </row>
    <row r="81" spans="7:9" x14ac:dyDescent="0.3">
      <c r="G81">
        <v>0.83</v>
      </c>
      <c r="H81">
        <f t="shared" si="0"/>
        <v>9.5363528058594202E-2</v>
      </c>
      <c r="I81" t="str">
        <f t="shared" si="1"/>
        <v/>
      </c>
    </row>
    <row r="82" spans="7:9" x14ac:dyDescent="0.3">
      <c r="G82">
        <v>0.83499999999999996</v>
      </c>
      <c r="H82">
        <f t="shared" si="0"/>
        <v>4.9288766738921012E-2</v>
      </c>
      <c r="I82" t="str">
        <f t="shared" si="1"/>
        <v/>
      </c>
    </row>
    <row r="83" spans="7:9" x14ac:dyDescent="0.3">
      <c r="G83">
        <v>0.84</v>
      </c>
      <c r="H83">
        <f t="shared" si="0"/>
        <v>2.4476077204551007E-2</v>
      </c>
      <c r="I83" t="str">
        <f t="shared" si="1"/>
        <v/>
      </c>
    </row>
    <row r="84" spans="7:9" x14ac:dyDescent="0.3">
      <c r="G84">
        <v>0.84499999999999997</v>
      </c>
      <c r="H84">
        <f t="shared" si="0"/>
        <v>1.1677877031658452E-2</v>
      </c>
      <c r="I84" t="str">
        <f t="shared" si="1"/>
        <v/>
      </c>
    </row>
    <row r="85" spans="7:9" x14ac:dyDescent="0.3">
      <c r="G85">
        <v>0.85</v>
      </c>
      <c r="H85">
        <f t="shared" si="0"/>
        <v>5.3532090305954336E-3</v>
      </c>
      <c r="I85" t="str">
        <f t="shared" si="1"/>
        <v/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" shapeId="56321" r:id="rId4">
          <objectPr defaultSize="0" autoPict="0" r:id="rId5">
            <anchor moveWithCells="1" sizeWithCells="1">
              <from>
                <xdr:col>5</xdr:col>
                <xdr:colOff>373380</xdr:colOff>
                <xdr:row>17</xdr:row>
                <xdr:rowOff>160020</xdr:rowOff>
              </from>
              <to>
                <xdr:col>11</xdr:col>
                <xdr:colOff>137160</xdr:colOff>
                <xdr:row>22</xdr:row>
                <xdr:rowOff>137160</xdr:rowOff>
              </to>
            </anchor>
          </objectPr>
        </oleObject>
      </mc:Choice>
      <mc:Fallback>
        <oleObject progId="Equation" shapeId="56321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DB44E-20CC-4B2C-8DC0-211788B75273}">
  <sheetPr>
    <tabColor rgb="FFFF0000"/>
  </sheetPr>
  <dimension ref="B2:M43"/>
  <sheetViews>
    <sheetView zoomScale="130" zoomScaleNormal="130" workbookViewId="0">
      <selection activeCell="B19" sqref="B19"/>
    </sheetView>
  </sheetViews>
  <sheetFormatPr defaultRowHeight="14.4" x14ac:dyDescent="0.3"/>
  <cols>
    <col min="1" max="1" width="3.109375" customWidth="1"/>
    <col min="2" max="2" width="48.5546875" customWidth="1"/>
    <col min="8" max="8" width="12" bestFit="1" customWidth="1"/>
  </cols>
  <sheetData>
    <row r="2" spans="2:13" x14ac:dyDescent="0.3">
      <c r="B2" s="8" t="s">
        <v>329</v>
      </c>
      <c r="C2" s="3">
        <v>0.75</v>
      </c>
      <c r="G2" s="20" t="s">
        <v>330</v>
      </c>
      <c r="H2" s="20" t="s">
        <v>327</v>
      </c>
      <c r="I2" s="20" t="str">
        <f>B14&amp;" = "&amp;ROUND(_xlfn.NORM.DIST(C2+C5,C2,SQRT(C2*(1-C2)/C4),1)-_xlfn.NORM.DIST(C2-C5,C2,SQRT(C2*(1-C2)/C4),1),4)</f>
        <v>P(0.71 &lt;= Pbar &lt;= 0.79) = 0.8904</v>
      </c>
      <c r="M2" t="str">
        <f>"Sampling Distribution of Pbar "&amp;CHAR(10)&amp;B8&amp;" = "&amp;ROUND(SQRT(C2*(1-C2)/C4),4)&amp;CHAR(10)&amp;B7&amp;" = "&amp;C2</f>
        <v>Sampling Distribution of Pbar 
Standard Error for Sampling Distribution of Pbar = 0.025
Expected (Pbar) = 0.75</v>
      </c>
    </row>
    <row r="3" spans="2:13" x14ac:dyDescent="0.3">
      <c r="B3" s="8" t="s">
        <v>331</v>
      </c>
      <c r="C3" s="3">
        <v>35000</v>
      </c>
      <c r="G3">
        <v>0.65</v>
      </c>
      <c r="H3">
        <f>_xlfn.NORM.DIST(G3,$C$2,SQRT($C$2*(1-$C$2)/$C$4),0)</f>
        <v>5.3532090305954336E-3</v>
      </c>
      <c r="I3" t="str">
        <f t="shared" ref="I3:I43" si="0">IF(AND(G3&gt;=$C$2-$C$5,G3&lt;=$C$2+$C$5),H3,"")</f>
        <v/>
      </c>
    </row>
    <row r="4" spans="2:13" x14ac:dyDescent="0.3">
      <c r="B4" s="8" t="s">
        <v>50</v>
      </c>
      <c r="C4" s="3">
        <v>300</v>
      </c>
      <c r="G4">
        <v>0.65500000000000003</v>
      </c>
      <c r="H4">
        <f t="shared" ref="H4:H43" si="1">_xlfn.NORM.DIST(G4,$C$2,SQRT($C$2*(1-$C$2)/$C$4),0)</f>
        <v>1.1677877031658452E-2</v>
      </c>
      <c r="I4" t="str">
        <f t="shared" si="0"/>
        <v/>
      </c>
    </row>
    <row r="5" spans="2:13" x14ac:dyDescent="0.3">
      <c r="B5" s="8" t="s">
        <v>58</v>
      </c>
      <c r="C5" s="3">
        <v>0.04</v>
      </c>
      <c r="G5">
        <v>0.66</v>
      </c>
      <c r="H5">
        <f t="shared" si="1"/>
        <v>2.4476077204551007E-2</v>
      </c>
      <c r="I5" t="str">
        <f t="shared" si="0"/>
        <v/>
      </c>
    </row>
    <row r="6" spans="2:13" x14ac:dyDescent="0.3">
      <c r="B6" s="8" t="s">
        <v>33</v>
      </c>
      <c r="C6" s="6">
        <f>C4/C3</f>
        <v>8.5714285714285719E-3</v>
      </c>
      <c r="G6">
        <v>0.66500000000000004</v>
      </c>
      <c r="H6">
        <f t="shared" si="1"/>
        <v>4.9288766738921012E-2</v>
      </c>
      <c r="I6" t="str">
        <f t="shared" si="0"/>
        <v/>
      </c>
    </row>
    <row r="7" spans="2:13" x14ac:dyDescent="0.3">
      <c r="B7" s="8" t="s">
        <v>332</v>
      </c>
      <c r="C7" s="6">
        <f>C2</f>
        <v>0.75</v>
      </c>
      <c r="G7">
        <v>0.67</v>
      </c>
      <c r="H7">
        <f t="shared" si="1"/>
        <v>9.5363528058594202E-2</v>
      </c>
      <c r="I7" t="str">
        <f t="shared" si="0"/>
        <v/>
      </c>
    </row>
    <row r="8" spans="2:13" x14ac:dyDescent="0.3">
      <c r="B8" s="8" t="s">
        <v>333</v>
      </c>
      <c r="C8" s="6">
        <f>SQRT(C2*(1-C2)/C4)</f>
        <v>2.5000000000000001E-2</v>
      </c>
      <c r="G8">
        <v>0.67500000000000004</v>
      </c>
      <c r="H8">
        <f t="shared" si="1"/>
        <v>0.17727393647752124</v>
      </c>
      <c r="I8" t="str">
        <f t="shared" si="0"/>
        <v/>
      </c>
    </row>
    <row r="9" spans="2:13" x14ac:dyDescent="0.3">
      <c r="B9" s="8" t="s">
        <v>325</v>
      </c>
      <c r="C9" s="6">
        <f>C7-C5</f>
        <v>0.71</v>
      </c>
      <c r="G9">
        <v>0.68</v>
      </c>
      <c r="H9">
        <f t="shared" si="1"/>
        <v>0.31661806331920028</v>
      </c>
      <c r="I9" t="str">
        <f t="shared" si="0"/>
        <v/>
      </c>
    </row>
    <row r="10" spans="2:13" x14ac:dyDescent="0.3">
      <c r="B10" s="8" t="s">
        <v>326</v>
      </c>
      <c r="C10" s="6">
        <f>C7+C5</f>
        <v>0.79</v>
      </c>
      <c r="G10">
        <v>0.68500000000000005</v>
      </c>
      <c r="H10">
        <f t="shared" si="1"/>
        <v>0.54331876934742762</v>
      </c>
      <c r="I10" t="str">
        <f t="shared" si="0"/>
        <v/>
      </c>
    </row>
    <row r="11" spans="2:13" x14ac:dyDescent="0.3">
      <c r="B11" s="8" t="s">
        <v>334</v>
      </c>
      <c r="C11" s="6">
        <f>C2*C4</f>
        <v>225</v>
      </c>
      <c r="G11">
        <v>0.69</v>
      </c>
      <c r="H11">
        <f t="shared" si="1"/>
        <v>0.89578121179371117</v>
      </c>
      <c r="I11" t="str">
        <f t="shared" si="0"/>
        <v/>
      </c>
    </row>
    <row r="12" spans="2:13" x14ac:dyDescent="0.3">
      <c r="B12" s="8" t="s">
        <v>335</v>
      </c>
      <c r="C12" s="6">
        <f>(1-C2)*C4</f>
        <v>75</v>
      </c>
      <c r="G12">
        <v>0.69499999999999995</v>
      </c>
      <c r="H12">
        <f t="shared" si="1"/>
        <v>1.4189837138492511</v>
      </c>
      <c r="I12" t="str">
        <f t="shared" si="0"/>
        <v/>
      </c>
    </row>
    <row r="13" spans="2:13" x14ac:dyDescent="0.3">
      <c r="B13" t="str">
        <f>IF(AND(C11&gt;5,C12&gt;5,C12&lt;&gt;""),"We can use Normal to Aproximate Binomial","")</f>
        <v>We can use Normal to Aproximate Binomial</v>
      </c>
      <c r="G13">
        <v>0.7</v>
      </c>
      <c r="H13">
        <f t="shared" si="1"/>
        <v>2.1596386605275142</v>
      </c>
      <c r="I13" t="str">
        <f t="shared" si="0"/>
        <v/>
      </c>
    </row>
    <row r="14" spans="2:13" x14ac:dyDescent="0.3">
      <c r="B14" s="8" t="str">
        <f>"P("&amp;C2-C5&amp;" &lt;= Pbar &lt;= "&amp;C2+C5&amp;")"</f>
        <v>P(0.71 &lt;= Pbar &lt;= 0.79)</v>
      </c>
      <c r="C14" s="6">
        <f>_xlfn.NORM.DIST(C10,C7,C8,1)-_xlfn.NORM.DIST(C9,C7,C8,1)</f>
        <v>0.89040141660088423</v>
      </c>
      <c r="G14">
        <v>0.70499999999999996</v>
      </c>
      <c r="H14">
        <f t="shared" si="1"/>
        <v>3.1580063320357574</v>
      </c>
      <c r="I14" t="str">
        <f t="shared" si="0"/>
        <v/>
      </c>
    </row>
    <row r="15" spans="2:13" x14ac:dyDescent="0.3">
      <c r="G15">
        <v>0.71</v>
      </c>
      <c r="H15">
        <f t="shared" si="1"/>
        <v>4.4368333871782131</v>
      </c>
      <c r="I15">
        <f t="shared" si="0"/>
        <v>4.4368333871782131</v>
      </c>
    </row>
    <row r="16" spans="2:13" x14ac:dyDescent="0.3">
      <c r="G16">
        <v>0.71499999999999997</v>
      </c>
      <c r="H16">
        <f t="shared" si="1"/>
        <v>5.9890986254297838</v>
      </c>
      <c r="I16">
        <f t="shared" si="0"/>
        <v>5.9890986254297838</v>
      </c>
    </row>
    <row r="17" spans="7:9" x14ac:dyDescent="0.3">
      <c r="G17">
        <v>0.72</v>
      </c>
      <c r="H17">
        <f t="shared" si="1"/>
        <v>7.7674421993285074</v>
      </c>
      <c r="I17">
        <f t="shared" si="0"/>
        <v>7.7674421993285074</v>
      </c>
    </row>
    <row r="18" spans="7:9" x14ac:dyDescent="0.3">
      <c r="G18">
        <v>0.72499999999999998</v>
      </c>
      <c r="H18">
        <f t="shared" si="1"/>
        <v>9.6788289807657257</v>
      </c>
      <c r="I18">
        <f t="shared" si="0"/>
        <v>9.6788289807657257</v>
      </c>
    </row>
    <row r="19" spans="7:9" x14ac:dyDescent="0.3">
      <c r="G19">
        <v>0.73</v>
      </c>
      <c r="H19">
        <f t="shared" si="1"/>
        <v>11.587662110459302</v>
      </c>
      <c r="I19">
        <f t="shared" si="0"/>
        <v>11.587662110459302</v>
      </c>
    </row>
    <row r="20" spans="7:9" x14ac:dyDescent="0.3">
      <c r="G20">
        <v>0.73499999999999999</v>
      </c>
      <c r="H20">
        <f t="shared" si="1"/>
        <v>13.328984115671981</v>
      </c>
      <c r="I20">
        <f t="shared" si="0"/>
        <v>13.328984115671981</v>
      </c>
    </row>
    <row r="21" spans="7:9" x14ac:dyDescent="0.3">
      <c r="G21">
        <v>0.74</v>
      </c>
      <c r="H21">
        <f t="shared" si="1"/>
        <v>14.730805612132929</v>
      </c>
      <c r="I21">
        <f t="shared" si="0"/>
        <v>14.730805612132929</v>
      </c>
    </row>
    <row r="22" spans="7:9" x14ac:dyDescent="0.3">
      <c r="G22">
        <v>0.745</v>
      </c>
      <c r="H22">
        <f t="shared" si="1"/>
        <v>15.641707759018235</v>
      </c>
      <c r="I22">
        <f t="shared" si="0"/>
        <v>15.641707759018235</v>
      </c>
    </row>
    <row r="23" spans="7:9" x14ac:dyDescent="0.3">
      <c r="G23">
        <v>0.75</v>
      </c>
      <c r="H23">
        <f t="shared" si="1"/>
        <v>15.957691216057308</v>
      </c>
      <c r="I23">
        <f t="shared" si="0"/>
        <v>15.957691216057308</v>
      </c>
    </row>
    <row r="24" spans="7:9" x14ac:dyDescent="0.3">
      <c r="G24">
        <v>0.755</v>
      </c>
      <c r="H24">
        <f t="shared" si="1"/>
        <v>15.641707759018235</v>
      </c>
      <c r="I24">
        <f t="shared" si="0"/>
        <v>15.641707759018235</v>
      </c>
    </row>
    <row r="25" spans="7:9" x14ac:dyDescent="0.3">
      <c r="G25">
        <v>0.76</v>
      </c>
      <c r="H25">
        <f t="shared" si="1"/>
        <v>14.730805612132929</v>
      </c>
      <c r="I25">
        <f t="shared" si="0"/>
        <v>14.730805612132929</v>
      </c>
    </row>
    <row r="26" spans="7:9" x14ac:dyDescent="0.3">
      <c r="G26">
        <v>0.76500000000000001</v>
      </c>
      <c r="H26">
        <f t="shared" si="1"/>
        <v>13.328984115671981</v>
      </c>
      <c r="I26">
        <f t="shared" si="0"/>
        <v>13.328984115671981</v>
      </c>
    </row>
    <row r="27" spans="7:9" x14ac:dyDescent="0.3">
      <c r="G27">
        <v>0.77</v>
      </c>
      <c r="H27">
        <f t="shared" si="1"/>
        <v>11.587662110459302</v>
      </c>
      <c r="I27">
        <f t="shared" si="0"/>
        <v>11.587662110459302</v>
      </c>
    </row>
    <row r="28" spans="7:9" x14ac:dyDescent="0.3">
      <c r="G28">
        <v>0.77500000000000002</v>
      </c>
      <c r="H28">
        <f t="shared" si="1"/>
        <v>9.6788289807657257</v>
      </c>
      <c r="I28">
        <f t="shared" si="0"/>
        <v>9.6788289807657257</v>
      </c>
    </row>
    <row r="29" spans="7:9" x14ac:dyDescent="0.3">
      <c r="G29">
        <v>0.78</v>
      </c>
      <c r="H29">
        <f t="shared" si="1"/>
        <v>7.7674421993285074</v>
      </c>
      <c r="I29">
        <f t="shared" si="0"/>
        <v>7.7674421993285074</v>
      </c>
    </row>
    <row r="30" spans="7:9" x14ac:dyDescent="0.3">
      <c r="G30">
        <v>0.78500000000000003</v>
      </c>
      <c r="H30">
        <f t="shared" si="1"/>
        <v>5.9890986254297838</v>
      </c>
      <c r="I30">
        <f t="shared" si="0"/>
        <v>5.9890986254297838</v>
      </c>
    </row>
    <row r="31" spans="7:9" x14ac:dyDescent="0.3">
      <c r="G31">
        <v>0.79</v>
      </c>
      <c r="H31">
        <f t="shared" si="1"/>
        <v>4.4368333871782131</v>
      </c>
      <c r="I31">
        <f t="shared" si="0"/>
        <v>4.4368333871782131</v>
      </c>
    </row>
    <row r="32" spans="7:9" x14ac:dyDescent="0.3">
      <c r="G32">
        <v>0.79500000000000004</v>
      </c>
      <c r="H32">
        <f t="shared" si="1"/>
        <v>3.1580063320357574</v>
      </c>
      <c r="I32" t="str">
        <f t="shared" si="0"/>
        <v/>
      </c>
    </row>
    <row r="33" spans="7:9" x14ac:dyDescent="0.3">
      <c r="G33">
        <v>0.8</v>
      </c>
      <c r="H33">
        <f t="shared" si="1"/>
        <v>2.1596386605275142</v>
      </c>
      <c r="I33" t="str">
        <f t="shared" si="0"/>
        <v/>
      </c>
    </row>
    <row r="34" spans="7:9" x14ac:dyDescent="0.3">
      <c r="G34">
        <v>0.80500000000000005</v>
      </c>
      <c r="H34">
        <f t="shared" si="1"/>
        <v>1.4189837138492511</v>
      </c>
      <c r="I34" t="str">
        <f t="shared" si="0"/>
        <v/>
      </c>
    </row>
    <row r="35" spans="7:9" x14ac:dyDescent="0.3">
      <c r="G35">
        <v>0.81</v>
      </c>
      <c r="H35">
        <f t="shared" si="1"/>
        <v>0.89578121179371117</v>
      </c>
      <c r="I35" t="str">
        <f t="shared" si="0"/>
        <v/>
      </c>
    </row>
    <row r="36" spans="7:9" x14ac:dyDescent="0.3">
      <c r="G36">
        <v>0.81499999999999995</v>
      </c>
      <c r="H36">
        <f t="shared" si="1"/>
        <v>0.54331876934742762</v>
      </c>
      <c r="I36" t="str">
        <f t="shared" si="0"/>
        <v/>
      </c>
    </row>
    <row r="37" spans="7:9" x14ac:dyDescent="0.3">
      <c r="G37">
        <v>0.82</v>
      </c>
      <c r="H37">
        <f t="shared" si="1"/>
        <v>0.31661806331920028</v>
      </c>
      <c r="I37" t="str">
        <f t="shared" si="0"/>
        <v/>
      </c>
    </row>
    <row r="38" spans="7:9" x14ac:dyDescent="0.3">
      <c r="G38">
        <v>0.82499999999999996</v>
      </c>
      <c r="H38">
        <f t="shared" si="1"/>
        <v>0.17727393647752124</v>
      </c>
      <c r="I38" t="str">
        <f t="shared" si="0"/>
        <v/>
      </c>
    </row>
    <row r="39" spans="7:9" x14ac:dyDescent="0.3">
      <c r="G39">
        <v>0.83</v>
      </c>
      <c r="H39">
        <f t="shared" si="1"/>
        <v>9.5363528058594202E-2</v>
      </c>
      <c r="I39" t="str">
        <f t="shared" si="0"/>
        <v/>
      </c>
    </row>
    <row r="40" spans="7:9" x14ac:dyDescent="0.3">
      <c r="G40">
        <v>0.83499999999999996</v>
      </c>
      <c r="H40">
        <f t="shared" si="1"/>
        <v>4.9288766738921012E-2</v>
      </c>
      <c r="I40" t="str">
        <f t="shared" si="0"/>
        <v/>
      </c>
    </row>
    <row r="41" spans="7:9" x14ac:dyDescent="0.3">
      <c r="G41">
        <v>0.84</v>
      </c>
      <c r="H41">
        <f t="shared" si="1"/>
        <v>2.4476077204551007E-2</v>
      </c>
      <c r="I41" t="str">
        <f t="shared" si="0"/>
        <v/>
      </c>
    </row>
    <row r="42" spans="7:9" x14ac:dyDescent="0.3">
      <c r="G42">
        <v>0.84499999999999997</v>
      </c>
      <c r="H42">
        <f t="shared" si="1"/>
        <v>1.1677877031658452E-2</v>
      </c>
      <c r="I42" t="str">
        <f t="shared" si="0"/>
        <v/>
      </c>
    </row>
    <row r="43" spans="7:9" x14ac:dyDescent="0.3">
      <c r="G43">
        <v>0.85</v>
      </c>
      <c r="H43">
        <f t="shared" si="1"/>
        <v>5.3532090305954336E-3</v>
      </c>
      <c r="I43" t="str">
        <f t="shared" si="0"/>
        <v/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" shapeId="37889" r:id="rId4">
          <objectPr defaultSize="0" autoPict="0" r:id="rId5">
            <anchor moveWithCells="1" sizeWithCells="1">
              <from>
                <xdr:col>3</xdr:col>
                <xdr:colOff>533400</xdr:colOff>
                <xdr:row>16</xdr:row>
                <xdr:rowOff>38100</xdr:rowOff>
              </from>
              <to>
                <xdr:col>10</xdr:col>
                <xdr:colOff>152400</xdr:colOff>
                <xdr:row>22</xdr:row>
                <xdr:rowOff>45720</xdr:rowOff>
              </to>
            </anchor>
          </objectPr>
        </oleObject>
      </mc:Choice>
      <mc:Fallback>
        <oleObject progId="Equation" shapeId="3788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53000-D4DB-478F-8593-0F9AB8DD90B6}">
  <sheetPr>
    <tabColor rgb="FFFFFF00"/>
  </sheetPr>
  <dimension ref="B1:I20"/>
  <sheetViews>
    <sheetView showGridLines="0" tabSelected="1" zoomScale="175" zoomScaleNormal="175" workbookViewId="0"/>
  </sheetViews>
  <sheetFormatPr defaultRowHeight="14.4" x14ac:dyDescent="0.3"/>
  <cols>
    <col min="1" max="1" width="2" customWidth="1"/>
    <col min="3" max="9" width="15.33203125" customWidth="1"/>
  </cols>
  <sheetData>
    <row r="1" spans="2:9" ht="15" thickBot="1" x14ac:dyDescent="0.35"/>
    <row r="2" spans="2:9" x14ac:dyDescent="0.3">
      <c r="B2" s="81" t="s">
        <v>446</v>
      </c>
      <c r="C2" s="82"/>
      <c r="D2" s="82"/>
      <c r="E2" s="82"/>
      <c r="F2" s="82"/>
      <c r="G2" s="82"/>
      <c r="H2" s="82"/>
      <c r="I2" s="83"/>
    </row>
    <row r="3" spans="2:9" x14ac:dyDescent="0.3">
      <c r="B3" s="84"/>
      <c r="I3" s="85"/>
    </row>
    <row r="4" spans="2:9" x14ac:dyDescent="0.3">
      <c r="B4" s="86" t="s">
        <v>377</v>
      </c>
      <c r="I4" s="85"/>
    </row>
    <row r="5" spans="2:9" x14ac:dyDescent="0.3">
      <c r="B5" s="84"/>
      <c r="I5" s="85"/>
    </row>
    <row r="6" spans="2:9" x14ac:dyDescent="0.3">
      <c r="B6" s="84"/>
      <c r="I6" s="85"/>
    </row>
    <row r="7" spans="2:9" x14ac:dyDescent="0.3">
      <c r="B7" s="86" t="s">
        <v>378</v>
      </c>
      <c r="C7" s="20" t="s">
        <v>381</v>
      </c>
      <c r="I7" s="85"/>
    </row>
    <row r="8" spans="2:9" x14ac:dyDescent="0.3">
      <c r="B8" s="86" t="s">
        <v>379</v>
      </c>
      <c r="C8" s="20" t="s">
        <v>382</v>
      </c>
      <c r="I8" s="85"/>
    </row>
    <row r="9" spans="2:9" x14ac:dyDescent="0.3">
      <c r="B9" s="86" t="s">
        <v>380</v>
      </c>
      <c r="C9" s="20" t="s">
        <v>383</v>
      </c>
      <c r="I9" s="85"/>
    </row>
    <row r="10" spans="2:9" x14ac:dyDescent="0.3">
      <c r="B10" s="86"/>
      <c r="I10" s="85"/>
    </row>
    <row r="11" spans="2:9" x14ac:dyDescent="0.3">
      <c r="B11" s="86"/>
      <c r="I11" s="85"/>
    </row>
    <row r="12" spans="2:9" ht="15" thickBot="1" x14ac:dyDescent="0.35">
      <c r="B12" s="87"/>
      <c r="C12" s="88"/>
      <c r="D12" s="88"/>
      <c r="E12" s="88"/>
      <c r="F12" s="88"/>
      <c r="G12" s="88"/>
      <c r="H12" s="88"/>
      <c r="I12" s="89"/>
    </row>
    <row r="14" spans="2:9" x14ac:dyDescent="0.3">
      <c r="B14" s="20" t="str" cm="1">
        <f t="array" ref="B14:B16">B7:B9&amp;": "&amp;C7:C9&amp;" (xx min)"&amp;CHAR(10)</f>
        <v xml:space="preserve">Video 36: Sampling and Sampling Distribution of Xbar Theory (xx min)
</v>
      </c>
    </row>
    <row r="15" spans="2:9" x14ac:dyDescent="0.3">
      <c r="B15" t="str">
        <v xml:space="preserve">Video 37: Sampling Distribution of Xbar, Standard Error and Central Limit Theorem (xx min)
</v>
      </c>
    </row>
    <row r="16" spans="2:9" x14ac:dyDescent="0.3">
      <c r="B16" t="str">
        <v xml:space="preserve">Video 38: Sampling Distribution of Pbar (xx min)
</v>
      </c>
    </row>
    <row r="18" spans="2:2" x14ac:dyDescent="0.3">
      <c r="B18" t="s">
        <v>429</v>
      </c>
    </row>
    <row r="19" spans="2:2" x14ac:dyDescent="0.3">
      <c r="B19">
        <f>LEN(B18)</f>
        <v>100</v>
      </c>
    </row>
    <row r="20" spans="2:2" x14ac:dyDescent="0.3">
      <c r="B20" t="s">
        <v>438</v>
      </c>
    </row>
  </sheetData>
  <phoneticPr fontId="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B6B98-B770-4B1F-AE11-7BD96B374D81}">
  <sheetPr codeName="Sheet4">
    <tabColor rgb="FFFFFF00"/>
  </sheetPr>
  <dimension ref="A1:O296"/>
  <sheetViews>
    <sheetView showGridLines="0" zoomScale="126" zoomScaleNormal="126" workbookViewId="0"/>
  </sheetViews>
  <sheetFormatPr defaultRowHeight="14.4" x14ac:dyDescent="0.3"/>
  <cols>
    <col min="14" max="14" width="20" customWidth="1"/>
  </cols>
  <sheetData>
    <row r="1" spans="1:14" x14ac:dyDescent="0.3">
      <c r="A1" s="1" t="s">
        <v>446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2"/>
    </row>
    <row r="2" spans="1:14" x14ac:dyDescent="0.3">
      <c r="A2" s="35" t="s">
        <v>101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7"/>
    </row>
    <row r="3" spans="1:14" x14ac:dyDescent="0.3">
      <c r="A3" s="38" t="s">
        <v>102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40"/>
    </row>
    <row r="4" spans="1:14" x14ac:dyDescent="0.3">
      <c r="A4" s="35" t="s">
        <v>103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7"/>
    </row>
    <row r="5" spans="1:14" x14ac:dyDescent="0.3">
      <c r="A5" s="38" t="s">
        <v>104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40"/>
    </row>
    <row r="6" spans="1:14" x14ac:dyDescent="0.3">
      <c r="A6" s="35" t="s">
        <v>105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7"/>
    </row>
    <row r="7" spans="1:14" x14ac:dyDescent="0.3">
      <c r="A7" s="41" t="s">
        <v>106</v>
      </c>
      <c r="N7" s="42"/>
    </row>
    <row r="8" spans="1:14" x14ac:dyDescent="0.3">
      <c r="A8" s="43" t="s">
        <v>107</v>
      </c>
      <c r="N8" s="42"/>
    </row>
    <row r="9" spans="1:14" x14ac:dyDescent="0.3">
      <c r="A9" s="41" t="s">
        <v>108</v>
      </c>
      <c r="N9" s="42"/>
    </row>
    <row r="10" spans="1:14" x14ac:dyDescent="0.3">
      <c r="A10" s="43" t="s">
        <v>109</v>
      </c>
      <c r="N10" s="42"/>
    </row>
    <row r="11" spans="1:14" x14ac:dyDescent="0.3">
      <c r="A11" s="43" t="s">
        <v>110</v>
      </c>
      <c r="N11" s="42"/>
    </row>
    <row r="12" spans="1:14" x14ac:dyDescent="0.3">
      <c r="A12" s="43" t="s">
        <v>111</v>
      </c>
      <c r="N12" s="42"/>
    </row>
    <row r="13" spans="1:14" x14ac:dyDescent="0.3">
      <c r="A13" s="41" t="s">
        <v>112</v>
      </c>
      <c r="N13" s="42"/>
    </row>
    <row r="14" spans="1:14" x14ac:dyDescent="0.3">
      <c r="A14" s="43" t="s">
        <v>113</v>
      </c>
      <c r="N14" s="42"/>
    </row>
    <row r="15" spans="1:14" x14ac:dyDescent="0.3">
      <c r="A15" s="43" t="s">
        <v>114</v>
      </c>
      <c r="N15" s="42"/>
    </row>
    <row r="16" spans="1:14" x14ac:dyDescent="0.3">
      <c r="A16" s="41" t="s">
        <v>115</v>
      </c>
      <c r="N16" s="42"/>
    </row>
    <row r="17" spans="1:14" x14ac:dyDescent="0.3">
      <c r="A17" s="43" t="s">
        <v>116</v>
      </c>
      <c r="N17" s="42"/>
    </row>
    <row r="18" spans="1:14" x14ac:dyDescent="0.3">
      <c r="A18" s="43" t="s">
        <v>117</v>
      </c>
      <c r="N18" s="42"/>
    </row>
    <row r="19" spans="1:14" x14ac:dyDescent="0.3">
      <c r="A19" s="41" t="s">
        <v>118</v>
      </c>
      <c r="N19" s="42"/>
    </row>
    <row r="20" spans="1:14" x14ac:dyDescent="0.3">
      <c r="A20" s="43" t="s">
        <v>119</v>
      </c>
      <c r="N20" s="42"/>
    </row>
    <row r="21" spans="1:14" x14ac:dyDescent="0.3">
      <c r="A21" s="44"/>
      <c r="N21" s="42"/>
    </row>
    <row r="22" spans="1:14" x14ac:dyDescent="0.3">
      <c r="A22" s="35" t="s">
        <v>120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7"/>
    </row>
    <row r="23" spans="1:14" x14ac:dyDescent="0.3">
      <c r="A23" s="45" t="s">
        <v>121</v>
      </c>
      <c r="N23" s="42"/>
    </row>
    <row r="24" spans="1:14" x14ac:dyDescent="0.3">
      <c r="A24" s="46" t="s">
        <v>122</v>
      </c>
      <c r="N24" s="42"/>
    </row>
    <row r="25" spans="1:14" x14ac:dyDescent="0.3">
      <c r="A25" s="46" t="s">
        <v>123</v>
      </c>
      <c r="N25" s="42"/>
    </row>
    <row r="26" spans="1:14" x14ac:dyDescent="0.3">
      <c r="A26" s="46" t="s">
        <v>124</v>
      </c>
      <c r="N26" s="42"/>
    </row>
    <row r="27" spans="1:14" x14ac:dyDescent="0.3">
      <c r="A27" s="46" t="s">
        <v>125</v>
      </c>
      <c r="N27" s="42"/>
    </row>
    <row r="28" spans="1:14" x14ac:dyDescent="0.3">
      <c r="A28" s="45"/>
      <c r="N28" s="42"/>
    </row>
    <row r="29" spans="1:14" x14ac:dyDescent="0.3">
      <c r="A29" s="35" t="s">
        <v>126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7"/>
    </row>
    <row r="30" spans="1:14" x14ac:dyDescent="0.3">
      <c r="A30" s="47" t="s">
        <v>127</v>
      </c>
      <c r="N30" s="42"/>
    </row>
    <row r="31" spans="1:14" x14ac:dyDescent="0.3">
      <c r="A31" s="45" t="s">
        <v>430</v>
      </c>
      <c r="N31" s="42"/>
    </row>
    <row r="32" spans="1:14" x14ac:dyDescent="0.3">
      <c r="A32" s="45" t="s">
        <v>128</v>
      </c>
      <c r="N32" s="42"/>
    </row>
    <row r="33" spans="1:14" x14ac:dyDescent="0.3">
      <c r="A33" s="45" t="s">
        <v>129</v>
      </c>
      <c r="N33" s="42"/>
    </row>
    <row r="34" spans="1:14" x14ac:dyDescent="0.3">
      <c r="A34" s="47"/>
      <c r="N34" s="42"/>
    </row>
    <row r="35" spans="1:14" x14ac:dyDescent="0.3">
      <c r="A35" s="35" t="s">
        <v>130</v>
      </c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7"/>
    </row>
    <row r="36" spans="1:14" x14ac:dyDescent="0.3">
      <c r="A36" s="41" t="s">
        <v>431</v>
      </c>
      <c r="N36" s="42"/>
    </row>
    <row r="37" spans="1:14" x14ac:dyDescent="0.3">
      <c r="A37" s="46" t="s">
        <v>131</v>
      </c>
      <c r="N37" s="42"/>
    </row>
    <row r="38" spans="1:14" x14ac:dyDescent="0.3">
      <c r="A38" s="45" t="s">
        <v>432</v>
      </c>
      <c r="N38" s="42"/>
    </row>
    <row r="39" spans="1:14" x14ac:dyDescent="0.3">
      <c r="A39" s="46" t="s">
        <v>132</v>
      </c>
      <c r="N39" s="42"/>
    </row>
    <row r="40" spans="1:14" x14ac:dyDescent="0.3">
      <c r="A40" s="46" t="s">
        <v>133</v>
      </c>
      <c r="N40" s="42"/>
    </row>
    <row r="41" spans="1:14" x14ac:dyDescent="0.3">
      <c r="A41" s="44"/>
      <c r="N41" s="42"/>
    </row>
    <row r="42" spans="1:14" x14ac:dyDescent="0.3">
      <c r="A42" s="35" t="s">
        <v>134</v>
      </c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7"/>
    </row>
    <row r="43" spans="1:14" x14ac:dyDescent="0.3">
      <c r="A43" s="44" t="s">
        <v>135</v>
      </c>
      <c r="N43" s="42"/>
    </row>
    <row r="44" spans="1:14" x14ac:dyDescent="0.3">
      <c r="A44" s="44" t="s">
        <v>136</v>
      </c>
      <c r="N44" s="42"/>
    </row>
    <row r="45" spans="1:14" x14ac:dyDescent="0.3">
      <c r="A45" s="44" t="s">
        <v>137</v>
      </c>
      <c r="N45" s="42"/>
    </row>
    <row r="46" spans="1:14" x14ac:dyDescent="0.3">
      <c r="A46" s="44"/>
      <c r="N46" s="42"/>
    </row>
    <row r="47" spans="1:14" x14ac:dyDescent="0.3">
      <c r="A47" s="35" t="s">
        <v>138</v>
      </c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7"/>
    </row>
    <row r="48" spans="1:14" x14ac:dyDescent="0.3">
      <c r="A48" s="45" t="s">
        <v>139</v>
      </c>
      <c r="N48" s="42"/>
    </row>
    <row r="49" spans="1:15" x14ac:dyDescent="0.3">
      <c r="A49" s="45" t="s">
        <v>140</v>
      </c>
      <c r="N49" s="42"/>
    </row>
    <row r="50" spans="1:15" x14ac:dyDescent="0.3">
      <c r="A50" s="44"/>
      <c r="N50" s="42"/>
    </row>
    <row r="51" spans="1:15" x14ac:dyDescent="0.3">
      <c r="A51" s="35" t="s">
        <v>141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7"/>
    </row>
    <row r="52" spans="1:15" x14ac:dyDescent="0.3">
      <c r="A52" s="45" t="s">
        <v>142</v>
      </c>
      <c r="N52" s="42"/>
      <c r="O52" t="s">
        <v>143</v>
      </c>
    </row>
    <row r="53" spans="1:15" x14ac:dyDescent="0.3">
      <c r="A53" s="35" t="s">
        <v>144</v>
      </c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7"/>
    </row>
    <row r="54" spans="1:15" x14ac:dyDescent="0.3">
      <c r="A54" s="45" t="s">
        <v>145</v>
      </c>
      <c r="N54" s="42"/>
      <c r="O54" t="s">
        <v>143</v>
      </c>
    </row>
    <row r="55" spans="1:15" x14ac:dyDescent="0.3">
      <c r="A55" s="47"/>
      <c r="N55" s="42"/>
    </row>
    <row r="56" spans="1:15" x14ac:dyDescent="0.3">
      <c r="A56" s="35" t="s">
        <v>146</v>
      </c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7"/>
      <c r="O56" t="s">
        <v>143</v>
      </c>
    </row>
    <row r="57" spans="1:15" x14ac:dyDescent="0.3">
      <c r="A57" s="45" t="s">
        <v>147</v>
      </c>
      <c r="N57" s="42"/>
    </row>
    <row r="58" spans="1:15" x14ac:dyDescent="0.3">
      <c r="A58" s="48" t="s">
        <v>148</v>
      </c>
      <c r="N58" s="42"/>
    </row>
    <row r="59" spans="1:15" x14ac:dyDescent="0.3">
      <c r="A59" s="43" t="s">
        <v>149</v>
      </c>
      <c r="N59" s="42"/>
    </row>
    <row r="60" spans="1:15" x14ac:dyDescent="0.3">
      <c r="A60" s="49" t="s">
        <v>150</v>
      </c>
      <c r="N60" s="42"/>
    </row>
    <row r="61" spans="1:15" x14ac:dyDescent="0.3">
      <c r="A61" s="49" t="s">
        <v>151</v>
      </c>
      <c r="N61" s="42"/>
    </row>
    <row r="62" spans="1:15" x14ac:dyDescent="0.3">
      <c r="A62" s="49" t="s">
        <v>152</v>
      </c>
      <c r="N62" s="42"/>
    </row>
    <row r="63" spans="1:15" x14ac:dyDescent="0.3">
      <c r="A63" s="50" t="s">
        <v>153</v>
      </c>
      <c r="N63" s="42"/>
    </row>
    <row r="64" spans="1:15" x14ac:dyDescent="0.3">
      <c r="A64" s="43" t="s">
        <v>154</v>
      </c>
      <c r="N64" s="42"/>
    </row>
    <row r="65" spans="1:14" x14ac:dyDescent="0.3">
      <c r="A65" s="45" t="s">
        <v>155</v>
      </c>
      <c r="N65" s="42"/>
    </row>
    <row r="66" spans="1:14" x14ac:dyDescent="0.3">
      <c r="A66" s="51" t="s">
        <v>156</v>
      </c>
      <c r="N66" s="42"/>
    </row>
    <row r="67" spans="1:14" x14ac:dyDescent="0.3">
      <c r="A67" s="45" t="s">
        <v>157</v>
      </c>
      <c r="N67" s="42"/>
    </row>
    <row r="68" spans="1:14" x14ac:dyDescent="0.3">
      <c r="A68" s="52" t="s">
        <v>158</v>
      </c>
      <c r="N68" s="42"/>
    </row>
    <row r="69" spans="1:14" x14ac:dyDescent="0.3">
      <c r="A69" s="44"/>
      <c r="N69" s="42"/>
    </row>
    <row r="70" spans="1:14" x14ac:dyDescent="0.3">
      <c r="A70" s="35" t="s">
        <v>159</v>
      </c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7"/>
    </row>
    <row r="71" spans="1:14" x14ac:dyDescent="0.3">
      <c r="A71" s="41" t="s">
        <v>160</v>
      </c>
      <c r="N71" s="42"/>
    </row>
    <row r="72" spans="1:14" x14ac:dyDescent="0.3">
      <c r="A72" s="41" t="s">
        <v>161</v>
      </c>
      <c r="N72" s="42"/>
    </row>
    <row r="73" spans="1:14" x14ac:dyDescent="0.3">
      <c r="A73" s="46" t="s">
        <v>162</v>
      </c>
      <c r="N73" s="42"/>
    </row>
    <row r="74" spans="1:14" x14ac:dyDescent="0.3">
      <c r="A74" s="44"/>
      <c r="N74" s="42"/>
    </row>
    <row r="75" spans="1:14" x14ac:dyDescent="0.3">
      <c r="A75" s="35" t="s">
        <v>163</v>
      </c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7"/>
    </row>
    <row r="76" spans="1:14" x14ac:dyDescent="0.3">
      <c r="A76" s="45" t="s">
        <v>164</v>
      </c>
      <c r="N76" s="42"/>
    </row>
    <row r="77" spans="1:14" x14ac:dyDescent="0.3">
      <c r="A77" s="45" t="s">
        <v>165</v>
      </c>
      <c r="N77" s="42"/>
    </row>
    <row r="78" spans="1:14" x14ac:dyDescent="0.3">
      <c r="A78" s="46" t="s">
        <v>166</v>
      </c>
      <c r="N78" s="42"/>
    </row>
    <row r="79" spans="1:14" x14ac:dyDescent="0.3">
      <c r="A79" s="46" t="s">
        <v>167</v>
      </c>
      <c r="N79" s="42"/>
    </row>
    <row r="80" spans="1:14" x14ac:dyDescent="0.3">
      <c r="A80" s="45" t="s">
        <v>168</v>
      </c>
      <c r="N80" s="42"/>
    </row>
    <row r="81" spans="1:14" x14ac:dyDescent="0.3">
      <c r="A81" s="35" t="s">
        <v>169</v>
      </c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7"/>
    </row>
    <row r="82" spans="1:14" x14ac:dyDescent="0.3">
      <c r="A82" s="45" t="s">
        <v>170</v>
      </c>
      <c r="N82" s="42"/>
    </row>
    <row r="83" spans="1:14" x14ac:dyDescent="0.3">
      <c r="A83" s="45" t="s">
        <v>165</v>
      </c>
      <c r="N83" s="42"/>
    </row>
    <row r="84" spans="1:14" x14ac:dyDescent="0.3">
      <c r="A84" s="53" t="s">
        <v>171</v>
      </c>
      <c r="N84" s="42"/>
    </row>
    <row r="85" spans="1:14" x14ac:dyDescent="0.3">
      <c r="A85" s="53" t="s">
        <v>172</v>
      </c>
      <c r="N85" s="42"/>
    </row>
    <row r="86" spans="1:14" x14ac:dyDescent="0.3">
      <c r="A86" s="53" t="s">
        <v>173</v>
      </c>
      <c r="N86" s="42"/>
    </row>
    <row r="87" spans="1:14" x14ac:dyDescent="0.3">
      <c r="A87" s="45" t="s">
        <v>174</v>
      </c>
      <c r="N87" s="42"/>
    </row>
    <row r="88" spans="1:14" x14ac:dyDescent="0.3">
      <c r="A88" s="44"/>
      <c r="N88" s="42"/>
    </row>
    <row r="89" spans="1:14" x14ac:dyDescent="0.3">
      <c r="A89" s="35" t="s">
        <v>175</v>
      </c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7"/>
    </row>
    <row r="90" spans="1:14" x14ac:dyDescent="0.3">
      <c r="A90" s="41" t="s">
        <v>176</v>
      </c>
      <c r="N90" s="42"/>
    </row>
    <row r="91" spans="1:14" x14ac:dyDescent="0.3">
      <c r="A91" s="53" t="s">
        <v>177</v>
      </c>
      <c r="N91" s="42"/>
    </row>
    <row r="92" spans="1:14" x14ac:dyDescent="0.3">
      <c r="A92" s="53" t="s">
        <v>178</v>
      </c>
      <c r="N92" s="42"/>
    </row>
    <row r="93" spans="1:14" x14ac:dyDescent="0.3">
      <c r="A93" s="53" t="s">
        <v>179</v>
      </c>
      <c r="N93" s="42"/>
    </row>
    <row r="94" spans="1:14" x14ac:dyDescent="0.3">
      <c r="A94" s="53" t="s">
        <v>180</v>
      </c>
      <c r="N94" s="42"/>
    </row>
    <row r="95" spans="1:14" x14ac:dyDescent="0.3">
      <c r="A95" s="35" t="s">
        <v>181</v>
      </c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7"/>
    </row>
    <row r="96" spans="1:14" x14ac:dyDescent="0.3">
      <c r="A96" s="41" t="s">
        <v>182</v>
      </c>
      <c r="N96" s="42"/>
    </row>
    <row r="97" spans="1:14" x14ac:dyDescent="0.3">
      <c r="A97" s="41" t="s">
        <v>172</v>
      </c>
      <c r="N97" s="42"/>
    </row>
    <row r="98" spans="1:14" x14ac:dyDescent="0.3">
      <c r="A98" s="53" t="s">
        <v>183</v>
      </c>
      <c r="N98" s="42"/>
    </row>
    <row r="99" spans="1:14" x14ac:dyDescent="0.3">
      <c r="A99" s="54" t="s">
        <v>184</v>
      </c>
      <c r="N99" s="42"/>
    </row>
    <row r="100" spans="1:14" x14ac:dyDescent="0.3">
      <c r="A100" s="53" t="s">
        <v>185</v>
      </c>
      <c r="N100" s="42"/>
    </row>
    <row r="101" spans="1:14" x14ac:dyDescent="0.3">
      <c r="A101" s="53" t="s">
        <v>186</v>
      </c>
      <c r="N101" s="42"/>
    </row>
    <row r="102" spans="1:14" x14ac:dyDescent="0.3">
      <c r="A102" s="41" t="s">
        <v>187</v>
      </c>
      <c r="N102" s="42"/>
    </row>
    <row r="103" spans="1:14" x14ac:dyDescent="0.3">
      <c r="A103" s="41" t="s">
        <v>188</v>
      </c>
      <c r="N103" s="42"/>
    </row>
    <row r="104" spans="1:14" x14ac:dyDescent="0.3">
      <c r="A104" s="44"/>
      <c r="N104" s="42"/>
    </row>
    <row r="105" spans="1:14" x14ac:dyDescent="0.3">
      <c r="A105" s="35" t="s">
        <v>189</v>
      </c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7"/>
    </row>
    <row r="106" spans="1:14" x14ac:dyDescent="0.3">
      <c r="A106" s="45" t="s">
        <v>190</v>
      </c>
      <c r="N106" s="42"/>
    </row>
    <row r="107" spans="1:14" x14ac:dyDescent="0.3">
      <c r="A107" s="46" t="s">
        <v>191</v>
      </c>
      <c r="N107" s="42"/>
    </row>
    <row r="108" spans="1:14" x14ac:dyDescent="0.3">
      <c r="A108" s="46" t="s">
        <v>192</v>
      </c>
      <c r="N108" s="42"/>
    </row>
    <row r="109" spans="1:14" x14ac:dyDescent="0.3">
      <c r="A109" s="46" t="s">
        <v>193</v>
      </c>
      <c r="N109" s="42"/>
    </row>
    <row r="110" spans="1:14" x14ac:dyDescent="0.3">
      <c r="A110" s="46" t="s">
        <v>194</v>
      </c>
      <c r="N110" s="42"/>
    </row>
    <row r="111" spans="1:14" x14ac:dyDescent="0.3">
      <c r="A111" s="46" t="s">
        <v>195</v>
      </c>
      <c r="N111" s="42"/>
    </row>
    <row r="112" spans="1:14" x14ac:dyDescent="0.3">
      <c r="A112" s="46" t="s">
        <v>196</v>
      </c>
      <c r="N112" s="42"/>
    </row>
    <row r="113" spans="1:14" x14ac:dyDescent="0.3">
      <c r="A113" s="46" t="s">
        <v>197</v>
      </c>
      <c r="N113" s="42"/>
    </row>
    <row r="114" spans="1:14" x14ac:dyDescent="0.3">
      <c r="A114" s="45" t="s">
        <v>198</v>
      </c>
      <c r="N114" s="42"/>
    </row>
    <row r="115" spans="1:14" x14ac:dyDescent="0.3">
      <c r="A115" s="35" t="s">
        <v>199</v>
      </c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7"/>
    </row>
    <row r="116" spans="1:14" x14ac:dyDescent="0.3">
      <c r="A116" s="45" t="s">
        <v>200</v>
      </c>
      <c r="N116" s="42"/>
    </row>
    <row r="117" spans="1:14" x14ac:dyDescent="0.3">
      <c r="A117" s="46" t="s">
        <v>201</v>
      </c>
      <c r="N117" s="42"/>
    </row>
    <row r="118" spans="1:14" x14ac:dyDescent="0.3">
      <c r="A118" s="45" t="s">
        <v>202</v>
      </c>
      <c r="N118" s="42"/>
    </row>
    <row r="119" spans="1:14" x14ac:dyDescent="0.3">
      <c r="A119" s="46" t="s">
        <v>203</v>
      </c>
      <c r="N119" s="42"/>
    </row>
    <row r="120" spans="1:14" x14ac:dyDescent="0.3">
      <c r="A120" s="44"/>
      <c r="N120" s="42"/>
    </row>
    <row r="121" spans="1:14" x14ac:dyDescent="0.3">
      <c r="A121" s="35" t="s">
        <v>204</v>
      </c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7"/>
    </row>
    <row r="122" spans="1:14" x14ac:dyDescent="0.3">
      <c r="A122" s="45" t="s">
        <v>205</v>
      </c>
      <c r="N122" s="42"/>
    </row>
    <row r="123" spans="1:14" x14ac:dyDescent="0.3">
      <c r="A123" s="55" t="s">
        <v>206</v>
      </c>
      <c r="N123" s="42"/>
    </row>
    <row r="124" spans="1:14" x14ac:dyDescent="0.3">
      <c r="A124" s="56" t="s">
        <v>207</v>
      </c>
      <c r="N124" s="42"/>
    </row>
    <row r="125" spans="1:14" x14ac:dyDescent="0.3">
      <c r="A125" s="48" t="s">
        <v>208</v>
      </c>
      <c r="N125" s="42"/>
    </row>
    <row r="126" spans="1:14" x14ac:dyDescent="0.3">
      <c r="A126" s="45" t="s">
        <v>209</v>
      </c>
      <c r="N126" s="42"/>
    </row>
    <row r="127" spans="1:14" x14ac:dyDescent="0.3">
      <c r="A127" s="45" t="s">
        <v>210</v>
      </c>
      <c r="N127" s="42"/>
    </row>
    <row r="128" spans="1:14" x14ac:dyDescent="0.3">
      <c r="A128" s="46" t="s">
        <v>211</v>
      </c>
      <c r="N128" s="42"/>
    </row>
    <row r="129" spans="1:14" x14ac:dyDescent="0.3">
      <c r="A129" s="46" t="s">
        <v>212</v>
      </c>
      <c r="N129" s="42"/>
    </row>
    <row r="130" spans="1:14" x14ac:dyDescent="0.3">
      <c r="A130" s="48" t="s">
        <v>213</v>
      </c>
      <c r="N130" s="42"/>
    </row>
    <row r="131" spans="1:14" x14ac:dyDescent="0.3">
      <c r="A131" s="48" t="s">
        <v>214</v>
      </c>
      <c r="N131" s="42"/>
    </row>
    <row r="132" spans="1:14" x14ac:dyDescent="0.3">
      <c r="A132" s="48" t="s">
        <v>215</v>
      </c>
      <c r="N132" s="42"/>
    </row>
    <row r="133" spans="1:14" x14ac:dyDescent="0.3">
      <c r="A133" s="56" t="s">
        <v>216</v>
      </c>
      <c r="N133" s="42"/>
    </row>
    <row r="134" spans="1:14" x14ac:dyDescent="0.3">
      <c r="A134" s="48" t="s">
        <v>217</v>
      </c>
      <c r="N134" s="42"/>
    </row>
    <row r="135" spans="1:14" x14ac:dyDescent="0.3">
      <c r="A135" s="48" t="s">
        <v>218</v>
      </c>
      <c r="N135" s="42"/>
    </row>
    <row r="136" spans="1:14" x14ac:dyDescent="0.3">
      <c r="A136" s="46" t="s">
        <v>219</v>
      </c>
      <c r="N136" s="42"/>
    </row>
    <row r="137" spans="1:14" x14ac:dyDescent="0.3">
      <c r="A137" s="47"/>
      <c r="N137" s="42"/>
    </row>
    <row r="138" spans="1:14" x14ac:dyDescent="0.3">
      <c r="A138" s="35" t="s">
        <v>220</v>
      </c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7"/>
    </row>
    <row r="139" spans="1:14" x14ac:dyDescent="0.3">
      <c r="A139" s="45" t="s">
        <v>221</v>
      </c>
      <c r="N139" s="42"/>
    </row>
    <row r="140" spans="1:14" x14ac:dyDescent="0.3">
      <c r="A140" s="56" t="s">
        <v>222</v>
      </c>
      <c r="N140" s="42"/>
    </row>
    <row r="141" spans="1:14" x14ac:dyDescent="0.3">
      <c r="A141" s="56" t="s">
        <v>223</v>
      </c>
      <c r="N141" s="42"/>
    </row>
    <row r="142" spans="1:14" x14ac:dyDescent="0.3">
      <c r="A142" s="45" t="s">
        <v>224</v>
      </c>
      <c r="N142" s="42"/>
    </row>
    <row r="143" spans="1:14" x14ac:dyDescent="0.3">
      <c r="A143" s="45" t="s">
        <v>210</v>
      </c>
      <c r="N143" s="42"/>
    </row>
    <row r="144" spans="1:14" x14ac:dyDescent="0.3">
      <c r="A144" s="45" t="s">
        <v>225</v>
      </c>
      <c r="N144" s="42"/>
    </row>
    <row r="145" spans="1:15" x14ac:dyDescent="0.3">
      <c r="A145" s="45" t="s">
        <v>165</v>
      </c>
      <c r="N145" s="42"/>
    </row>
    <row r="146" spans="1:15" x14ac:dyDescent="0.3">
      <c r="A146" s="45" t="s">
        <v>226</v>
      </c>
      <c r="N146" s="42"/>
    </row>
    <row r="147" spans="1:15" x14ac:dyDescent="0.3">
      <c r="A147" s="46" t="s">
        <v>227</v>
      </c>
      <c r="N147" s="42"/>
    </row>
    <row r="148" spans="1:15" x14ac:dyDescent="0.3">
      <c r="A148" s="45" t="s">
        <v>228</v>
      </c>
      <c r="N148" s="42"/>
    </row>
    <row r="149" spans="1:15" x14ac:dyDescent="0.3">
      <c r="A149" s="46" t="s">
        <v>229</v>
      </c>
      <c r="N149" s="42"/>
    </row>
    <row r="150" spans="1:15" x14ac:dyDescent="0.3">
      <c r="A150" s="44"/>
      <c r="N150" s="42"/>
    </row>
    <row r="151" spans="1:15" x14ac:dyDescent="0.3">
      <c r="A151" s="35" t="s">
        <v>230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7"/>
    </row>
    <row r="152" spans="1:15" x14ac:dyDescent="0.3">
      <c r="A152" s="45" t="s">
        <v>231</v>
      </c>
      <c r="N152" s="42"/>
    </row>
    <row r="153" spans="1:15" x14ac:dyDescent="0.3">
      <c r="A153" s="48" t="s">
        <v>232</v>
      </c>
      <c r="N153" s="42"/>
    </row>
    <row r="154" spans="1:15" x14ac:dyDescent="0.3">
      <c r="A154" s="46" t="s">
        <v>165</v>
      </c>
      <c r="N154" s="42"/>
    </row>
    <row r="155" spans="1:15" x14ac:dyDescent="0.3">
      <c r="A155" s="46" t="s">
        <v>233</v>
      </c>
      <c r="N155" s="42"/>
    </row>
    <row r="156" spans="1:15" x14ac:dyDescent="0.3">
      <c r="A156" s="46" t="s">
        <v>234</v>
      </c>
      <c r="N156" s="42"/>
      <c r="O156" t="s">
        <v>143</v>
      </c>
    </row>
    <row r="157" spans="1:15" x14ac:dyDescent="0.3">
      <c r="A157" s="46" t="s">
        <v>235</v>
      </c>
      <c r="N157" s="42"/>
    </row>
    <row r="158" spans="1:15" x14ac:dyDescent="0.3">
      <c r="A158" s="48" t="s">
        <v>236</v>
      </c>
      <c r="N158" s="42"/>
    </row>
    <row r="159" spans="1:15" x14ac:dyDescent="0.3">
      <c r="A159" s="48" t="s">
        <v>237</v>
      </c>
      <c r="N159" s="42"/>
    </row>
    <row r="160" spans="1:15" x14ac:dyDescent="0.3">
      <c r="A160" s="48" t="s">
        <v>238</v>
      </c>
      <c r="N160" s="42"/>
    </row>
    <row r="161" spans="1:14" x14ac:dyDescent="0.3">
      <c r="A161" s="46" t="s">
        <v>239</v>
      </c>
      <c r="N161" s="42"/>
    </row>
    <row r="162" spans="1:14" x14ac:dyDescent="0.3">
      <c r="A162" s="48" t="s">
        <v>240</v>
      </c>
      <c r="N162" s="42"/>
    </row>
    <row r="163" spans="1:14" x14ac:dyDescent="0.3">
      <c r="A163" s="48" t="s">
        <v>241</v>
      </c>
      <c r="N163" s="42"/>
    </row>
    <row r="164" spans="1:14" x14ac:dyDescent="0.3">
      <c r="A164" s="46" t="s">
        <v>242</v>
      </c>
      <c r="N164" s="42"/>
    </row>
    <row r="165" spans="1:14" x14ac:dyDescent="0.3">
      <c r="A165" s="48" t="s">
        <v>243</v>
      </c>
      <c r="N165" s="42"/>
    </row>
    <row r="166" spans="1:14" x14ac:dyDescent="0.3">
      <c r="A166" s="44"/>
      <c r="N166" s="42"/>
    </row>
    <row r="167" spans="1:14" x14ac:dyDescent="0.3">
      <c r="A167" s="35" t="s">
        <v>244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7"/>
    </row>
    <row r="168" spans="1:14" x14ac:dyDescent="0.3">
      <c r="A168" s="45" t="s">
        <v>245</v>
      </c>
      <c r="N168" s="42"/>
    </row>
    <row r="169" spans="1:14" x14ac:dyDescent="0.3">
      <c r="A169" s="46" t="s">
        <v>246</v>
      </c>
      <c r="N169" s="42"/>
    </row>
    <row r="170" spans="1:14" x14ac:dyDescent="0.3">
      <c r="A170" s="46" t="s">
        <v>247</v>
      </c>
      <c r="N170" s="42"/>
    </row>
    <row r="171" spans="1:14" x14ac:dyDescent="0.3">
      <c r="A171" s="47"/>
      <c r="N171" s="42"/>
    </row>
    <row r="172" spans="1:14" x14ac:dyDescent="0.3">
      <c r="A172" s="35" t="s">
        <v>248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7"/>
    </row>
    <row r="173" spans="1:14" x14ac:dyDescent="0.3">
      <c r="A173" s="45" t="s">
        <v>249</v>
      </c>
      <c r="N173" s="42"/>
    </row>
    <row r="174" spans="1:14" x14ac:dyDescent="0.3">
      <c r="A174" s="45" t="s">
        <v>250</v>
      </c>
      <c r="N174" s="42"/>
    </row>
    <row r="175" spans="1:14" x14ac:dyDescent="0.3">
      <c r="A175" s="47"/>
      <c r="N175" s="42"/>
    </row>
    <row r="176" spans="1:14" x14ac:dyDescent="0.3">
      <c r="A176" s="35" t="s">
        <v>251</v>
      </c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7"/>
    </row>
    <row r="177" spans="1:14" x14ac:dyDescent="0.3">
      <c r="A177" s="45" t="s">
        <v>252</v>
      </c>
      <c r="N177" s="42"/>
    </row>
    <row r="178" spans="1:14" x14ac:dyDescent="0.3">
      <c r="A178" s="45" t="s">
        <v>253</v>
      </c>
      <c r="N178" s="42"/>
    </row>
    <row r="179" spans="1:14" ht="15.6" x14ac:dyDescent="0.3">
      <c r="A179" s="45" t="s">
        <v>254</v>
      </c>
      <c r="N179" s="42"/>
    </row>
    <row r="180" spans="1:14" x14ac:dyDescent="0.3">
      <c r="A180" s="45" t="s">
        <v>255</v>
      </c>
      <c r="N180" s="42"/>
    </row>
    <row r="181" spans="1:14" x14ac:dyDescent="0.3">
      <c r="A181" s="46" t="s">
        <v>256</v>
      </c>
      <c r="N181" s="42"/>
    </row>
    <row r="182" spans="1:14" x14ac:dyDescent="0.3">
      <c r="A182" s="46" t="s">
        <v>257</v>
      </c>
      <c r="N182" s="42"/>
    </row>
    <row r="183" spans="1:14" x14ac:dyDescent="0.3">
      <c r="A183" s="41" t="s">
        <v>258</v>
      </c>
      <c r="N183" s="42"/>
    </row>
    <row r="184" spans="1:14" x14ac:dyDescent="0.3">
      <c r="A184" s="41"/>
      <c r="N184" s="42"/>
    </row>
    <row r="185" spans="1:14" x14ac:dyDescent="0.3">
      <c r="A185" s="35" t="s">
        <v>259</v>
      </c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7"/>
    </row>
    <row r="186" spans="1:14" x14ac:dyDescent="0.3">
      <c r="A186" s="45" t="s">
        <v>260</v>
      </c>
      <c r="N186" s="42"/>
    </row>
    <row r="187" spans="1:14" x14ac:dyDescent="0.3">
      <c r="A187" s="45" t="s">
        <v>261</v>
      </c>
      <c r="N187" s="42"/>
    </row>
    <row r="188" spans="1:14" x14ac:dyDescent="0.3">
      <c r="A188" s="45" t="s">
        <v>262</v>
      </c>
      <c r="N188" s="42"/>
    </row>
    <row r="189" spans="1:14" x14ac:dyDescent="0.3">
      <c r="A189" s="45" t="s">
        <v>263</v>
      </c>
      <c r="N189" s="42"/>
    </row>
    <row r="190" spans="1:14" x14ac:dyDescent="0.3">
      <c r="A190" s="45" t="s">
        <v>264</v>
      </c>
      <c r="N190" s="42"/>
    </row>
    <row r="191" spans="1:14" ht="15.6" x14ac:dyDescent="0.3">
      <c r="A191" s="45" t="s">
        <v>265</v>
      </c>
      <c r="N191" s="42"/>
    </row>
    <row r="192" spans="1:14" x14ac:dyDescent="0.3">
      <c r="A192" s="45" t="s">
        <v>266</v>
      </c>
      <c r="N192" s="42"/>
    </row>
    <row r="193" spans="1:14" x14ac:dyDescent="0.3">
      <c r="A193" s="46" t="s">
        <v>267</v>
      </c>
      <c r="N193" s="42"/>
    </row>
    <row r="194" spans="1:14" x14ac:dyDescent="0.3">
      <c r="A194" s="46" t="s">
        <v>268</v>
      </c>
      <c r="N194" s="42"/>
    </row>
    <row r="195" spans="1:14" x14ac:dyDescent="0.3">
      <c r="A195" s="46" t="s">
        <v>269</v>
      </c>
      <c r="N195" s="42"/>
    </row>
    <row r="196" spans="1:14" x14ac:dyDescent="0.3">
      <c r="A196" s="46"/>
      <c r="N196" s="42"/>
    </row>
    <row r="197" spans="1:14" x14ac:dyDescent="0.3">
      <c r="A197" s="35" t="s">
        <v>55</v>
      </c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7"/>
    </row>
    <row r="198" spans="1:14" x14ac:dyDescent="0.3">
      <c r="A198" s="45" t="s">
        <v>270</v>
      </c>
      <c r="N198" s="42"/>
    </row>
    <row r="199" spans="1:14" x14ac:dyDescent="0.3">
      <c r="A199" s="45" t="s">
        <v>165</v>
      </c>
      <c r="N199" s="42"/>
    </row>
    <row r="200" spans="1:14" ht="15.6" x14ac:dyDescent="0.3">
      <c r="A200" s="46" t="s">
        <v>271</v>
      </c>
      <c r="N200" s="42"/>
    </row>
    <row r="201" spans="1:14" ht="15.6" x14ac:dyDescent="0.3">
      <c r="A201" s="46" t="s">
        <v>272</v>
      </c>
      <c r="N201" s="42"/>
    </row>
    <row r="202" spans="1:14" x14ac:dyDescent="0.3">
      <c r="A202" s="35" t="s">
        <v>273</v>
      </c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7"/>
    </row>
    <row r="203" spans="1:14" x14ac:dyDescent="0.3">
      <c r="A203" s="45" t="s">
        <v>274</v>
      </c>
      <c r="N203" s="42"/>
    </row>
    <row r="204" spans="1:14" x14ac:dyDescent="0.3">
      <c r="A204" s="48" t="s">
        <v>275</v>
      </c>
      <c r="N204" s="42"/>
    </row>
    <row r="205" spans="1:14" x14ac:dyDescent="0.3">
      <c r="A205" s="46" t="s">
        <v>276</v>
      </c>
      <c r="N205" s="42"/>
    </row>
    <row r="206" spans="1:14" x14ac:dyDescent="0.3">
      <c r="A206" s="46" t="s">
        <v>277</v>
      </c>
      <c r="N206" s="42"/>
    </row>
    <row r="207" spans="1:14" x14ac:dyDescent="0.3">
      <c r="A207" s="46" t="s">
        <v>278</v>
      </c>
      <c r="N207" s="42"/>
    </row>
    <row r="208" spans="1:14" x14ac:dyDescent="0.3">
      <c r="A208" s="47"/>
      <c r="N208" s="42"/>
    </row>
    <row r="209" spans="1:14" x14ac:dyDescent="0.3">
      <c r="A209" s="35" t="s">
        <v>279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7"/>
    </row>
    <row r="210" spans="1:14" x14ac:dyDescent="0.3">
      <c r="A210" s="45" t="s">
        <v>280</v>
      </c>
      <c r="N210" s="42"/>
    </row>
    <row r="211" spans="1:14" x14ac:dyDescent="0.3">
      <c r="A211" s="46" t="s">
        <v>281</v>
      </c>
      <c r="N211" s="42"/>
    </row>
    <row r="212" spans="1:14" x14ac:dyDescent="0.3">
      <c r="A212" s="48" t="s">
        <v>282</v>
      </c>
      <c r="N212" s="42"/>
    </row>
    <row r="213" spans="1:14" x14ac:dyDescent="0.3">
      <c r="A213" s="48" t="s">
        <v>283</v>
      </c>
      <c r="N213" s="42"/>
    </row>
    <row r="214" spans="1:14" x14ac:dyDescent="0.3">
      <c r="A214" s="48" t="s">
        <v>284</v>
      </c>
      <c r="N214" s="42"/>
    </row>
    <row r="215" spans="1:14" x14ac:dyDescent="0.3">
      <c r="A215" s="41" t="s">
        <v>258</v>
      </c>
      <c r="N215" s="42"/>
    </row>
    <row r="216" spans="1:14" x14ac:dyDescent="0.3">
      <c r="A216" s="44"/>
      <c r="N216" s="42"/>
    </row>
    <row r="217" spans="1:14" x14ac:dyDescent="0.3">
      <c r="A217" s="35" t="s">
        <v>285</v>
      </c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7"/>
    </row>
    <row r="218" spans="1:14" x14ac:dyDescent="0.3">
      <c r="A218" s="41" t="s">
        <v>286</v>
      </c>
      <c r="N218" s="42"/>
    </row>
    <row r="219" spans="1:14" x14ac:dyDescent="0.3">
      <c r="A219" s="41" t="s">
        <v>287</v>
      </c>
      <c r="N219" s="42"/>
    </row>
    <row r="220" spans="1:14" x14ac:dyDescent="0.3">
      <c r="A220" s="44"/>
      <c r="N220" s="42"/>
    </row>
    <row r="221" spans="1:14" x14ac:dyDescent="0.3">
      <c r="A221" s="35" t="s">
        <v>288</v>
      </c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7"/>
    </row>
    <row r="222" spans="1:14" x14ac:dyDescent="0.3">
      <c r="A222" s="41" t="s">
        <v>289</v>
      </c>
      <c r="N222" s="42"/>
    </row>
    <row r="223" spans="1:14" x14ac:dyDescent="0.3">
      <c r="A223" s="44"/>
      <c r="N223" s="42"/>
    </row>
    <row r="224" spans="1:14" x14ac:dyDescent="0.3">
      <c r="A224" s="44"/>
      <c r="N224" s="42"/>
    </row>
    <row r="225" spans="1:14" x14ac:dyDescent="0.3">
      <c r="A225" s="44"/>
      <c r="N225" s="42"/>
    </row>
    <row r="226" spans="1:14" x14ac:dyDescent="0.3">
      <c r="A226" s="44"/>
      <c r="N226" s="42"/>
    </row>
    <row r="227" spans="1:14" x14ac:dyDescent="0.3">
      <c r="A227" s="44"/>
      <c r="N227" s="42"/>
    </row>
    <row r="228" spans="1:14" x14ac:dyDescent="0.3">
      <c r="A228" s="44"/>
      <c r="N228" s="42"/>
    </row>
    <row r="229" spans="1:14" x14ac:dyDescent="0.3">
      <c r="A229" s="44"/>
      <c r="N229" s="42"/>
    </row>
    <row r="230" spans="1:14" x14ac:dyDescent="0.3">
      <c r="A230" s="44"/>
      <c r="N230" s="42"/>
    </row>
    <row r="231" spans="1:14" x14ac:dyDescent="0.3">
      <c r="A231" s="44"/>
      <c r="N231" s="42"/>
    </row>
    <row r="232" spans="1:14" x14ac:dyDescent="0.3">
      <c r="A232" s="44"/>
      <c r="N232" s="42"/>
    </row>
    <row r="233" spans="1:14" x14ac:dyDescent="0.3">
      <c r="A233" s="44"/>
      <c r="N233" s="42"/>
    </row>
    <row r="234" spans="1:14" x14ac:dyDescent="0.3">
      <c r="A234" s="44"/>
      <c r="N234" s="42"/>
    </row>
    <row r="235" spans="1:14" x14ac:dyDescent="0.3">
      <c r="A235" s="44"/>
      <c r="N235" s="42"/>
    </row>
    <row r="236" spans="1:14" x14ac:dyDescent="0.3">
      <c r="A236" s="44"/>
      <c r="N236" s="42"/>
    </row>
    <row r="237" spans="1:14" x14ac:dyDescent="0.3">
      <c r="A237" s="44"/>
      <c r="N237" s="42"/>
    </row>
    <row r="238" spans="1:14" x14ac:dyDescent="0.3">
      <c r="A238" s="44"/>
      <c r="N238" s="42"/>
    </row>
    <row r="239" spans="1:14" x14ac:dyDescent="0.3">
      <c r="A239" s="44"/>
      <c r="N239" s="42"/>
    </row>
    <row r="240" spans="1:14" x14ac:dyDescent="0.3">
      <c r="A240" s="44"/>
      <c r="N240" s="42"/>
    </row>
    <row r="241" spans="1:14" x14ac:dyDescent="0.3">
      <c r="A241" s="44"/>
      <c r="N241" s="42"/>
    </row>
    <row r="242" spans="1:14" x14ac:dyDescent="0.3">
      <c r="A242" s="44"/>
      <c r="N242" s="42"/>
    </row>
    <row r="243" spans="1:14" x14ac:dyDescent="0.3">
      <c r="A243" s="44"/>
      <c r="N243" s="42"/>
    </row>
    <row r="244" spans="1:14" x14ac:dyDescent="0.3">
      <c r="A244" s="44"/>
      <c r="N244" s="42"/>
    </row>
    <row r="245" spans="1:14" x14ac:dyDescent="0.3">
      <c r="A245" s="44"/>
      <c r="N245" s="42"/>
    </row>
    <row r="246" spans="1:14" x14ac:dyDescent="0.3">
      <c r="A246" s="44"/>
      <c r="N246" s="42"/>
    </row>
    <row r="247" spans="1:14" x14ac:dyDescent="0.3">
      <c r="A247" s="44"/>
      <c r="N247" s="42"/>
    </row>
    <row r="248" spans="1:14" x14ac:dyDescent="0.3">
      <c r="A248" s="44"/>
      <c r="N248" s="42"/>
    </row>
    <row r="249" spans="1:14" x14ac:dyDescent="0.3">
      <c r="A249" s="44"/>
      <c r="N249" s="42"/>
    </row>
    <row r="250" spans="1:14" x14ac:dyDescent="0.3">
      <c r="A250" s="44"/>
      <c r="N250" s="42"/>
    </row>
    <row r="251" spans="1:14" x14ac:dyDescent="0.3">
      <c r="A251" s="44"/>
      <c r="N251" s="42"/>
    </row>
    <row r="252" spans="1:14" x14ac:dyDescent="0.3">
      <c r="A252" s="44"/>
      <c r="N252" s="42"/>
    </row>
    <row r="253" spans="1:14" x14ac:dyDescent="0.3">
      <c r="A253" s="44"/>
      <c r="N253" s="42"/>
    </row>
    <row r="254" spans="1:14" x14ac:dyDescent="0.3">
      <c r="A254" s="44"/>
      <c r="N254" s="42"/>
    </row>
    <row r="255" spans="1:14" x14ac:dyDescent="0.3">
      <c r="A255" s="44"/>
      <c r="N255" s="42"/>
    </row>
    <row r="256" spans="1:14" x14ac:dyDescent="0.3">
      <c r="A256" s="44"/>
      <c r="N256" s="42"/>
    </row>
    <row r="257" spans="1:14" x14ac:dyDescent="0.3">
      <c r="A257" s="44"/>
      <c r="N257" s="42"/>
    </row>
    <row r="258" spans="1:14" x14ac:dyDescent="0.3">
      <c r="A258" s="44"/>
      <c r="N258" s="42"/>
    </row>
    <row r="259" spans="1:14" x14ac:dyDescent="0.3">
      <c r="A259" s="44"/>
      <c r="N259" s="42"/>
    </row>
    <row r="260" spans="1:14" x14ac:dyDescent="0.3">
      <c r="A260" s="44"/>
      <c r="N260" s="42"/>
    </row>
    <row r="261" spans="1:14" x14ac:dyDescent="0.3">
      <c r="A261" s="44"/>
      <c r="N261" s="42"/>
    </row>
    <row r="262" spans="1:14" x14ac:dyDescent="0.3">
      <c r="A262" s="44"/>
      <c r="N262" s="42"/>
    </row>
    <row r="263" spans="1:14" x14ac:dyDescent="0.3">
      <c r="A263" s="44"/>
      <c r="N263" s="42"/>
    </row>
    <row r="264" spans="1:14" x14ac:dyDescent="0.3">
      <c r="A264" s="44"/>
      <c r="N264" s="42"/>
    </row>
    <row r="265" spans="1:14" x14ac:dyDescent="0.3">
      <c r="A265" s="44"/>
      <c r="N265" s="42"/>
    </row>
    <row r="266" spans="1:14" x14ac:dyDescent="0.3">
      <c r="A266" s="44"/>
      <c r="N266" s="42"/>
    </row>
    <row r="267" spans="1:14" x14ac:dyDescent="0.3">
      <c r="A267" s="44"/>
      <c r="N267" s="42"/>
    </row>
    <row r="268" spans="1:14" x14ac:dyDescent="0.3">
      <c r="A268" s="44"/>
      <c r="N268" s="42"/>
    </row>
    <row r="269" spans="1:14" x14ac:dyDescent="0.3">
      <c r="A269" s="44"/>
      <c r="N269" s="42"/>
    </row>
    <row r="270" spans="1:14" x14ac:dyDescent="0.3">
      <c r="A270" s="44"/>
      <c r="N270" s="42"/>
    </row>
    <row r="271" spans="1:14" x14ac:dyDescent="0.3">
      <c r="A271" s="44"/>
      <c r="N271" s="42"/>
    </row>
    <row r="272" spans="1:14" x14ac:dyDescent="0.3">
      <c r="A272" s="44"/>
      <c r="N272" s="42"/>
    </row>
    <row r="273" spans="1:14" x14ac:dyDescent="0.3">
      <c r="A273" s="44"/>
      <c r="N273" s="42"/>
    </row>
    <row r="274" spans="1:14" x14ac:dyDescent="0.3">
      <c r="A274" s="44"/>
      <c r="N274" s="42"/>
    </row>
    <row r="275" spans="1:14" x14ac:dyDescent="0.3">
      <c r="A275" s="44"/>
      <c r="N275" s="42"/>
    </row>
    <row r="276" spans="1:14" x14ac:dyDescent="0.3">
      <c r="A276" s="44"/>
      <c r="N276" s="42"/>
    </row>
    <row r="277" spans="1:14" x14ac:dyDescent="0.3">
      <c r="A277" s="44"/>
      <c r="N277" s="42"/>
    </row>
    <row r="278" spans="1:14" x14ac:dyDescent="0.3">
      <c r="A278" s="44"/>
      <c r="N278" s="42"/>
    </row>
    <row r="279" spans="1:14" x14ac:dyDescent="0.3">
      <c r="A279" s="44"/>
      <c r="N279" s="42"/>
    </row>
    <row r="280" spans="1:14" x14ac:dyDescent="0.3">
      <c r="A280" s="44"/>
      <c r="N280" s="42"/>
    </row>
    <row r="281" spans="1:14" x14ac:dyDescent="0.3">
      <c r="A281" s="44"/>
      <c r="N281" s="42"/>
    </row>
    <row r="282" spans="1:14" x14ac:dyDescent="0.3">
      <c r="A282" s="44"/>
      <c r="N282" s="42"/>
    </row>
    <row r="283" spans="1:14" x14ac:dyDescent="0.3">
      <c r="A283" s="44"/>
      <c r="N283" s="42"/>
    </row>
    <row r="284" spans="1:14" x14ac:dyDescent="0.3">
      <c r="A284" s="44"/>
      <c r="N284" s="42"/>
    </row>
    <row r="285" spans="1:14" x14ac:dyDescent="0.3">
      <c r="A285" s="44"/>
      <c r="N285" s="42"/>
    </row>
    <row r="286" spans="1:14" x14ac:dyDescent="0.3">
      <c r="A286" s="44"/>
      <c r="N286" s="42"/>
    </row>
    <row r="287" spans="1:14" x14ac:dyDescent="0.3">
      <c r="A287" s="44"/>
      <c r="N287" s="42"/>
    </row>
    <row r="288" spans="1:14" x14ac:dyDescent="0.3">
      <c r="A288" s="44"/>
      <c r="N288" s="42"/>
    </row>
    <row r="289" spans="1:14" x14ac:dyDescent="0.3">
      <c r="A289" s="44"/>
      <c r="N289" s="42"/>
    </row>
    <row r="290" spans="1:14" x14ac:dyDescent="0.3">
      <c r="A290" s="44"/>
      <c r="N290" s="42"/>
    </row>
    <row r="291" spans="1:14" x14ac:dyDescent="0.3">
      <c r="A291" s="44"/>
      <c r="N291" s="42"/>
    </row>
    <row r="292" spans="1:14" x14ac:dyDescent="0.3">
      <c r="A292" s="44"/>
      <c r="N292" s="42"/>
    </row>
    <row r="293" spans="1:14" x14ac:dyDescent="0.3">
      <c r="A293" s="44"/>
      <c r="N293" s="42"/>
    </row>
    <row r="294" spans="1:14" x14ac:dyDescent="0.3">
      <c r="A294" s="44"/>
      <c r="N294" s="42"/>
    </row>
    <row r="295" spans="1:14" x14ac:dyDescent="0.3">
      <c r="A295" s="44"/>
      <c r="N295" s="42"/>
    </row>
    <row r="296" spans="1:14" x14ac:dyDescent="0.3">
      <c r="A296" s="57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9"/>
    </row>
  </sheetData>
  <printOptions horizontalCentered="1"/>
  <pageMargins left="0.3" right="0.3" top="0.45" bottom="0.75" header="0.3" footer="0.3"/>
  <pageSetup scale="87" fitToHeight="0" orientation="landscape" r:id="rId1"/>
  <headerFooter>
    <oddFooter>&amp;L&amp;D&amp;CPage &amp;P of &amp;N&amp;R&amp;F</oddFooter>
  </headerFooter>
  <rowBreaks count="7" manualBreakCount="7">
    <brk id="40" max="13" man="1"/>
    <brk id="69" max="13" man="1"/>
    <brk id="104" max="13" man="1"/>
    <brk id="137" max="13" man="1"/>
    <brk id="171" max="13" man="1"/>
    <brk id="201" max="13" man="1"/>
    <brk id="223" max="1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E7995-A4DF-487C-BCF6-3C985EB79ECA}">
  <sheetPr codeName="Sheet11">
    <tabColor rgb="FF0000FF"/>
  </sheetPr>
  <dimension ref="A1:I14"/>
  <sheetViews>
    <sheetView zoomScale="130" zoomScaleNormal="130" workbookViewId="0">
      <selection activeCell="A2" sqref="A2"/>
    </sheetView>
  </sheetViews>
  <sheetFormatPr defaultRowHeight="14.4" x14ac:dyDescent="0.3"/>
  <cols>
    <col min="1" max="1" width="11.5546875" customWidth="1"/>
    <col min="2" max="2" width="11.33203125" customWidth="1"/>
    <col min="3" max="3" width="9.6640625" customWidth="1"/>
    <col min="5" max="5" width="2" customWidth="1"/>
    <col min="6" max="6" width="11.5546875" customWidth="1"/>
    <col min="7" max="7" width="11.33203125" customWidth="1"/>
    <col min="8" max="8" width="21.6640625" customWidth="1"/>
  </cols>
  <sheetData>
    <row r="1" spans="1:9" x14ac:dyDescent="0.3">
      <c r="A1" s="20" t="s">
        <v>290</v>
      </c>
      <c r="F1" s="20" t="s">
        <v>291</v>
      </c>
    </row>
    <row r="3" spans="1:9" x14ac:dyDescent="0.3">
      <c r="A3" s="7" t="s">
        <v>8</v>
      </c>
      <c r="B3" s="7" t="s">
        <v>292</v>
      </c>
      <c r="F3" s="7" t="s">
        <v>8</v>
      </c>
      <c r="G3" s="7" t="s">
        <v>292</v>
      </c>
    </row>
    <row r="4" spans="1:9" x14ac:dyDescent="0.3">
      <c r="A4" s="3" t="s">
        <v>18</v>
      </c>
      <c r="B4" s="3">
        <v>185</v>
      </c>
      <c r="F4" s="3" t="str">
        <f>A6</f>
        <v>Chin</v>
      </c>
      <c r="G4" s="3">
        <f>B6</f>
        <v>210</v>
      </c>
    </row>
    <row r="5" spans="1:9" x14ac:dyDescent="0.3">
      <c r="A5" s="3" t="s">
        <v>19</v>
      </c>
      <c r="B5" s="3">
        <v>250</v>
      </c>
      <c r="F5" s="3" t="str">
        <f>A10</f>
        <v>Kip</v>
      </c>
      <c r="G5" s="3">
        <f>B10</f>
        <v>370</v>
      </c>
    </row>
    <row r="6" spans="1:9" x14ac:dyDescent="0.3">
      <c r="A6" s="3" t="s">
        <v>20</v>
      </c>
      <c r="B6" s="3">
        <v>210</v>
      </c>
      <c r="F6" s="3" t="str">
        <f>A4</f>
        <v>Jo</v>
      </c>
      <c r="G6" s="3">
        <f>B4</f>
        <v>185</v>
      </c>
    </row>
    <row r="7" spans="1:9" x14ac:dyDescent="0.3">
      <c r="A7" s="3" t="s">
        <v>21</v>
      </c>
      <c r="B7" s="3">
        <v>310</v>
      </c>
    </row>
    <row r="8" spans="1:9" x14ac:dyDescent="0.3">
      <c r="A8" s="3" t="s">
        <v>23</v>
      </c>
      <c r="B8" s="3">
        <v>298</v>
      </c>
      <c r="F8" s="1" t="s">
        <v>2</v>
      </c>
      <c r="G8" s="34"/>
      <c r="H8" s="2"/>
      <c r="I8" s="3">
        <v>3</v>
      </c>
    </row>
    <row r="9" spans="1:9" x14ac:dyDescent="0.3">
      <c r="A9" s="3" t="s">
        <v>24</v>
      </c>
      <c r="B9" s="3">
        <v>402</v>
      </c>
      <c r="F9" s="1" t="s">
        <v>293</v>
      </c>
      <c r="G9" s="34"/>
      <c r="H9" s="2"/>
      <c r="I9" s="6"/>
    </row>
    <row r="10" spans="1:9" x14ac:dyDescent="0.3">
      <c r="A10" s="3" t="s">
        <v>25</v>
      </c>
      <c r="B10" s="3">
        <v>370</v>
      </c>
    </row>
    <row r="11" spans="1:9" x14ac:dyDescent="0.3">
      <c r="F11" s="1" t="s">
        <v>436</v>
      </c>
      <c r="G11" s="34"/>
      <c r="H11" s="2"/>
      <c r="I11" s="6"/>
    </row>
    <row r="12" spans="1:9" x14ac:dyDescent="0.3">
      <c r="A12" s="1" t="s">
        <v>0</v>
      </c>
      <c r="B12" s="34"/>
      <c r="C12" s="2"/>
      <c r="D12" s="6">
        <f>COUNTA(A4:A10)</f>
        <v>7</v>
      </c>
    </row>
    <row r="13" spans="1:9" x14ac:dyDescent="0.3">
      <c r="A13" s="1" t="s">
        <v>437</v>
      </c>
      <c r="B13" s="34"/>
      <c r="C13" s="2"/>
      <c r="D13" s="6">
        <f>AVERAGE(B4:B10)</f>
        <v>289.28571428571428</v>
      </c>
    </row>
    <row r="14" spans="1:9" x14ac:dyDescent="0.3">
      <c r="A14" s="1" t="s">
        <v>294</v>
      </c>
      <c r="B14" s="34"/>
      <c r="C14" s="2"/>
      <c r="D14" s="6">
        <f>_xlfn.STDEV.P(B4:B10)</f>
        <v>74.093983341071223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B759F-943B-47C0-AF63-D1D296582E40}">
  <sheetPr codeName="Sheet12">
    <tabColor rgb="FFFF0000"/>
  </sheetPr>
  <dimension ref="A1:I14"/>
  <sheetViews>
    <sheetView zoomScale="130" zoomScaleNormal="130" workbookViewId="0">
      <selection activeCell="A2" sqref="A2"/>
    </sheetView>
  </sheetViews>
  <sheetFormatPr defaultRowHeight="14.4" x14ac:dyDescent="0.3"/>
  <cols>
    <col min="1" max="1" width="11.5546875" customWidth="1"/>
    <col min="2" max="2" width="11.33203125" customWidth="1"/>
    <col min="3" max="3" width="9.6640625" customWidth="1"/>
    <col min="5" max="5" width="2" customWidth="1"/>
    <col min="6" max="6" width="11.5546875" customWidth="1"/>
    <col min="7" max="7" width="11.33203125" customWidth="1"/>
    <col min="8" max="8" width="21.6640625" customWidth="1"/>
  </cols>
  <sheetData>
    <row r="1" spans="1:9" x14ac:dyDescent="0.3">
      <c r="A1" s="20" t="s">
        <v>290</v>
      </c>
      <c r="F1" s="20" t="s">
        <v>291</v>
      </c>
    </row>
    <row r="3" spans="1:9" x14ac:dyDescent="0.3">
      <c r="A3" s="7" t="s">
        <v>8</v>
      </c>
      <c r="B3" s="7" t="s">
        <v>292</v>
      </c>
      <c r="F3" s="7" t="s">
        <v>8</v>
      </c>
      <c r="G3" s="7" t="s">
        <v>292</v>
      </c>
    </row>
    <row r="4" spans="1:9" x14ac:dyDescent="0.3">
      <c r="A4" s="3" t="s">
        <v>18</v>
      </c>
      <c r="B4" s="3">
        <v>185</v>
      </c>
      <c r="F4" s="3" t="str">
        <f>A6</f>
        <v>Chin</v>
      </c>
      <c r="G4" s="3">
        <f>B6</f>
        <v>210</v>
      </c>
    </row>
    <row r="5" spans="1:9" x14ac:dyDescent="0.3">
      <c r="A5" s="3" t="s">
        <v>19</v>
      </c>
      <c r="B5" s="3">
        <v>250</v>
      </c>
      <c r="F5" s="3" t="str">
        <f>A10</f>
        <v>Kip</v>
      </c>
      <c r="G5" s="3">
        <f>B10</f>
        <v>370</v>
      </c>
    </row>
    <row r="6" spans="1:9" x14ac:dyDescent="0.3">
      <c r="A6" s="3" t="s">
        <v>20</v>
      </c>
      <c r="B6" s="3">
        <v>210</v>
      </c>
      <c r="F6" s="3" t="str">
        <f>A4</f>
        <v>Jo</v>
      </c>
      <c r="G6" s="3">
        <f>B4</f>
        <v>185</v>
      </c>
    </row>
    <row r="7" spans="1:9" x14ac:dyDescent="0.3">
      <c r="A7" s="3" t="s">
        <v>21</v>
      </c>
      <c r="B7" s="3">
        <v>310</v>
      </c>
    </row>
    <row r="8" spans="1:9" x14ac:dyDescent="0.3">
      <c r="A8" s="3" t="s">
        <v>23</v>
      </c>
      <c r="B8" s="3">
        <v>298</v>
      </c>
      <c r="F8" s="1" t="s">
        <v>2</v>
      </c>
      <c r="G8" s="34"/>
      <c r="H8" s="2"/>
      <c r="I8" s="3">
        <v>3</v>
      </c>
    </row>
    <row r="9" spans="1:9" x14ac:dyDescent="0.3">
      <c r="A9" s="3" t="s">
        <v>24</v>
      </c>
      <c r="B9" s="3">
        <v>402</v>
      </c>
      <c r="F9" s="1" t="s">
        <v>293</v>
      </c>
      <c r="G9" s="34"/>
      <c r="H9" s="2"/>
      <c r="I9" s="6"/>
    </row>
    <row r="10" spans="1:9" x14ac:dyDescent="0.3">
      <c r="A10" s="3" t="s">
        <v>25</v>
      </c>
      <c r="B10" s="3">
        <v>370</v>
      </c>
    </row>
    <row r="11" spans="1:9" x14ac:dyDescent="0.3">
      <c r="F11" s="1" t="s">
        <v>436</v>
      </c>
      <c r="G11" s="34"/>
      <c r="H11" s="2"/>
      <c r="I11" s="6"/>
    </row>
    <row r="12" spans="1:9" x14ac:dyDescent="0.3">
      <c r="A12" s="1" t="s">
        <v>0</v>
      </c>
      <c r="B12" s="34"/>
      <c r="C12" s="2"/>
      <c r="D12" s="6"/>
    </row>
    <row r="13" spans="1:9" x14ac:dyDescent="0.3">
      <c r="A13" s="1" t="s">
        <v>437</v>
      </c>
      <c r="B13" s="34"/>
      <c r="C13" s="2"/>
      <c r="D13" s="6"/>
    </row>
    <row r="14" spans="1:9" x14ac:dyDescent="0.3">
      <c r="A14" s="1" t="s">
        <v>294</v>
      </c>
      <c r="B14" s="34"/>
      <c r="C14" s="2"/>
      <c r="D14" s="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9FD7E-1EE2-439C-8848-C3017DA10C98}">
  <sheetPr codeName="Sheet15">
    <tabColor rgb="FF0000FF"/>
  </sheetPr>
  <dimension ref="A1:L41"/>
  <sheetViews>
    <sheetView zoomScale="130" zoomScaleNormal="130" workbookViewId="0">
      <selection activeCell="A4" sqref="A4"/>
    </sheetView>
  </sheetViews>
  <sheetFormatPr defaultRowHeight="14.4" x14ac:dyDescent="0.3"/>
  <cols>
    <col min="1" max="1" width="14" customWidth="1"/>
    <col min="2" max="2" width="12.109375" customWidth="1"/>
    <col min="3" max="3" width="10.5546875" customWidth="1"/>
    <col min="4" max="6" width="11.5546875" customWidth="1"/>
    <col min="11" max="11" width="11.109375" customWidth="1"/>
    <col min="12" max="12" width="33.109375" customWidth="1"/>
  </cols>
  <sheetData>
    <row r="1" spans="1:12" x14ac:dyDescent="0.3">
      <c r="A1" s="1" t="s">
        <v>0</v>
      </c>
      <c r="B1" s="2"/>
      <c r="C1" s="3">
        <f>COUNTA(A6:A12)</f>
        <v>7</v>
      </c>
    </row>
    <row r="2" spans="1:12" x14ac:dyDescent="0.3">
      <c r="A2" s="1" t="s">
        <v>2</v>
      </c>
      <c r="B2" s="2"/>
      <c r="C2" s="3">
        <v>3</v>
      </c>
    </row>
    <row r="3" spans="1:12" x14ac:dyDescent="0.3">
      <c r="A3" s="1" t="s">
        <v>4</v>
      </c>
      <c r="B3" s="2"/>
      <c r="C3" s="6">
        <f>COMBIN(C1,C2)</f>
        <v>35</v>
      </c>
      <c r="L3" s="60">
        <f ca="1">RAND()</f>
        <v>0.92491550421136093</v>
      </c>
    </row>
    <row r="5" spans="1:12" x14ac:dyDescent="0.3">
      <c r="A5" s="7" t="s">
        <v>8</v>
      </c>
      <c r="B5" s="7" t="s">
        <v>292</v>
      </c>
      <c r="D5" s="8" t="s">
        <v>10</v>
      </c>
      <c r="E5" s="8" t="s">
        <v>11</v>
      </c>
      <c r="F5" s="8" t="s">
        <v>12</v>
      </c>
      <c r="G5" s="8" t="s">
        <v>13</v>
      </c>
      <c r="H5" s="8" t="s">
        <v>14</v>
      </c>
      <c r="I5" s="8" t="s">
        <v>15</v>
      </c>
      <c r="J5" s="9" t="s">
        <v>61</v>
      </c>
      <c r="K5" s="9" t="s">
        <v>17</v>
      </c>
    </row>
    <row r="6" spans="1:12" x14ac:dyDescent="0.3">
      <c r="A6" s="3" t="s">
        <v>18</v>
      </c>
      <c r="B6" s="3">
        <v>185</v>
      </c>
      <c r="D6" s="3" t="s">
        <v>18</v>
      </c>
      <c r="E6" s="3" t="s">
        <v>19</v>
      </c>
      <c r="F6" s="3" t="s">
        <v>20</v>
      </c>
      <c r="G6" s="6"/>
      <c r="H6" s="6"/>
      <c r="I6" s="6"/>
      <c r="J6" s="6"/>
      <c r="K6" s="6"/>
    </row>
    <row r="7" spans="1:12" x14ac:dyDescent="0.3">
      <c r="A7" s="3" t="s">
        <v>19</v>
      </c>
      <c r="B7" s="3">
        <v>250</v>
      </c>
      <c r="D7" s="3" t="s">
        <v>18</v>
      </c>
      <c r="E7" s="3" t="s">
        <v>19</v>
      </c>
      <c r="F7" s="3" t="s">
        <v>21</v>
      </c>
      <c r="G7" s="6"/>
      <c r="H7" s="6"/>
      <c r="I7" s="6"/>
      <c r="J7" s="6"/>
      <c r="K7" s="6"/>
    </row>
    <row r="8" spans="1:12" x14ac:dyDescent="0.3">
      <c r="A8" s="3" t="s">
        <v>20</v>
      </c>
      <c r="B8" s="3">
        <v>210</v>
      </c>
      <c r="D8" s="3" t="s">
        <v>18</v>
      </c>
      <c r="E8" s="3" t="s">
        <v>19</v>
      </c>
      <c r="F8" s="3" t="s">
        <v>23</v>
      </c>
      <c r="G8" s="6"/>
      <c r="H8" s="6"/>
      <c r="I8" s="6"/>
      <c r="J8" s="6"/>
      <c r="K8" s="6"/>
    </row>
    <row r="9" spans="1:12" x14ac:dyDescent="0.3">
      <c r="A9" s="3" t="s">
        <v>21</v>
      </c>
      <c r="B9" s="3">
        <v>310</v>
      </c>
      <c r="D9" s="3" t="s">
        <v>18</v>
      </c>
      <c r="E9" s="3" t="s">
        <v>19</v>
      </c>
      <c r="F9" s="3" t="s">
        <v>24</v>
      </c>
      <c r="G9" s="6"/>
      <c r="H9" s="6"/>
      <c r="I9" s="6"/>
      <c r="J9" s="6"/>
      <c r="K9" s="6"/>
    </row>
    <row r="10" spans="1:12" x14ac:dyDescent="0.3">
      <c r="A10" s="3" t="s">
        <v>23</v>
      </c>
      <c r="B10" s="3">
        <v>298</v>
      </c>
      <c r="D10" s="3" t="s">
        <v>18</v>
      </c>
      <c r="E10" s="3" t="s">
        <v>19</v>
      </c>
      <c r="F10" s="3" t="s">
        <v>25</v>
      </c>
      <c r="G10" s="6"/>
      <c r="H10" s="6"/>
      <c r="I10" s="6"/>
      <c r="J10" s="6"/>
      <c r="K10" s="6"/>
    </row>
    <row r="11" spans="1:12" x14ac:dyDescent="0.3">
      <c r="A11" s="3" t="s">
        <v>24</v>
      </c>
      <c r="B11" s="3">
        <v>402</v>
      </c>
      <c r="D11" s="3" t="s">
        <v>18</v>
      </c>
      <c r="E11" s="3" t="s">
        <v>20</v>
      </c>
      <c r="F11" s="3" t="s">
        <v>21</v>
      </c>
      <c r="G11" s="6"/>
      <c r="H11" s="6"/>
      <c r="I11" s="6"/>
      <c r="J11" s="6"/>
      <c r="K11" s="6"/>
    </row>
    <row r="12" spans="1:12" x14ac:dyDescent="0.3">
      <c r="A12" s="3" t="s">
        <v>25</v>
      </c>
      <c r="B12" s="3">
        <v>370</v>
      </c>
      <c r="D12" s="3" t="s">
        <v>18</v>
      </c>
      <c r="E12" s="3" t="s">
        <v>20</v>
      </c>
      <c r="F12" s="3" t="s">
        <v>23</v>
      </c>
      <c r="G12" s="6"/>
      <c r="H12" s="6"/>
      <c r="I12" s="6"/>
      <c r="J12" s="6"/>
      <c r="K12" s="6"/>
    </row>
    <row r="13" spans="1:12" x14ac:dyDescent="0.3">
      <c r="D13" s="3" t="s">
        <v>18</v>
      </c>
      <c r="E13" s="3" t="s">
        <v>20</v>
      </c>
      <c r="F13" s="3" t="s">
        <v>24</v>
      </c>
      <c r="G13" s="6"/>
      <c r="H13" s="6"/>
      <c r="I13" s="6"/>
      <c r="J13" s="6"/>
      <c r="K13" s="6"/>
    </row>
    <row r="14" spans="1:12" x14ac:dyDescent="0.3">
      <c r="D14" s="3" t="s">
        <v>18</v>
      </c>
      <c r="E14" s="3" t="s">
        <v>20</v>
      </c>
      <c r="F14" s="3" t="s">
        <v>25</v>
      </c>
      <c r="G14" s="6"/>
      <c r="H14" s="6"/>
      <c r="I14" s="6"/>
      <c r="J14" s="6"/>
      <c r="K14" s="6"/>
    </row>
    <row r="15" spans="1:12" x14ac:dyDescent="0.3">
      <c r="D15" s="3" t="s">
        <v>18</v>
      </c>
      <c r="E15" s="3" t="s">
        <v>21</v>
      </c>
      <c r="F15" s="3" t="s">
        <v>23</v>
      </c>
      <c r="G15" s="6"/>
      <c r="H15" s="6"/>
      <c r="I15" s="6"/>
      <c r="J15" s="6"/>
      <c r="K15" s="6"/>
    </row>
    <row r="16" spans="1:12" x14ac:dyDescent="0.3">
      <c r="D16" s="3" t="s">
        <v>18</v>
      </c>
      <c r="E16" s="3" t="s">
        <v>21</v>
      </c>
      <c r="F16" s="3" t="s">
        <v>24</v>
      </c>
      <c r="G16" s="6"/>
      <c r="H16" s="6"/>
      <c r="I16" s="6"/>
      <c r="J16" s="6"/>
      <c r="K16" s="6"/>
    </row>
    <row r="17" spans="4:11" x14ac:dyDescent="0.3">
      <c r="D17" s="3" t="s">
        <v>18</v>
      </c>
      <c r="E17" s="3" t="s">
        <v>21</v>
      </c>
      <c r="F17" s="3" t="s">
        <v>25</v>
      </c>
      <c r="G17" s="6"/>
      <c r="H17" s="6"/>
      <c r="I17" s="6"/>
      <c r="J17" s="6"/>
      <c r="K17" s="6"/>
    </row>
    <row r="18" spans="4:11" x14ac:dyDescent="0.3">
      <c r="D18" s="3" t="s">
        <v>18</v>
      </c>
      <c r="E18" s="3" t="s">
        <v>23</v>
      </c>
      <c r="F18" s="3" t="s">
        <v>24</v>
      </c>
      <c r="G18" s="6"/>
      <c r="H18" s="6"/>
      <c r="I18" s="6"/>
      <c r="J18" s="6"/>
      <c r="K18" s="6"/>
    </row>
    <row r="19" spans="4:11" x14ac:dyDescent="0.3">
      <c r="D19" s="3" t="s">
        <v>18</v>
      </c>
      <c r="E19" s="3" t="s">
        <v>23</v>
      </c>
      <c r="F19" s="3" t="s">
        <v>25</v>
      </c>
      <c r="G19" s="6"/>
      <c r="H19" s="6"/>
      <c r="I19" s="6"/>
      <c r="J19" s="6"/>
      <c r="K19" s="6"/>
    </row>
    <row r="20" spans="4:11" x14ac:dyDescent="0.3">
      <c r="D20" s="3" t="s">
        <v>18</v>
      </c>
      <c r="E20" s="3" t="s">
        <v>24</v>
      </c>
      <c r="F20" s="3" t="s">
        <v>25</v>
      </c>
      <c r="G20" s="6"/>
      <c r="H20" s="6"/>
      <c r="I20" s="6"/>
      <c r="J20" s="6"/>
      <c r="K20" s="6"/>
    </row>
    <row r="21" spans="4:11" x14ac:dyDescent="0.3">
      <c r="D21" s="3" t="s">
        <v>19</v>
      </c>
      <c r="E21" s="3" t="s">
        <v>20</v>
      </c>
      <c r="F21" s="3" t="s">
        <v>21</v>
      </c>
      <c r="G21" s="6"/>
      <c r="H21" s="6"/>
      <c r="I21" s="6"/>
      <c r="J21" s="6"/>
      <c r="K21" s="6"/>
    </row>
    <row r="22" spans="4:11" x14ac:dyDescent="0.3">
      <c r="D22" s="3" t="s">
        <v>19</v>
      </c>
      <c r="E22" s="3" t="s">
        <v>20</v>
      </c>
      <c r="F22" s="3" t="s">
        <v>23</v>
      </c>
      <c r="G22" s="6"/>
      <c r="H22" s="6"/>
      <c r="I22" s="6"/>
      <c r="J22" s="6"/>
      <c r="K22" s="6"/>
    </row>
    <row r="23" spans="4:11" x14ac:dyDescent="0.3">
      <c r="D23" s="3" t="s">
        <v>19</v>
      </c>
      <c r="E23" s="3" t="s">
        <v>20</v>
      </c>
      <c r="F23" s="3" t="s">
        <v>24</v>
      </c>
      <c r="G23" s="6"/>
      <c r="H23" s="6"/>
      <c r="I23" s="6"/>
      <c r="J23" s="6"/>
      <c r="K23" s="6"/>
    </row>
    <row r="24" spans="4:11" x14ac:dyDescent="0.3">
      <c r="D24" s="3" t="s">
        <v>19</v>
      </c>
      <c r="E24" s="3" t="s">
        <v>20</v>
      </c>
      <c r="F24" s="3" t="s">
        <v>25</v>
      </c>
      <c r="G24" s="6"/>
      <c r="H24" s="6"/>
      <c r="I24" s="6"/>
      <c r="J24" s="6"/>
      <c r="K24" s="6"/>
    </row>
    <row r="25" spans="4:11" x14ac:dyDescent="0.3">
      <c r="D25" s="3" t="s">
        <v>19</v>
      </c>
      <c r="E25" s="3" t="s">
        <v>21</v>
      </c>
      <c r="F25" s="3" t="s">
        <v>23</v>
      </c>
      <c r="G25" s="6"/>
      <c r="H25" s="6"/>
      <c r="I25" s="6"/>
      <c r="J25" s="6"/>
      <c r="K25" s="6"/>
    </row>
    <row r="26" spans="4:11" x14ac:dyDescent="0.3">
      <c r="D26" s="3" t="s">
        <v>19</v>
      </c>
      <c r="E26" s="3" t="s">
        <v>21</v>
      </c>
      <c r="F26" s="3" t="s">
        <v>24</v>
      </c>
      <c r="G26" s="6"/>
      <c r="H26" s="6"/>
      <c r="I26" s="6"/>
      <c r="J26" s="6"/>
      <c r="K26" s="6"/>
    </row>
    <row r="27" spans="4:11" x14ac:dyDescent="0.3">
      <c r="D27" s="3" t="s">
        <v>19</v>
      </c>
      <c r="E27" s="3" t="s">
        <v>21</v>
      </c>
      <c r="F27" s="3" t="s">
        <v>25</v>
      </c>
      <c r="G27" s="6"/>
      <c r="H27" s="6"/>
      <c r="I27" s="6"/>
      <c r="J27" s="6"/>
      <c r="K27" s="6"/>
    </row>
    <row r="28" spans="4:11" x14ac:dyDescent="0.3">
      <c r="D28" s="3" t="s">
        <v>19</v>
      </c>
      <c r="E28" s="3" t="s">
        <v>23</v>
      </c>
      <c r="F28" s="3" t="s">
        <v>24</v>
      </c>
      <c r="G28" s="6"/>
      <c r="H28" s="6"/>
      <c r="I28" s="6"/>
      <c r="J28" s="6"/>
      <c r="K28" s="6"/>
    </row>
    <row r="29" spans="4:11" x14ac:dyDescent="0.3">
      <c r="D29" s="3" t="s">
        <v>19</v>
      </c>
      <c r="E29" s="3" t="s">
        <v>23</v>
      </c>
      <c r="F29" s="3" t="s">
        <v>25</v>
      </c>
      <c r="G29" s="6"/>
      <c r="H29" s="6"/>
      <c r="I29" s="6"/>
      <c r="J29" s="6"/>
      <c r="K29" s="6"/>
    </row>
    <row r="30" spans="4:11" x14ac:dyDescent="0.3">
      <c r="D30" s="3" t="s">
        <v>19</v>
      </c>
      <c r="E30" s="3" t="s">
        <v>24</v>
      </c>
      <c r="F30" s="3" t="s">
        <v>25</v>
      </c>
      <c r="G30" s="6"/>
      <c r="H30" s="6"/>
      <c r="I30" s="6"/>
      <c r="J30" s="6"/>
      <c r="K30" s="6"/>
    </row>
    <row r="31" spans="4:11" x14ac:dyDescent="0.3">
      <c r="D31" s="3" t="s">
        <v>20</v>
      </c>
      <c r="E31" s="3" t="s">
        <v>21</v>
      </c>
      <c r="F31" s="3" t="s">
        <v>23</v>
      </c>
      <c r="G31" s="6"/>
      <c r="H31" s="6"/>
      <c r="I31" s="6"/>
      <c r="J31" s="6"/>
      <c r="K31" s="6"/>
    </row>
    <row r="32" spans="4:11" x14ac:dyDescent="0.3">
      <c r="D32" s="3" t="s">
        <v>20</v>
      </c>
      <c r="E32" s="3" t="s">
        <v>21</v>
      </c>
      <c r="F32" s="3" t="s">
        <v>24</v>
      </c>
      <c r="G32" s="6"/>
      <c r="H32" s="6"/>
      <c r="I32" s="6"/>
      <c r="J32" s="6"/>
      <c r="K32" s="6"/>
    </row>
    <row r="33" spans="4:11" x14ac:dyDescent="0.3">
      <c r="D33" s="3" t="s">
        <v>20</v>
      </c>
      <c r="E33" s="3" t="s">
        <v>21</v>
      </c>
      <c r="F33" s="3" t="s">
        <v>25</v>
      </c>
      <c r="G33" s="6"/>
      <c r="H33" s="6"/>
      <c r="I33" s="6"/>
      <c r="J33" s="6"/>
      <c r="K33" s="6"/>
    </row>
    <row r="34" spans="4:11" x14ac:dyDescent="0.3">
      <c r="D34" s="3" t="s">
        <v>20</v>
      </c>
      <c r="E34" s="3" t="s">
        <v>23</v>
      </c>
      <c r="F34" s="3" t="s">
        <v>24</v>
      </c>
      <c r="G34" s="6"/>
      <c r="H34" s="6"/>
      <c r="I34" s="6"/>
      <c r="J34" s="6"/>
      <c r="K34" s="6"/>
    </row>
    <row r="35" spans="4:11" x14ac:dyDescent="0.3">
      <c r="D35" s="3" t="s">
        <v>20</v>
      </c>
      <c r="E35" s="3" t="s">
        <v>23</v>
      </c>
      <c r="F35" s="3" t="s">
        <v>25</v>
      </c>
      <c r="G35" s="6"/>
      <c r="H35" s="6"/>
      <c r="I35" s="6"/>
      <c r="J35" s="6"/>
      <c r="K35" s="6"/>
    </row>
    <row r="36" spans="4:11" x14ac:dyDescent="0.3">
      <c r="D36" s="3" t="s">
        <v>20</v>
      </c>
      <c r="E36" s="3" t="s">
        <v>24</v>
      </c>
      <c r="F36" s="3" t="s">
        <v>25</v>
      </c>
      <c r="G36" s="6"/>
      <c r="H36" s="6"/>
      <c r="I36" s="6"/>
      <c r="J36" s="6"/>
      <c r="K36" s="6"/>
    </row>
    <row r="37" spans="4:11" x14ac:dyDescent="0.3">
      <c r="D37" s="3" t="s">
        <v>21</v>
      </c>
      <c r="E37" s="3" t="s">
        <v>23</v>
      </c>
      <c r="F37" s="3" t="s">
        <v>24</v>
      </c>
      <c r="G37" s="6"/>
      <c r="H37" s="6"/>
      <c r="I37" s="6"/>
      <c r="J37" s="6"/>
      <c r="K37" s="6"/>
    </row>
    <row r="38" spans="4:11" x14ac:dyDescent="0.3">
      <c r="D38" s="3" t="s">
        <v>21</v>
      </c>
      <c r="E38" s="3" t="s">
        <v>23</v>
      </c>
      <c r="F38" s="3" t="s">
        <v>25</v>
      </c>
      <c r="G38" s="6"/>
      <c r="H38" s="6"/>
      <c r="I38" s="6"/>
      <c r="J38" s="6"/>
      <c r="K38" s="6"/>
    </row>
    <row r="39" spans="4:11" x14ac:dyDescent="0.3">
      <c r="D39" s="3" t="s">
        <v>21</v>
      </c>
      <c r="E39" s="3" t="s">
        <v>24</v>
      </c>
      <c r="F39" s="3" t="s">
        <v>25</v>
      </c>
      <c r="G39" s="6"/>
      <c r="H39" s="6"/>
      <c r="I39" s="6"/>
      <c r="J39" s="6"/>
      <c r="K39" s="6"/>
    </row>
    <row r="40" spans="4:11" x14ac:dyDescent="0.3">
      <c r="D40" s="3" t="s">
        <v>23</v>
      </c>
      <c r="E40" s="3" t="s">
        <v>24</v>
      </c>
      <c r="F40" s="3" t="s">
        <v>25</v>
      </c>
      <c r="G40" s="6"/>
      <c r="H40" s="6"/>
      <c r="I40" s="6"/>
      <c r="J40" s="6"/>
      <c r="K40" s="6"/>
    </row>
    <row r="41" spans="4:11" x14ac:dyDescent="0.3">
      <c r="K41">
        <f>SUM(K6:K40)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FFF59-5156-4744-A3CB-AACC93960CD5}">
  <sheetPr codeName="Sheet16">
    <tabColor rgb="FFFF0000"/>
  </sheetPr>
  <dimension ref="A1:L41"/>
  <sheetViews>
    <sheetView zoomScale="130" zoomScaleNormal="130" workbookViewId="0">
      <selection activeCell="A4" sqref="A4"/>
    </sheetView>
  </sheetViews>
  <sheetFormatPr defaultRowHeight="14.4" x14ac:dyDescent="0.3"/>
  <cols>
    <col min="1" max="1" width="14" customWidth="1"/>
    <col min="2" max="2" width="12.109375" customWidth="1"/>
    <col min="3" max="3" width="10.5546875" customWidth="1"/>
    <col min="4" max="6" width="11.5546875" customWidth="1"/>
    <col min="11" max="11" width="11.109375" customWidth="1"/>
    <col min="12" max="12" width="33.109375" customWidth="1"/>
  </cols>
  <sheetData>
    <row r="1" spans="1:12" x14ac:dyDescent="0.3">
      <c r="A1" s="1" t="s">
        <v>0</v>
      </c>
      <c r="B1" s="2"/>
      <c r="C1" s="3">
        <f>COUNTA(A6:A12)</f>
        <v>7</v>
      </c>
    </row>
    <row r="2" spans="1:12" x14ac:dyDescent="0.3">
      <c r="A2" s="1" t="s">
        <v>2</v>
      </c>
      <c r="B2" s="2"/>
      <c r="C2" s="3">
        <v>3</v>
      </c>
    </row>
    <row r="3" spans="1:12" x14ac:dyDescent="0.3">
      <c r="A3" s="1" t="s">
        <v>4</v>
      </c>
      <c r="B3" s="2"/>
      <c r="C3" s="6">
        <f>COMBIN(C1,C2)</f>
        <v>35</v>
      </c>
      <c r="L3" s="60">
        <f ca="1">RAND()</f>
        <v>0.80981448048312588</v>
      </c>
    </row>
    <row r="5" spans="1:12" x14ac:dyDescent="0.3">
      <c r="A5" s="7" t="s">
        <v>8</v>
      </c>
      <c r="B5" s="7" t="s">
        <v>292</v>
      </c>
      <c r="D5" s="8" t="s">
        <v>10</v>
      </c>
      <c r="E5" s="8" t="s">
        <v>11</v>
      </c>
      <c r="F5" s="8" t="s">
        <v>12</v>
      </c>
      <c r="G5" s="8" t="s">
        <v>13</v>
      </c>
      <c r="H5" s="8" t="s">
        <v>14</v>
      </c>
      <c r="I5" s="8" t="s">
        <v>15</v>
      </c>
      <c r="J5" s="9" t="s">
        <v>61</v>
      </c>
      <c r="K5" s="9" t="s">
        <v>17</v>
      </c>
    </row>
    <row r="6" spans="1:12" x14ac:dyDescent="0.3">
      <c r="A6" s="3" t="s">
        <v>18</v>
      </c>
      <c r="B6" s="3">
        <v>185</v>
      </c>
      <c r="D6" s="3" t="s">
        <v>18</v>
      </c>
      <c r="E6" s="3" t="s">
        <v>19</v>
      </c>
      <c r="F6" s="3" t="s">
        <v>20</v>
      </c>
      <c r="G6" s="6" cm="1">
        <f t="array" ref="G6:I40">_xlfn.XLOOKUP(D6:F40,A6:A12,B6:B12)</f>
        <v>185</v>
      </c>
      <c r="H6" s="6">
        <v>250</v>
      </c>
      <c r="I6" s="6">
        <v>210</v>
      </c>
      <c r="J6" s="6">
        <f>AVERAGE(G6:I6)</f>
        <v>215</v>
      </c>
      <c r="K6" s="6">
        <f>1/$C$3</f>
        <v>2.8571428571428571E-2</v>
      </c>
    </row>
    <row r="7" spans="1:12" x14ac:dyDescent="0.3">
      <c r="A7" s="3" t="s">
        <v>19</v>
      </c>
      <c r="B7" s="3">
        <v>250</v>
      </c>
      <c r="D7" s="3" t="s">
        <v>18</v>
      </c>
      <c r="E7" s="3" t="s">
        <v>19</v>
      </c>
      <c r="F7" s="3" t="s">
        <v>21</v>
      </c>
      <c r="G7" s="6">
        <v>185</v>
      </c>
      <c r="H7" s="6">
        <v>250</v>
      </c>
      <c r="I7" s="6">
        <v>310</v>
      </c>
      <c r="J7" s="6">
        <f t="shared" ref="J7:J40" si="0">AVERAGE(G7:I7)</f>
        <v>248.33333333333334</v>
      </c>
      <c r="K7" s="6">
        <f t="shared" ref="K7:K40" si="1">1/$C$3</f>
        <v>2.8571428571428571E-2</v>
      </c>
    </row>
    <row r="8" spans="1:12" x14ac:dyDescent="0.3">
      <c r="A8" s="3" t="s">
        <v>20</v>
      </c>
      <c r="B8" s="3">
        <v>210</v>
      </c>
      <c r="D8" s="3" t="s">
        <v>18</v>
      </c>
      <c r="E8" s="3" t="s">
        <v>19</v>
      </c>
      <c r="F8" s="3" t="s">
        <v>23</v>
      </c>
      <c r="G8" s="6">
        <v>185</v>
      </c>
      <c r="H8" s="6">
        <v>250</v>
      </c>
      <c r="I8" s="6">
        <v>298</v>
      </c>
      <c r="J8" s="6">
        <f t="shared" si="0"/>
        <v>244.33333333333334</v>
      </c>
      <c r="K8" s="6">
        <f t="shared" si="1"/>
        <v>2.8571428571428571E-2</v>
      </c>
    </row>
    <row r="9" spans="1:12" x14ac:dyDescent="0.3">
      <c r="A9" s="3" t="s">
        <v>21</v>
      </c>
      <c r="B9" s="3">
        <v>310</v>
      </c>
      <c r="D9" s="3" t="s">
        <v>18</v>
      </c>
      <c r="E9" s="3" t="s">
        <v>19</v>
      </c>
      <c r="F9" s="3" t="s">
        <v>24</v>
      </c>
      <c r="G9" s="6">
        <v>185</v>
      </c>
      <c r="H9" s="6">
        <v>250</v>
      </c>
      <c r="I9" s="6">
        <v>402</v>
      </c>
      <c r="J9" s="6">
        <f t="shared" si="0"/>
        <v>279</v>
      </c>
      <c r="K9" s="6">
        <f t="shared" si="1"/>
        <v>2.8571428571428571E-2</v>
      </c>
    </row>
    <row r="10" spans="1:12" x14ac:dyDescent="0.3">
      <c r="A10" s="3" t="s">
        <v>23</v>
      </c>
      <c r="B10" s="3">
        <v>298</v>
      </c>
      <c r="D10" s="3" t="s">
        <v>18</v>
      </c>
      <c r="E10" s="3" t="s">
        <v>19</v>
      </c>
      <c r="F10" s="3" t="s">
        <v>25</v>
      </c>
      <c r="G10" s="6">
        <v>185</v>
      </c>
      <c r="H10" s="6">
        <v>250</v>
      </c>
      <c r="I10" s="6">
        <v>370</v>
      </c>
      <c r="J10" s="6">
        <f t="shared" si="0"/>
        <v>268.33333333333331</v>
      </c>
      <c r="K10" s="6">
        <f t="shared" si="1"/>
        <v>2.8571428571428571E-2</v>
      </c>
    </row>
    <row r="11" spans="1:12" x14ac:dyDescent="0.3">
      <c r="A11" s="3" t="s">
        <v>24</v>
      </c>
      <c r="B11" s="3">
        <v>402</v>
      </c>
      <c r="D11" s="3" t="s">
        <v>18</v>
      </c>
      <c r="E11" s="3" t="s">
        <v>20</v>
      </c>
      <c r="F11" s="3" t="s">
        <v>21</v>
      </c>
      <c r="G11" s="6">
        <v>185</v>
      </c>
      <c r="H11" s="6">
        <v>210</v>
      </c>
      <c r="I11" s="6">
        <v>310</v>
      </c>
      <c r="J11" s="6">
        <f t="shared" si="0"/>
        <v>235</v>
      </c>
      <c r="K11" s="6">
        <f t="shared" si="1"/>
        <v>2.8571428571428571E-2</v>
      </c>
    </row>
    <row r="12" spans="1:12" x14ac:dyDescent="0.3">
      <c r="A12" s="3" t="s">
        <v>25</v>
      </c>
      <c r="B12" s="3">
        <v>370</v>
      </c>
      <c r="D12" s="3" t="s">
        <v>18</v>
      </c>
      <c r="E12" s="3" t="s">
        <v>20</v>
      </c>
      <c r="F12" s="3" t="s">
        <v>23</v>
      </c>
      <c r="G12" s="6">
        <v>185</v>
      </c>
      <c r="H12" s="6">
        <v>210</v>
      </c>
      <c r="I12" s="6">
        <v>298</v>
      </c>
      <c r="J12" s="6">
        <f t="shared" si="0"/>
        <v>231</v>
      </c>
      <c r="K12" s="6">
        <f t="shared" si="1"/>
        <v>2.8571428571428571E-2</v>
      </c>
    </row>
    <row r="13" spans="1:12" x14ac:dyDescent="0.3">
      <c r="D13" s="3" t="s">
        <v>18</v>
      </c>
      <c r="E13" s="3" t="s">
        <v>20</v>
      </c>
      <c r="F13" s="3" t="s">
        <v>24</v>
      </c>
      <c r="G13" s="6">
        <v>185</v>
      </c>
      <c r="H13" s="6">
        <v>210</v>
      </c>
      <c r="I13" s="6">
        <v>402</v>
      </c>
      <c r="J13" s="6">
        <f t="shared" si="0"/>
        <v>265.66666666666669</v>
      </c>
      <c r="K13" s="6">
        <f t="shared" si="1"/>
        <v>2.8571428571428571E-2</v>
      </c>
    </row>
    <row r="14" spans="1:12" x14ac:dyDescent="0.3">
      <c r="D14" s="3" t="s">
        <v>18</v>
      </c>
      <c r="E14" s="3" t="s">
        <v>20</v>
      </c>
      <c r="F14" s="3" t="s">
        <v>25</v>
      </c>
      <c r="G14" s="6">
        <v>185</v>
      </c>
      <c r="H14" s="6">
        <v>210</v>
      </c>
      <c r="I14" s="6">
        <v>370</v>
      </c>
      <c r="J14" s="6">
        <f t="shared" si="0"/>
        <v>255</v>
      </c>
      <c r="K14" s="6">
        <f t="shared" si="1"/>
        <v>2.8571428571428571E-2</v>
      </c>
    </row>
    <row r="15" spans="1:12" x14ac:dyDescent="0.3">
      <c r="D15" s="3" t="s">
        <v>18</v>
      </c>
      <c r="E15" s="3" t="s">
        <v>21</v>
      </c>
      <c r="F15" s="3" t="s">
        <v>23</v>
      </c>
      <c r="G15" s="6">
        <v>185</v>
      </c>
      <c r="H15" s="6">
        <v>310</v>
      </c>
      <c r="I15" s="6">
        <v>298</v>
      </c>
      <c r="J15" s="6">
        <f t="shared" si="0"/>
        <v>264.33333333333331</v>
      </c>
      <c r="K15" s="6">
        <f t="shared" si="1"/>
        <v>2.8571428571428571E-2</v>
      </c>
    </row>
    <row r="16" spans="1:12" x14ac:dyDescent="0.3">
      <c r="D16" s="3" t="s">
        <v>18</v>
      </c>
      <c r="E16" s="3" t="s">
        <v>21</v>
      </c>
      <c r="F16" s="3" t="s">
        <v>24</v>
      </c>
      <c r="G16" s="6">
        <v>185</v>
      </c>
      <c r="H16" s="6">
        <v>310</v>
      </c>
      <c r="I16" s="6">
        <v>402</v>
      </c>
      <c r="J16" s="6">
        <f t="shared" si="0"/>
        <v>299</v>
      </c>
      <c r="K16" s="6">
        <f t="shared" si="1"/>
        <v>2.8571428571428571E-2</v>
      </c>
    </row>
    <row r="17" spans="4:11" x14ac:dyDescent="0.3">
      <c r="D17" s="3" t="s">
        <v>18</v>
      </c>
      <c r="E17" s="3" t="s">
        <v>21</v>
      </c>
      <c r="F17" s="3" t="s">
        <v>25</v>
      </c>
      <c r="G17" s="6">
        <v>185</v>
      </c>
      <c r="H17" s="6">
        <v>310</v>
      </c>
      <c r="I17" s="6">
        <v>370</v>
      </c>
      <c r="J17" s="6">
        <f t="shared" si="0"/>
        <v>288.33333333333331</v>
      </c>
      <c r="K17" s="6">
        <f t="shared" si="1"/>
        <v>2.8571428571428571E-2</v>
      </c>
    </row>
    <row r="18" spans="4:11" x14ac:dyDescent="0.3">
      <c r="D18" s="3" t="s">
        <v>18</v>
      </c>
      <c r="E18" s="3" t="s">
        <v>23</v>
      </c>
      <c r="F18" s="3" t="s">
        <v>24</v>
      </c>
      <c r="G18" s="6">
        <v>185</v>
      </c>
      <c r="H18" s="6">
        <v>298</v>
      </c>
      <c r="I18" s="6">
        <v>402</v>
      </c>
      <c r="J18" s="6">
        <f t="shared" si="0"/>
        <v>295</v>
      </c>
      <c r="K18" s="6">
        <f t="shared" si="1"/>
        <v>2.8571428571428571E-2</v>
      </c>
    </row>
    <row r="19" spans="4:11" x14ac:dyDescent="0.3">
      <c r="D19" s="3" t="s">
        <v>18</v>
      </c>
      <c r="E19" s="3" t="s">
        <v>23</v>
      </c>
      <c r="F19" s="3" t="s">
        <v>25</v>
      </c>
      <c r="G19" s="6">
        <v>185</v>
      </c>
      <c r="H19" s="6">
        <v>298</v>
      </c>
      <c r="I19" s="6">
        <v>370</v>
      </c>
      <c r="J19" s="6">
        <f t="shared" si="0"/>
        <v>284.33333333333331</v>
      </c>
      <c r="K19" s="6">
        <f t="shared" si="1"/>
        <v>2.8571428571428571E-2</v>
      </c>
    </row>
    <row r="20" spans="4:11" x14ac:dyDescent="0.3">
      <c r="D20" s="3" t="s">
        <v>18</v>
      </c>
      <c r="E20" s="3" t="s">
        <v>24</v>
      </c>
      <c r="F20" s="3" t="s">
        <v>25</v>
      </c>
      <c r="G20" s="6">
        <v>185</v>
      </c>
      <c r="H20" s="6">
        <v>402</v>
      </c>
      <c r="I20" s="6">
        <v>370</v>
      </c>
      <c r="J20" s="6">
        <f t="shared" si="0"/>
        <v>319</v>
      </c>
      <c r="K20" s="6">
        <f t="shared" si="1"/>
        <v>2.8571428571428571E-2</v>
      </c>
    </row>
    <row r="21" spans="4:11" x14ac:dyDescent="0.3">
      <c r="D21" s="3" t="s">
        <v>19</v>
      </c>
      <c r="E21" s="3" t="s">
        <v>20</v>
      </c>
      <c r="F21" s="3" t="s">
        <v>21</v>
      </c>
      <c r="G21" s="6">
        <v>250</v>
      </c>
      <c r="H21" s="6">
        <v>210</v>
      </c>
      <c r="I21" s="6">
        <v>310</v>
      </c>
      <c r="J21" s="6">
        <f t="shared" si="0"/>
        <v>256.66666666666669</v>
      </c>
      <c r="K21" s="6">
        <f t="shared" si="1"/>
        <v>2.8571428571428571E-2</v>
      </c>
    </row>
    <row r="22" spans="4:11" x14ac:dyDescent="0.3">
      <c r="D22" s="3" t="s">
        <v>19</v>
      </c>
      <c r="E22" s="3" t="s">
        <v>20</v>
      </c>
      <c r="F22" s="3" t="s">
        <v>23</v>
      </c>
      <c r="G22" s="6">
        <v>250</v>
      </c>
      <c r="H22" s="6">
        <v>210</v>
      </c>
      <c r="I22" s="6">
        <v>298</v>
      </c>
      <c r="J22" s="6">
        <f t="shared" si="0"/>
        <v>252.66666666666666</v>
      </c>
      <c r="K22" s="6">
        <f t="shared" si="1"/>
        <v>2.8571428571428571E-2</v>
      </c>
    </row>
    <row r="23" spans="4:11" x14ac:dyDescent="0.3">
      <c r="D23" s="3" t="s">
        <v>19</v>
      </c>
      <c r="E23" s="3" t="s">
        <v>20</v>
      </c>
      <c r="F23" s="3" t="s">
        <v>24</v>
      </c>
      <c r="G23" s="6">
        <v>250</v>
      </c>
      <c r="H23" s="6">
        <v>210</v>
      </c>
      <c r="I23" s="6">
        <v>402</v>
      </c>
      <c r="J23" s="6">
        <f t="shared" si="0"/>
        <v>287.33333333333331</v>
      </c>
      <c r="K23" s="6">
        <f t="shared" si="1"/>
        <v>2.8571428571428571E-2</v>
      </c>
    </row>
    <row r="24" spans="4:11" x14ac:dyDescent="0.3">
      <c r="D24" s="3" t="s">
        <v>19</v>
      </c>
      <c r="E24" s="3" t="s">
        <v>20</v>
      </c>
      <c r="F24" s="3" t="s">
        <v>25</v>
      </c>
      <c r="G24" s="6">
        <v>250</v>
      </c>
      <c r="H24" s="6">
        <v>210</v>
      </c>
      <c r="I24" s="6">
        <v>370</v>
      </c>
      <c r="J24" s="6">
        <f t="shared" si="0"/>
        <v>276.66666666666669</v>
      </c>
      <c r="K24" s="6">
        <f t="shared" si="1"/>
        <v>2.8571428571428571E-2</v>
      </c>
    </row>
    <row r="25" spans="4:11" x14ac:dyDescent="0.3">
      <c r="D25" s="3" t="s">
        <v>19</v>
      </c>
      <c r="E25" s="3" t="s">
        <v>21</v>
      </c>
      <c r="F25" s="3" t="s">
        <v>23</v>
      </c>
      <c r="G25" s="6">
        <v>250</v>
      </c>
      <c r="H25" s="6">
        <v>310</v>
      </c>
      <c r="I25" s="6">
        <v>298</v>
      </c>
      <c r="J25" s="6">
        <f t="shared" si="0"/>
        <v>286</v>
      </c>
      <c r="K25" s="6">
        <f t="shared" si="1"/>
        <v>2.8571428571428571E-2</v>
      </c>
    </row>
    <row r="26" spans="4:11" x14ac:dyDescent="0.3">
      <c r="D26" s="3" t="s">
        <v>19</v>
      </c>
      <c r="E26" s="3" t="s">
        <v>21</v>
      </c>
      <c r="F26" s="3" t="s">
        <v>24</v>
      </c>
      <c r="G26" s="6">
        <v>250</v>
      </c>
      <c r="H26" s="6">
        <v>310</v>
      </c>
      <c r="I26" s="6">
        <v>402</v>
      </c>
      <c r="J26" s="6">
        <f t="shared" si="0"/>
        <v>320.66666666666669</v>
      </c>
      <c r="K26" s="6">
        <f t="shared" si="1"/>
        <v>2.8571428571428571E-2</v>
      </c>
    </row>
    <row r="27" spans="4:11" x14ac:dyDescent="0.3">
      <c r="D27" s="3" t="s">
        <v>19</v>
      </c>
      <c r="E27" s="3" t="s">
        <v>21</v>
      </c>
      <c r="F27" s="3" t="s">
        <v>25</v>
      </c>
      <c r="G27" s="6">
        <v>250</v>
      </c>
      <c r="H27" s="6">
        <v>310</v>
      </c>
      <c r="I27" s="6">
        <v>370</v>
      </c>
      <c r="J27" s="6">
        <f t="shared" si="0"/>
        <v>310</v>
      </c>
      <c r="K27" s="6">
        <f t="shared" si="1"/>
        <v>2.8571428571428571E-2</v>
      </c>
    </row>
    <row r="28" spans="4:11" x14ac:dyDescent="0.3">
      <c r="D28" s="3" t="s">
        <v>19</v>
      </c>
      <c r="E28" s="3" t="s">
        <v>23</v>
      </c>
      <c r="F28" s="3" t="s">
        <v>24</v>
      </c>
      <c r="G28" s="6">
        <v>250</v>
      </c>
      <c r="H28" s="6">
        <v>298</v>
      </c>
      <c r="I28" s="6">
        <v>402</v>
      </c>
      <c r="J28" s="6">
        <f t="shared" si="0"/>
        <v>316.66666666666669</v>
      </c>
      <c r="K28" s="6">
        <f t="shared" si="1"/>
        <v>2.8571428571428571E-2</v>
      </c>
    </row>
    <row r="29" spans="4:11" x14ac:dyDescent="0.3">
      <c r="D29" s="3" t="s">
        <v>19</v>
      </c>
      <c r="E29" s="3" t="s">
        <v>23</v>
      </c>
      <c r="F29" s="3" t="s">
        <v>25</v>
      </c>
      <c r="G29" s="6">
        <v>250</v>
      </c>
      <c r="H29" s="6">
        <v>298</v>
      </c>
      <c r="I29" s="6">
        <v>370</v>
      </c>
      <c r="J29" s="6">
        <f t="shared" si="0"/>
        <v>306</v>
      </c>
      <c r="K29" s="6">
        <f t="shared" si="1"/>
        <v>2.8571428571428571E-2</v>
      </c>
    </row>
    <row r="30" spans="4:11" x14ac:dyDescent="0.3">
      <c r="D30" s="3" t="s">
        <v>19</v>
      </c>
      <c r="E30" s="3" t="s">
        <v>24</v>
      </c>
      <c r="F30" s="3" t="s">
        <v>25</v>
      </c>
      <c r="G30" s="6">
        <v>250</v>
      </c>
      <c r="H30" s="6">
        <v>402</v>
      </c>
      <c r="I30" s="6">
        <v>370</v>
      </c>
      <c r="J30" s="6">
        <f t="shared" si="0"/>
        <v>340.66666666666669</v>
      </c>
      <c r="K30" s="6">
        <f t="shared" si="1"/>
        <v>2.8571428571428571E-2</v>
      </c>
    </row>
    <row r="31" spans="4:11" x14ac:dyDescent="0.3">
      <c r="D31" s="3" t="s">
        <v>20</v>
      </c>
      <c r="E31" s="3" t="s">
        <v>21</v>
      </c>
      <c r="F31" s="3" t="s">
        <v>23</v>
      </c>
      <c r="G31" s="6">
        <v>210</v>
      </c>
      <c r="H31" s="6">
        <v>310</v>
      </c>
      <c r="I31" s="6">
        <v>298</v>
      </c>
      <c r="J31" s="6">
        <f t="shared" si="0"/>
        <v>272.66666666666669</v>
      </c>
      <c r="K31" s="6">
        <f t="shared" si="1"/>
        <v>2.8571428571428571E-2</v>
      </c>
    </row>
    <row r="32" spans="4:11" x14ac:dyDescent="0.3">
      <c r="D32" s="3" t="s">
        <v>20</v>
      </c>
      <c r="E32" s="3" t="s">
        <v>21</v>
      </c>
      <c r="F32" s="3" t="s">
        <v>24</v>
      </c>
      <c r="G32" s="6">
        <v>210</v>
      </c>
      <c r="H32" s="6">
        <v>310</v>
      </c>
      <c r="I32" s="6">
        <v>402</v>
      </c>
      <c r="J32" s="6">
        <f t="shared" si="0"/>
        <v>307.33333333333331</v>
      </c>
      <c r="K32" s="6">
        <f t="shared" si="1"/>
        <v>2.8571428571428571E-2</v>
      </c>
    </row>
    <row r="33" spans="4:11" x14ac:dyDescent="0.3">
      <c r="D33" s="3" t="s">
        <v>20</v>
      </c>
      <c r="E33" s="3" t="s">
        <v>21</v>
      </c>
      <c r="F33" s="3" t="s">
        <v>25</v>
      </c>
      <c r="G33" s="6">
        <v>210</v>
      </c>
      <c r="H33" s="6">
        <v>310</v>
      </c>
      <c r="I33" s="6">
        <v>370</v>
      </c>
      <c r="J33" s="6">
        <f t="shared" si="0"/>
        <v>296.66666666666669</v>
      </c>
      <c r="K33" s="6">
        <f t="shared" si="1"/>
        <v>2.8571428571428571E-2</v>
      </c>
    </row>
    <row r="34" spans="4:11" x14ac:dyDescent="0.3">
      <c r="D34" s="3" t="s">
        <v>20</v>
      </c>
      <c r="E34" s="3" t="s">
        <v>23</v>
      </c>
      <c r="F34" s="3" t="s">
        <v>24</v>
      </c>
      <c r="G34" s="6">
        <v>210</v>
      </c>
      <c r="H34" s="6">
        <v>298</v>
      </c>
      <c r="I34" s="6">
        <v>402</v>
      </c>
      <c r="J34" s="6">
        <f t="shared" si="0"/>
        <v>303.33333333333331</v>
      </c>
      <c r="K34" s="6">
        <f t="shared" si="1"/>
        <v>2.8571428571428571E-2</v>
      </c>
    </row>
    <row r="35" spans="4:11" x14ac:dyDescent="0.3">
      <c r="D35" s="3" t="s">
        <v>20</v>
      </c>
      <c r="E35" s="3" t="s">
        <v>23</v>
      </c>
      <c r="F35" s="3" t="s">
        <v>25</v>
      </c>
      <c r="G35" s="6">
        <v>210</v>
      </c>
      <c r="H35" s="6">
        <v>298</v>
      </c>
      <c r="I35" s="6">
        <v>370</v>
      </c>
      <c r="J35" s="6">
        <f t="shared" si="0"/>
        <v>292.66666666666669</v>
      </c>
      <c r="K35" s="6">
        <f t="shared" si="1"/>
        <v>2.8571428571428571E-2</v>
      </c>
    </row>
    <row r="36" spans="4:11" x14ac:dyDescent="0.3">
      <c r="D36" s="3" t="s">
        <v>20</v>
      </c>
      <c r="E36" s="3" t="s">
        <v>24</v>
      </c>
      <c r="F36" s="3" t="s">
        <v>25</v>
      </c>
      <c r="G36" s="6">
        <v>210</v>
      </c>
      <c r="H36" s="6">
        <v>402</v>
      </c>
      <c r="I36" s="6">
        <v>370</v>
      </c>
      <c r="J36" s="6">
        <f t="shared" si="0"/>
        <v>327.33333333333331</v>
      </c>
      <c r="K36" s="6">
        <f t="shared" si="1"/>
        <v>2.8571428571428571E-2</v>
      </c>
    </row>
    <row r="37" spans="4:11" x14ac:dyDescent="0.3">
      <c r="D37" s="3" t="s">
        <v>21</v>
      </c>
      <c r="E37" s="3" t="s">
        <v>23</v>
      </c>
      <c r="F37" s="3" t="s">
        <v>24</v>
      </c>
      <c r="G37" s="6">
        <v>310</v>
      </c>
      <c r="H37" s="6">
        <v>298</v>
      </c>
      <c r="I37" s="6">
        <v>402</v>
      </c>
      <c r="J37" s="6">
        <f t="shared" si="0"/>
        <v>336.66666666666669</v>
      </c>
      <c r="K37" s="6">
        <f t="shared" si="1"/>
        <v>2.8571428571428571E-2</v>
      </c>
    </row>
    <row r="38" spans="4:11" x14ac:dyDescent="0.3">
      <c r="D38" s="3" t="s">
        <v>21</v>
      </c>
      <c r="E38" s="3" t="s">
        <v>23</v>
      </c>
      <c r="F38" s="3" t="s">
        <v>25</v>
      </c>
      <c r="G38" s="6">
        <v>310</v>
      </c>
      <c r="H38" s="6">
        <v>298</v>
      </c>
      <c r="I38" s="6">
        <v>370</v>
      </c>
      <c r="J38" s="6">
        <f t="shared" si="0"/>
        <v>326</v>
      </c>
      <c r="K38" s="6">
        <f t="shared" si="1"/>
        <v>2.8571428571428571E-2</v>
      </c>
    </row>
    <row r="39" spans="4:11" x14ac:dyDescent="0.3">
      <c r="D39" s="3" t="s">
        <v>21</v>
      </c>
      <c r="E39" s="3" t="s">
        <v>24</v>
      </c>
      <c r="F39" s="3" t="s">
        <v>25</v>
      </c>
      <c r="G39" s="6">
        <v>310</v>
      </c>
      <c r="H39" s="6">
        <v>402</v>
      </c>
      <c r="I39" s="6">
        <v>370</v>
      </c>
      <c r="J39" s="6">
        <f t="shared" si="0"/>
        <v>360.66666666666669</v>
      </c>
      <c r="K39" s="6">
        <f t="shared" si="1"/>
        <v>2.8571428571428571E-2</v>
      </c>
    </row>
    <row r="40" spans="4:11" x14ac:dyDescent="0.3">
      <c r="D40" s="3" t="s">
        <v>23</v>
      </c>
      <c r="E40" s="3" t="s">
        <v>24</v>
      </c>
      <c r="F40" s="3" t="s">
        <v>25</v>
      </c>
      <c r="G40" s="6">
        <v>298</v>
      </c>
      <c r="H40" s="6">
        <v>402</v>
      </c>
      <c r="I40" s="6">
        <v>370</v>
      </c>
      <c r="J40" s="6">
        <f t="shared" si="0"/>
        <v>356.66666666666669</v>
      </c>
      <c r="K40" s="6">
        <f t="shared" si="1"/>
        <v>2.8571428571428571E-2</v>
      </c>
    </row>
    <row r="41" spans="4:11" x14ac:dyDescent="0.3">
      <c r="K41">
        <f>SUM(K6:K40)</f>
        <v>1.0000000000000002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</vt:i4>
      </vt:variant>
    </vt:vector>
  </HeadingPairs>
  <TitlesOfParts>
    <vt:vector size="33" baseType="lpstr">
      <vt:lpstr>ES(36)</vt:lpstr>
      <vt:lpstr>ES(37)</vt:lpstr>
      <vt:lpstr>ES(38)</vt:lpstr>
      <vt:lpstr>TopicsCh(7)</vt:lpstr>
      <vt:lpstr>Notes</vt:lpstr>
      <vt:lpstr>Sample</vt:lpstr>
      <vt:lpstr>Sample (an)</vt:lpstr>
      <vt:lpstr>All Possible Samples</vt:lpstr>
      <vt:lpstr>All Possible Samples (an)</vt:lpstr>
      <vt:lpstr>Simple Random Sample</vt:lpstr>
      <vt:lpstr>Simple Random Sample (an)</vt:lpstr>
      <vt:lpstr>SDofXbar</vt:lpstr>
      <vt:lpstr>SDofXbar(1 an)</vt:lpstr>
      <vt:lpstr>SE &amp; Correction Factor</vt:lpstr>
      <vt:lpstr>SE &amp; Correction Factor (an)</vt:lpstr>
      <vt:lpstr>n and Prob</vt:lpstr>
      <vt:lpstr>n and Prob (an)</vt:lpstr>
      <vt:lpstr>SDofXbar(2)</vt:lpstr>
      <vt:lpstr>SDofXbar(3)</vt:lpstr>
      <vt:lpstr>SDofXbar(4)</vt:lpstr>
      <vt:lpstr>UseSDofXbar</vt:lpstr>
      <vt:lpstr>UseSDofXbar (an)</vt:lpstr>
      <vt:lpstr>z t</vt:lpstr>
      <vt:lpstr>Ex1</vt:lpstr>
      <vt:lpstr>Ex1 (an)</vt:lpstr>
      <vt:lpstr>Pbar(1)</vt:lpstr>
      <vt:lpstr>Pbar(an)Old</vt:lpstr>
      <vt:lpstr>Pbar(1an)</vt:lpstr>
      <vt:lpstr>Pbar2</vt:lpstr>
      <vt:lpstr>Pbar2 (an)</vt:lpstr>
      <vt:lpstr>Pbar2 (an)OLD</vt:lpstr>
      <vt:lpstr>Notes!Print_Area</vt:lpstr>
      <vt:lpstr>Notes!Print_Titles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2022-04-28T05:32:23Z</dcterms:created>
  <dcterms:modified xsi:type="dcterms:W3CDTF">2024-05-20T21:58:08Z</dcterms:modified>
</cp:coreProperties>
</file>