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30"/>
  <workbookPr codeName="ThisWorkbook" defaultThemeVersion="124226"/>
  <mc:AlternateContent xmlns:mc="http://schemas.openxmlformats.org/markup-compatibility/2006">
    <mc:Choice Requires="x15">
      <x15ac:absPath xmlns:x15ac="http://schemas.microsoft.com/office/spreadsheetml/2010/11/ac" url="E:\210-M365\Content\Ch06\FinalFiles\Use\"/>
    </mc:Choice>
  </mc:AlternateContent>
  <xr:revisionPtr revIDLastSave="0" documentId="13_ncr:1_{8EE7E3A9-DDDA-465F-AA5F-E08AEB02CC35}" xr6:coauthVersionLast="47" xr6:coauthVersionMax="47" xr10:uidLastSave="{00000000-0000-0000-0000-000000000000}"/>
  <bookViews>
    <workbookView xWindow="-108" yWindow="-108" windowWidth="23256" windowHeight="12576" firstSheet="4" activeTab="4" xr2:uid="{00000000-000D-0000-FFFF-FFFF00000000}"/>
  </bookViews>
  <sheets>
    <sheet name="(1)" sheetId="26" state="hidden" r:id="rId1"/>
    <sheet name="(1an)" sheetId="1" state="hidden" r:id="rId2"/>
    <sheet name="(2)" sheetId="27" state="hidden" r:id="rId3"/>
    <sheet name="(2an)" sheetId="2" state="hidden" r:id="rId4"/>
    <sheet name="1" sheetId="28" r:id="rId5"/>
    <sheet name="1an" sheetId="3" r:id="rId6"/>
    <sheet name="2" sheetId="29" r:id="rId7"/>
    <sheet name="2an" sheetId="4" r:id="rId8"/>
    <sheet name="3" sheetId="30" r:id="rId9"/>
    <sheet name="3an" sheetId="5" r:id="rId10"/>
    <sheet name="(7)" sheetId="20" state="hidden" r:id="rId11"/>
    <sheet name="4" sheetId="31" r:id="rId12"/>
    <sheet name="4an" sheetId="6" r:id="rId13"/>
    <sheet name="(12,14)" sheetId="32" state="hidden" r:id="rId14"/>
    <sheet name="(12,14an)" sheetId="7" state="hidden" r:id="rId15"/>
    <sheet name="5" sheetId="33" r:id="rId16"/>
    <sheet name="5an" sheetId="8" r:id="rId17"/>
    <sheet name="6" sheetId="34" r:id="rId18"/>
    <sheet name="6an" sheetId="9" r:id="rId19"/>
    <sheet name="7" sheetId="35" r:id="rId20"/>
    <sheet name="7an" sheetId="11" r:id="rId21"/>
    <sheet name="8" sheetId="36" r:id="rId22"/>
    <sheet name="8an" sheetId="14" r:id="rId23"/>
    <sheet name="31" sheetId="15" state="hidden" r:id="rId24"/>
    <sheet name="9" sheetId="37" r:id="rId25"/>
    <sheet name="9an" sheetId="22" r:id="rId26"/>
    <sheet name="10" sheetId="38" r:id="rId27"/>
    <sheet name="10an" sheetId="21" r:id="rId28"/>
    <sheet name="41" sheetId="23" state="hidden" r:id="rId29"/>
    <sheet name="11" sheetId="39" r:id="rId30"/>
    <sheet name="11an" sheetId="24" r:id="rId31"/>
    <sheet name="(32.1)" sheetId="18" state="hidden" r:id="rId32"/>
    <sheet name="(32.2)" sheetId="16" state="hidden" r:id="rId33"/>
    <sheet name="Sheet6" sheetId="17" state="hidden" r:id="rId3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 i="14" l="1"/>
  <c r="F12" i="8"/>
  <c r="F7" i="8"/>
  <c r="G8" i="8"/>
  <c r="G9" i="8"/>
  <c r="F9" i="8"/>
  <c r="H9" i="8" s="1"/>
  <c r="H12" i="8" s="1"/>
  <c r="F14" i="8" s="1"/>
  <c r="C9" i="8"/>
  <c r="C8" i="8"/>
  <c r="C6" i="8"/>
  <c r="C7" i="8"/>
  <c r="J9" i="8"/>
  <c r="K5" i="14"/>
  <c r="E22" i="3"/>
  <c r="E20" i="3"/>
  <c r="N16" i="22"/>
  <c r="K6" i="14"/>
  <c r="G14" i="7"/>
  <c r="K7" i="14"/>
  <c r="J8" i="8"/>
  <c r="M9" i="5"/>
  <c r="F7" i="11"/>
  <c r="H7" i="21"/>
  <c r="G17" i="7"/>
  <c r="J6" i="23"/>
  <c r="G9" i="7"/>
  <c r="K6" i="8"/>
  <c r="H5" i="14"/>
  <c r="F28" i="4"/>
  <c r="L8" i="8"/>
  <c r="Y23" i="2"/>
  <c r="G6" i="7"/>
  <c r="L6" i="8"/>
  <c r="L7" i="8"/>
  <c r="E16" i="3"/>
  <c r="N17" i="1"/>
  <c r="H14" i="21"/>
  <c r="Y26" i="2"/>
  <c r="G6" i="23"/>
  <c r="F19" i="4"/>
  <c r="D15" i="3"/>
  <c r="J7" i="8"/>
  <c r="M22" i="5"/>
  <c r="H11" i="21"/>
  <c r="G4" i="7"/>
  <c r="F12" i="11"/>
  <c r="G9" i="23"/>
  <c r="G20" i="22"/>
  <c r="M13" i="5"/>
  <c r="J9" i="23"/>
  <c r="K9" i="8"/>
  <c r="M17" i="5"/>
  <c r="J6" i="8"/>
  <c r="F15" i="4"/>
  <c r="N13" i="22"/>
  <c r="G13" i="7"/>
  <c r="F5" i="9"/>
  <c r="K7" i="8"/>
  <c r="F5" i="24"/>
  <c r="G4" i="22"/>
  <c r="H15" i="21"/>
  <c r="M21" i="5"/>
  <c r="Y27" i="2"/>
  <c r="H7" i="14"/>
  <c r="F26" i="4"/>
  <c r="G15" i="7"/>
  <c r="G5" i="22"/>
  <c r="Y17" i="2"/>
  <c r="Y22" i="2"/>
  <c r="Y21" i="2"/>
  <c r="G13" i="22"/>
  <c r="H6" i="14"/>
  <c r="G18" i="7"/>
  <c r="Y16" i="2"/>
  <c r="G12" i="23"/>
  <c r="G5" i="7"/>
  <c r="D14" i="3"/>
  <c r="F8" i="24"/>
  <c r="H10" i="21"/>
  <c r="L9" i="8"/>
  <c r="F25" i="4"/>
  <c r="Y25" i="2"/>
  <c r="G16" i="22"/>
  <c r="F29" i="4"/>
  <c r="J12" i="8"/>
  <c r="Y15" i="2"/>
  <c r="N20" i="1"/>
  <c r="N20" i="22"/>
  <c r="F18" i="11"/>
  <c r="G16" i="7"/>
  <c r="F27" i="4"/>
  <c r="F17" i="11"/>
  <c r="K8" i="8"/>
  <c r="G8" i="7"/>
  <c r="F23" i="4"/>
  <c r="G7" i="7"/>
  <c r="C9" i="5" l="1"/>
  <c r="C4" i="22"/>
  <c r="C5" i="24" l="1"/>
  <c r="C8" i="24" s="1"/>
  <c r="C12" i="23"/>
  <c r="D9" i="23"/>
  <c r="C9" i="23"/>
  <c r="D6" i="23"/>
  <c r="C6" i="23"/>
  <c r="B9" i="23"/>
  <c r="B6" i="23"/>
  <c r="C15" i="21"/>
  <c r="C14" i="21"/>
  <c r="D14" i="21"/>
  <c r="D15" i="21" s="1"/>
  <c r="C11" i="21"/>
  <c r="C10" i="21"/>
  <c r="D10" i="21"/>
  <c r="D11" i="21" s="1"/>
  <c r="D7" i="21"/>
  <c r="C7" i="21"/>
  <c r="B20" i="22"/>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E46" i="15"/>
  <c r="E47" i="15"/>
  <c r="E48" i="15"/>
  <c r="E49" i="15"/>
  <c r="E50" i="15"/>
  <c r="E51" i="15"/>
  <c r="E52" i="15"/>
  <c r="E53" i="15"/>
  <c r="E54" i="15"/>
  <c r="E55" i="15"/>
  <c r="E56" i="15"/>
  <c r="E57" i="15"/>
  <c r="E58" i="15"/>
  <c r="E59" i="15"/>
  <c r="E60" i="15"/>
  <c r="E61" i="15"/>
  <c r="E62" i="15"/>
  <c r="E63" i="15"/>
  <c r="E64" i="15"/>
  <c r="E65" i="15"/>
  <c r="E66" i="15"/>
  <c r="E67" i="15"/>
  <c r="E68" i="15"/>
  <c r="E69" i="15"/>
  <c r="E70" i="15"/>
  <c r="E71" i="15"/>
  <c r="E72" i="15"/>
  <c r="E73" i="15"/>
  <c r="E74" i="15"/>
  <c r="E75" i="15"/>
  <c r="E76" i="15"/>
  <c r="E77" i="15"/>
  <c r="E78" i="15"/>
  <c r="E79" i="15"/>
  <c r="E80" i="15"/>
  <c r="E81" i="15"/>
  <c r="E82" i="15"/>
  <c r="E83" i="15"/>
  <c r="E84" i="15"/>
  <c r="E85" i="15"/>
  <c r="E86" i="15"/>
  <c r="E87" i="15"/>
  <c r="E88" i="15"/>
  <c r="E89" i="15"/>
  <c r="E90" i="15"/>
  <c r="E91" i="15"/>
  <c r="E92" i="15"/>
  <c r="E93" i="15"/>
  <c r="E94" i="15"/>
  <c r="E95" i="15"/>
  <c r="E96" i="15"/>
  <c r="E97" i="15"/>
  <c r="E98" i="15"/>
  <c r="E99" i="15"/>
  <c r="E100" i="15"/>
  <c r="E101" i="15"/>
  <c r="E102" i="15"/>
  <c r="E103" i="15"/>
  <c r="E104" i="15"/>
  <c r="E105" i="15"/>
  <c r="E106" i="15"/>
  <c r="E107" i="15"/>
  <c r="E108" i="15"/>
  <c r="E109" i="15"/>
  <c r="E110" i="15"/>
  <c r="E111" i="15"/>
  <c r="E112" i="15"/>
  <c r="E113" i="15"/>
  <c r="E13" i="15"/>
  <c r="B16" i="22"/>
  <c r="B13" i="22"/>
  <c r="C5" i="22"/>
  <c r="C82" i="22" s="1"/>
  <c r="E10" i="15"/>
  <c r="C10" i="15"/>
  <c r="B10" i="15"/>
  <c r="E8" i="15"/>
  <c r="E6" i="15"/>
  <c r="C8" i="15"/>
  <c r="B8" i="15"/>
  <c r="C6" i="15"/>
  <c r="B6" i="15"/>
  <c r="B1" i="15"/>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C76" i="15"/>
  <c r="C77" i="15"/>
  <c r="C78" i="15"/>
  <c r="C79" i="15"/>
  <c r="C80" i="15"/>
  <c r="C81" i="15"/>
  <c r="C82" i="15"/>
  <c r="C83" i="15"/>
  <c r="C84" i="15"/>
  <c r="C85" i="15"/>
  <c r="C86" i="15"/>
  <c r="C87" i="15"/>
  <c r="C88" i="15"/>
  <c r="C89" i="15"/>
  <c r="C90" i="15"/>
  <c r="C91" i="15"/>
  <c r="C92" i="15"/>
  <c r="C93" i="15"/>
  <c r="C94" i="15"/>
  <c r="C95" i="15"/>
  <c r="C96" i="15"/>
  <c r="C97" i="15"/>
  <c r="C98" i="15"/>
  <c r="C99" i="15"/>
  <c r="C100" i="15"/>
  <c r="C101" i="15"/>
  <c r="C102" i="15"/>
  <c r="C103" i="15"/>
  <c r="C104" i="15"/>
  <c r="C105" i="15"/>
  <c r="C106" i="15"/>
  <c r="C107" i="15"/>
  <c r="C108" i="15"/>
  <c r="C109" i="15"/>
  <c r="C110" i="15"/>
  <c r="C111" i="15"/>
  <c r="C112" i="15"/>
  <c r="C113" i="15"/>
  <c r="C13" i="15"/>
  <c r="C4" i="15"/>
  <c r="C306" i="22" l="1"/>
  <c r="C286" i="22"/>
  <c r="C262" i="22"/>
  <c r="C242" i="22"/>
  <c r="C222" i="22"/>
  <c r="C198" i="22"/>
  <c r="C178" i="22"/>
  <c r="C158" i="22"/>
  <c r="C134" i="22"/>
  <c r="C114" i="22"/>
  <c r="C94" i="22"/>
  <c r="C290" i="22"/>
  <c r="C246" i="22"/>
  <c r="C226" i="22"/>
  <c r="C182" i="22"/>
  <c r="C142" i="22"/>
  <c r="C98" i="22"/>
  <c r="C322" i="22"/>
  <c r="C302" i="22"/>
  <c r="C278" i="22"/>
  <c r="C258" i="22"/>
  <c r="C238" i="22"/>
  <c r="C214" i="22"/>
  <c r="C194" i="22"/>
  <c r="C174" i="22"/>
  <c r="C150" i="22"/>
  <c r="C130" i="22"/>
  <c r="C110" i="22"/>
  <c r="C86" i="22"/>
  <c r="C310" i="22"/>
  <c r="C270" i="22"/>
  <c r="C206" i="22"/>
  <c r="C162" i="22"/>
  <c r="C118" i="22"/>
  <c r="C16" i="22"/>
  <c r="C318" i="22"/>
  <c r="C294" i="22"/>
  <c r="C274" i="22"/>
  <c r="C254" i="22"/>
  <c r="C230" i="22"/>
  <c r="C210" i="22"/>
  <c r="C190" i="22"/>
  <c r="C166" i="22"/>
  <c r="C146" i="22"/>
  <c r="C126" i="22"/>
  <c r="C102" i="22"/>
  <c r="C7" i="22"/>
  <c r="C28" i="22"/>
  <c r="C32" i="22"/>
  <c r="C36" i="22"/>
  <c r="C40" i="22"/>
  <c r="C44" i="22"/>
  <c r="C48" i="22"/>
  <c r="C52" i="22"/>
  <c r="C56" i="22"/>
  <c r="C60" i="22"/>
  <c r="C64" i="22"/>
  <c r="C68" i="22"/>
  <c r="C72" i="22"/>
  <c r="C76" i="22"/>
  <c r="C80" i="22"/>
  <c r="C84" i="22"/>
  <c r="C88" i="22"/>
  <c r="C92" i="22"/>
  <c r="C96" i="22"/>
  <c r="C100" i="22"/>
  <c r="C104" i="22"/>
  <c r="C108" i="22"/>
  <c r="C112" i="22"/>
  <c r="C116" i="22"/>
  <c r="C120" i="22"/>
  <c r="C124" i="22"/>
  <c r="C128" i="22"/>
  <c r="C132" i="22"/>
  <c r="C136" i="22"/>
  <c r="C140" i="22"/>
  <c r="C144" i="22"/>
  <c r="C148" i="22"/>
  <c r="C152" i="22"/>
  <c r="C156" i="22"/>
  <c r="C160" i="22"/>
  <c r="C164" i="22"/>
  <c r="C168" i="22"/>
  <c r="C172" i="22"/>
  <c r="C176" i="22"/>
  <c r="C180" i="22"/>
  <c r="C184" i="22"/>
  <c r="C188" i="22"/>
  <c r="C192" i="22"/>
  <c r="C196" i="22"/>
  <c r="C200" i="22"/>
  <c r="C204" i="22"/>
  <c r="C208" i="22"/>
  <c r="C212" i="22"/>
  <c r="C216" i="22"/>
  <c r="C220" i="22"/>
  <c r="C224" i="22"/>
  <c r="C228" i="22"/>
  <c r="C232" i="22"/>
  <c r="C236" i="22"/>
  <c r="C240" i="22"/>
  <c r="C244" i="22"/>
  <c r="C248" i="22"/>
  <c r="C252" i="22"/>
  <c r="C256" i="22"/>
  <c r="C260" i="22"/>
  <c r="C264" i="22"/>
  <c r="C268" i="22"/>
  <c r="C272" i="22"/>
  <c r="C276" i="22"/>
  <c r="C280" i="22"/>
  <c r="C284" i="22"/>
  <c r="C288" i="22"/>
  <c r="C292" i="22"/>
  <c r="C296" i="22"/>
  <c r="C300" i="22"/>
  <c r="C304" i="22"/>
  <c r="C308" i="22"/>
  <c r="C312" i="22"/>
  <c r="C316" i="22"/>
  <c r="C320" i="22"/>
  <c r="C324" i="22"/>
  <c r="E13" i="22"/>
  <c r="C13" i="22"/>
  <c r="C25" i="22"/>
  <c r="C29" i="22"/>
  <c r="C33" i="22"/>
  <c r="C37" i="22"/>
  <c r="C41" i="22"/>
  <c r="C45" i="22"/>
  <c r="C49" i="22"/>
  <c r="C53" i="22"/>
  <c r="C57" i="22"/>
  <c r="C61" i="22"/>
  <c r="C65" i="22"/>
  <c r="C69" i="22"/>
  <c r="C73" i="22"/>
  <c r="C77" i="22"/>
  <c r="C81" i="22"/>
  <c r="C85" i="22"/>
  <c r="C89" i="22"/>
  <c r="C93" i="22"/>
  <c r="C97" i="22"/>
  <c r="C101" i="22"/>
  <c r="C105" i="22"/>
  <c r="C109" i="22"/>
  <c r="C113" i="22"/>
  <c r="C117" i="22"/>
  <c r="C121" i="22"/>
  <c r="C125" i="22"/>
  <c r="C129" i="22"/>
  <c r="C133" i="22"/>
  <c r="C137" i="22"/>
  <c r="C141" i="22"/>
  <c r="C145" i="22"/>
  <c r="C149" i="22"/>
  <c r="C153" i="22"/>
  <c r="C157" i="22"/>
  <c r="C161" i="22"/>
  <c r="C165" i="22"/>
  <c r="C169" i="22"/>
  <c r="C173" i="22"/>
  <c r="C177" i="22"/>
  <c r="C181" i="22"/>
  <c r="C185" i="22"/>
  <c r="C189" i="22"/>
  <c r="C193" i="22"/>
  <c r="C197" i="22"/>
  <c r="C201" i="22"/>
  <c r="C205" i="22"/>
  <c r="C209" i="22"/>
  <c r="C213" i="22"/>
  <c r="C217" i="22"/>
  <c r="C221" i="22"/>
  <c r="C225" i="22"/>
  <c r="C229" i="22"/>
  <c r="C233" i="22"/>
  <c r="C237" i="22"/>
  <c r="C241" i="22"/>
  <c r="C245" i="22"/>
  <c r="C249" i="22"/>
  <c r="C253" i="22"/>
  <c r="C257" i="22"/>
  <c r="C261" i="22"/>
  <c r="C265" i="22"/>
  <c r="C269" i="22"/>
  <c r="C273" i="22"/>
  <c r="C277" i="22"/>
  <c r="C281" i="22"/>
  <c r="C285" i="22"/>
  <c r="C289" i="22"/>
  <c r="C293" i="22"/>
  <c r="C297" i="22"/>
  <c r="C301" i="22"/>
  <c r="C305" i="22"/>
  <c r="C309" i="22"/>
  <c r="C313" i="22"/>
  <c r="C317" i="22"/>
  <c r="C321" i="22"/>
  <c r="C24" i="22"/>
  <c r="E20" i="22"/>
  <c r="C26" i="22"/>
  <c r="C30" i="22"/>
  <c r="C38" i="22"/>
  <c r="C42" i="22"/>
  <c r="C50" i="22"/>
  <c r="C58" i="22"/>
  <c r="C66" i="22"/>
  <c r="C74" i="22"/>
  <c r="C20" i="22"/>
  <c r="C27" i="22"/>
  <c r="C31" i="22"/>
  <c r="C35" i="22"/>
  <c r="C39" i="22"/>
  <c r="C43" i="22"/>
  <c r="C47" i="22"/>
  <c r="C51" i="22"/>
  <c r="C55" i="22"/>
  <c r="C59" i="22"/>
  <c r="C63" i="22"/>
  <c r="C67" i="22"/>
  <c r="C71" i="22"/>
  <c r="C75" i="22"/>
  <c r="C79" i="22"/>
  <c r="C83" i="22"/>
  <c r="C87" i="22"/>
  <c r="C91" i="22"/>
  <c r="C95" i="22"/>
  <c r="C99" i="22"/>
  <c r="C103" i="22"/>
  <c r="C107" i="22"/>
  <c r="C111" i="22"/>
  <c r="C115" i="22"/>
  <c r="C119" i="22"/>
  <c r="C123" i="22"/>
  <c r="C127" i="22"/>
  <c r="C131" i="22"/>
  <c r="C135" i="22"/>
  <c r="C139" i="22"/>
  <c r="C143" i="22"/>
  <c r="C147" i="22"/>
  <c r="C151" i="22"/>
  <c r="C155" i="22"/>
  <c r="C159" i="22"/>
  <c r="C163" i="22"/>
  <c r="C167" i="22"/>
  <c r="C171" i="22"/>
  <c r="C175" i="22"/>
  <c r="C179" i="22"/>
  <c r="C183" i="22"/>
  <c r="C187" i="22"/>
  <c r="C191" i="22"/>
  <c r="C195" i="22"/>
  <c r="C199" i="22"/>
  <c r="C203" i="22"/>
  <c r="C207" i="22"/>
  <c r="C211" i="22"/>
  <c r="C215" i="22"/>
  <c r="C219" i="22"/>
  <c r="C223" i="22"/>
  <c r="C227" i="22"/>
  <c r="C231" i="22"/>
  <c r="C235" i="22"/>
  <c r="C239" i="22"/>
  <c r="C243" i="22"/>
  <c r="C247" i="22"/>
  <c r="C251" i="22"/>
  <c r="C255" i="22"/>
  <c r="C259" i="22"/>
  <c r="C263" i="22"/>
  <c r="C267" i="22"/>
  <c r="C271" i="22"/>
  <c r="C275" i="22"/>
  <c r="C279" i="22"/>
  <c r="C283" i="22"/>
  <c r="C287" i="22"/>
  <c r="C291" i="22"/>
  <c r="C295" i="22"/>
  <c r="C299" i="22"/>
  <c r="C303" i="22"/>
  <c r="C307" i="22"/>
  <c r="C311" i="22"/>
  <c r="C315" i="22"/>
  <c r="C319" i="22"/>
  <c r="C323" i="22"/>
  <c r="E16" i="22"/>
  <c r="C34" i="22"/>
  <c r="C46" i="22"/>
  <c r="C54" i="22"/>
  <c r="C62" i="22"/>
  <c r="C70" i="22"/>
  <c r="C78" i="22"/>
  <c r="C314" i="22"/>
  <c r="C298" i="22"/>
  <c r="C282" i="22"/>
  <c r="C266" i="22"/>
  <c r="C250" i="22"/>
  <c r="C234" i="22"/>
  <c r="C218" i="22"/>
  <c r="C202" i="22"/>
  <c r="C186" i="22"/>
  <c r="C170" i="22"/>
  <c r="C154" i="22"/>
  <c r="C138" i="22"/>
  <c r="C122" i="22"/>
  <c r="C106" i="22"/>
  <c r="C90" i="22"/>
  <c r="B19" i="20" l="1"/>
  <c r="C11" i="20"/>
  <c r="C15" i="20"/>
  <c r="B17" i="20" s="1"/>
  <c r="B13" i="20"/>
  <c r="C5" i="20"/>
  <c r="C19" i="20" s="1"/>
  <c r="B9" i="5"/>
  <c r="G21" i="5"/>
  <c r="G22" i="5" s="1"/>
  <c r="F10" i="5" s="1"/>
  <c r="C15" i="5" s="1"/>
  <c r="K10" i="5" l="1"/>
  <c r="C12" i="5" s="1"/>
  <c r="C13" i="5" s="1"/>
  <c r="C17" i="5"/>
  <c r="B17" i="5"/>
  <c r="C13" i="20"/>
  <c r="C17" i="20"/>
  <c r="B13" i="5" l="1"/>
  <c r="C13" i="18"/>
  <c r="C14" i="18" s="1"/>
  <c r="D7" i="14"/>
  <c r="D5" i="14"/>
  <c r="C11" i="14"/>
  <c r="C17" i="11" l="1"/>
  <c r="C12" i="11"/>
  <c r="C7" i="11"/>
  <c r="C5" i="9"/>
  <c r="B7" i="9" s="1"/>
  <c r="H8" i="8"/>
  <c r="G6" i="8"/>
  <c r="G7" i="8"/>
  <c r="C18" i="11" l="1"/>
  <c r="C18" i="7"/>
  <c r="C17" i="7"/>
  <c r="C16" i="7"/>
  <c r="C15" i="7"/>
  <c r="C14" i="7"/>
  <c r="C13" i="7"/>
  <c r="E9" i="7"/>
  <c r="E8" i="7"/>
  <c r="E7" i="7"/>
  <c r="E6" i="7"/>
  <c r="E5" i="7"/>
  <c r="E4" i="7"/>
  <c r="D28" i="18" l="1"/>
  <c r="C3" i="16"/>
  <c r="C6" i="16" s="1"/>
  <c r="B25" i="18"/>
  <c r="B24" i="18"/>
  <c r="B20" i="18"/>
  <c r="B19" i="18"/>
  <c r="A29" i="18"/>
  <c r="B29" i="18" s="1"/>
  <c r="B28" i="18"/>
  <c r="C28" i="18" s="1"/>
  <c r="A9" i="18"/>
  <c r="C16" i="16"/>
  <c r="C17" i="16" s="1"/>
  <c r="C18" i="16" s="1"/>
  <c r="B17" i="16"/>
  <c r="B18" i="16"/>
  <c r="A12" i="18"/>
  <c r="B13" i="16"/>
  <c r="A2" i="16"/>
  <c r="F7" i="14"/>
  <c r="F6" i="14"/>
  <c r="F5" i="14"/>
  <c r="F1" i="14"/>
  <c r="B12" i="14"/>
  <c r="C12" i="14" s="1"/>
  <c r="B12" i="11"/>
  <c r="B7" i="11"/>
  <c r="F6" i="8"/>
  <c r="H6" i="8" s="1"/>
  <c r="H7" i="8"/>
  <c r="C27" i="4"/>
  <c r="C25"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33" i="4"/>
  <c r="C32" i="4"/>
  <c r="B23" i="4"/>
  <c r="B19" i="4"/>
  <c r="B15" i="4"/>
  <c r="C4" i="4"/>
  <c r="C22" i="3"/>
  <c r="C5" i="3"/>
  <c r="C16" i="3" s="1"/>
  <c r="C26" i="2"/>
  <c r="C27" i="2" s="1"/>
  <c r="C25" i="2"/>
  <c r="C22" i="2"/>
  <c r="F23" i="2"/>
  <c r="F20" i="1"/>
  <c r="F17" i="1"/>
  <c r="C13" i="2"/>
  <c r="F17" i="2" s="1"/>
  <c r="B20" i="1"/>
  <c r="C5" i="2"/>
  <c r="B17" i="1"/>
  <c r="C7" i="1"/>
  <c r="B5" i="1"/>
  <c r="C5" i="1"/>
  <c r="C20" i="1" s="1"/>
  <c r="C20" i="3" l="1"/>
  <c r="A5" i="16"/>
  <c r="C7" i="16"/>
  <c r="C13" i="16" s="1"/>
  <c r="C16" i="2"/>
  <c r="B10" i="3"/>
  <c r="C20" i="18"/>
  <c r="C24" i="18"/>
  <c r="C19" i="18"/>
  <c r="C29" i="4"/>
  <c r="C23" i="4"/>
  <c r="C19" i="4"/>
  <c r="C15" i="4"/>
  <c r="C26" i="4"/>
  <c r="C28" i="4"/>
  <c r="C17" i="1"/>
  <c r="C21" i="2"/>
  <c r="C23" i="2" s="1"/>
  <c r="C9" i="2"/>
  <c r="C15" i="2"/>
  <c r="B13" i="14"/>
  <c r="C13" i="14" s="1"/>
  <c r="D29" i="18"/>
  <c r="C29" i="18"/>
  <c r="D27" i="18"/>
  <c r="C27" i="18"/>
  <c r="A30" i="18"/>
  <c r="C25" i="18"/>
  <c r="C17" i="2" l="1"/>
  <c r="D30" i="18"/>
  <c r="A31" i="18"/>
  <c r="B30" i="18"/>
  <c r="C30" i="18" s="1"/>
  <c r="B14" i="14"/>
  <c r="C14" i="14" s="1"/>
  <c r="D31" i="18" l="1"/>
  <c r="B31" i="18"/>
  <c r="C31" i="18" s="1"/>
  <c r="A32" i="18"/>
  <c r="B15" i="14"/>
  <c r="C15" i="14" s="1"/>
  <c r="B16" i="14" l="1"/>
  <c r="C16" i="14" s="1"/>
  <c r="D32" i="18"/>
  <c r="A33" i="18"/>
  <c r="B32" i="18"/>
  <c r="C32" i="18" s="1"/>
  <c r="D33" i="18" l="1"/>
  <c r="A34" i="18"/>
  <c r="B33" i="18"/>
  <c r="C33" i="18" s="1"/>
  <c r="B17" i="14"/>
  <c r="C17" i="14" s="1"/>
  <c r="B18" i="14" l="1"/>
  <c r="C18" i="14" s="1"/>
  <c r="D34" i="18"/>
  <c r="B34" i="18"/>
  <c r="C34" i="18" s="1"/>
  <c r="A35" i="18"/>
  <c r="B19" i="14" l="1"/>
  <c r="C19" i="14" s="1"/>
  <c r="D35" i="18"/>
  <c r="B35" i="18"/>
  <c r="C35" i="18" s="1"/>
  <c r="A36" i="18"/>
  <c r="D36" i="18" l="1"/>
  <c r="B36" i="18"/>
  <c r="C36" i="18" s="1"/>
  <c r="A37" i="18"/>
  <c r="B20" i="14"/>
  <c r="C20" i="14" s="1"/>
  <c r="B21" i="14" l="1"/>
  <c r="C21" i="14" s="1"/>
  <c r="D37" i="18"/>
  <c r="A38" i="18"/>
  <c r="B37" i="18"/>
  <c r="C37" i="18" s="1"/>
  <c r="D38" i="18" l="1"/>
  <c r="B38" i="18"/>
  <c r="C38" i="18" s="1"/>
  <c r="A39" i="18"/>
  <c r="B22" i="14"/>
  <c r="C22" i="14" s="1"/>
  <c r="B23" i="14" l="1"/>
  <c r="C23" i="14" s="1"/>
  <c r="D39" i="18"/>
  <c r="A40" i="18"/>
  <c r="B39" i="18"/>
  <c r="C39" i="18" s="1"/>
  <c r="D40" i="18" l="1"/>
  <c r="A41" i="18"/>
  <c r="B40" i="18"/>
  <c r="C40" i="18" s="1"/>
  <c r="B24" i="14"/>
  <c r="C24" i="14" s="1"/>
  <c r="B25" i="14" l="1"/>
  <c r="C25" i="14" s="1"/>
  <c r="D41" i="18"/>
  <c r="B41" i="18"/>
  <c r="C41" i="18" s="1"/>
  <c r="A42" i="18"/>
  <c r="D42" i="18" l="1"/>
  <c r="A43" i="18"/>
  <c r="B42" i="18"/>
  <c r="C42" i="18" s="1"/>
  <c r="B26" i="14"/>
  <c r="C26" i="14" s="1"/>
  <c r="B27" i="14" l="1"/>
  <c r="C27" i="14" s="1"/>
  <c r="D43" i="18"/>
  <c r="B43" i="18"/>
  <c r="C43" i="18" s="1"/>
  <c r="A44" i="18"/>
  <c r="D44" i="18" l="1"/>
  <c r="A45" i="18"/>
  <c r="B44" i="18"/>
  <c r="C44" i="18" s="1"/>
  <c r="B28" i="14"/>
  <c r="C28" i="14" s="1"/>
  <c r="B29" i="14" l="1"/>
  <c r="C29" i="14" s="1"/>
  <c r="D45" i="18"/>
  <c r="B45" i="18"/>
  <c r="C45" i="18" s="1"/>
  <c r="A46" i="18"/>
  <c r="D46" i="18" l="1"/>
  <c r="A47" i="18"/>
  <c r="B46" i="18"/>
  <c r="C46" i="18" s="1"/>
  <c r="B30" i="14"/>
  <c r="C30" i="14" s="1"/>
  <c r="B31" i="14" l="1"/>
  <c r="C31" i="14" s="1"/>
  <c r="D47" i="18"/>
  <c r="B47" i="18"/>
  <c r="C47" i="18" s="1"/>
  <c r="A48" i="18"/>
  <c r="D48" i="18" l="1"/>
  <c r="A49" i="18"/>
  <c r="B48" i="18"/>
  <c r="C48" i="18" s="1"/>
  <c r="B32" i="14"/>
  <c r="C32" i="14" s="1"/>
  <c r="B33" i="14" l="1"/>
  <c r="C33" i="14" s="1"/>
  <c r="D49" i="18"/>
  <c r="B49" i="18"/>
  <c r="C49" i="18" s="1"/>
  <c r="A50" i="18"/>
  <c r="D50" i="18" l="1"/>
  <c r="A51" i="18"/>
  <c r="B50" i="18"/>
  <c r="C50" i="18" s="1"/>
  <c r="B34" i="14"/>
  <c r="C34" i="14" s="1"/>
  <c r="B35" i="14" l="1"/>
  <c r="C35" i="14" s="1"/>
  <c r="D51" i="18"/>
  <c r="B51" i="18"/>
  <c r="C51" i="18" s="1"/>
  <c r="A52" i="18"/>
  <c r="D52" i="18" l="1"/>
  <c r="A53" i="18"/>
  <c r="B52" i="18"/>
  <c r="C52" i="18" s="1"/>
  <c r="B36" i="14"/>
  <c r="C36" i="14" s="1"/>
  <c r="B37" i="14" l="1"/>
  <c r="C37" i="14" s="1"/>
  <c r="D53" i="18"/>
  <c r="B53" i="18"/>
  <c r="C53" i="18" s="1"/>
  <c r="A54" i="18"/>
  <c r="D54" i="18" l="1"/>
  <c r="A55" i="18"/>
  <c r="B54" i="18"/>
  <c r="C54" i="18" s="1"/>
  <c r="B38" i="14"/>
  <c r="C38" i="14" s="1"/>
  <c r="B39" i="14" l="1"/>
  <c r="C39" i="14" s="1"/>
  <c r="D55" i="18"/>
  <c r="B55" i="18"/>
  <c r="C55" i="18" s="1"/>
  <c r="A56" i="18"/>
  <c r="D56" i="18" l="1"/>
  <c r="A57" i="18"/>
  <c r="B56" i="18"/>
  <c r="C56" i="18" s="1"/>
  <c r="B40" i="14"/>
  <c r="C40" i="14" s="1"/>
  <c r="B41" i="14" l="1"/>
  <c r="C41" i="14" s="1"/>
  <c r="D57" i="18"/>
  <c r="B57" i="18"/>
  <c r="C57" i="18" s="1"/>
  <c r="A58" i="18"/>
  <c r="D58" i="18" l="1"/>
  <c r="A59" i="18"/>
  <c r="B58" i="18"/>
  <c r="C58" i="18" s="1"/>
  <c r="B42" i="14"/>
  <c r="C42" i="14" s="1"/>
  <c r="B43" i="14" l="1"/>
  <c r="C43" i="14" s="1"/>
  <c r="D59" i="18"/>
  <c r="B59" i="18"/>
  <c r="C59" i="18" s="1"/>
  <c r="A60" i="18"/>
  <c r="D60" i="18" l="1"/>
  <c r="A61" i="18"/>
  <c r="B60" i="18"/>
  <c r="C60" i="18" s="1"/>
  <c r="B44" i="14"/>
  <c r="C44" i="14" s="1"/>
  <c r="B45" i="14" l="1"/>
  <c r="C45" i="14" s="1"/>
  <c r="D61" i="18"/>
  <c r="B61" i="18"/>
  <c r="C61" i="18" s="1"/>
  <c r="A62" i="18"/>
  <c r="D62" i="18" l="1"/>
  <c r="A63" i="18"/>
  <c r="B62" i="18"/>
  <c r="C62" i="18" s="1"/>
  <c r="B46" i="14"/>
  <c r="C46" i="14" s="1"/>
  <c r="B47" i="14" l="1"/>
  <c r="C47" i="14" s="1"/>
  <c r="D63" i="18"/>
  <c r="B63" i="18"/>
  <c r="C63" i="18" s="1"/>
  <c r="A64" i="18"/>
  <c r="D64" i="18" l="1"/>
  <c r="A65" i="18"/>
  <c r="B64" i="18"/>
  <c r="C64" i="18" s="1"/>
  <c r="B48" i="14"/>
  <c r="C48" i="14" s="1"/>
  <c r="B49" i="14" l="1"/>
  <c r="C49" i="14" s="1"/>
  <c r="D65" i="18"/>
  <c r="B65" i="18"/>
  <c r="C65" i="18" s="1"/>
  <c r="A66" i="18"/>
  <c r="D66" i="18" l="1"/>
  <c r="A67" i="18"/>
  <c r="B66" i="18"/>
  <c r="C66" i="18" s="1"/>
  <c r="B50" i="14"/>
  <c r="C50" i="14" s="1"/>
  <c r="B51" i="14" l="1"/>
  <c r="C51" i="14" s="1"/>
  <c r="D67" i="18"/>
  <c r="B67" i="18"/>
  <c r="C67" i="18" s="1"/>
  <c r="A68" i="18"/>
  <c r="D68" i="18" l="1"/>
  <c r="A69" i="18"/>
  <c r="B68" i="18"/>
  <c r="C68" i="18" s="1"/>
  <c r="B52" i="14"/>
  <c r="C52" i="14" s="1"/>
  <c r="B53" i="14" l="1"/>
  <c r="C53" i="14" s="1"/>
  <c r="D69" i="18"/>
  <c r="B69" i="18"/>
  <c r="C69" i="18" s="1"/>
  <c r="A70" i="18"/>
  <c r="D70" i="18" l="1"/>
  <c r="A71" i="18"/>
  <c r="B70" i="18"/>
  <c r="C70" i="18" s="1"/>
  <c r="B54" i="14"/>
  <c r="C54" i="14" s="1"/>
  <c r="B55" i="14" l="1"/>
  <c r="C55" i="14" s="1"/>
  <c r="D71" i="18"/>
  <c r="B71" i="18"/>
  <c r="C71" i="18" s="1"/>
  <c r="A72" i="18"/>
  <c r="D72" i="18" l="1"/>
  <c r="A73" i="18"/>
  <c r="B72" i="18"/>
  <c r="C72" i="18" s="1"/>
  <c r="B56" i="14"/>
  <c r="C56" i="14" s="1"/>
  <c r="B57" i="14" l="1"/>
  <c r="C57" i="14" s="1"/>
  <c r="D73" i="18"/>
  <c r="B73" i="18"/>
  <c r="C73" i="18" s="1"/>
  <c r="A74" i="18"/>
  <c r="D74" i="18" l="1"/>
  <c r="A75" i="18"/>
  <c r="B74" i="18"/>
  <c r="C74" i="18" s="1"/>
  <c r="B58" i="14"/>
  <c r="C58" i="14" s="1"/>
  <c r="B59" i="14" l="1"/>
  <c r="C59" i="14" s="1"/>
  <c r="D75" i="18"/>
  <c r="B75" i="18"/>
  <c r="C75" i="18" s="1"/>
  <c r="A76" i="18"/>
  <c r="D76" i="18" l="1"/>
  <c r="A77" i="18"/>
  <c r="B76" i="18"/>
  <c r="C76" i="18" s="1"/>
  <c r="B60" i="14"/>
  <c r="C60" i="14" s="1"/>
  <c r="B61" i="14" l="1"/>
  <c r="C61" i="14" s="1"/>
  <c r="D77" i="18"/>
  <c r="B77" i="18"/>
  <c r="C77" i="18" s="1"/>
  <c r="A78" i="18"/>
  <c r="D78" i="18" l="1"/>
  <c r="A79" i="18"/>
  <c r="B78" i="18"/>
  <c r="C78" i="18" s="1"/>
  <c r="B62" i="14"/>
  <c r="C62" i="14" s="1"/>
  <c r="B63" i="14" l="1"/>
  <c r="C63" i="14" s="1"/>
  <c r="D79" i="18"/>
  <c r="B79" i="18"/>
  <c r="C79" i="18" s="1"/>
  <c r="A80" i="18"/>
  <c r="D80" i="18" l="1"/>
  <c r="A81" i="18"/>
  <c r="B80" i="18"/>
  <c r="C80" i="18" s="1"/>
  <c r="B64" i="14"/>
  <c r="C64" i="14" s="1"/>
  <c r="B65" i="14" l="1"/>
  <c r="C65" i="14" s="1"/>
  <c r="D81" i="18"/>
  <c r="B81" i="18"/>
  <c r="C81" i="18" s="1"/>
  <c r="A82" i="18"/>
  <c r="D82" i="18" l="1"/>
  <c r="A83" i="18"/>
  <c r="B82" i="18"/>
  <c r="C82" i="18" s="1"/>
  <c r="B66" i="14"/>
  <c r="C66" i="14" s="1"/>
  <c r="B67" i="14" l="1"/>
  <c r="C67" i="14" s="1"/>
  <c r="D83" i="18"/>
  <c r="B83" i="18"/>
  <c r="C83" i="18" s="1"/>
  <c r="A84" i="18"/>
  <c r="D84" i="18" l="1"/>
  <c r="A85" i="18"/>
  <c r="B84" i="18"/>
  <c r="C84" i="18" s="1"/>
  <c r="B68" i="14"/>
  <c r="C68" i="14" s="1"/>
  <c r="B69" i="14" l="1"/>
  <c r="C69" i="14" s="1"/>
  <c r="D85" i="18"/>
  <c r="B85" i="18"/>
  <c r="C85" i="18" s="1"/>
  <c r="A86" i="18"/>
  <c r="D86" i="18" l="1"/>
  <c r="A87" i="18"/>
  <c r="B86" i="18"/>
  <c r="C86" i="18" s="1"/>
  <c r="B70" i="14"/>
  <c r="C70" i="14" s="1"/>
  <c r="B71" i="14" l="1"/>
  <c r="C71" i="14" s="1"/>
  <c r="D87" i="18"/>
  <c r="B87" i="18"/>
  <c r="C87" i="18" s="1"/>
  <c r="A88" i="18"/>
  <c r="D88" i="18" l="1"/>
  <c r="A89" i="18"/>
  <c r="B88" i="18"/>
  <c r="C88" i="18" s="1"/>
  <c r="B72" i="14"/>
  <c r="C72" i="14" s="1"/>
  <c r="B73" i="14" l="1"/>
  <c r="C73" i="14" s="1"/>
  <c r="D89" i="18"/>
  <c r="B89" i="18"/>
  <c r="C89" i="18" s="1"/>
  <c r="A90" i="18"/>
  <c r="D90" i="18" l="1"/>
  <c r="A91" i="18"/>
  <c r="B90" i="18"/>
  <c r="C90" i="18" s="1"/>
  <c r="B74" i="14"/>
  <c r="C74" i="14" s="1"/>
  <c r="B75" i="14" l="1"/>
  <c r="C75" i="14" s="1"/>
  <c r="D91" i="18"/>
  <c r="B91" i="18"/>
  <c r="C91" i="18" s="1"/>
  <c r="A92" i="18"/>
  <c r="D92" i="18" l="1"/>
  <c r="A93" i="18"/>
  <c r="B92" i="18"/>
  <c r="C92" i="18" s="1"/>
  <c r="B76" i="14"/>
  <c r="C76" i="14" s="1"/>
  <c r="B77" i="14" l="1"/>
  <c r="C77" i="14" s="1"/>
  <c r="D93" i="18"/>
  <c r="B93" i="18"/>
  <c r="C93" i="18" s="1"/>
  <c r="A94" i="18"/>
  <c r="D94" i="18" l="1"/>
  <c r="A95" i="18"/>
  <c r="B94" i="18"/>
  <c r="C94" i="18" s="1"/>
  <c r="B78" i="14"/>
  <c r="C78" i="14" s="1"/>
  <c r="D95" i="18" l="1"/>
  <c r="B95" i="18"/>
  <c r="C95" i="18" s="1"/>
  <c r="A96" i="18"/>
  <c r="B79" i="14"/>
  <c r="C79" i="14" s="1"/>
  <c r="B80" i="14" l="1"/>
  <c r="C80" i="14" s="1"/>
  <c r="D96" i="18"/>
  <c r="A97" i="18"/>
  <c r="B96" i="18"/>
  <c r="C96" i="18" s="1"/>
  <c r="D97" i="18" l="1"/>
  <c r="B97" i="18"/>
  <c r="C97" i="18" s="1"/>
  <c r="A98" i="18"/>
  <c r="B81" i="14"/>
  <c r="C81" i="14" s="1"/>
  <c r="B82" i="14" l="1"/>
  <c r="C82" i="14" s="1"/>
  <c r="D98" i="18"/>
  <c r="A99" i="18"/>
  <c r="B98" i="18"/>
  <c r="C98" i="18" s="1"/>
  <c r="D99" i="18" l="1"/>
  <c r="B99" i="18"/>
  <c r="C99" i="18" s="1"/>
  <c r="A100" i="18"/>
  <c r="B83" i="14"/>
  <c r="C83" i="14" s="1"/>
  <c r="B84" i="14" l="1"/>
  <c r="C84" i="14" s="1"/>
  <c r="D100" i="18"/>
  <c r="A101" i="18"/>
  <c r="B100" i="18"/>
  <c r="C100" i="18" s="1"/>
  <c r="D101" i="18" l="1"/>
  <c r="B101" i="18"/>
  <c r="C101" i="18" s="1"/>
  <c r="A102" i="18"/>
  <c r="B85" i="14"/>
  <c r="C85" i="14" s="1"/>
  <c r="B86" i="14" l="1"/>
  <c r="C86" i="14" s="1"/>
  <c r="D102" i="18"/>
  <c r="A103" i="18"/>
  <c r="B102" i="18"/>
  <c r="C102" i="18" s="1"/>
  <c r="D103" i="18" l="1"/>
  <c r="A104" i="18"/>
  <c r="B103" i="18"/>
  <c r="C103" i="18" s="1"/>
  <c r="B87" i="14"/>
  <c r="C87" i="14" s="1"/>
  <c r="B88" i="14" l="1"/>
  <c r="C88" i="14" s="1"/>
  <c r="D104" i="18"/>
  <c r="B104" i="18"/>
  <c r="C104" i="18" s="1"/>
  <c r="A105" i="18"/>
  <c r="D105" i="18" l="1"/>
  <c r="A106" i="18"/>
  <c r="B105" i="18"/>
  <c r="C105" i="18" s="1"/>
  <c r="B89" i="14"/>
  <c r="C89" i="14" s="1"/>
  <c r="B90" i="14" l="1"/>
  <c r="C90" i="14" s="1"/>
  <c r="D106" i="18"/>
  <c r="B106" i="18"/>
  <c r="C106" i="18" s="1"/>
  <c r="A107" i="18"/>
  <c r="D107" i="18" l="1"/>
  <c r="A108" i="18"/>
  <c r="B107" i="18"/>
  <c r="C107" i="18" s="1"/>
  <c r="B91" i="14"/>
  <c r="C91" i="14" s="1"/>
  <c r="B92" i="14" l="1"/>
  <c r="C92" i="14" s="1"/>
  <c r="D108" i="18"/>
  <c r="B108" i="18"/>
  <c r="C108" i="18" s="1"/>
  <c r="A109" i="18"/>
  <c r="D109" i="18" l="1"/>
  <c r="A110" i="18"/>
  <c r="B109" i="18"/>
  <c r="C109" i="18" s="1"/>
  <c r="B93" i="14"/>
  <c r="C93" i="14" s="1"/>
  <c r="B94" i="14" l="1"/>
  <c r="C94" i="14" s="1"/>
  <c r="D110" i="18"/>
  <c r="B110" i="18"/>
  <c r="C110" i="18" s="1"/>
  <c r="A111" i="18"/>
  <c r="D111" i="18" l="1"/>
  <c r="A112" i="18"/>
  <c r="B111" i="18"/>
  <c r="C111" i="18" s="1"/>
  <c r="B95" i="14"/>
  <c r="C95" i="14" s="1"/>
  <c r="B96" i="14" l="1"/>
  <c r="C96" i="14" s="1"/>
  <c r="D112" i="18"/>
  <c r="B112" i="18"/>
  <c r="C112" i="18" s="1"/>
  <c r="A113" i="18"/>
  <c r="D113" i="18" l="1"/>
  <c r="A114" i="18"/>
  <c r="B113" i="18"/>
  <c r="C113" i="18" s="1"/>
  <c r="B97" i="14"/>
  <c r="C97" i="14" s="1"/>
  <c r="B98" i="14" l="1"/>
  <c r="C98" i="14" s="1"/>
  <c r="D114" i="18"/>
  <c r="B114" i="18"/>
  <c r="C114" i="18" s="1"/>
  <c r="A115" i="18"/>
  <c r="D115" i="18" l="1"/>
  <c r="A116" i="18"/>
  <c r="B115" i="18"/>
  <c r="C115" i="18" s="1"/>
  <c r="B99" i="14"/>
  <c r="C99" i="14" s="1"/>
  <c r="B100" i="14" l="1"/>
  <c r="C100" i="14" s="1"/>
  <c r="D116" i="18"/>
  <c r="B116" i="18"/>
  <c r="C116" i="18" s="1"/>
  <c r="A117" i="18"/>
  <c r="D117" i="18" l="1"/>
  <c r="A118" i="18"/>
  <c r="B117" i="18"/>
  <c r="C117" i="18" s="1"/>
  <c r="B101" i="14"/>
  <c r="C101" i="14" s="1"/>
  <c r="B102" i="14" l="1"/>
  <c r="C102" i="14" s="1"/>
  <c r="D118" i="18"/>
  <c r="B118" i="18"/>
  <c r="C118" i="18" s="1"/>
  <c r="A119" i="18"/>
  <c r="D119" i="18" l="1"/>
  <c r="A120" i="18"/>
  <c r="B119" i="18"/>
  <c r="C119" i="18" s="1"/>
  <c r="B103" i="14"/>
  <c r="C103" i="14" s="1"/>
  <c r="B104" i="14" l="1"/>
  <c r="C104" i="14" s="1"/>
  <c r="D120" i="18"/>
  <c r="B120" i="18"/>
  <c r="C120" i="18" s="1"/>
  <c r="A121" i="18"/>
  <c r="D121" i="18" l="1"/>
  <c r="A122" i="18"/>
  <c r="B121" i="18"/>
  <c r="C121" i="18" s="1"/>
  <c r="B105" i="14"/>
  <c r="C105" i="14" s="1"/>
  <c r="B106" i="14" l="1"/>
  <c r="C106" i="14" s="1"/>
  <c r="D122" i="18"/>
  <c r="B122" i="18"/>
  <c r="C122" i="18" s="1"/>
  <c r="A123" i="18"/>
  <c r="D123" i="18" l="1"/>
  <c r="A124" i="18"/>
  <c r="B123" i="18"/>
  <c r="C123" i="18" s="1"/>
  <c r="B107" i="14"/>
  <c r="C107" i="14" s="1"/>
  <c r="B108" i="14" l="1"/>
  <c r="C108" i="14" s="1"/>
  <c r="D124" i="18"/>
  <c r="B124" i="18"/>
  <c r="C124" i="18" s="1"/>
  <c r="A125" i="18"/>
  <c r="D125" i="18" l="1"/>
  <c r="A126" i="18"/>
  <c r="B125" i="18"/>
  <c r="C125" i="18" s="1"/>
  <c r="B109" i="14"/>
  <c r="C109" i="14" s="1"/>
  <c r="B110" i="14" l="1"/>
  <c r="C110" i="14" s="1"/>
  <c r="D126" i="18"/>
  <c r="B126" i="18"/>
  <c r="C126" i="18" s="1"/>
  <c r="A127" i="18"/>
  <c r="D127" i="18" l="1"/>
  <c r="A128" i="18"/>
  <c r="B127" i="18"/>
  <c r="C127" i="18" s="1"/>
  <c r="B111" i="14"/>
  <c r="C111" i="14" s="1"/>
  <c r="B112" i="14" l="1"/>
  <c r="C112" i="14" s="1"/>
  <c r="D128" i="18"/>
  <c r="B128" i="18"/>
  <c r="C128" i="18" s="1"/>
  <c r="A129" i="18"/>
  <c r="D129" i="18" l="1"/>
  <c r="C129" i="18"/>
  <c r="A130" i="18"/>
  <c r="B129" i="18"/>
  <c r="B113" i="14"/>
  <c r="C113" i="14" s="1"/>
  <c r="D130" i="18" l="1"/>
  <c r="C130" i="18"/>
  <c r="B130" i="18"/>
  <c r="A131" i="18"/>
  <c r="B114" i="14"/>
  <c r="C114" i="14" s="1"/>
  <c r="B115" i="14" l="1"/>
  <c r="C115" i="14" s="1"/>
  <c r="D131" i="18"/>
  <c r="C131" i="18"/>
  <c r="A132" i="18"/>
  <c r="B131" i="18"/>
  <c r="D132" i="18" l="1"/>
  <c r="C132" i="18"/>
  <c r="B132" i="18"/>
  <c r="A133" i="18"/>
  <c r="B116" i="14"/>
  <c r="C116" i="14" s="1"/>
  <c r="D133" i="18" l="1"/>
  <c r="C133" i="18"/>
  <c r="A134" i="18"/>
  <c r="B133" i="18"/>
  <c r="B117" i="14"/>
  <c r="C117" i="14" s="1"/>
  <c r="D134" i="18" l="1"/>
  <c r="C134" i="18"/>
  <c r="B134" i="18"/>
  <c r="A135" i="18"/>
  <c r="B118" i="14"/>
  <c r="C118" i="14" s="1"/>
  <c r="B119" i="14" l="1"/>
  <c r="C119" i="14" s="1"/>
  <c r="D135" i="18"/>
  <c r="C135" i="18"/>
  <c r="A136" i="18"/>
  <c r="B135" i="18"/>
  <c r="D136" i="18" l="1"/>
  <c r="C136" i="18"/>
  <c r="B136" i="18"/>
  <c r="A137" i="18"/>
  <c r="B120" i="14"/>
  <c r="C120" i="14" s="1"/>
  <c r="D137" i="18" l="1"/>
  <c r="C137" i="18"/>
  <c r="A138" i="18"/>
  <c r="B137" i="18"/>
  <c r="B121" i="14"/>
  <c r="C121" i="14" s="1"/>
  <c r="D138" i="18" l="1"/>
  <c r="C138" i="18"/>
  <c r="B138" i="18"/>
  <c r="A139" i="18"/>
  <c r="B122" i="14"/>
  <c r="C122" i="14" s="1"/>
  <c r="B123" i="14" l="1"/>
  <c r="C123" i="14" s="1"/>
  <c r="D139" i="18"/>
  <c r="C139" i="18"/>
  <c r="A140" i="18"/>
  <c r="B139" i="18"/>
  <c r="D140" i="18" l="1"/>
  <c r="C140" i="18"/>
  <c r="B140" i="18"/>
  <c r="A141" i="18"/>
  <c r="B124" i="14"/>
  <c r="C124" i="14" s="1"/>
  <c r="D141" i="18" l="1"/>
  <c r="C141" i="18"/>
  <c r="A142" i="18"/>
  <c r="B141" i="18"/>
  <c r="B125" i="14"/>
  <c r="C125" i="14" s="1"/>
  <c r="D142" i="18" l="1"/>
  <c r="C142" i="18"/>
  <c r="B142" i="18"/>
  <c r="A143" i="18"/>
  <c r="B126" i="14"/>
  <c r="C126" i="14" s="1"/>
  <c r="B127" i="14" l="1"/>
  <c r="C127" i="14" s="1"/>
  <c r="D143" i="18"/>
  <c r="C143" i="18"/>
  <c r="A144" i="18"/>
  <c r="B143" i="18"/>
  <c r="D144" i="18" l="1"/>
  <c r="C144" i="18"/>
  <c r="B144" i="18"/>
  <c r="A145" i="18"/>
  <c r="B128" i="14"/>
  <c r="C128" i="14" s="1"/>
  <c r="B129" i="14" l="1"/>
  <c r="C129" i="14" s="1"/>
  <c r="D145" i="18"/>
  <c r="C145" i="18"/>
  <c r="A146" i="18"/>
  <c r="B145" i="18"/>
  <c r="D146" i="18" l="1"/>
  <c r="C146" i="18"/>
  <c r="B146" i="18"/>
  <c r="A147" i="18"/>
  <c r="B130" i="14"/>
  <c r="C130" i="14" s="1"/>
  <c r="B131" i="14" l="1"/>
  <c r="C131" i="14" s="1"/>
  <c r="D147" i="18"/>
  <c r="C147" i="18"/>
  <c r="A148" i="18"/>
  <c r="B147" i="18"/>
  <c r="D148" i="18" l="1"/>
  <c r="C148" i="18"/>
  <c r="B148" i="18"/>
  <c r="A149" i="18"/>
  <c r="B132" i="14"/>
  <c r="C132" i="14" s="1"/>
  <c r="D149" i="18" l="1"/>
  <c r="C149" i="18"/>
  <c r="A150" i="18"/>
  <c r="B149" i="18"/>
  <c r="B133" i="14"/>
  <c r="C133" i="14" s="1"/>
  <c r="B134" i="14" l="1"/>
  <c r="C134" i="14" s="1"/>
  <c r="D150" i="18"/>
  <c r="C150" i="18"/>
  <c r="B150" i="18"/>
  <c r="A151" i="18"/>
  <c r="D151" i="18" l="1"/>
  <c r="C151" i="18"/>
  <c r="A152" i="18"/>
  <c r="B151" i="18"/>
  <c r="B135" i="14"/>
  <c r="C135" i="14" s="1"/>
  <c r="B136" i="14" l="1"/>
  <c r="C136" i="14" s="1"/>
  <c r="D152" i="18"/>
  <c r="C152" i="18"/>
  <c r="B152" i="18"/>
  <c r="A153" i="18"/>
  <c r="D153" i="18" l="1"/>
  <c r="C153" i="18"/>
  <c r="A154" i="18"/>
  <c r="B153" i="18"/>
  <c r="B137" i="14"/>
  <c r="C137" i="14" s="1"/>
  <c r="D154" i="18" l="1"/>
  <c r="C154" i="18"/>
  <c r="B154" i="18"/>
  <c r="A155" i="18"/>
  <c r="B138" i="14"/>
  <c r="C138" i="14" s="1"/>
  <c r="B139" i="14" l="1"/>
  <c r="C139" i="14" s="1"/>
  <c r="D155" i="18"/>
  <c r="C155" i="18"/>
  <c r="A156" i="18"/>
  <c r="B155" i="18"/>
  <c r="D156" i="18" l="1"/>
  <c r="C156" i="18"/>
  <c r="B156" i="18"/>
  <c r="A157" i="18"/>
  <c r="B140" i="14"/>
  <c r="C140" i="14" s="1"/>
  <c r="D157" i="18" l="1"/>
  <c r="C157" i="18"/>
  <c r="A158" i="18"/>
  <c r="B157" i="18"/>
  <c r="B141" i="14"/>
  <c r="C141" i="14" s="1"/>
  <c r="D158" i="18" l="1"/>
  <c r="C158" i="18"/>
  <c r="B158" i="18"/>
  <c r="A159" i="18"/>
  <c r="B142" i="14"/>
  <c r="C142" i="14" s="1"/>
  <c r="B143" i="14" l="1"/>
  <c r="C143" i="14" s="1"/>
  <c r="D159" i="18"/>
  <c r="C159" i="18"/>
  <c r="A160" i="18"/>
  <c r="B159" i="18"/>
  <c r="D160" i="18" l="1"/>
  <c r="C160" i="18"/>
  <c r="B160" i="18"/>
  <c r="A161" i="18"/>
  <c r="B144" i="14"/>
  <c r="C144" i="14" s="1"/>
  <c r="D161" i="18" l="1"/>
  <c r="C161" i="18"/>
  <c r="A162" i="18"/>
  <c r="B161" i="18"/>
  <c r="B145" i="14"/>
  <c r="C145" i="14" s="1"/>
  <c r="B146" i="14" l="1"/>
  <c r="C146" i="14" s="1"/>
  <c r="D162" i="18"/>
  <c r="C162" i="18"/>
  <c r="B162" i="18"/>
  <c r="A163" i="18"/>
  <c r="D163" i="18" l="1"/>
  <c r="C163" i="18"/>
  <c r="A164" i="18"/>
  <c r="B163" i="18"/>
  <c r="B147" i="14"/>
  <c r="C147" i="14" s="1"/>
  <c r="B148" i="14" l="1"/>
  <c r="C148" i="14" s="1"/>
  <c r="D164" i="18"/>
  <c r="C164" i="18"/>
  <c r="B164" i="18"/>
  <c r="A165" i="18"/>
  <c r="D165" i="18" l="1"/>
  <c r="C165" i="18"/>
  <c r="A166" i="18"/>
  <c r="B165" i="18"/>
  <c r="B149" i="14"/>
  <c r="C149" i="14" s="1"/>
  <c r="D166" i="18" l="1"/>
  <c r="C166" i="18"/>
  <c r="B166" i="18"/>
  <c r="A167" i="18"/>
  <c r="B150" i="14"/>
  <c r="C150" i="14" s="1"/>
  <c r="B151" i="14" l="1"/>
  <c r="C151" i="14" s="1"/>
  <c r="D167" i="18"/>
  <c r="C167" i="18"/>
  <c r="A168" i="18"/>
  <c r="B167" i="18"/>
  <c r="D168" i="18" l="1"/>
  <c r="C168" i="18"/>
  <c r="B168" i="18"/>
  <c r="A169" i="18"/>
  <c r="B152" i="14"/>
  <c r="C152" i="14" s="1"/>
  <c r="D169" i="18" l="1"/>
  <c r="C169" i="18"/>
  <c r="A170" i="18"/>
  <c r="B169" i="18"/>
  <c r="B153" i="14"/>
  <c r="C153" i="14" s="1"/>
  <c r="D170" i="18" l="1"/>
  <c r="C170" i="18"/>
  <c r="B170" i="18"/>
  <c r="A171" i="18"/>
  <c r="B154" i="14"/>
  <c r="C154" i="14" s="1"/>
  <c r="B155" i="14" l="1"/>
  <c r="C155" i="14" s="1"/>
  <c r="D171" i="18"/>
  <c r="C171" i="18"/>
  <c r="A172" i="18"/>
  <c r="B171" i="18"/>
  <c r="D172" i="18" l="1"/>
  <c r="C172" i="18"/>
  <c r="B172" i="18"/>
  <c r="A173" i="18"/>
  <c r="B156" i="14"/>
  <c r="C156" i="14" s="1"/>
  <c r="D173" i="18" l="1"/>
  <c r="C173" i="18"/>
  <c r="A174" i="18"/>
  <c r="B173" i="18"/>
  <c r="B157" i="14"/>
  <c r="C157" i="14" s="1"/>
  <c r="B158" i="14" l="1"/>
  <c r="C158" i="14" s="1"/>
  <c r="D174" i="18"/>
  <c r="C174" i="18"/>
  <c r="B174" i="18"/>
  <c r="A175" i="18"/>
  <c r="D175" i="18" l="1"/>
  <c r="C175" i="18"/>
  <c r="A176" i="18"/>
  <c r="B175" i="18"/>
  <c r="B159" i="14"/>
  <c r="C159" i="14" s="1"/>
  <c r="B160" i="14" l="1"/>
  <c r="C160" i="14" s="1"/>
  <c r="D176" i="18"/>
  <c r="C176" i="18"/>
  <c r="B176" i="18"/>
  <c r="A177" i="18"/>
  <c r="D177" i="18" l="1"/>
  <c r="C177" i="18"/>
  <c r="A178" i="18"/>
  <c r="B177" i="18"/>
  <c r="B161" i="14"/>
  <c r="C161" i="14" s="1"/>
  <c r="D178" i="18" l="1"/>
  <c r="C178" i="18"/>
  <c r="B178" i="18"/>
  <c r="A179" i="18"/>
  <c r="B162" i="14"/>
  <c r="C162" i="14" s="1"/>
  <c r="B163" i="14" l="1"/>
  <c r="C163" i="14" s="1"/>
  <c r="C179" i="18"/>
  <c r="A180" i="18"/>
  <c r="B179" i="18"/>
  <c r="D179" i="18" s="1"/>
  <c r="C180" i="18" l="1"/>
  <c r="B180" i="18"/>
  <c r="D180" i="18" s="1"/>
  <c r="A181" i="18"/>
  <c r="B164" i="14"/>
  <c r="C164" i="14" s="1"/>
  <c r="C181" i="18" l="1"/>
  <c r="A182" i="18"/>
  <c r="B181" i="18"/>
  <c r="D181" i="18" s="1"/>
  <c r="B165" i="14"/>
  <c r="C165" i="14" s="1"/>
  <c r="C182" i="18" l="1"/>
  <c r="B182" i="18"/>
  <c r="D182" i="18" s="1"/>
  <c r="A183" i="18"/>
  <c r="B166" i="14"/>
  <c r="C166" i="14" s="1"/>
  <c r="B167" i="14" l="1"/>
  <c r="C167" i="14" s="1"/>
  <c r="C183" i="18"/>
  <c r="A184" i="18"/>
  <c r="B183" i="18"/>
  <c r="D183" i="18" s="1"/>
  <c r="C184" i="18" l="1"/>
  <c r="B184" i="18"/>
  <c r="D184" i="18" s="1"/>
  <c r="A185" i="18"/>
  <c r="B168" i="14"/>
  <c r="C168" i="14" s="1"/>
  <c r="C185" i="18" l="1"/>
  <c r="A186" i="18"/>
  <c r="B185" i="18"/>
  <c r="D185" i="18" s="1"/>
  <c r="B169" i="14"/>
  <c r="C169" i="14" s="1"/>
  <c r="C186" i="18" l="1"/>
  <c r="B186" i="18"/>
  <c r="D186" i="18" s="1"/>
  <c r="A187" i="18"/>
  <c r="B170" i="14"/>
  <c r="C170" i="14" s="1"/>
  <c r="B171" i="14" l="1"/>
  <c r="C171" i="14" s="1"/>
  <c r="C187" i="18"/>
  <c r="A188" i="18"/>
  <c r="B187" i="18"/>
  <c r="D187" i="18" s="1"/>
  <c r="C188" i="18" l="1"/>
  <c r="B188" i="18"/>
  <c r="D188" i="18" s="1"/>
  <c r="A189" i="18"/>
  <c r="B172" i="14"/>
  <c r="C172" i="14" s="1"/>
  <c r="C189" i="18" l="1"/>
  <c r="A190" i="18"/>
  <c r="B189" i="18"/>
  <c r="D189" i="18" s="1"/>
  <c r="B173" i="14"/>
  <c r="C173" i="14" s="1"/>
  <c r="C190" i="18" l="1"/>
  <c r="B190" i="18"/>
  <c r="D190" i="18" s="1"/>
  <c r="A191" i="18"/>
  <c r="B174" i="14"/>
  <c r="C174" i="14" s="1"/>
  <c r="B175" i="14" l="1"/>
  <c r="C175" i="14" s="1"/>
  <c r="C191" i="18"/>
  <c r="A192" i="18"/>
  <c r="B191" i="18"/>
  <c r="D191" i="18" s="1"/>
  <c r="C192" i="18" l="1"/>
  <c r="B192" i="18"/>
  <c r="D192" i="18" s="1"/>
  <c r="A193" i="18"/>
  <c r="B176" i="14"/>
  <c r="C176" i="14" s="1"/>
  <c r="C193" i="18" l="1"/>
  <c r="A194" i="18"/>
  <c r="B193" i="18"/>
  <c r="D193" i="18" s="1"/>
  <c r="B177" i="14"/>
  <c r="C177" i="14" s="1"/>
  <c r="C194" i="18" l="1"/>
  <c r="B194" i="18"/>
  <c r="D194" i="18" s="1"/>
  <c r="A195" i="18"/>
  <c r="B178" i="14"/>
  <c r="C178" i="14" s="1"/>
  <c r="B179" i="14" l="1"/>
  <c r="C179" i="14" s="1"/>
  <c r="C195" i="18"/>
  <c r="A196" i="18"/>
  <c r="B195" i="18"/>
  <c r="D195" i="18" s="1"/>
  <c r="C196" i="18" l="1"/>
  <c r="B196" i="18"/>
  <c r="D196" i="18" s="1"/>
  <c r="A197" i="18"/>
  <c r="B180" i="14"/>
  <c r="C180" i="14" s="1"/>
  <c r="B181" i="14" l="1"/>
  <c r="C181" i="14" s="1"/>
  <c r="C197" i="18"/>
  <c r="A198" i="18"/>
  <c r="B197" i="18"/>
  <c r="D197" i="18" s="1"/>
  <c r="C198" i="18" l="1"/>
  <c r="B198" i="18"/>
  <c r="D198" i="18" s="1"/>
  <c r="A199" i="18"/>
  <c r="B182" i="14"/>
  <c r="C182" i="14" s="1"/>
  <c r="B183" i="14" l="1"/>
  <c r="C183" i="14" s="1"/>
  <c r="C199" i="18"/>
  <c r="A200" i="18"/>
  <c r="B199" i="18"/>
  <c r="D199" i="18" s="1"/>
  <c r="C200" i="18" l="1"/>
  <c r="B200" i="18"/>
  <c r="D200" i="18" s="1"/>
  <c r="A201" i="18"/>
  <c r="B184" i="14"/>
  <c r="C184" i="14" s="1"/>
  <c r="C201" i="18" l="1"/>
  <c r="A202" i="18"/>
  <c r="B201" i="18"/>
  <c r="D201" i="18" s="1"/>
  <c r="B185" i="14"/>
  <c r="C185" i="14" s="1"/>
  <c r="C202" i="18" l="1"/>
  <c r="B202" i="18"/>
  <c r="D202" i="18" s="1"/>
  <c r="A203" i="18"/>
  <c r="B186" i="14"/>
  <c r="C186" i="14" s="1"/>
  <c r="B187" i="14" l="1"/>
  <c r="C187" i="14" s="1"/>
  <c r="C203" i="18"/>
  <c r="A204" i="18"/>
  <c r="B203" i="18"/>
  <c r="D203" i="18" s="1"/>
  <c r="C204" i="18" l="1"/>
  <c r="B204" i="18"/>
  <c r="D204" i="18" s="1"/>
  <c r="A205" i="18"/>
  <c r="B188" i="14"/>
  <c r="C188" i="14" s="1"/>
  <c r="B189" i="14" l="1"/>
  <c r="C189" i="14" s="1"/>
  <c r="C205" i="18"/>
  <c r="A206" i="18"/>
  <c r="B205" i="18"/>
  <c r="D205" i="18" s="1"/>
  <c r="C206" i="18" l="1"/>
  <c r="B206" i="18"/>
  <c r="D206" i="18" s="1"/>
  <c r="A207" i="18"/>
  <c r="B190" i="14"/>
  <c r="C190" i="14" s="1"/>
  <c r="B191" i="14" l="1"/>
  <c r="C191" i="14" s="1"/>
  <c r="C207" i="18"/>
  <c r="A208" i="18"/>
  <c r="B207" i="18"/>
  <c r="D207" i="18" s="1"/>
  <c r="C208" i="18" l="1"/>
  <c r="B208" i="18"/>
  <c r="D208" i="18" s="1"/>
  <c r="A209" i="18"/>
  <c r="B192" i="14"/>
  <c r="C192" i="14" s="1"/>
  <c r="C209" i="18" l="1"/>
  <c r="A210" i="18"/>
  <c r="B209" i="18"/>
  <c r="D209" i="18" s="1"/>
  <c r="B193" i="14"/>
  <c r="C193" i="14" s="1"/>
  <c r="C210" i="18" l="1"/>
  <c r="B210" i="18"/>
  <c r="D210" i="18" s="1"/>
  <c r="A211" i="18"/>
  <c r="B194" i="14"/>
  <c r="C194" i="14" s="1"/>
  <c r="B195" i="14" l="1"/>
  <c r="C195" i="14" s="1"/>
  <c r="C211" i="18"/>
  <c r="A212" i="18"/>
  <c r="B211" i="18"/>
  <c r="D211" i="18" s="1"/>
  <c r="C212" i="18" l="1"/>
  <c r="B212" i="18"/>
  <c r="D212" i="18" s="1"/>
  <c r="A213" i="18"/>
  <c r="B196" i="14"/>
  <c r="C196" i="14" s="1"/>
  <c r="C213" i="18" l="1"/>
  <c r="A214" i="18"/>
  <c r="B213" i="18"/>
  <c r="D213" i="18" s="1"/>
  <c r="B197" i="14"/>
  <c r="C197" i="14" s="1"/>
  <c r="C214" i="18" l="1"/>
  <c r="B214" i="18"/>
  <c r="D214" i="18" s="1"/>
  <c r="A215" i="18"/>
  <c r="B198" i="14"/>
  <c r="C198" i="14" s="1"/>
  <c r="B199" i="14" l="1"/>
  <c r="C199" i="14" s="1"/>
  <c r="C215" i="18"/>
  <c r="A216" i="18"/>
  <c r="B215" i="18"/>
  <c r="D215" i="18" s="1"/>
  <c r="C216" i="18" l="1"/>
  <c r="B216" i="18"/>
  <c r="D216" i="18" s="1"/>
  <c r="A217" i="18"/>
  <c r="B200" i="14"/>
  <c r="C200" i="14" s="1"/>
  <c r="C217" i="18" l="1"/>
  <c r="A218" i="18"/>
  <c r="B217" i="18"/>
  <c r="D217" i="18" s="1"/>
  <c r="B201" i="14"/>
  <c r="C201" i="14" s="1"/>
  <c r="C218" i="18" l="1"/>
  <c r="B218" i="18"/>
  <c r="D218" i="18" s="1"/>
  <c r="A219" i="18"/>
  <c r="B202" i="14"/>
  <c r="C202" i="14" s="1"/>
  <c r="B203" i="14" l="1"/>
  <c r="C203" i="14" s="1"/>
  <c r="C219" i="18"/>
  <c r="A220" i="18"/>
  <c r="B219" i="18"/>
  <c r="D219" i="18" s="1"/>
  <c r="C220" i="18" l="1"/>
  <c r="B220" i="18"/>
  <c r="D220" i="18" s="1"/>
  <c r="A221" i="18"/>
  <c r="B204" i="14"/>
  <c r="C204" i="14" s="1"/>
  <c r="B205" i="14" l="1"/>
  <c r="C205" i="14" s="1"/>
  <c r="C221" i="18"/>
  <c r="A222" i="18"/>
  <c r="B221" i="18"/>
  <c r="D221" i="18" s="1"/>
  <c r="C222" i="18" l="1"/>
  <c r="B222" i="18"/>
  <c r="D222" i="18" s="1"/>
  <c r="A223" i="18"/>
  <c r="B206" i="14"/>
  <c r="C206" i="14" s="1"/>
  <c r="B207" i="14" l="1"/>
  <c r="C207" i="14" s="1"/>
  <c r="C223" i="18"/>
  <c r="A224" i="18"/>
  <c r="B223" i="18"/>
  <c r="D223" i="18" s="1"/>
  <c r="C224" i="18" l="1"/>
  <c r="B224" i="18"/>
  <c r="D224" i="18" s="1"/>
  <c r="A225" i="18"/>
  <c r="B208" i="14"/>
  <c r="C208" i="14" s="1"/>
  <c r="B209" i="14" l="1"/>
  <c r="C209" i="14" s="1"/>
  <c r="C225" i="18"/>
  <c r="A226" i="18"/>
  <c r="B225" i="18"/>
  <c r="D225" i="18" s="1"/>
  <c r="C226" i="18" l="1"/>
  <c r="B226" i="18"/>
  <c r="D226" i="18" s="1"/>
  <c r="A227" i="18"/>
  <c r="B210" i="14"/>
  <c r="C210" i="14" s="1"/>
  <c r="B211" i="14" l="1"/>
  <c r="C211" i="14" s="1"/>
  <c r="C227" i="18"/>
  <c r="A228" i="18"/>
  <c r="B227" i="18"/>
  <c r="D227" i="18" s="1"/>
  <c r="C228" i="18" l="1"/>
  <c r="B228" i="18"/>
  <c r="D228" i="18" s="1"/>
  <c r="A229" i="18"/>
  <c r="B212" i="14"/>
  <c r="C212" i="14" s="1"/>
  <c r="C229" i="18" l="1"/>
  <c r="A230" i="18"/>
  <c r="B229" i="18"/>
  <c r="D229" i="18" s="1"/>
  <c r="B213" i="14"/>
  <c r="C213" i="14" s="1"/>
  <c r="B214" i="14" l="1"/>
  <c r="C214" i="14" s="1"/>
  <c r="C230" i="18"/>
  <c r="B230" i="18"/>
  <c r="D230" i="18" s="1"/>
  <c r="A231" i="18"/>
  <c r="C231" i="18" l="1"/>
  <c r="A232" i="18"/>
  <c r="B231" i="18"/>
  <c r="D231" i="18" s="1"/>
  <c r="B215" i="14"/>
  <c r="C215" i="14" s="1"/>
  <c r="B216" i="14" l="1"/>
  <c r="C216" i="14" s="1"/>
  <c r="C232" i="18"/>
  <c r="B232" i="18"/>
  <c r="D232" i="18" s="1"/>
  <c r="A233" i="18"/>
  <c r="C233" i="18" l="1"/>
  <c r="A234" i="18"/>
  <c r="B233" i="18"/>
  <c r="D233" i="18" s="1"/>
  <c r="B217" i="14"/>
  <c r="C217" i="14" s="1"/>
  <c r="B218" i="14" l="1"/>
  <c r="C218" i="14" s="1"/>
  <c r="C234" i="18"/>
  <c r="B234" i="18"/>
  <c r="D234" i="18" s="1"/>
  <c r="A235" i="18"/>
  <c r="C235" i="18" l="1"/>
  <c r="A236" i="18"/>
  <c r="B235" i="18"/>
  <c r="D235" i="18" s="1"/>
  <c r="B219" i="14"/>
  <c r="C219" i="14" s="1"/>
  <c r="B220" i="14" l="1"/>
  <c r="C220" i="14" s="1"/>
  <c r="C236" i="18"/>
  <c r="B236" i="18"/>
  <c r="D236" i="18" s="1"/>
  <c r="A237" i="18"/>
  <c r="C237" i="18" l="1"/>
  <c r="A238" i="18"/>
  <c r="B237" i="18"/>
  <c r="D237" i="18" s="1"/>
  <c r="B221" i="14"/>
  <c r="C221" i="14" s="1"/>
  <c r="B222" i="14" l="1"/>
  <c r="C222" i="14" s="1"/>
  <c r="C238" i="18"/>
  <c r="B238" i="18"/>
  <c r="D238" i="18" s="1"/>
  <c r="A239" i="18"/>
  <c r="C239" i="18" l="1"/>
  <c r="A240" i="18"/>
  <c r="B239" i="18"/>
  <c r="D239" i="18" s="1"/>
  <c r="B223" i="14"/>
  <c r="C223" i="14" s="1"/>
  <c r="B224" i="14" l="1"/>
  <c r="C224" i="14" s="1"/>
  <c r="C240" i="18"/>
  <c r="B240" i="18"/>
  <c r="D240" i="18" s="1"/>
  <c r="A241" i="18"/>
  <c r="C241" i="18" l="1"/>
  <c r="A242" i="18"/>
  <c r="B241" i="18"/>
  <c r="D241" i="18" s="1"/>
  <c r="B225" i="14"/>
  <c r="C225" i="14" s="1"/>
  <c r="B226" i="14" l="1"/>
  <c r="C226" i="14" s="1"/>
  <c r="C242" i="18"/>
  <c r="B242" i="18"/>
  <c r="D242" i="18" s="1"/>
  <c r="A243" i="18"/>
  <c r="C243" i="18" l="1"/>
  <c r="A244" i="18"/>
  <c r="B243" i="18"/>
  <c r="D243" i="18" s="1"/>
  <c r="B227" i="14"/>
  <c r="C227" i="14" s="1"/>
  <c r="B228" i="14" l="1"/>
  <c r="C228" i="14" s="1"/>
  <c r="C244" i="18"/>
  <c r="B244" i="18"/>
  <c r="D244" i="18" s="1"/>
  <c r="A245" i="18"/>
  <c r="C245" i="18" l="1"/>
  <c r="A246" i="18"/>
  <c r="B245" i="18"/>
  <c r="D245" i="18" s="1"/>
  <c r="B229" i="14"/>
  <c r="C229" i="14" s="1"/>
  <c r="B230" i="14" l="1"/>
  <c r="C230" i="14" s="1"/>
  <c r="C246" i="18"/>
  <c r="B246" i="18"/>
  <c r="D246" i="18" s="1"/>
  <c r="A247" i="18"/>
  <c r="C247" i="18" l="1"/>
  <c r="A248" i="18"/>
  <c r="B247" i="18"/>
  <c r="D247" i="18" s="1"/>
  <c r="B231" i="14"/>
  <c r="C231" i="14" s="1"/>
  <c r="B232" i="14" l="1"/>
  <c r="C232" i="14" s="1"/>
  <c r="C248" i="18"/>
  <c r="B248" i="18"/>
  <c r="D248" i="18" s="1"/>
  <c r="A249" i="18"/>
  <c r="C249" i="18" l="1"/>
  <c r="A250" i="18"/>
  <c r="B249" i="18"/>
  <c r="D249" i="18" s="1"/>
  <c r="B233" i="14"/>
  <c r="C233" i="14" s="1"/>
  <c r="B234" i="14" l="1"/>
  <c r="C234" i="14" s="1"/>
  <c r="C250" i="18"/>
  <c r="B250" i="18"/>
  <c r="D250" i="18" s="1"/>
  <c r="A251" i="18"/>
  <c r="C251" i="18" l="1"/>
  <c r="A252" i="18"/>
  <c r="B251" i="18"/>
  <c r="D251" i="18" s="1"/>
  <c r="B235" i="14"/>
  <c r="C235" i="14" s="1"/>
  <c r="B236" i="14" l="1"/>
  <c r="C236" i="14" s="1"/>
  <c r="C252" i="18"/>
  <c r="B252" i="18"/>
  <c r="D252" i="18" s="1"/>
  <c r="A253" i="18"/>
  <c r="C253" i="18" l="1"/>
  <c r="A254" i="18"/>
  <c r="B253" i="18"/>
  <c r="D253" i="18" s="1"/>
  <c r="B237" i="14"/>
  <c r="C237" i="14" s="1"/>
  <c r="B238" i="14" l="1"/>
  <c r="C238" i="14" s="1"/>
  <c r="C254" i="18"/>
  <c r="B254" i="18"/>
  <c r="D254" i="18" s="1"/>
  <c r="A255" i="18"/>
  <c r="C255" i="18" l="1"/>
  <c r="A256" i="18"/>
  <c r="B255" i="18"/>
  <c r="D255" i="18" s="1"/>
  <c r="B239" i="14"/>
  <c r="C239" i="14" s="1"/>
  <c r="C256" i="18" l="1"/>
  <c r="A257" i="18"/>
  <c r="B256" i="18"/>
  <c r="D256" i="18" s="1"/>
  <c r="B240" i="14"/>
  <c r="C240" i="14" s="1"/>
  <c r="B241" i="14" l="1"/>
  <c r="C241" i="14" s="1"/>
  <c r="C257" i="18"/>
  <c r="A258" i="18"/>
  <c r="B257" i="18"/>
  <c r="D257" i="18" s="1"/>
  <c r="C258" i="18" l="1"/>
  <c r="B258" i="18"/>
  <c r="D258" i="18" s="1"/>
  <c r="A259" i="18"/>
  <c r="B242" i="14"/>
  <c r="C242" i="14" s="1"/>
  <c r="C259" i="18" l="1"/>
  <c r="A260" i="18"/>
  <c r="B259" i="18"/>
  <c r="D259" i="18" s="1"/>
  <c r="B243" i="14"/>
  <c r="C243" i="14" s="1"/>
  <c r="C260" i="18" l="1"/>
  <c r="B260" i="18"/>
  <c r="D260" i="18" s="1"/>
  <c r="A261" i="18"/>
  <c r="B244" i="14"/>
  <c r="C244" i="14" s="1"/>
  <c r="B245" i="14" l="1"/>
  <c r="C245" i="14" s="1"/>
  <c r="C261" i="18"/>
  <c r="A262" i="18"/>
  <c r="B261" i="18"/>
  <c r="D261" i="18" s="1"/>
  <c r="C262" i="18" l="1"/>
  <c r="B262" i="18"/>
  <c r="D262" i="18" s="1"/>
  <c r="A263" i="18"/>
  <c r="B246" i="14"/>
  <c r="C246" i="14" s="1"/>
  <c r="B247" i="14" l="1"/>
  <c r="C247" i="14" s="1"/>
  <c r="C263" i="18"/>
  <c r="A264" i="18"/>
  <c r="B263" i="18"/>
  <c r="D263" i="18" s="1"/>
  <c r="C264" i="18" l="1"/>
  <c r="B264" i="18"/>
  <c r="D264" i="18" s="1"/>
  <c r="A265" i="18"/>
  <c r="B248" i="14"/>
  <c r="C248" i="14" s="1"/>
  <c r="B249" i="14" l="1"/>
  <c r="C249" i="14" s="1"/>
  <c r="C265" i="18"/>
  <c r="A266" i="18"/>
  <c r="B265" i="18"/>
  <c r="D265" i="18" s="1"/>
  <c r="C266" i="18" l="1"/>
  <c r="B266" i="18"/>
  <c r="D266" i="18" s="1"/>
  <c r="A267" i="18"/>
  <c r="B250" i="14"/>
  <c r="C250" i="14" s="1"/>
  <c r="B251" i="14" l="1"/>
  <c r="C251" i="14" s="1"/>
  <c r="C267" i="18"/>
  <c r="B267" i="18"/>
  <c r="D267" i="18" s="1"/>
  <c r="A268" i="18"/>
  <c r="C268" i="18" l="1"/>
  <c r="A269" i="18"/>
  <c r="B268" i="18"/>
  <c r="D268" i="18" s="1"/>
  <c r="B252" i="14"/>
  <c r="C252" i="14" s="1"/>
  <c r="B253" i="14" l="1"/>
  <c r="C253" i="14" s="1"/>
  <c r="C269" i="18"/>
  <c r="B269" i="18"/>
  <c r="D269" i="18" s="1"/>
  <c r="A270" i="18"/>
  <c r="C270" i="18" l="1"/>
  <c r="A271" i="18"/>
  <c r="B270" i="18"/>
  <c r="D270" i="18" s="1"/>
  <c r="B254" i="14"/>
  <c r="C254" i="14" s="1"/>
  <c r="B255" i="14" l="1"/>
  <c r="C255" i="14" s="1"/>
  <c r="C271" i="18"/>
  <c r="B271" i="18"/>
  <c r="D271" i="18" s="1"/>
  <c r="A272" i="18"/>
  <c r="C272" i="18" l="1"/>
  <c r="A273" i="18"/>
  <c r="B272" i="18"/>
  <c r="D272" i="18" s="1"/>
  <c r="B256" i="14"/>
  <c r="C256" i="14" s="1"/>
  <c r="B257" i="14" l="1"/>
  <c r="C257" i="14" s="1"/>
  <c r="C273" i="18"/>
  <c r="B273" i="18"/>
  <c r="D273" i="18" s="1"/>
  <c r="A274" i="18"/>
  <c r="C274" i="18" l="1"/>
  <c r="A275" i="18"/>
  <c r="B274" i="18"/>
  <c r="D274" i="18" s="1"/>
  <c r="B258" i="14"/>
  <c r="C258" i="14" s="1"/>
  <c r="B259" i="14" l="1"/>
  <c r="C259" i="14" s="1"/>
  <c r="C275" i="18"/>
  <c r="B275" i="18"/>
  <c r="D275" i="18" s="1"/>
  <c r="A276" i="18"/>
  <c r="C276" i="18" l="1"/>
  <c r="A277" i="18"/>
  <c r="B276" i="18"/>
  <c r="D276" i="18" s="1"/>
  <c r="B260" i="14"/>
  <c r="C260" i="14" s="1"/>
  <c r="B261" i="14" l="1"/>
  <c r="C261" i="14" s="1"/>
  <c r="C277" i="18"/>
  <c r="B277" i="18"/>
  <c r="D277" i="18" s="1"/>
  <c r="A278" i="18"/>
  <c r="C278" i="18" l="1"/>
  <c r="A279" i="18"/>
  <c r="B278" i="18"/>
  <c r="D278" i="18" s="1"/>
  <c r="B262" i="14"/>
  <c r="C262" i="14" s="1"/>
  <c r="B263" i="14" l="1"/>
  <c r="C263" i="14" s="1"/>
  <c r="C279" i="18"/>
  <c r="B279" i="18"/>
  <c r="D279" i="18" s="1"/>
  <c r="A280" i="18"/>
  <c r="C280" i="18" l="1"/>
  <c r="A281" i="18"/>
  <c r="B280" i="18"/>
  <c r="D280" i="18" s="1"/>
  <c r="B264" i="14"/>
  <c r="C264" i="14" s="1"/>
  <c r="B265" i="14" l="1"/>
  <c r="C265" i="14" s="1"/>
  <c r="C281" i="18"/>
  <c r="B281" i="18"/>
  <c r="D281" i="18" s="1"/>
  <c r="A282" i="18"/>
  <c r="C282" i="18" l="1"/>
  <c r="A283" i="18"/>
  <c r="B282" i="18"/>
  <c r="D282" i="18" s="1"/>
  <c r="B266" i="14"/>
  <c r="C266" i="14" s="1"/>
  <c r="B267" i="14" l="1"/>
  <c r="C267" i="14" s="1"/>
  <c r="C283" i="18"/>
  <c r="B283" i="18"/>
  <c r="D283" i="18" s="1"/>
  <c r="A284" i="18"/>
  <c r="C284" i="18" l="1"/>
  <c r="A285" i="18"/>
  <c r="B284" i="18"/>
  <c r="D284" i="18" s="1"/>
  <c r="B268" i="14"/>
  <c r="C268" i="14" s="1"/>
  <c r="B269" i="14" l="1"/>
  <c r="C269" i="14" s="1"/>
  <c r="C285" i="18"/>
  <c r="B285" i="18"/>
  <c r="D285" i="18" s="1"/>
  <c r="A286" i="18"/>
  <c r="C286" i="18" l="1"/>
  <c r="A287" i="18"/>
  <c r="B286" i="18"/>
  <c r="D286" i="18" s="1"/>
  <c r="B270" i="14"/>
  <c r="C270" i="14" s="1"/>
  <c r="C287" i="18" l="1"/>
  <c r="B287" i="18"/>
  <c r="D287" i="18" s="1"/>
  <c r="A288" i="18"/>
  <c r="B271" i="14"/>
  <c r="C271" i="14" s="1"/>
  <c r="C288" i="18" l="1"/>
  <c r="A289" i="18"/>
  <c r="B288" i="18"/>
  <c r="D288" i="18" s="1"/>
  <c r="B272" i="14"/>
  <c r="C272" i="14" s="1"/>
  <c r="B273" i="14" l="1"/>
  <c r="C273" i="14" s="1"/>
  <c r="C289" i="18"/>
  <c r="B289" i="18"/>
  <c r="D289" i="18" s="1"/>
  <c r="A290" i="18"/>
  <c r="C290" i="18" l="1"/>
  <c r="A291" i="18"/>
  <c r="B290" i="18"/>
  <c r="D290" i="18" s="1"/>
  <c r="B274" i="14"/>
  <c r="C274" i="14" s="1"/>
  <c r="B275" i="14" l="1"/>
  <c r="C275" i="14" s="1"/>
  <c r="C291" i="18"/>
  <c r="B291" i="18"/>
  <c r="D291" i="18" s="1"/>
  <c r="A292" i="18"/>
  <c r="C292" i="18" l="1"/>
  <c r="A293" i="18"/>
  <c r="B292" i="18"/>
  <c r="D292" i="18" s="1"/>
  <c r="B276" i="14"/>
  <c r="C276" i="14" s="1"/>
  <c r="B277" i="14" l="1"/>
  <c r="C277" i="14" s="1"/>
  <c r="C293" i="18"/>
  <c r="B293" i="18"/>
  <c r="D293" i="18" s="1"/>
  <c r="A294" i="18"/>
  <c r="C294" i="18" l="1"/>
  <c r="A295" i="18"/>
  <c r="B294" i="18"/>
  <c r="D294" i="18" s="1"/>
  <c r="B278" i="14"/>
  <c r="C278" i="14" s="1"/>
  <c r="B279" i="14" l="1"/>
  <c r="C279" i="14" s="1"/>
  <c r="C295" i="18"/>
  <c r="B295" i="18"/>
  <c r="D295" i="18" s="1"/>
  <c r="A296" i="18"/>
  <c r="C296" i="18" l="1"/>
  <c r="A297" i="18"/>
  <c r="B296" i="18"/>
  <c r="D296" i="18" s="1"/>
  <c r="B280" i="14"/>
  <c r="C280" i="14" s="1"/>
  <c r="B281" i="14" l="1"/>
  <c r="C281" i="14" s="1"/>
  <c r="C297" i="18"/>
  <c r="B297" i="18"/>
  <c r="D297" i="18" s="1"/>
  <c r="A298" i="18"/>
  <c r="C298" i="18" l="1"/>
  <c r="A299" i="18"/>
  <c r="B298" i="18"/>
  <c r="D298" i="18" s="1"/>
  <c r="B282" i="14"/>
  <c r="C282" i="14" s="1"/>
  <c r="B283" i="14" l="1"/>
  <c r="C283" i="14" s="1"/>
  <c r="C299" i="18"/>
  <c r="B299" i="18"/>
  <c r="D299" i="18" s="1"/>
  <c r="A300" i="18"/>
  <c r="C300" i="18" l="1"/>
  <c r="A301" i="18"/>
  <c r="B300" i="18"/>
  <c r="D300" i="18" s="1"/>
  <c r="B284" i="14"/>
  <c r="C284" i="14" s="1"/>
  <c r="B285" i="14" l="1"/>
  <c r="C285" i="14" s="1"/>
  <c r="C301" i="18"/>
  <c r="B301" i="18"/>
  <c r="D301" i="18" s="1"/>
  <c r="A302" i="18"/>
  <c r="C302" i="18" l="1"/>
  <c r="A303" i="18"/>
  <c r="B302" i="18"/>
  <c r="D302" i="18" s="1"/>
  <c r="B286" i="14"/>
  <c r="C286" i="14" s="1"/>
  <c r="B287" i="14" l="1"/>
  <c r="C287" i="14" s="1"/>
  <c r="C303" i="18"/>
  <c r="B303" i="18"/>
  <c r="D303" i="18" s="1"/>
  <c r="A304" i="18"/>
  <c r="C304" i="18" l="1"/>
  <c r="A305" i="18"/>
  <c r="B304" i="18"/>
  <c r="D304" i="18" s="1"/>
  <c r="B288" i="14"/>
  <c r="C288" i="14" s="1"/>
  <c r="B289" i="14" l="1"/>
  <c r="C289" i="14" s="1"/>
  <c r="C305" i="18"/>
  <c r="B305" i="18"/>
  <c r="D305" i="18" s="1"/>
  <c r="A306" i="18"/>
  <c r="C306" i="18" l="1"/>
  <c r="A307" i="18"/>
  <c r="B306" i="18"/>
  <c r="D306" i="18" s="1"/>
  <c r="B290" i="14"/>
  <c r="C290" i="14" s="1"/>
  <c r="B291" i="14" l="1"/>
  <c r="C291" i="14" s="1"/>
  <c r="C307" i="18"/>
  <c r="B307" i="18"/>
  <c r="D307" i="18" s="1"/>
  <c r="A308" i="18"/>
  <c r="C308" i="18" l="1"/>
  <c r="A309" i="18"/>
  <c r="B308" i="18"/>
  <c r="D308" i="18" s="1"/>
  <c r="B292" i="14"/>
  <c r="C292" i="14" s="1"/>
  <c r="B293" i="14" l="1"/>
  <c r="C293" i="14" s="1"/>
  <c r="C309" i="18"/>
  <c r="B309" i="18"/>
  <c r="D309" i="18" s="1"/>
  <c r="A310" i="18"/>
  <c r="C310" i="18" l="1"/>
  <c r="A311" i="18"/>
  <c r="B310" i="18"/>
  <c r="D310" i="18" s="1"/>
  <c r="B294" i="14"/>
  <c r="C294" i="14" s="1"/>
  <c r="B295" i="14" l="1"/>
  <c r="C295" i="14" s="1"/>
  <c r="C311" i="18"/>
  <c r="B311" i="18"/>
  <c r="D311" i="18" s="1"/>
  <c r="A312" i="18"/>
  <c r="C312" i="18" l="1"/>
  <c r="A313" i="18"/>
  <c r="B312" i="18"/>
  <c r="D312" i="18" s="1"/>
  <c r="B296" i="14"/>
  <c r="C296" i="14" s="1"/>
  <c r="B297" i="14" l="1"/>
  <c r="C297" i="14" s="1"/>
  <c r="C313" i="18"/>
  <c r="B313" i="18"/>
  <c r="D313" i="18" s="1"/>
  <c r="A314" i="18"/>
  <c r="C314" i="18" l="1"/>
  <c r="A315" i="18"/>
  <c r="B314" i="18"/>
  <c r="D314" i="18" s="1"/>
  <c r="B298" i="14"/>
  <c r="C298" i="14" s="1"/>
  <c r="B299" i="14" l="1"/>
  <c r="C299" i="14" s="1"/>
  <c r="C315" i="18"/>
  <c r="B315" i="18"/>
  <c r="D315" i="18" s="1"/>
  <c r="A316" i="18"/>
  <c r="C316" i="18" l="1"/>
  <c r="A317" i="18"/>
  <c r="B316" i="18"/>
  <c r="D316" i="18" s="1"/>
  <c r="B300" i="14"/>
  <c r="C300" i="14" s="1"/>
  <c r="B301" i="14" l="1"/>
  <c r="C301" i="14" s="1"/>
  <c r="C317" i="18"/>
  <c r="B317" i="18"/>
  <c r="D317" i="18" s="1"/>
  <c r="A318" i="18"/>
  <c r="C318" i="18" l="1"/>
  <c r="A319" i="18"/>
  <c r="B318" i="18"/>
  <c r="D318" i="18" s="1"/>
  <c r="B302" i="14"/>
  <c r="C302" i="14" s="1"/>
  <c r="B303" i="14" l="1"/>
  <c r="C303" i="14" s="1"/>
  <c r="C319" i="18"/>
  <c r="B319" i="18"/>
  <c r="D319" i="18" s="1"/>
  <c r="A320" i="18"/>
  <c r="C320" i="18" l="1"/>
  <c r="A321" i="18"/>
  <c r="B320" i="18"/>
  <c r="D320" i="18" s="1"/>
  <c r="B304" i="14"/>
  <c r="C304" i="14" s="1"/>
  <c r="B305" i="14" l="1"/>
  <c r="C305" i="14" s="1"/>
  <c r="C321" i="18"/>
  <c r="B321" i="18"/>
  <c r="D321" i="18" s="1"/>
  <c r="A322" i="18"/>
  <c r="C322" i="18" l="1"/>
  <c r="A323" i="18"/>
  <c r="B322" i="18"/>
  <c r="D322" i="18" s="1"/>
  <c r="B306" i="14"/>
  <c r="C306" i="14" s="1"/>
  <c r="B307" i="14" l="1"/>
  <c r="C307" i="14" s="1"/>
  <c r="C323" i="18"/>
  <c r="B323" i="18"/>
  <c r="D323" i="18" s="1"/>
  <c r="A324" i="18"/>
  <c r="C324" i="18" l="1"/>
  <c r="A325" i="18"/>
  <c r="B324" i="18"/>
  <c r="D324" i="18" s="1"/>
  <c r="B308" i="14"/>
  <c r="C308" i="14" s="1"/>
  <c r="B309" i="14" l="1"/>
  <c r="C309" i="14" s="1"/>
  <c r="C325" i="18"/>
  <c r="B325" i="18"/>
  <c r="D325" i="18" s="1"/>
  <c r="A326" i="18"/>
  <c r="B310" i="14" l="1"/>
  <c r="C310" i="14" s="1"/>
  <c r="C326" i="18"/>
  <c r="A327" i="18"/>
  <c r="B326" i="18"/>
  <c r="D326" i="18" s="1"/>
  <c r="C327" i="18" l="1"/>
  <c r="B327" i="18"/>
  <c r="D327" i="18" s="1"/>
  <c r="A328" i="18"/>
  <c r="B311" i="14"/>
  <c r="C311" i="14" s="1"/>
  <c r="C328" i="18" l="1"/>
  <c r="A329" i="18"/>
  <c r="B328" i="18"/>
  <c r="D328" i="18" s="1"/>
  <c r="B312" i="14"/>
  <c r="C312" i="14" s="1"/>
  <c r="C329" i="18" l="1"/>
  <c r="B329" i="18"/>
  <c r="D329" i="18" s="1"/>
  <c r="A330" i="18"/>
  <c r="B313" i="14"/>
  <c r="C313" i="14" s="1"/>
  <c r="B314" i="14" l="1"/>
  <c r="C314" i="14" s="1"/>
  <c r="C330" i="18"/>
  <c r="A331" i="18"/>
  <c r="B330" i="18"/>
  <c r="D330" i="18" s="1"/>
  <c r="B315" i="14" l="1"/>
  <c r="C315" i="14" s="1"/>
  <c r="C331" i="18"/>
  <c r="B331" i="18"/>
  <c r="D331" i="18" s="1"/>
  <c r="A332" i="18"/>
  <c r="C332" i="18" l="1"/>
  <c r="A333" i="18"/>
  <c r="B332" i="18"/>
  <c r="D332" i="18" s="1"/>
  <c r="B316" i="14"/>
  <c r="C316" i="14" s="1"/>
  <c r="B317" i="14" l="1"/>
  <c r="C317" i="14" s="1"/>
  <c r="C333" i="18"/>
  <c r="B333" i="18"/>
  <c r="D333" i="18" s="1"/>
  <c r="A334" i="18"/>
  <c r="C334" i="18" l="1"/>
  <c r="A335" i="18"/>
  <c r="B334" i="18"/>
  <c r="D334" i="18" s="1"/>
  <c r="B318" i="14"/>
  <c r="C318" i="14" s="1"/>
  <c r="B319" i="14" l="1"/>
  <c r="C319" i="14" s="1"/>
  <c r="C335" i="18"/>
  <c r="B335" i="18"/>
  <c r="D335" i="18" s="1"/>
  <c r="A336" i="18"/>
  <c r="C336" i="18" l="1"/>
  <c r="A337" i="18"/>
  <c r="B336" i="18"/>
  <c r="D336" i="18" s="1"/>
  <c r="B320" i="14"/>
  <c r="C320" i="14" s="1"/>
  <c r="B321" i="14" l="1"/>
  <c r="C321" i="14" s="1"/>
  <c r="C337" i="18"/>
  <c r="B337" i="18"/>
  <c r="D337" i="18" s="1"/>
  <c r="A338" i="18"/>
  <c r="C338" i="18" l="1"/>
  <c r="A339" i="18"/>
  <c r="B338" i="18"/>
  <c r="D338" i="18" s="1"/>
  <c r="B322" i="14"/>
  <c r="C322" i="14" s="1"/>
  <c r="B323" i="14" l="1"/>
  <c r="C323" i="14" s="1"/>
  <c r="C339" i="18"/>
  <c r="B339" i="18"/>
  <c r="D339" i="18" s="1"/>
  <c r="A340" i="18"/>
  <c r="C340" i="18" l="1"/>
  <c r="A341" i="18"/>
  <c r="B340" i="18"/>
  <c r="D340" i="18" s="1"/>
  <c r="B324" i="14"/>
  <c r="C324" i="14" s="1"/>
  <c r="B325" i="14" l="1"/>
  <c r="C325" i="14" s="1"/>
  <c r="C341" i="18"/>
  <c r="B341" i="18"/>
  <c r="D341" i="18" s="1"/>
  <c r="A342" i="18"/>
  <c r="C342" i="18" l="1"/>
  <c r="A343" i="18"/>
  <c r="B342" i="18"/>
  <c r="D342" i="18" s="1"/>
  <c r="B326" i="14"/>
  <c r="C326" i="14" s="1"/>
  <c r="B327" i="14" l="1"/>
  <c r="C327" i="14" s="1"/>
  <c r="C343" i="18"/>
  <c r="B343" i="18"/>
  <c r="D343" i="18" s="1"/>
  <c r="A344" i="18"/>
  <c r="C344" i="18" l="1"/>
  <c r="A345" i="18"/>
  <c r="B344" i="18"/>
  <c r="D344" i="18" s="1"/>
  <c r="B328" i="14"/>
  <c r="C328" i="14" s="1"/>
  <c r="B329" i="14" l="1"/>
  <c r="C329" i="14" s="1"/>
  <c r="C345" i="18"/>
  <c r="B345" i="18"/>
  <c r="D345" i="18" s="1"/>
  <c r="A346" i="18"/>
  <c r="C346" i="18" l="1"/>
  <c r="A347" i="18"/>
  <c r="B346" i="18"/>
  <c r="D346" i="18" s="1"/>
  <c r="B330" i="14"/>
  <c r="C330" i="14" s="1"/>
  <c r="B331" i="14" l="1"/>
  <c r="C331" i="14" s="1"/>
  <c r="C347" i="18"/>
  <c r="B347" i="18"/>
  <c r="D347" i="18" s="1"/>
  <c r="A348" i="18"/>
  <c r="C348" i="18" l="1"/>
  <c r="A349" i="18"/>
  <c r="B348" i="18"/>
  <c r="D348" i="18" s="1"/>
  <c r="B332" i="14"/>
  <c r="C332" i="14" s="1"/>
  <c r="B333" i="14" l="1"/>
  <c r="C333" i="14" s="1"/>
  <c r="C349" i="18"/>
  <c r="B349" i="18"/>
  <c r="D349" i="18" s="1"/>
  <c r="A350" i="18"/>
  <c r="C350" i="18" l="1"/>
  <c r="A351" i="18"/>
  <c r="B350" i="18"/>
  <c r="D350" i="18" s="1"/>
  <c r="B334" i="14"/>
  <c r="C334" i="14" s="1"/>
  <c r="B335" i="14" l="1"/>
  <c r="C335" i="14" s="1"/>
  <c r="C351" i="18"/>
  <c r="B351" i="18"/>
  <c r="D351" i="18" s="1"/>
  <c r="A352" i="18"/>
  <c r="C352" i="18" l="1"/>
  <c r="A353" i="18"/>
  <c r="B352" i="18"/>
  <c r="D352" i="18" s="1"/>
  <c r="B336" i="14"/>
  <c r="C336" i="14" s="1"/>
  <c r="B337" i="14" l="1"/>
  <c r="C337" i="14" s="1"/>
  <c r="C353" i="18"/>
  <c r="B353" i="18"/>
  <c r="D353" i="18" s="1"/>
  <c r="A354" i="18"/>
  <c r="C354" i="18" l="1"/>
  <c r="A355" i="18"/>
  <c r="B354" i="18"/>
  <c r="D354" i="18" s="1"/>
  <c r="B338" i="14"/>
  <c r="C338" i="14" s="1"/>
  <c r="B339" i="14" l="1"/>
  <c r="C339" i="14" s="1"/>
  <c r="C355" i="18"/>
  <c r="B355" i="18"/>
  <c r="D355" i="18" s="1"/>
  <c r="A356" i="18"/>
  <c r="C356" i="18" l="1"/>
  <c r="A357" i="18"/>
  <c r="B356" i="18"/>
  <c r="D356" i="18" s="1"/>
  <c r="B340" i="14"/>
  <c r="C340" i="14" s="1"/>
  <c r="B341" i="14" l="1"/>
  <c r="C341" i="14" s="1"/>
  <c r="C357" i="18"/>
  <c r="B357" i="18"/>
  <c r="D357" i="18" s="1"/>
  <c r="A358" i="18"/>
  <c r="C358" i="18" l="1"/>
  <c r="A359" i="18"/>
  <c r="B358" i="18"/>
  <c r="D358" i="18" s="1"/>
  <c r="B342" i="14"/>
  <c r="C342" i="14" s="1"/>
  <c r="B343" i="14" l="1"/>
  <c r="C343" i="14" s="1"/>
  <c r="C359" i="18"/>
  <c r="B359" i="18"/>
  <c r="D359" i="18" s="1"/>
  <c r="A360" i="18"/>
  <c r="C360" i="18" l="1"/>
  <c r="A361" i="18"/>
  <c r="B360" i="18"/>
  <c r="D360" i="18" s="1"/>
  <c r="B344" i="14"/>
  <c r="C344" i="14" s="1"/>
  <c r="B345" i="14" l="1"/>
  <c r="C345" i="14" s="1"/>
  <c r="C361" i="18"/>
  <c r="B361" i="18"/>
  <c r="D361" i="18" s="1"/>
  <c r="A362" i="18"/>
  <c r="C362" i="18" l="1"/>
  <c r="A363" i="18"/>
  <c r="B362" i="18"/>
  <c r="D362" i="18" s="1"/>
  <c r="B346" i="14"/>
  <c r="C346" i="14" s="1"/>
  <c r="B347" i="14" l="1"/>
  <c r="C347" i="14" s="1"/>
  <c r="C363" i="18"/>
  <c r="B363" i="18"/>
  <c r="D363" i="18" s="1"/>
  <c r="A364" i="18"/>
  <c r="C364" i="18" l="1"/>
  <c r="A365" i="18"/>
  <c r="B364" i="18"/>
  <c r="D364" i="18" s="1"/>
  <c r="B348" i="14"/>
  <c r="C348" i="14" s="1"/>
  <c r="B349" i="14" l="1"/>
  <c r="C349" i="14" s="1"/>
  <c r="C365" i="18"/>
  <c r="B365" i="18"/>
  <c r="D365" i="18" s="1"/>
  <c r="A366" i="18"/>
  <c r="C366" i="18" l="1"/>
  <c r="A367" i="18"/>
  <c r="B366" i="18"/>
  <c r="D366" i="18" s="1"/>
  <c r="B350" i="14"/>
  <c r="C350" i="14" s="1"/>
  <c r="B351" i="14" l="1"/>
  <c r="C351" i="14" s="1"/>
  <c r="C367" i="18"/>
  <c r="B367" i="18"/>
  <c r="D367" i="18" s="1"/>
  <c r="A368" i="18"/>
  <c r="C368" i="18" l="1"/>
  <c r="A369" i="18"/>
  <c r="B368" i="18"/>
  <c r="D368" i="18" s="1"/>
  <c r="B352" i="14"/>
  <c r="C352" i="14" s="1"/>
  <c r="B353" i="14" l="1"/>
  <c r="C353" i="14" s="1"/>
  <c r="C369" i="18"/>
  <c r="B369" i="18"/>
  <c r="D369" i="18" s="1"/>
  <c r="A370" i="18"/>
  <c r="C370" i="18" l="1"/>
  <c r="A371" i="18"/>
  <c r="B370" i="18"/>
  <c r="D370" i="18" s="1"/>
  <c r="B354" i="14"/>
  <c r="C354" i="14" s="1"/>
  <c r="B355" i="14" l="1"/>
  <c r="C355" i="14" s="1"/>
  <c r="C371" i="18"/>
  <c r="B371" i="18"/>
  <c r="D371" i="18" s="1"/>
  <c r="A372" i="18"/>
  <c r="C372" i="18" l="1"/>
  <c r="A373" i="18"/>
  <c r="B372" i="18"/>
  <c r="D372" i="18" s="1"/>
  <c r="B356" i="14"/>
  <c r="C356" i="14" s="1"/>
  <c r="B357" i="14" l="1"/>
  <c r="C357" i="14" s="1"/>
  <c r="C373" i="18"/>
  <c r="B373" i="18"/>
  <c r="D373" i="18" s="1"/>
  <c r="A374" i="18"/>
  <c r="C374" i="18" l="1"/>
  <c r="A375" i="18"/>
  <c r="B374" i="18"/>
  <c r="D374" i="18" s="1"/>
  <c r="B358" i="14"/>
  <c r="C358" i="14" s="1"/>
  <c r="B359" i="14" l="1"/>
  <c r="C359" i="14" s="1"/>
  <c r="C375" i="18"/>
  <c r="B375" i="18"/>
  <c r="D375" i="18" s="1"/>
  <c r="A376" i="18"/>
  <c r="C376" i="18" l="1"/>
  <c r="A377" i="18"/>
  <c r="B376" i="18"/>
  <c r="D376" i="18" s="1"/>
  <c r="B360" i="14"/>
  <c r="C360" i="14" s="1"/>
  <c r="B361" i="14" l="1"/>
  <c r="C361" i="14" s="1"/>
  <c r="C377" i="18"/>
  <c r="B377" i="18"/>
  <c r="D377" i="18" s="1"/>
  <c r="A378" i="18"/>
  <c r="C378" i="18" l="1"/>
  <c r="A379" i="18"/>
  <c r="B378" i="18"/>
  <c r="D378" i="18" s="1"/>
  <c r="B362" i="14"/>
  <c r="C362" i="14" s="1"/>
  <c r="B363" i="14" l="1"/>
  <c r="C363" i="14" s="1"/>
  <c r="C379" i="18"/>
  <c r="B379" i="18"/>
  <c r="D379" i="18" s="1"/>
  <c r="A380" i="18"/>
  <c r="C380" i="18" l="1"/>
  <c r="A381" i="18"/>
  <c r="B380" i="18"/>
  <c r="D380" i="18" s="1"/>
  <c r="B364" i="14"/>
  <c r="C364" i="14" s="1"/>
  <c r="B365" i="14" l="1"/>
  <c r="C365" i="14" s="1"/>
  <c r="C381" i="18"/>
  <c r="B381" i="18"/>
  <c r="D381" i="18" s="1"/>
  <c r="A382" i="18"/>
  <c r="C382" i="18" l="1"/>
  <c r="A383" i="18"/>
  <c r="B382" i="18"/>
  <c r="D382" i="18" s="1"/>
  <c r="B366" i="14"/>
  <c r="C366" i="14" s="1"/>
  <c r="B367" i="14" l="1"/>
  <c r="C367" i="14" s="1"/>
  <c r="C383" i="18"/>
  <c r="B383" i="18"/>
  <c r="D383" i="18" s="1"/>
  <c r="A384" i="18"/>
  <c r="C384" i="18" l="1"/>
  <c r="A385" i="18"/>
  <c r="B384" i="18"/>
  <c r="D384" i="18" s="1"/>
  <c r="B368" i="14"/>
  <c r="C368" i="14" s="1"/>
  <c r="B369" i="14" l="1"/>
  <c r="C369" i="14" s="1"/>
  <c r="C385" i="18"/>
  <c r="B385" i="18"/>
  <c r="D385" i="18" s="1"/>
  <c r="A386" i="18"/>
  <c r="C386" i="18" l="1"/>
  <c r="A387" i="18"/>
  <c r="B386" i="18"/>
  <c r="D386" i="18" s="1"/>
  <c r="B370" i="14"/>
  <c r="C370" i="14" s="1"/>
  <c r="B371" i="14" l="1"/>
  <c r="C371" i="14" s="1"/>
  <c r="C387" i="18"/>
  <c r="B387" i="18"/>
  <c r="D387" i="18" s="1"/>
  <c r="A388" i="18"/>
  <c r="C388" i="18" l="1"/>
  <c r="A389" i="18"/>
  <c r="B388" i="18"/>
  <c r="D388" i="18" s="1"/>
  <c r="B372" i="14"/>
  <c r="C372" i="14" s="1"/>
  <c r="B373" i="14" l="1"/>
  <c r="C373" i="14" s="1"/>
  <c r="C389" i="18"/>
  <c r="B389" i="18"/>
  <c r="D389" i="18" s="1"/>
  <c r="A390" i="18"/>
  <c r="C390" i="18" l="1"/>
  <c r="A391" i="18"/>
  <c r="B390" i="18"/>
  <c r="D390" i="18" s="1"/>
  <c r="B374" i="14"/>
  <c r="C374" i="14" s="1"/>
  <c r="B375" i="14" l="1"/>
  <c r="C375" i="14" s="1"/>
  <c r="C391" i="18"/>
  <c r="B391" i="18"/>
  <c r="D391" i="18" s="1"/>
  <c r="A392" i="18"/>
  <c r="C392" i="18" l="1"/>
  <c r="A393" i="18"/>
  <c r="B392" i="18"/>
  <c r="D392" i="18" s="1"/>
  <c r="B376" i="14"/>
  <c r="C376" i="14" s="1"/>
  <c r="B377" i="14" l="1"/>
  <c r="C377" i="14" s="1"/>
  <c r="C393" i="18"/>
  <c r="B393" i="18"/>
  <c r="D393" i="18" s="1"/>
  <c r="A394" i="18"/>
  <c r="C394" i="18" l="1"/>
  <c r="A395" i="18"/>
  <c r="B394" i="18"/>
  <c r="D394" i="18" s="1"/>
  <c r="B378" i="14"/>
  <c r="C378" i="14" s="1"/>
  <c r="B379" i="14" l="1"/>
  <c r="C379" i="14" s="1"/>
  <c r="C395" i="18"/>
  <c r="B395" i="18"/>
  <c r="D395" i="18" s="1"/>
  <c r="A396" i="18"/>
  <c r="C396" i="18" l="1"/>
  <c r="A397" i="18"/>
  <c r="B396" i="18"/>
  <c r="D396" i="18" s="1"/>
  <c r="B380" i="14"/>
  <c r="C380" i="14" s="1"/>
  <c r="B381" i="14" l="1"/>
  <c r="C381" i="14" s="1"/>
  <c r="C397" i="18"/>
  <c r="B397" i="18"/>
  <c r="D397" i="18" s="1"/>
  <c r="A398" i="18"/>
  <c r="C398" i="18" l="1"/>
  <c r="A399" i="18"/>
  <c r="B398" i="18"/>
  <c r="D398" i="18" s="1"/>
  <c r="B382" i="14"/>
  <c r="C382" i="14" s="1"/>
  <c r="B383" i="14" l="1"/>
  <c r="C383" i="14" s="1"/>
  <c r="C399" i="18"/>
  <c r="B399" i="18"/>
  <c r="D399" i="18" s="1"/>
  <c r="A400" i="18"/>
  <c r="C400" i="18" l="1"/>
  <c r="A401" i="18"/>
  <c r="B400" i="18"/>
  <c r="D400" i="18" s="1"/>
  <c r="B384" i="14"/>
  <c r="C384" i="14" s="1"/>
  <c r="B385" i="14" l="1"/>
  <c r="C385" i="14" s="1"/>
  <c r="C401" i="18"/>
  <c r="B401" i="18"/>
  <c r="D401" i="18" s="1"/>
  <c r="A402" i="18"/>
  <c r="C402" i="18" l="1"/>
  <c r="A403" i="18"/>
  <c r="B402" i="18"/>
  <c r="D402" i="18" s="1"/>
  <c r="B386" i="14"/>
  <c r="C386" i="14" s="1"/>
  <c r="B387" i="14" l="1"/>
  <c r="C387" i="14" s="1"/>
  <c r="C403" i="18"/>
  <c r="B403" i="18"/>
  <c r="D403" i="18" s="1"/>
  <c r="A404" i="18"/>
  <c r="C404" i="18" l="1"/>
  <c r="A405" i="18"/>
  <c r="B404" i="18"/>
  <c r="D404" i="18" s="1"/>
  <c r="B388" i="14"/>
  <c r="C388" i="14" s="1"/>
  <c r="B389" i="14" l="1"/>
  <c r="C389" i="14" s="1"/>
  <c r="C405" i="18"/>
  <c r="B405" i="18"/>
  <c r="D405" i="18" s="1"/>
  <c r="A406" i="18"/>
  <c r="C406" i="18" l="1"/>
  <c r="A407" i="18"/>
  <c r="B406" i="18"/>
  <c r="D406" i="18" s="1"/>
  <c r="B390" i="14"/>
  <c r="C390" i="14" s="1"/>
  <c r="C407" i="18" l="1"/>
  <c r="B407" i="18"/>
  <c r="D407" i="18" s="1"/>
  <c r="A408" i="18"/>
  <c r="B391" i="14"/>
  <c r="C391" i="14" s="1"/>
  <c r="B392" i="14" l="1"/>
  <c r="C392" i="14" s="1"/>
  <c r="C408" i="18"/>
  <c r="A409" i="18"/>
  <c r="B408" i="18"/>
  <c r="D408" i="18" s="1"/>
  <c r="B393" i="14" l="1"/>
  <c r="C393" i="14" s="1"/>
  <c r="C409" i="18"/>
  <c r="B409" i="18"/>
  <c r="D409" i="18" s="1"/>
  <c r="A410" i="18"/>
  <c r="C410" i="18" l="1"/>
  <c r="A411" i="18"/>
  <c r="B410" i="18"/>
  <c r="D410" i="18" s="1"/>
  <c r="B394" i="14"/>
  <c r="C394" i="14" s="1"/>
  <c r="B395" i="14" l="1"/>
  <c r="C395" i="14" s="1"/>
  <c r="C411" i="18"/>
  <c r="B411" i="18"/>
  <c r="D411" i="18" s="1"/>
  <c r="A412" i="18"/>
  <c r="C412" i="18" l="1"/>
  <c r="A413" i="18"/>
  <c r="B412" i="18"/>
  <c r="D412" i="18" s="1"/>
  <c r="B396" i="14"/>
  <c r="C396" i="14" s="1"/>
  <c r="B397" i="14" l="1"/>
  <c r="C397" i="14" s="1"/>
  <c r="C413" i="18"/>
  <c r="B413" i="18"/>
  <c r="D413" i="18" s="1"/>
  <c r="A414" i="18"/>
  <c r="C414" i="18" l="1"/>
  <c r="A415" i="18"/>
  <c r="B414" i="18"/>
  <c r="D414" i="18" s="1"/>
  <c r="B398" i="14"/>
  <c r="C398" i="14" s="1"/>
  <c r="B399" i="14" l="1"/>
  <c r="C399" i="14" s="1"/>
  <c r="C415" i="18"/>
  <c r="B415" i="18"/>
  <c r="D415" i="18" s="1"/>
  <c r="A416" i="18"/>
  <c r="C416" i="18" l="1"/>
  <c r="A417" i="18"/>
  <c r="B416" i="18"/>
  <c r="D416" i="18" s="1"/>
  <c r="B400" i="14"/>
  <c r="C400" i="14" s="1"/>
  <c r="B401" i="14" l="1"/>
  <c r="C401" i="14" s="1"/>
  <c r="C417" i="18"/>
  <c r="B417" i="18"/>
  <c r="D417" i="18" s="1"/>
  <c r="A418" i="18"/>
  <c r="C418" i="18" l="1"/>
  <c r="A419" i="18"/>
  <c r="B418" i="18"/>
  <c r="D418" i="18" s="1"/>
  <c r="B402" i="14"/>
  <c r="C402" i="14" s="1"/>
  <c r="B403" i="14" l="1"/>
  <c r="C403" i="14" s="1"/>
  <c r="C419" i="18"/>
  <c r="B419" i="18"/>
  <c r="D419" i="18" s="1"/>
  <c r="A420" i="18"/>
  <c r="C420" i="18" l="1"/>
  <c r="A421" i="18"/>
  <c r="B420" i="18"/>
  <c r="D420" i="18" s="1"/>
  <c r="B404" i="14"/>
  <c r="C404" i="14" s="1"/>
  <c r="B405" i="14" l="1"/>
  <c r="C405" i="14" s="1"/>
  <c r="C421" i="18"/>
  <c r="B421" i="18"/>
  <c r="D421" i="18" s="1"/>
  <c r="A422" i="18"/>
  <c r="C422" i="18" l="1"/>
  <c r="A423" i="18"/>
  <c r="B422" i="18"/>
  <c r="D422" i="18" s="1"/>
  <c r="B406" i="14"/>
  <c r="C406" i="14" s="1"/>
  <c r="B407" i="14" l="1"/>
  <c r="C407" i="14" s="1"/>
  <c r="C423" i="18"/>
  <c r="B423" i="18"/>
  <c r="D423" i="18" s="1"/>
  <c r="A424" i="18"/>
  <c r="C424" i="18" l="1"/>
  <c r="A425" i="18"/>
  <c r="B424" i="18"/>
  <c r="D424" i="18" s="1"/>
  <c r="B408" i="14"/>
  <c r="C408" i="14" s="1"/>
  <c r="B409" i="14" l="1"/>
  <c r="C409" i="14" s="1"/>
  <c r="C425" i="18"/>
  <c r="B425" i="18"/>
  <c r="D425" i="18" s="1"/>
  <c r="A426" i="18"/>
  <c r="C426" i="18" l="1"/>
  <c r="A427" i="18"/>
  <c r="B426" i="18"/>
  <c r="D426" i="18" s="1"/>
  <c r="B410" i="14"/>
  <c r="C410" i="14" s="1"/>
  <c r="B411" i="14" l="1"/>
  <c r="C411" i="14" s="1"/>
  <c r="C427" i="18"/>
  <c r="B427" i="18"/>
  <c r="D427" i="18" s="1"/>
  <c r="A428" i="18"/>
  <c r="C428" i="18" l="1"/>
  <c r="A429" i="18"/>
  <c r="B428" i="18"/>
  <c r="D428" i="18" s="1"/>
  <c r="B412" i="14"/>
  <c r="C412" i="14" s="1"/>
  <c r="B413" i="14" l="1"/>
  <c r="C413" i="14" s="1"/>
  <c r="C429" i="18"/>
  <c r="B429" i="18"/>
  <c r="D429" i="18" s="1"/>
  <c r="A430" i="18"/>
  <c r="C430" i="18" l="1"/>
  <c r="A431" i="18"/>
  <c r="B430" i="18"/>
  <c r="D430" i="18" s="1"/>
  <c r="B414" i="14"/>
  <c r="C414" i="14" s="1"/>
  <c r="B415" i="14" l="1"/>
  <c r="C415" i="14" s="1"/>
  <c r="C431" i="18"/>
  <c r="B431" i="18"/>
  <c r="D431" i="18" s="1"/>
  <c r="A432" i="18"/>
  <c r="C432" i="18" l="1"/>
  <c r="A433" i="18"/>
  <c r="B432" i="18"/>
  <c r="D432" i="18" s="1"/>
  <c r="B416" i="14"/>
  <c r="C416" i="14" s="1"/>
  <c r="B417" i="14" l="1"/>
  <c r="C417" i="14" s="1"/>
  <c r="C433" i="18"/>
  <c r="B433" i="18"/>
  <c r="D433" i="18" s="1"/>
  <c r="A434" i="18"/>
  <c r="C434" i="18" l="1"/>
  <c r="A435" i="18"/>
  <c r="B434" i="18"/>
  <c r="D434" i="18" s="1"/>
  <c r="B418" i="14"/>
  <c r="C418" i="14" s="1"/>
  <c r="B419" i="14" l="1"/>
  <c r="C419" i="14" s="1"/>
  <c r="C435" i="18"/>
  <c r="B435" i="18"/>
  <c r="D435" i="18" s="1"/>
  <c r="A436" i="18"/>
  <c r="C436" i="18" l="1"/>
  <c r="A437" i="18"/>
  <c r="B436" i="18"/>
  <c r="D436" i="18" s="1"/>
  <c r="B420" i="14"/>
  <c r="C420" i="14" s="1"/>
  <c r="B421" i="14" l="1"/>
  <c r="C421" i="14" s="1"/>
  <c r="C437" i="18"/>
  <c r="B437" i="18"/>
  <c r="D437" i="18" s="1"/>
  <c r="A438" i="18"/>
  <c r="C438" i="18" l="1"/>
  <c r="A439" i="18"/>
  <c r="B438" i="18"/>
  <c r="D438" i="18" s="1"/>
  <c r="B422" i="14"/>
  <c r="C422" i="14" s="1"/>
  <c r="B423" i="14" l="1"/>
  <c r="C423" i="14" s="1"/>
  <c r="C439" i="18"/>
  <c r="B439" i="18"/>
  <c r="D439" i="18" s="1"/>
  <c r="A440" i="18"/>
  <c r="C440" i="18" l="1"/>
  <c r="A441" i="18"/>
  <c r="B440" i="18"/>
  <c r="D440" i="18" s="1"/>
  <c r="B424" i="14"/>
  <c r="C424" i="14" s="1"/>
  <c r="B425" i="14" l="1"/>
  <c r="C425" i="14" s="1"/>
  <c r="C441" i="18"/>
  <c r="B441" i="18"/>
  <c r="D441" i="18" s="1"/>
  <c r="A442" i="18"/>
  <c r="C442" i="18" l="1"/>
  <c r="A443" i="18"/>
  <c r="B442" i="18"/>
  <c r="D442" i="18" s="1"/>
  <c r="B426" i="14"/>
  <c r="C426" i="14" s="1"/>
  <c r="B427" i="14" l="1"/>
  <c r="C427" i="14" s="1"/>
  <c r="C443" i="18"/>
  <c r="B443" i="18"/>
  <c r="D443" i="18" s="1"/>
  <c r="A444" i="18"/>
  <c r="C444" i="18" l="1"/>
  <c r="A445" i="18"/>
  <c r="B444" i="18"/>
  <c r="D444" i="18" s="1"/>
  <c r="B428" i="14"/>
  <c r="C428" i="14" s="1"/>
  <c r="B429" i="14" l="1"/>
  <c r="C429" i="14" s="1"/>
  <c r="C445" i="18"/>
  <c r="B445" i="18"/>
  <c r="D445" i="18" s="1"/>
  <c r="A446" i="18"/>
  <c r="C446" i="18" l="1"/>
  <c r="A447" i="18"/>
  <c r="B446" i="18"/>
  <c r="D446" i="18" s="1"/>
  <c r="B430" i="14"/>
  <c r="C430" i="14" s="1"/>
  <c r="B431" i="14" l="1"/>
  <c r="C431" i="14" s="1"/>
  <c r="C447" i="18"/>
  <c r="B447" i="18"/>
  <c r="D447" i="18" s="1"/>
  <c r="A448" i="18"/>
  <c r="C448" i="18" l="1"/>
  <c r="A449" i="18"/>
  <c r="B448" i="18"/>
  <c r="D448" i="18" s="1"/>
  <c r="B432" i="14"/>
  <c r="C432" i="14" s="1"/>
  <c r="B433" i="14" l="1"/>
  <c r="C433" i="14" s="1"/>
  <c r="C449" i="18"/>
  <c r="B449" i="18"/>
  <c r="D449" i="18" s="1"/>
  <c r="A450" i="18"/>
  <c r="C450" i="18" l="1"/>
  <c r="A451" i="18"/>
  <c r="B450" i="18"/>
  <c r="D450" i="18" s="1"/>
  <c r="B434" i="14"/>
  <c r="C434" i="14" s="1"/>
  <c r="B435" i="14" l="1"/>
  <c r="C435" i="14" s="1"/>
  <c r="C451" i="18"/>
  <c r="B451" i="18"/>
  <c r="D451" i="18" s="1"/>
  <c r="A452" i="18"/>
  <c r="C452" i="18" l="1"/>
  <c r="A453" i="18"/>
  <c r="B452" i="18"/>
  <c r="D452" i="18" s="1"/>
  <c r="B436" i="14"/>
  <c r="C436" i="14" s="1"/>
  <c r="B437" i="14" l="1"/>
  <c r="C437" i="14" s="1"/>
  <c r="C453" i="18"/>
  <c r="B453" i="18"/>
  <c r="D453" i="18" s="1"/>
  <c r="A454" i="18"/>
  <c r="C454" i="18" l="1"/>
  <c r="A455" i="18"/>
  <c r="B454" i="18"/>
  <c r="D454" i="18" s="1"/>
  <c r="B438" i="14"/>
  <c r="C438" i="14" s="1"/>
  <c r="B439" i="14" l="1"/>
  <c r="C439" i="14" s="1"/>
  <c r="C455" i="18"/>
  <c r="B455" i="18"/>
  <c r="D455" i="18" s="1"/>
  <c r="A456" i="18"/>
  <c r="C456" i="18" l="1"/>
  <c r="A457" i="18"/>
  <c r="B456" i="18"/>
  <c r="D456" i="18" s="1"/>
  <c r="B440" i="14"/>
  <c r="C440" i="14" s="1"/>
  <c r="B441" i="14" l="1"/>
  <c r="C441" i="14" s="1"/>
  <c r="C457" i="18"/>
  <c r="B457" i="18"/>
  <c r="D457" i="18" s="1"/>
  <c r="A458" i="18"/>
  <c r="C458" i="18" l="1"/>
  <c r="A459" i="18"/>
  <c r="B458" i="18"/>
  <c r="D458" i="18" s="1"/>
  <c r="B442" i="14"/>
  <c r="C442" i="14" s="1"/>
  <c r="B443" i="14" l="1"/>
  <c r="C443" i="14" s="1"/>
  <c r="C459" i="18"/>
  <c r="B459" i="18"/>
  <c r="D459" i="18" s="1"/>
  <c r="A460" i="18"/>
  <c r="C460" i="18" l="1"/>
  <c r="A461" i="18"/>
  <c r="B460" i="18"/>
  <c r="D460" i="18" s="1"/>
  <c r="B444" i="14"/>
  <c r="C444" i="14" s="1"/>
  <c r="B445" i="14" l="1"/>
  <c r="C445" i="14" s="1"/>
  <c r="C461" i="18"/>
  <c r="B461" i="18"/>
  <c r="D461" i="18" s="1"/>
  <c r="A462" i="18"/>
  <c r="C462" i="18" l="1"/>
  <c r="A463" i="18"/>
  <c r="B462" i="18"/>
  <c r="D462" i="18" s="1"/>
  <c r="B446" i="14"/>
  <c r="C446" i="14" s="1"/>
  <c r="B447" i="14" l="1"/>
  <c r="C447" i="14" s="1"/>
  <c r="C463" i="18"/>
  <c r="B463" i="18"/>
  <c r="D463" i="18" s="1"/>
  <c r="A464" i="18"/>
  <c r="C464" i="18" l="1"/>
  <c r="A465" i="18"/>
  <c r="B464" i="18"/>
  <c r="D464" i="18" s="1"/>
  <c r="B448" i="14"/>
  <c r="C448" i="14" s="1"/>
  <c r="B449" i="14" l="1"/>
  <c r="C449" i="14" s="1"/>
  <c r="C465" i="18"/>
  <c r="B465" i="18"/>
  <c r="D465" i="18" s="1"/>
  <c r="A466" i="18"/>
  <c r="C466" i="18" l="1"/>
  <c r="A467" i="18"/>
  <c r="B466" i="18"/>
  <c r="D466" i="18" s="1"/>
  <c r="B450" i="14"/>
  <c r="C450" i="14" s="1"/>
  <c r="B451" i="14" l="1"/>
  <c r="C451" i="14" s="1"/>
  <c r="C467" i="18"/>
  <c r="B467" i="18"/>
  <c r="D467" i="18" s="1"/>
  <c r="A468" i="18"/>
  <c r="C468" i="18" l="1"/>
  <c r="A469" i="18"/>
  <c r="B468" i="18"/>
  <c r="D468" i="18" s="1"/>
  <c r="B452" i="14"/>
  <c r="C452" i="14" s="1"/>
  <c r="B453" i="14" l="1"/>
  <c r="C453" i="14" s="1"/>
  <c r="C469" i="18"/>
  <c r="B469" i="18"/>
  <c r="D469" i="18" s="1"/>
  <c r="A470" i="18"/>
  <c r="C470" i="18" l="1"/>
  <c r="A471" i="18"/>
  <c r="B470" i="18"/>
  <c r="D470" i="18" s="1"/>
  <c r="B454" i="14"/>
  <c r="C454" i="14" s="1"/>
  <c r="B455" i="14" l="1"/>
  <c r="C455" i="14" s="1"/>
  <c r="C471" i="18"/>
  <c r="B471" i="18"/>
  <c r="D471" i="18" s="1"/>
  <c r="A472" i="18"/>
  <c r="C472" i="18" l="1"/>
  <c r="A473" i="18"/>
  <c r="B472" i="18"/>
  <c r="D472" i="18" s="1"/>
  <c r="B456" i="14"/>
  <c r="C456" i="14" s="1"/>
  <c r="B457" i="14" l="1"/>
  <c r="C457" i="14" s="1"/>
  <c r="C473" i="18"/>
  <c r="B473" i="18"/>
  <c r="D473" i="18" s="1"/>
  <c r="A474" i="18"/>
  <c r="C474" i="18" l="1"/>
  <c r="A475" i="18"/>
  <c r="B474" i="18"/>
  <c r="D474" i="18" s="1"/>
  <c r="B458" i="14"/>
  <c r="C458" i="14" s="1"/>
  <c r="B459" i="14" l="1"/>
  <c r="C459" i="14" s="1"/>
  <c r="C475" i="18"/>
  <c r="B475" i="18"/>
  <c r="D475" i="18" s="1"/>
  <c r="A476" i="18"/>
  <c r="C476" i="18" l="1"/>
  <c r="A477" i="18"/>
  <c r="B476" i="18"/>
  <c r="D476" i="18" s="1"/>
  <c r="B460" i="14"/>
  <c r="C460" i="14" s="1"/>
  <c r="B461" i="14" l="1"/>
  <c r="C461" i="14" s="1"/>
  <c r="C477" i="18"/>
  <c r="B477" i="18"/>
  <c r="D477" i="18" s="1"/>
  <c r="A478" i="18"/>
  <c r="C478" i="18" l="1"/>
  <c r="A479" i="18"/>
  <c r="B478" i="18"/>
  <c r="D478" i="18" s="1"/>
  <c r="B462" i="14"/>
  <c r="C462" i="14" s="1"/>
  <c r="B463" i="14" l="1"/>
  <c r="C463" i="14" s="1"/>
  <c r="C479" i="18"/>
  <c r="B479" i="18"/>
  <c r="D479" i="18" s="1"/>
  <c r="A480" i="18"/>
  <c r="C480" i="18" l="1"/>
  <c r="A481" i="18"/>
  <c r="B480" i="18"/>
  <c r="D480" i="18" s="1"/>
  <c r="B464" i="14"/>
  <c r="C464" i="14" s="1"/>
  <c r="B465" i="14" l="1"/>
  <c r="C465" i="14" s="1"/>
  <c r="C481" i="18"/>
  <c r="B481" i="18"/>
  <c r="D481" i="18" s="1"/>
  <c r="A482" i="18"/>
  <c r="C482" i="18" l="1"/>
  <c r="A483" i="18"/>
  <c r="B482" i="18"/>
  <c r="D482" i="18" s="1"/>
  <c r="B466" i="14"/>
  <c r="C466" i="14" s="1"/>
  <c r="B467" i="14" l="1"/>
  <c r="C467" i="14" s="1"/>
  <c r="C483" i="18"/>
  <c r="B483" i="18"/>
  <c r="D483" i="18" s="1"/>
  <c r="A484" i="18"/>
  <c r="C484" i="18" l="1"/>
  <c r="A485" i="18"/>
  <c r="B484" i="18"/>
  <c r="D484" i="18" s="1"/>
  <c r="B468" i="14"/>
  <c r="C468" i="14" s="1"/>
  <c r="B469" i="14" l="1"/>
  <c r="C469" i="14" s="1"/>
  <c r="C485" i="18"/>
  <c r="B485" i="18"/>
  <c r="D485" i="18" s="1"/>
  <c r="A486" i="18"/>
  <c r="C486" i="18" l="1"/>
  <c r="A487" i="18"/>
  <c r="B486" i="18"/>
  <c r="D486" i="18" s="1"/>
  <c r="B470" i="14"/>
  <c r="C470" i="14" s="1"/>
  <c r="B471" i="14" l="1"/>
  <c r="C471" i="14" s="1"/>
  <c r="C487" i="18"/>
  <c r="B487" i="18"/>
  <c r="D487" i="18" s="1"/>
  <c r="A488" i="18"/>
  <c r="C488" i="18" l="1"/>
  <c r="A489" i="18"/>
  <c r="B488" i="18"/>
  <c r="D488" i="18" s="1"/>
  <c r="B472" i="14"/>
  <c r="C472" i="14" s="1"/>
  <c r="B473" i="14" l="1"/>
  <c r="C473" i="14" s="1"/>
  <c r="C489" i="18"/>
  <c r="B489" i="18"/>
  <c r="D489" i="18" s="1"/>
  <c r="A490" i="18"/>
  <c r="C490" i="18" l="1"/>
  <c r="A491" i="18"/>
  <c r="B490" i="18"/>
  <c r="D490" i="18" s="1"/>
  <c r="B474" i="14"/>
  <c r="C474" i="14" s="1"/>
  <c r="B475" i="14" l="1"/>
  <c r="C475" i="14" s="1"/>
  <c r="C491" i="18"/>
  <c r="B491" i="18"/>
  <c r="D491" i="18" s="1"/>
  <c r="A492" i="18"/>
  <c r="C492" i="18" l="1"/>
  <c r="A493" i="18"/>
  <c r="B492" i="18"/>
  <c r="D492" i="18" s="1"/>
  <c r="B476" i="14"/>
  <c r="C476" i="14" s="1"/>
  <c r="B477" i="14" l="1"/>
  <c r="C477" i="14" s="1"/>
  <c r="C493" i="18"/>
  <c r="B493" i="18"/>
  <c r="D493" i="18" s="1"/>
  <c r="A494" i="18"/>
  <c r="C494" i="18" l="1"/>
  <c r="A495" i="18"/>
  <c r="B494" i="18"/>
  <c r="D494" i="18" s="1"/>
  <c r="B478" i="14"/>
  <c r="C478" i="14" s="1"/>
  <c r="B479" i="14" l="1"/>
  <c r="C479" i="14" s="1"/>
  <c r="C495" i="18"/>
  <c r="B495" i="18"/>
  <c r="D495" i="18" s="1"/>
  <c r="A496" i="18"/>
  <c r="C496" i="18" l="1"/>
  <c r="A497" i="18"/>
  <c r="B496" i="18"/>
  <c r="D496" i="18" s="1"/>
  <c r="B480" i="14"/>
  <c r="C480" i="14" s="1"/>
  <c r="B481" i="14" l="1"/>
  <c r="C481" i="14" s="1"/>
  <c r="C497" i="18"/>
  <c r="B497" i="18"/>
  <c r="D497" i="18" s="1"/>
  <c r="A498" i="18"/>
  <c r="C498" i="18" l="1"/>
  <c r="A499" i="18"/>
  <c r="B498" i="18"/>
  <c r="D498" i="18" s="1"/>
  <c r="B482" i="14"/>
  <c r="C482" i="14" s="1"/>
  <c r="B483" i="14" l="1"/>
  <c r="C483" i="14" s="1"/>
  <c r="C499" i="18"/>
  <c r="B499" i="18"/>
  <c r="D499" i="18" s="1"/>
  <c r="A500" i="18"/>
  <c r="C500" i="18" l="1"/>
  <c r="A501" i="18"/>
  <c r="B500" i="18"/>
  <c r="D500" i="18" s="1"/>
  <c r="B484" i="14"/>
  <c r="C484" i="14" s="1"/>
  <c r="B485" i="14" l="1"/>
  <c r="C485" i="14" s="1"/>
  <c r="C501" i="18"/>
  <c r="B501" i="18"/>
  <c r="D501" i="18" s="1"/>
  <c r="A502" i="18"/>
  <c r="C502" i="18" l="1"/>
  <c r="A503" i="18"/>
  <c r="B502" i="18"/>
  <c r="D502" i="18" s="1"/>
  <c r="B486" i="14"/>
  <c r="C486" i="14" s="1"/>
  <c r="B487" i="14" l="1"/>
  <c r="C487" i="14" s="1"/>
  <c r="C503" i="18"/>
  <c r="B503" i="18"/>
  <c r="D503" i="18" s="1"/>
  <c r="A504" i="18"/>
  <c r="C504" i="18" l="1"/>
  <c r="A505" i="18"/>
  <c r="B504" i="18"/>
  <c r="D504" i="18" s="1"/>
  <c r="B488" i="14"/>
  <c r="C488" i="14" s="1"/>
  <c r="B489" i="14" l="1"/>
  <c r="C489" i="14" s="1"/>
  <c r="C505" i="18"/>
  <c r="B505" i="18"/>
  <c r="D505" i="18" s="1"/>
  <c r="A506" i="18"/>
  <c r="C506" i="18" l="1"/>
  <c r="A507" i="18"/>
  <c r="B506" i="18"/>
  <c r="D506" i="18" s="1"/>
  <c r="B490" i="14"/>
  <c r="C490" i="14" s="1"/>
  <c r="B491" i="14" l="1"/>
  <c r="C491" i="14" s="1"/>
  <c r="C507" i="18"/>
  <c r="B507" i="18"/>
  <c r="D507" i="18" s="1"/>
  <c r="A508" i="18"/>
  <c r="C508" i="18" l="1"/>
  <c r="A509" i="18"/>
  <c r="B508" i="18"/>
  <c r="D508" i="18" s="1"/>
  <c r="B492" i="14"/>
  <c r="C492" i="14" s="1"/>
  <c r="B493" i="14" l="1"/>
  <c r="C493" i="14" s="1"/>
  <c r="C509" i="18"/>
  <c r="B509" i="18"/>
  <c r="D509" i="18" s="1"/>
  <c r="A510" i="18"/>
  <c r="C510" i="18" l="1"/>
  <c r="A511" i="18"/>
  <c r="B510" i="18"/>
  <c r="D510" i="18" s="1"/>
  <c r="B494" i="14"/>
  <c r="C494" i="14" s="1"/>
  <c r="B495" i="14" l="1"/>
  <c r="C495" i="14" s="1"/>
  <c r="C511" i="18"/>
  <c r="B511" i="18"/>
  <c r="D511" i="18" s="1"/>
  <c r="A512" i="18"/>
  <c r="C512" i="18" l="1"/>
  <c r="A513" i="18"/>
  <c r="B512" i="18"/>
  <c r="D512" i="18" s="1"/>
  <c r="B496" i="14"/>
  <c r="C496" i="14" s="1"/>
  <c r="B497" i="14" l="1"/>
  <c r="C497" i="14" s="1"/>
  <c r="C513" i="18"/>
  <c r="B513" i="18"/>
  <c r="D513" i="18" s="1"/>
  <c r="A514" i="18"/>
  <c r="C514" i="18" l="1"/>
  <c r="A515" i="18"/>
  <c r="B514" i="18"/>
  <c r="D514" i="18" s="1"/>
  <c r="B498" i="14"/>
  <c r="C498" i="14" s="1"/>
  <c r="B499" i="14" l="1"/>
  <c r="C499" i="14" s="1"/>
  <c r="C515" i="18"/>
  <c r="B515" i="18"/>
  <c r="D515" i="18" s="1"/>
  <c r="A516" i="18"/>
  <c r="C516" i="18" l="1"/>
  <c r="A517" i="18"/>
  <c r="B516" i="18"/>
  <c r="D516" i="18" s="1"/>
  <c r="B500" i="14"/>
  <c r="C500" i="14" s="1"/>
  <c r="B501" i="14" l="1"/>
  <c r="C501" i="14" s="1"/>
  <c r="C517" i="18"/>
  <c r="B517" i="18"/>
  <c r="D517" i="18" s="1"/>
  <c r="A518" i="18"/>
  <c r="C518" i="18" l="1"/>
  <c r="A519" i="18"/>
  <c r="B518" i="18"/>
  <c r="D518" i="18" s="1"/>
  <c r="B502" i="14"/>
  <c r="C502" i="14" s="1"/>
  <c r="B503" i="14" l="1"/>
  <c r="C503" i="14" s="1"/>
  <c r="C519" i="18"/>
  <c r="B519" i="18"/>
  <c r="D519" i="18" s="1"/>
  <c r="A520" i="18"/>
  <c r="B504" i="14" l="1"/>
  <c r="C504" i="14" s="1"/>
  <c r="C520" i="18"/>
  <c r="A521" i="18"/>
  <c r="B520" i="18"/>
  <c r="D520" i="18" s="1"/>
  <c r="C521" i="18" l="1"/>
  <c r="B521" i="18"/>
  <c r="D521" i="18" s="1"/>
  <c r="A522" i="18"/>
  <c r="B505" i="14"/>
  <c r="C505" i="14" s="1"/>
  <c r="B506" i="14" l="1"/>
  <c r="C506" i="14" s="1"/>
  <c r="C522" i="18"/>
  <c r="A523" i="18"/>
  <c r="B522" i="18"/>
  <c r="D522" i="18" s="1"/>
  <c r="C523" i="18" l="1"/>
  <c r="B523" i="18"/>
  <c r="D523" i="18" s="1"/>
  <c r="A524" i="18"/>
  <c r="B507" i="14"/>
  <c r="C507" i="14" s="1"/>
  <c r="B508" i="14" l="1"/>
  <c r="C508" i="14" s="1"/>
  <c r="C524" i="18"/>
  <c r="A525" i="18"/>
  <c r="B524" i="18"/>
  <c r="D524" i="18" s="1"/>
  <c r="C525" i="18" l="1"/>
  <c r="B525" i="18"/>
  <c r="D525" i="18" s="1"/>
  <c r="A526" i="18"/>
  <c r="B509" i="14"/>
  <c r="C509" i="14" s="1"/>
  <c r="C526" i="18" l="1"/>
  <c r="A527" i="18"/>
  <c r="B526" i="18"/>
  <c r="D526" i="18" s="1"/>
  <c r="B510" i="14"/>
  <c r="C510" i="14" s="1"/>
  <c r="C527" i="18" l="1"/>
  <c r="B527" i="18"/>
  <c r="D527" i="18" s="1"/>
  <c r="A528" i="18"/>
  <c r="B511" i="14"/>
  <c r="C511" i="14" s="1"/>
  <c r="B512" i="14" l="1"/>
  <c r="C512" i="14" s="1"/>
  <c r="C528" i="18"/>
  <c r="B528" i="18"/>
  <c r="D528" i="18" s="1"/>
  <c r="B513" i="14" l="1"/>
  <c r="C513" i="14" s="1"/>
  <c r="B514" i="14" l="1"/>
  <c r="C514" i="14" s="1"/>
  <c r="B515" i="14" l="1"/>
  <c r="C515" i="14" s="1"/>
  <c r="B516" i="14" l="1"/>
  <c r="C516" i="14" s="1"/>
  <c r="B517" i="14" l="1"/>
  <c r="C517" i="14" s="1"/>
  <c r="B518" i="14" l="1"/>
  <c r="C518" i="14" s="1"/>
  <c r="B519" i="14" l="1"/>
  <c r="C519" i="14" s="1"/>
  <c r="B520" i="14" l="1"/>
  <c r="C520" i="14" s="1"/>
  <c r="B521" i="14" l="1"/>
  <c r="C521" i="14" s="1"/>
  <c r="B522" i="14" l="1"/>
  <c r="C522" i="14" s="1"/>
  <c r="B523" i="14" l="1"/>
  <c r="C523" i="14" s="1"/>
  <c r="B524" i="14" l="1"/>
  <c r="C524" i="14" s="1"/>
  <c r="B525" i="14" l="1"/>
  <c r="C525" i="14" s="1"/>
  <c r="B526" i="14" l="1"/>
  <c r="C526" i="14" s="1"/>
  <c r="B527" i="14" l="1"/>
  <c r="C527" i="14" s="1"/>
  <c r="B528" i="14" l="1"/>
  <c r="C528" i="14" s="1"/>
  <c r="B529" i="14" l="1"/>
  <c r="C529" i="14" s="1"/>
  <c r="B530" i="14" l="1"/>
  <c r="C530" i="14" s="1"/>
  <c r="B531" i="14" l="1"/>
  <c r="C531" i="14" s="1"/>
  <c r="B532" i="14" l="1"/>
  <c r="C532" i="14" s="1"/>
  <c r="B533" i="14" l="1"/>
  <c r="C533" i="14" s="1"/>
  <c r="B534" i="14" l="1"/>
  <c r="C534" i="14" s="1"/>
  <c r="B535" i="14" l="1"/>
  <c r="C535" i="14" s="1"/>
  <c r="B536" i="14" l="1"/>
  <c r="C536" i="14" s="1"/>
  <c r="B537" i="14" l="1"/>
  <c r="C537" i="14" s="1"/>
  <c r="B538" i="14" l="1"/>
  <c r="C538" i="14" s="1"/>
  <c r="B539" i="14" l="1"/>
  <c r="C539" i="14" s="1"/>
  <c r="B540" i="14" l="1"/>
  <c r="C540" i="14" s="1"/>
  <c r="B541" i="14" l="1"/>
  <c r="C541" i="14" s="1"/>
  <c r="B542" i="14" l="1"/>
  <c r="C542" i="14" s="1"/>
  <c r="B543" i="14" l="1"/>
  <c r="C543" i="14" s="1"/>
  <c r="B544" i="14" l="1"/>
  <c r="C544" i="14" s="1"/>
  <c r="B545" i="14" l="1"/>
  <c r="C545" i="14" s="1"/>
  <c r="B546" i="14" l="1"/>
  <c r="C546" i="14" s="1"/>
  <c r="B547" i="14" l="1"/>
  <c r="C547" i="14" s="1"/>
  <c r="B548" i="14" l="1"/>
  <c r="C548" i="14" s="1"/>
  <c r="B549" i="14" l="1"/>
  <c r="C549" i="14" s="1"/>
  <c r="B550" i="14" l="1"/>
  <c r="C550" i="14" s="1"/>
  <c r="B551" i="14" l="1"/>
  <c r="C551" i="14" s="1"/>
  <c r="B552" i="14" l="1"/>
  <c r="C552" i="14" s="1"/>
  <c r="B553" i="14" l="1"/>
  <c r="C553" i="14" s="1"/>
  <c r="B554" i="14" l="1"/>
  <c r="C554" i="14" s="1"/>
  <c r="B555" i="14" l="1"/>
  <c r="C555" i="14" s="1"/>
  <c r="B556" i="14" l="1"/>
  <c r="C556" i="14" s="1"/>
  <c r="B557" i="14" l="1"/>
  <c r="C557" i="14" s="1"/>
  <c r="B558" i="14" l="1"/>
  <c r="C558" i="14" s="1"/>
  <c r="B559" i="14" l="1"/>
  <c r="C559" i="14" s="1"/>
  <c r="B560" i="14" l="1"/>
  <c r="C560" i="14" s="1"/>
  <c r="B561" i="14" l="1"/>
  <c r="C561" i="14" s="1"/>
  <c r="B562" i="14" l="1"/>
  <c r="C562" i="14" s="1"/>
  <c r="B563" i="14" l="1"/>
  <c r="C563" i="14" s="1"/>
  <c r="B564" i="14" l="1"/>
  <c r="C564" i="14" s="1"/>
  <c r="B565" i="14" l="1"/>
  <c r="C565" i="14" s="1"/>
  <c r="B566" i="14" l="1"/>
  <c r="C566" i="14" s="1"/>
  <c r="B567" i="14" l="1"/>
  <c r="C567" i="14" s="1"/>
  <c r="B568" i="14" l="1"/>
  <c r="C568" i="14" s="1"/>
  <c r="B569" i="14" l="1"/>
  <c r="C569" i="14" s="1"/>
  <c r="B570" i="14" l="1"/>
  <c r="C570" i="14" s="1"/>
  <c r="B571" i="14" l="1"/>
  <c r="C571" i="14" s="1"/>
  <c r="B572" i="14" l="1"/>
  <c r="C572" i="14" s="1"/>
  <c r="B573" i="14" l="1"/>
  <c r="C573" i="14" s="1"/>
  <c r="B574" i="14" l="1"/>
  <c r="C574" i="14" s="1"/>
  <c r="B575" i="14" l="1"/>
  <c r="C575" i="14" s="1"/>
  <c r="B576" i="14" l="1"/>
  <c r="C576" i="14" s="1"/>
  <c r="B577" i="14" l="1"/>
  <c r="C577" i="14" s="1"/>
  <c r="B578" i="14" l="1"/>
  <c r="C578" i="14" s="1"/>
  <c r="B579" i="14" l="1"/>
  <c r="C579" i="14" s="1"/>
  <c r="B580" i="14" l="1"/>
  <c r="C580" i="14" s="1"/>
  <c r="B581" i="14" l="1"/>
  <c r="C581" i="14" s="1"/>
  <c r="B582" i="14" l="1"/>
  <c r="C582" i="14" s="1"/>
  <c r="B583" i="14" l="1"/>
  <c r="C583" i="14" s="1"/>
  <c r="B584" i="14" l="1"/>
  <c r="C584" i="14" s="1"/>
  <c r="B585" i="14" l="1"/>
  <c r="C585" i="14" s="1"/>
  <c r="B586" i="14" l="1"/>
  <c r="C586" i="14" s="1"/>
  <c r="B587" i="14" l="1"/>
  <c r="C587" i="14" s="1"/>
  <c r="B588" i="14" l="1"/>
  <c r="C588" i="14" s="1"/>
  <c r="B589" i="14" l="1"/>
  <c r="C589" i="14" s="1"/>
  <c r="B590" i="14" l="1"/>
  <c r="C590" i="14" s="1"/>
  <c r="B591" i="14" l="1"/>
  <c r="C591" i="14" s="1"/>
  <c r="B592" i="14" l="1"/>
  <c r="C592" i="14" s="1"/>
  <c r="B593" i="14" l="1"/>
  <c r="C593" i="14" s="1"/>
  <c r="B594" i="14" l="1"/>
  <c r="C594" i="14" s="1"/>
  <c r="B595" i="14" l="1"/>
  <c r="C595" i="14" s="1"/>
  <c r="B596" i="14" l="1"/>
  <c r="C596" i="14" s="1"/>
  <c r="B597" i="14" l="1"/>
  <c r="C597" i="14" s="1"/>
  <c r="B598" i="14" l="1"/>
  <c r="C598" i="14" s="1"/>
  <c r="B599" i="14" l="1"/>
  <c r="C599" i="14" s="1"/>
  <c r="B600" i="14" l="1"/>
  <c r="C600" i="14" s="1"/>
  <c r="B601" i="14" l="1"/>
  <c r="C601" i="14" s="1"/>
  <c r="B602" i="14" l="1"/>
  <c r="C602" i="14" s="1"/>
  <c r="B603" i="14" l="1"/>
  <c r="C603" i="14" s="1"/>
  <c r="B604" i="14" l="1"/>
  <c r="C604" i="14" s="1"/>
  <c r="B605" i="14" l="1"/>
  <c r="C605" i="14" s="1"/>
  <c r="B606" i="14" l="1"/>
  <c r="C606" i="14" s="1"/>
  <c r="B607" i="14" l="1"/>
  <c r="C607" i="14" s="1"/>
  <c r="B608" i="14" l="1"/>
  <c r="C608" i="14" s="1"/>
  <c r="B609" i="14" l="1"/>
  <c r="C609" i="14" s="1"/>
  <c r="B610" i="14" l="1"/>
  <c r="C610" i="14" s="1"/>
  <c r="B611" i="14" l="1"/>
  <c r="C611" i="14" s="1"/>
  <c r="B612" i="14" l="1"/>
  <c r="C612" i="14" s="1"/>
  <c r="B613" i="14" l="1"/>
  <c r="C613" i="14" s="1"/>
  <c r="B614" i="14" l="1"/>
  <c r="C614" i="14" s="1"/>
  <c r="B615" i="14" l="1"/>
  <c r="C615" i="14" s="1"/>
  <c r="B616" i="14" l="1"/>
  <c r="C616" i="14" s="1"/>
  <c r="B617" i="14" l="1"/>
  <c r="C617" i="14" s="1"/>
  <c r="B618" i="14" l="1"/>
  <c r="C618" i="14" s="1"/>
  <c r="B619" i="14" l="1"/>
  <c r="C619" i="14" s="1"/>
  <c r="B620" i="14" l="1"/>
  <c r="C620" i="14" s="1"/>
  <c r="B621" i="14" l="1"/>
  <c r="C621" i="14" s="1"/>
  <c r="B622" i="14" l="1"/>
  <c r="C622" i="14" s="1"/>
  <c r="B623" i="14" l="1"/>
  <c r="C623" i="14" s="1"/>
  <c r="B624" i="14" l="1"/>
  <c r="C624" i="14" s="1"/>
  <c r="B625" i="14" l="1"/>
  <c r="C625" i="14" s="1"/>
  <c r="B626" i="14" l="1"/>
  <c r="C626" i="14" s="1"/>
  <c r="B627" i="14" l="1"/>
  <c r="C627" i="14" s="1"/>
  <c r="B628" i="14" l="1"/>
  <c r="C628"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mgirvin</author>
  </authors>
  <commentList>
    <comment ref="A2" authorId="0" shapeId="0" xr:uid="{00000000-0006-0000-0600-000001000000}">
      <text/>
    </comment>
  </commentList>
</comments>
</file>

<file path=xl/sharedStrings.xml><?xml version="1.0" encoding="utf-8"?>
<sst xmlns="http://schemas.openxmlformats.org/spreadsheetml/2006/main" count="409" uniqueCount="236">
  <si>
    <t>a</t>
  </si>
  <si>
    <t>b</t>
  </si>
  <si>
    <t>known to be uniformly distributed</t>
  </si>
  <si>
    <t>x</t>
  </si>
  <si>
    <t>f(x)</t>
  </si>
  <si>
    <t>P(x = 1.25)</t>
  </si>
  <si>
    <t>a line contains no area</t>
  </si>
  <si>
    <t>width = b - a =</t>
  </si>
  <si>
    <t>Area = 1/(b-a)*(x2-x1)</t>
  </si>
  <si>
    <t>x1</t>
  </si>
  <si>
    <t>x2</t>
  </si>
  <si>
    <t>c</t>
  </si>
  <si>
    <t>d</t>
  </si>
  <si>
    <t>f(x) = 1/(b-a) = height</t>
  </si>
  <si>
    <t>width =</t>
  </si>
  <si>
    <t>height =</t>
  </si>
  <si>
    <t>P(x&lt;15) = P(10&lt;x&lt;15) = P(10&lt;=x&lt;=15) = w*h =</t>
  </si>
  <si>
    <t>x3</t>
  </si>
  <si>
    <t>x4</t>
  </si>
  <si>
    <t>P(12&lt;x&lt;18) = w*h</t>
  </si>
  <si>
    <t>e</t>
  </si>
  <si>
    <t>SD = SQRT((b-a)^2/12)</t>
  </si>
  <si>
    <t>Var</t>
  </si>
  <si>
    <t>E(x) = (b+a)/2</t>
  </si>
  <si>
    <t>quoted time =</t>
  </si>
  <si>
    <t>min</t>
  </si>
  <si>
    <t>height = f(x) = 1/(b-a)</t>
  </si>
  <si>
    <t>P(X&lt;=125)</t>
  </si>
  <si>
    <t>P(X&gt;130)</t>
  </si>
  <si>
    <t>E(x)</t>
  </si>
  <si>
    <t>f(x) = 1/(1-0) = 1 = height =</t>
  </si>
  <si>
    <t>f(x) =1</t>
  </si>
  <si>
    <t>E(x) = (a+b)/2</t>
  </si>
  <si>
    <t>E(rand)</t>
  </si>
  <si>
    <t>No</t>
  </si>
  <si>
    <t>RAND</t>
  </si>
  <si>
    <t>SD(RAND) POP</t>
  </si>
  <si>
    <t>SD(RAND) Sample</t>
  </si>
  <si>
    <t>f</t>
  </si>
  <si>
    <t>z1</t>
  </si>
  <si>
    <t>z2</t>
  </si>
  <si>
    <t>operator</t>
  </si>
  <si>
    <t>&lt;=</t>
  </si>
  <si>
    <t>&gt;</t>
  </si>
  <si>
    <t>&gt;=</t>
  </si>
  <si>
    <t>&lt;</t>
  </si>
  <si>
    <t>Prob</t>
  </si>
  <si>
    <t>0 to z</t>
  </si>
  <si>
    <t>left of z</t>
  </si>
  <si>
    <t>right of z</t>
  </si>
  <si>
    <t>SD</t>
  </si>
  <si>
    <t>height</t>
  </si>
  <si>
    <t>P(x)</t>
  </si>
  <si>
    <t>z</t>
  </si>
  <si>
    <t>P(z)</t>
  </si>
  <si>
    <t xml:space="preserve">Top part of probability under curve = </t>
  </si>
  <si>
    <t>Mean =</t>
  </si>
  <si>
    <t>SD =</t>
  </si>
  <si>
    <t>What score to qualify?</t>
  </si>
  <si>
    <t xml:space="preserve">Mean </t>
  </si>
  <si>
    <t>minutes</t>
  </si>
  <si>
    <t>sd</t>
  </si>
  <si>
    <t>Period =</t>
  </si>
  <si>
    <t>Probability of not finishing</t>
  </si>
  <si>
    <t># students not finish</t>
  </si>
  <si>
    <t>X</t>
  </si>
  <si>
    <t>Operator</t>
  </si>
  <si>
    <t>check</t>
  </si>
  <si>
    <t>Average time between arrivals at intersection</t>
  </si>
  <si>
    <t>seconds</t>
  </si>
  <si>
    <t>Follows Exponential Distribution</t>
  </si>
  <si>
    <t>hours</t>
  </si>
  <si>
    <t>.</t>
  </si>
  <si>
    <t>Time between interruptions</t>
  </si>
  <si>
    <t>per</t>
  </si>
  <si>
    <t>hour</t>
  </si>
  <si>
    <t>Exponential, x = time between occurrences</t>
  </si>
  <si>
    <t>x =</t>
  </si>
  <si>
    <t>Poisson Probability Distribution can be used to estimate the number of occurrences over a specified interval of time or space</t>
  </si>
  <si>
    <t>Properties of a Poisson Experiment:</t>
  </si>
  <si>
    <t>The probability of an occurrence is the same for any two intervals of equal length</t>
  </si>
  <si>
    <t>The occurrence or nonoccurrence in any interval is independent of the occurrence or nonoccurrence in any other interval</t>
  </si>
  <si>
    <t>Mean = Var</t>
  </si>
  <si>
    <t>Excel function: POISSON</t>
  </si>
  <si>
    <t>POISSON(x,mean,cumulative (0 = exact, 1 = cumulative))</t>
  </si>
  <si>
    <t>Exponential Probability Distribution can be used to estimate the length of the interval between occurrences (time or space)</t>
  </si>
  <si>
    <t>Continuous Random Variable</t>
  </si>
  <si>
    <t>X &gt; = 0</t>
  </si>
  <si>
    <t>Excel function: EXPONDIST</t>
  </si>
  <si>
    <t>EXPONDIST(x,1/mu, (0 = exact, 1 = cumulative))</t>
  </si>
  <si>
    <t>Relationship between Poisson and Exponential
Poisson is # of occurrences during per Interval
Exponential is length between occurrences
If occurrences follow a Poisson Distr., the length between occurrences must follow an Exponential Distribution</t>
  </si>
  <si>
    <t>Poisson, x = # of occurrences</t>
  </si>
  <si>
    <t>Time =</t>
  </si>
  <si>
    <t>Exponential Probability Distribution</t>
  </si>
  <si>
    <t>x (min)</t>
  </si>
  <si>
    <t>or cumulative function = 1 - e^(-x/mu)</t>
  </si>
  <si>
    <t>1 - e^(-x/mu)</t>
  </si>
  <si>
    <t>Discrete Random Variable</t>
  </si>
  <si>
    <t># interruptions</t>
  </si>
  <si>
    <t>Mean = Standard Deviation</t>
  </si>
  <si>
    <t>No upper limit for X: 0,1,2,3… , but as x increases past the mean, the probability decreases and gets quite small.</t>
  </si>
  <si>
    <t>P(no interruptions during 15 minute period 0 to 15)</t>
  </si>
  <si>
    <t># of occurrences</t>
  </si>
  <si>
    <t>P(get interrupted in the next 10 minutes)</t>
  </si>
  <si>
    <t>P(not interruptions during 15 minute)</t>
  </si>
  <si>
    <t>According to a recent study, business people are interrupted 5.5 times per hour. Assume that the distribution follows an Exponetial Distribution</t>
  </si>
  <si>
    <t>x = Time between interruptions</t>
  </si>
  <si>
    <t># students =</t>
  </si>
  <si>
    <t>We would expect about 10 students to not finish</t>
  </si>
  <si>
    <t>Excel function: EXPON.DIST</t>
  </si>
  <si>
    <t>EXPON.DIST(x,1/mu, (0 = exact, 1 = cumulative))</t>
  </si>
  <si>
    <t>Mean daily discretionary spending by Am. who earn over $90,000</t>
  </si>
  <si>
    <t>x = Descretionary Spending / day</t>
  </si>
  <si>
    <t>Assume distrib ution is uniform</t>
  </si>
  <si>
    <t>f(x) for a &lt;= x &lt;= b =</t>
  </si>
  <si>
    <t>1/(b-a) = 0.00625</t>
  </si>
  <si>
    <t>b-a = 1/0.00625</t>
  </si>
  <si>
    <t>b = 1/0.00625 + a</t>
  </si>
  <si>
    <t>mean = $136 = (a + b)/2</t>
  </si>
  <si>
    <t>$136*2 - b = a</t>
  </si>
  <si>
    <t>$136*2 = a +b</t>
  </si>
  <si>
    <t>b = 1/0.00625 + 136*2 - b</t>
  </si>
  <si>
    <t>2b = 1/0.00625 + 136*2</t>
  </si>
  <si>
    <t>b =</t>
  </si>
  <si>
    <t>b = (1/0.00625 + 136*2)/2</t>
  </si>
  <si>
    <t>a =</t>
  </si>
  <si>
    <t xml:space="preserve"> &lt;&lt;== $136*2 - b = a</t>
  </si>
  <si>
    <t>Low</t>
  </si>
  <si>
    <t>High</t>
  </si>
  <si>
    <t>f(x) = 1/(b-a)</t>
  </si>
  <si>
    <t>Yes, I would bid $10,001 just in case other person's bid fell through.</t>
  </si>
  <si>
    <t>Exponetial Probability Distribution</t>
  </si>
  <si>
    <t>Useful for computing probabilities for the time it takes to complete a task</t>
  </si>
  <si>
    <t>or the distance between similar occurrences (successes)</t>
  </si>
  <si>
    <t>x = continuous random variable</t>
  </si>
  <si>
    <t>Examples:</t>
  </si>
  <si>
    <t>Time between arrivals at carwash</t>
  </si>
  <si>
    <t>Time to take a test</t>
  </si>
  <si>
    <t>Distance between potholes on a road</t>
  </si>
  <si>
    <r>
      <t xml:space="preserve">If the arrivals follow a </t>
    </r>
    <r>
      <rPr>
        <b/>
        <sz val="11"/>
        <color theme="1"/>
        <rFont val="Calibri"/>
        <family val="2"/>
        <scheme val="minor"/>
      </rPr>
      <t>Poisson Distribution</t>
    </r>
    <r>
      <rPr>
        <sz val="11"/>
        <color theme="1"/>
        <rFont val="Calibri"/>
        <family val="2"/>
        <scheme val="minor"/>
      </rPr>
      <t xml:space="preserve">, the time between arrivals must follow an </t>
    </r>
    <r>
      <rPr>
        <b/>
        <sz val="11"/>
        <color theme="1"/>
        <rFont val="Calibri"/>
        <family val="2"/>
        <scheme val="minor"/>
      </rPr>
      <t>Exponential Distribution</t>
    </r>
    <r>
      <rPr>
        <sz val="11"/>
        <color theme="1"/>
        <rFont val="Calibri"/>
        <family val="2"/>
        <scheme val="minor"/>
      </rPr>
      <t>.</t>
    </r>
  </si>
  <si>
    <r>
      <t xml:space="preserve">Whereas the </t>
    </r>
    <r>
      <rPr>
        <b/>
        <sz val="11"/>
        <color theme="1"/>
        <rFont val="Calibri"/>
        <family val="2"/>
        <scheme val="minor"/>
      </rPr>
      <t>Poisson Distribution</t>
    </r>
    <r>
      <rPr>
        <sz val="11"/>
        <color theme="1"/>
        <rFont val="Calibri"/>
        <family val="2"/>
        <scheme val="minor"/>
      </rPr>
      <t xml:space="preserve"> provides an appropriate description of the number of occurances (successes) per interval</t>
    </r>
  </si>
  <si>
    <r>
      <rPr>
        <b/>
        <sz val="11"/>
        <color theme="1"/>
        <rFont val="Calibri"/>
        <family val="2"/>
        <scheme val="minor"/>
      </rPr>
      <t>Exponential Distribution</t>
    </r>
    <r>
      <rPr>
        <sz val="11"/>
        <color theme="1"/>
        <rFont val="Calibri"/>
        <family val="2"/>
        <scheme val="minor"/>
      </rPr>
      <t xml:space="preserve"> provides an appropriate description of the length of the interval between occurrences (successes)</t>
    </r>
  </si>
  <si>
    <t>Mean time to get takeout</t>
  </si>
  <si>
    <t>mins</t>
  </si>
  <si>
    <t>"lambda" = 1/mean</t>
  </si>
  <si>
    <t>x (mins for order)</t>
  </si>
  <si>
    <t>Mean calls / 1 hour</t>
  </si>
  <si>
    <t>1.6calls/1 hour</t>
  </si>
  <si>
    <t>Mean Time between calls</t>
  </si>
  <si>
    <t>0.625 hours/1 call</t>
  </si>
  <si>
    <t>Calls follow Poisson Distribution</t>
  </si>
  <si>
    <t>37.5 minutes/1 call</t>
  </si>
  <si>
    <t>f(x) = 1/37.5*e^-(x/37.5)   for x&gt;=0</t>
  </si>
  <si>
    <t>x = minutes between calls</t>
  </si>
  <si>
    <t>Check</t>
  </si>
  <si>
    <t>Mean test score</t>
  </si>
  <si>
    <t>X Upper</t>
  </si>
  <si>
    <t>X Lower</t>
  </si>
  <si>
    <t>accepted</t>
  </si>
  <si>
    <t>Salary</t>
  </si>
  <si>
    <t>Houston</t>
  </si>
  <si>
    <t>LA</t>
  </si>
  <si>
    <t>a,b</t>
  </si>
  <si>
    <t>P(x) =</t>
  </si>
  <si>
    <t>SD from past data</t>
  </si>
  <si>
    <t>oz</t>
  </si>
  <si>
    <t>% that hold less than 18 oz.</t>
  </si>
  <si>
    <t>x associated with 2% is:</t>
  </si>
  <si>
    <t>z for 18 =</t>
  </si>
  <si>
    <t>Mean Male Height in Netherlands  =</t>
  </si>
  <si>
    <t>cm</t>
  </si>
  <si>
    <t>n = Sample size =</t>
  </si>
  <si>
    <t>Enter data from textbook homework problem, complete problem and then check answer on red sheet</t>
  </si>
  <si>
    <r>
      <t>a.</t>
    </r>
    <r>
      <rPr>
        <sz val="7"/>
        <color theme="1"/>
        <rFont val="Times New Roman"/>
        <family val="1"/>
      </rPr>
      <t xml:space="preserve">        </t>
    </r>
    <r>
      <rPr>
        <sz val="11"/>
        <color theme="1"/>
        <rFont val="Aptos"/>
        <family val="2"/>
      </rPr>
      <t>Show the graph of the probability density function for flight time.</t>
    </r>
  </si>
  <si>
    <r>
      <t>b.</t>
    </r>
    <r>
      <rPr>
        <sz val="7"/>
        <color theme="1"/>
        <rFont val="Times New Roman"/>
        <family val="1"/>
      </rPr>
      <t xml:space="preserve">       </t>
    </r>
    <r>
      <rPr>
        <sz val="11"/>
        <color theme="1"/>
        <rFont val="Aptos"/>
        <family val="2"/>
      </rPr>
      <t>What is the probability that the flight will be no more than 5 minutes late?</t>
    </r>
  </si>
  <si>
    <r>
      <t>c.</t>
    </r>
    <r>
      <rPr>
        <sz val="7"/>
        <color theme="1"/>
        <rFont val="Times New Roman"/>
        <family val="1"/>
      </rPr>
      <t xml:space="preserve">        </t>
    </r>
    <r>
      <rPr>
        <sz val="11"/>
        <color theme="1"/>
        <rFont val="Aptos"/>
        <family val="2"/>
      </rPr>
      <t>What is the probability that the flight will be more than 10 minutes late?</t>
    </r>
  </si>
  <si>
    <r>
      <t>d.</t>
    </r>
    <r>
      <rPr>
        <sz val="7"/>
        <color theme="1"/>
        <rFont val="Times New Roman"/>
        <family val="1"/>
      </rPr>
      <t xml:space="preserve">       </t>
    </r>
    <r>
      <rPr>
        <sz val="11"/>
        <color theme="1"/>
        <rFont val="Aptos"/>
        <family val="2"/>
      </rPr>
      <t>What is the expected flight time?</t>
    </r>
  </si>
  <si>
    <t>Southwest Airlines quotes of flight of 2 hours 5 minutes for its flight from Seattle to Oakland.</t>
  </si>
  <si>
    <t>Assume the actual flight times are uniformly distributed between 2 hours and 2 hours and 20 minutes.</t>
  </si>
  <si>
    <r>
      <t>a.</t>
    </r>
    <r>
      <rPr>
        <sz val="7"/>
        <color theme="1"/>
        <rFont val="Times New Roman"/>
        <family val="1"/>
      </rPr>
      <t xml:space="preserve">        </t>
    </r>
    <r>
      <rPr>
        <sz val="11"/>
        <color theme="1"/>
        <rFont val="Aptos"/>
        <family val="2"/>
      </rPr>
      <t>Graph the probability density function 4 the RAND function.</t>
    </r>
  </si>
  <si>
    <r>
      <t>b.</t>
    </r>
    <r>
      <rPr>
        <sz val="7"/>
        <color theme="1"/>
        <rFont val="Times New Roman"/>
        <family val="1"/>
      </rPr>
      <t xml:space="preserve">       </t>
    </r>
    <r>
      <rPr>
        <sz val="11"/>
        <color theme="1"/>
        <rFont val="Aptos"/>
        <family val="2"/>
      </rPr>
      <t>What is the probability of generating a random number between .25 and .75?</t>
    </r>
  </si>
  <si>
    <t>Most computer languages include a function that can be used to generate random numbers based on a uniform distribution.</t>
  </si>
  <si>
    <t>In Excel the RAND and RANDARRAY functions generate random numbers between zero and one based on a uniform distribution.</t>
  </si>
  <si>
    <t xml:space="preserve">If we let X denote a random number generated using RAND, then X is a continuous random variable </t>
  </si>
  <si>
    <t>with the following probability density function:</t>
  </si>
  <si>
    <r>
      <t>c.</t>
    </r>
    <r>
      <rPr>
        <sz val="7"/>
        <color theme="1"/>
        <rFont val="Times New Roman"/>
        <family val="1"/>
      </rPr>
      <t xml:space="preserve">        </t>
    </r>
    <r>
      <rPr>
        <sz val="11"/>
        <color theme="1"/>
        <rFont val="Aptos"/>
        <family val="2"/>
      </rPr>
      <t>What is the probability of generating a random number with a value less than or equal to 0.30?</t>
    </r>
  </si>
  <si>
    <r>
      <t>d.</t>
    </r>
    <r>
      <rPr>
        <sz val="7"/>
        <color theme="1"/>
        <rFont val="Times New Roman"/>
        <family val="1"/>
      </rPr>
      <t xml:space="preserve">       </t>
    </r>
    <r>
      <rPr>
        <sz val="11"/>
        <color theme="1"/>
        <rFont val="Aptos"/>
        <family val="2"/>
      </rPr>
      <t>What is the probability of generating a random number with a value greater than or equal to 0.60?</t>
    </r>
  </si>
  <si>
    <r>
      <t>a.</t>
    </r>
    <r>
      <rPr>
        <sz val="7"/>
        <color theme="1"/>
        <rFont val="Times New Roman"/>
        <family val="1"/>
      </rPr>
      <t xml:space="preserve">        </t>
    </r>
    <r>
      <rPr>
        <sz val="11"/>
        <color theme="1"/>
        <rFont val="Aptos"/>
        <family val="2"/>
      </rPr>
      <t>Find the values of a and b for the probability density function.</t>
    </r>
  </si>
  <si>
    <r>
      <t>b.</t>
    </r>
    <r>
      <rPr>
        <sz val="7"/>
        <color theme="1"/>
        <rFont val="Times New Roman"/>
        <family val="1"/>
      </rPr>
      <t xml:space="preserve">       </t>
    </r>
    <r>
      <rPr>
        <sz val="11"/>
        <color theme="1"/>
        <rFont val="Aptos"/>
        <family val="2"/>
      </rPr>
      <t>What is the probability that consumers in this group have daily discretionary spending between $100 and $200.</t>
    </r>
  </si>
  <si>
    <r>
      <t>c.</t>
    </r>
    <r>
      <rPr>
        <sz val="7"/>
        <color theme="1"/>
        <rFont val="Times New Roman"/>
        <family val="1"/>
      </rPr>
      <t xml:space="preserve">        </t>
    </r>
    <r>
      <rPr>
        <sz val="11"/>
        <color theme="1"/>
        <rFont val="Aptos"/>
        <family val="2"/>
      </rPr>
      <t>It's the probability the consumers in this group have daily discretionary spending of $150.00 or more?</t>
    </r>
  </si>
  <si>
    <r>
      <t>d.</t>
    </r>
    <r>
      <rPr>
        <sz val="7"/>
        <color theme="1"/>
        <rFont val="Times New Roman"/>
        <family val="1"/>
      </rPr>
      <t xml:space="preserve">       </t>
    </r>
    <r>
      <rPr>
        <sz val="11"/>
        <color theme="1"/>
        <rFont val="Aptos"/>
        <family val="2"/>
      </rPr>
      <t>What is the probability that consumers in this group have daily discretionary spending of $80.00 or less?</t>
    </r>
  </si>
  <si>
    <t>A recent survey found that the mean daily discretionary spending by Americans earning over $90,000 per year was $136 per day.</t>
  </si>
  <si>
    <t>The discretionary spending excluded home purchases, vehicle purchases and regular monthly bills.</t>
  </si>
  <si>
    <t>Let X equal discretionary spending per day and assume that a uniform probability density function applies with f(x) equal to 0.00625 for a &lt;= x &lt;= b.</t>
  </si>
  <si>
    <r>
      <t>a.</t>
    </r>
    <r>
      <rPr>
        <sz val="7"/>
        <color theme="1"/>
        <rFont val="Times New Roman"/>
        <family val="1"/>
      </rPr>
      <t xml:space="preserve">        </t>
    </r>
    <r>
      <rPr>
        <sz val="11"/>
        <color theme="1"/>
        <rFont val="Aptos"/>
        <family val="2"/>
      </rPr>
      <t>What is the probability that a Dutch mail is shorter than 175 centimeters?</t>
    </r>
  </si>
  <si>
    <r>
      <t>b.</t>
    </r>
    <r>
      <rPr>
        <sz val="7"/>
        <color theme="1"/>
        <rFont val="Times New Roman"/>
        <family val="1"/>
      </rPr>
      <t xml:space="preserve">       </t>
    </r>
    <r>
      <rPr>
        <sz val="11"/>
        <color theme="1"/>
        <rFont val="Aptos"/>
        <family val="2"/>
      </rPr>
      <t>What is the probability that a Dutch male is taller than 195 centimeters?</t>
    </r>
  </si>
  <si>
    <r>
      <t>c.</t>
    </r>
    <r>
      <rPr>
        <sz val="7"/>
        <color theme="1"/>
        <rFont val="Times New Roman"/>
        <family val="1"/>
      </rPr>
      <t xml:space="preserve">        </t>
    </r>
    <r>
      <rPr>
        <sz val="11"/>
        <color theme="1"/>
        <rFont val="Aptos"/>
        <family val="2"/>
      </rPr>
      <t>What is the probability that a Dutch male is between 173 and 193 centimeters?</t>
    </r>
  </si>
  <si>
    <r>
      <t>d.</t>
    </r>
    <r>
      <rPr>
        <sz val="7"/>
        <color theme="1"/>
        <rFont val="Times New Roman"/>
        <family val="1"/>
      </rPr>
      <t xml:space="preserve">       </t>
    </r>
    <r>
      <rPr>
        <sz val="11"/>
        <color theme="1"/>
        <rFont val="Aptos"/>
        <family val="2"/>
      </rPr>
      <t>Out of a random sample of 1000 Dutch men, how many would we expect to be taller than 190 centimeters?</t>
    </r>
  </si>
  <si>
    <t xml:space="preserve">Males in the Netherlands are the tallest, on average, in the world with an average height of 183 centimeters. </t>
  </si>
  <si>
    <t>Assume the height of men in the Netherlands is normally distributed with a mean of 183 centimeters and a standard deviation of 10.5 centimeters.</t>
  </si>
  <si>
    <t>A person must score in the upper 2% of the population on an IQ test to qualify for membership in Mensa, the international high IQ society.</t>
  </si>
  <si>
    <t>If IQ scores are normally distributed with a mean of 100 and a standard deviation of 15 what score must a person have to qualify for Mensa?</t>
  </si>
  <si>
    <r>
      <t>a.</t>
    </r>
    <r>
      <rPr>
        <sz val="7"/>
        <color theme="1"/>
        <rFont val="Times New Roman"/>
        <family val="1"/>
      </rPr>
      <t xml:space="preserve">        </t>
    </r>
    <r>
      <rPr>
        <sz val="11"/>
        <color theme="1"/>
        <rFont val="Aptos"/>
        <family val="2"/>
      </rPr>
      <t>What is the probability of completing the exam in one hour or less?</t>
    </r>
  </si>
  <si>
    <r>
      <t>b.</t>
    </r>
    <r>
      <rPr>
        <sz val="7"/>
        <color theme="1"/>
        <rFont val="Times New Roman"/>
        <family val="1"/>
      </rPr>
      <t xml:space="preserve">       </t>
    </r>
    <r>
      <rPr>
        <sz val="11"/>
        <color theme="1"/>
        <rFont val="Aptos"/>
        <family val="2"/>
      </rPr>
      <t>What is the probability that a student will complete the exam in more than 60 minutes but less than 75 minutes?</t>
    </r>
  </si>
  <si>
    <r>
      <t>c.</t>
    </r>
    <r>
      <rPr>
        <sz val="7"/>
        <color theme="1"/>
        <rFont val="Times New Roman"/>
        <family val="1"/>
      </rPr>
      <t xml:space="preserve">        </t>
    </r>
    <r>
      <rPr>
        <sz val="11"/>
        <color theme="1"/>
        <rFont val="Aptos"/>
        <family val="2"/>
      </rPr>
      <t>Assume that the class has sixty students and that the examination. Is 90 minutes in length how many students do you expect will be able to complete the exam in the allotted time?</t>
    </r>
  </si>
  <si>
    <t xml:space="preserve">The time needed to complete the final examination in math 148 at Highline College </t>
  </si>
  <si>
    <t>is normally distributed with the mean of 80 minutes and a standard deviation of 10 minutes.</t>
  </si>
  <si>
    <t>Sketch on paper, or create with an Excel Area chart the bell curve (normal distribution) that has a mean of 100 and a standard deviation of 10.</t>
  </si>
  <si>
    <t>Sketch on paper, or create with an Excel Area chart the bell curve (normal distribution) that has a mean of 50 and a standard deviation of 5.</t>
  </si>
  <si>
    <r>
      <t>a.</t>
    </r>
    <r>
      <rPr>
        <sz val="7"/>
        <color theme="1"/>
        <rFont val="Times New Roman"/>
        <family val="1"/>
      </rPr>
      <t xml:space="preserve">        </t>
    </r>
    <r>
      <rPr>
        <sz val="11"/>
        <color theme="1"/>
        <rFont val="Aptos"/>
        <family val="2"/>
      </rPr>
      <t>Sketch on paper or with and excel area chart, the exponential probability distribution.</t>
    </r>
  </si>
  <si>
    <r>
      <t>b.</t>
    </r>
    <r>
      <rPr>
        <sz val="7"/>
        <color theme="1"/>
        <rFont val="Times New Roman"/>
        <family val="1"/>
      </rPr>
      <t xml:space="preserve">       </t>
    </r>
    <r>
      <rPr>
        <sz val="11"/>
        <color theme="1"/>
        <rFont val="Aptos"/>
        <family val="2"/>
      </rPr>
      <t>What is the probability that arrival time between vehicles is 12 seconds or less?</t>
    </r>
  </si>
  <si>
    <r>
      <t>c.</t>
    </r>
    <r>
      <rPr>
        <sz val="7"/>
        <color theme="1"/>
        <rFont val="Times New Roman"/>
        <family val="1"/>
      </rPr>
      <t xml:space="preserve">        </t>
    </r>
    <r>
      <rPr>
        <sz val="11"/>
        <color theme="1"/>
        <rFont val="Aptos"/>
        <family val="2"/>
      </rPr>
      <t>What is the probability that the arrival time between vehicles is 6 seconds or less?</t>
    </r>
  </si>
  <si>
    <r>
      <t>d.</t>
    </r>
    <r>
      <rPr>
        <sz val="7"/>
        <color theme="1"/>
        <rFont val="Times New Roman"/>
        <family val="1"/>
      </rPr>
      <t xml:space="preserve">       </t>
    </r>
    <r>
      <rPr>
        <sz val="11"/>
        <color theme="1"/>
        <rFont val="Aptos"/>
        <family val="2"/>
      </rPr>
      <t>What is the probability of 30 or more seconds between vehicle arrivals</t>
    </r>
  </si>
  <si>
    <t xml:space="preserve">The time between arrivals of vehicles at the intersection of 220th and Des Moines memorial road </t>
  </si>
  <si>
    <t>follows an exponential probability distribution with a mean of 12 seconds.</t>
  </si>
  <si>
    <r>
      <t>a.</t>
    </r>
    <r>
      <rPr>
        <sz val="7"/>
        <color theme="1"/>
        <rFont val="Times New Roman"/>
        <family val="1"/>
      </rPr>
      <t xml:space="preserve">        </t>
    </r>
    <r>
      <rPr>
        <sz val="11"/>
        <color theme="1"/>
        <rFont val="Aptos"/>
        <family val="2"/>
      </rPr>
      <t>What is the mean time between 911 calls to the Oakland fire department in minutes?</t>
    </r>
  </si>
  <si>
    <r>
      <t>b.</t>
    </r>
    <r>
      <rPr>
        <sz val="7"/>
        <color theme="1"/>
        <rFont val="Times New Roman"/>
        <family val="1"/>
      </rPr>
      <t xml:space="preserve">       </t>
    </r>
    <r>
      <rPr>
        <sz val="11"/>
        <color theme="1"/>
        <rFont val="Aptos"/>
        <family val="2"/>
      </rPr>
      <t>Using the mean in part a comma show the probability density function for the time between 911 calls in minutes.</t>
    </r>
  </si>
  <si>
    <r>
      <t>c.</t>
    </r>
    <r>
      <rPr>
        <sz val="7"/>
        <color theme="1"/>
        <rFont val="Times New Roman"/>
        <family val="1"/>
      </rPr>
      <t xml:space="preserve">        </t>
    </r>
    <r>
      <rPr>
        <sz val="11"/>
        <color theme="1"/>
        <rFont val="Aptos"/>
        <family val="2"/>
      </rPr>
      <t>What is the probability that there will be less than one hour between 911 calls?</t>
    </r>
  </si>
  <si>
    <r>
      <t>d.</t>
    </r>
    <r>
      <rPr>
        <sz val="7"/>
        <color theme="1"/>
        <rFont val="Times New Roman"/>
        <family val="1"/>
      </rPr>
      <t xml:space="preserve">       </t>
    </r>
    <r>
      <rPr>
        <sz val="11"/>
        <color theme="1"/>
        <rFont val="Aptos"/>
        <family val="2"/>
      </rPr>
      <t>What is the probability that there will be 30 minutes or more between 911 calls?</t>
    </r>
  </si>
  <si>
    <r>
      <t>e.</t>
    </r>
    <r>
      <rPr>
        <sz val="7"/>
        <color theme="1"/>
        <rFont val="Times New Roman"/>
        <family val="1"/>
      </rPr>
      <t xml:space="preserve">        </t>
    </r>
    <r>
      <rPr>
        <sz val="11"/>
        <color theme="1"/>
        <rFont val="Aptos"/>
        <family val="2"/>
      </rPr>
      <t>What is the probability that there will be more than 5 minutes but less than 20 minutes between 911 calls?</t>
    </r>
  </si>
  <si>
    <t>Suppose the number of calls per hour follows A Poisson probability distribution.</t>
  </si>
  <si>
    <t xml:space="preserve">The Oakland Fire Department receives 911 calls at a mean rate of 1.6 calls per hour. </t>
  </si>
  <si>
    <r>
      <t>a.</t>
    </r>
    <r>
      <rPr>
        <sz val="7"/>
        <color theme="1"/>
        <rFont val="Times New Roman"/>
        <family val="1"/>
      </rPr>
      <t xml:space="preserve">        </t>
    </r>
    <r>
      <rPr>
        <sz val="11"/>
        <color theme="1"/>
        <rFont val="Aptos"/>
        <family val="2"/>
      </rPr>
      <t>What percentage of people taking the test score between 400 and 500 points?</t>
    </r>
  </si>
  <si>
    <r>
      <t>c.</t>
    </r>
    <r>
      <rPr>
        <sz val="7"/>
        <color theme="1"/>
        <rFont val="Times New Roman"/>
        <family val="1"/>
      </rPr>
      <t xml:space="preserve">        </t>
    </r>
    <r>
      <rPr>
        <sz val="11"/>
        <color theme="1"/>
        <rFont val="Aptos"/>
        <family val="2"/>
      </rPr>
      <t>If UW does not admit anybody scoring below 480, what percentage of the persons taking the test would be acceptable to UW?</t>
    </r>
  </si>
  <si>
    <t xml:space="preserve">Assume that the test scores from a college admissions test are </t>
  </si>
  <si>
    <t>normally distributed with a mean of 450 and a standard deviation of 100.</t>
  </si>
  <si>
    <r>
      <t>b.</t>
    </r>
    <r>
      <rPr>
        <sz val="7"/>
        <color theme="1"/>
        <rFont val="Times New Roman"/>
        <family val="1"/>
      </rPr>
      <t xml:space="preserve">       </t>
    </r>
    <r>
      <rPr>
        <sz val="11"/>
        <color theme="1"/>
        <rFont val="Aptos"/>
        <family val="2"/>
      </rPr>
      <t xml:space="preserve">If you scored 630 on the test, what percentage of people taking the test scored higher than you? </t>
    </r>
  </si>
  <si>
    <t>What percentage scored less than you?</t>
  </si>
  <si>
    <t>The machine fills containers with spinach.</t>
  </si>
  <si>
    <t xml:space="preserve">The standard deviation of filling weights is known from past data to be 0.6 ounces. </t>
  </si>
  <si>
    <t xml:space="preserve">If only 2% of the containers hold less than 18 ounces, what is the mean filling weight for the machine? </t>
  </si>
  <si>
    <t xml:space="preserve">That is what must µ equal? </t>
  </si>
  <si>
    <t>Assume the filling weights all have a normal distribution.</t>
  </si>
  <si>
    <r>
      <t xml:space="preserve">z = (x - </t>
    </r>
    <r>
      <rPr>
        <sz val="11"/>
        <color theme="1"/>
        <rFont val="Aptos Narrow"/>
        <family val="2"/>
      </rPr>
      <t>µ</t>
    </r>
    <r>
      <rPr>
        <sz val="11"/>
        <color theme="1"/>
        <rFont val="Calibri"/>
        <family val="2"/>
        <scheme val="minor"/>
      </rPr>
      <t>)/Sigma</t>
    </r>
  </si>
  <si>
    <t>z*Sigma - x = - µ</t>
  </si>
  <si>
    <t>x - z*Sigma = 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</si>
</sst>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0.000000"/>
  </numFmts>
  <fonts count="6" x14ac:knownFonts="1">
    <font>
      <sz val="11"/>
      <color theme="1"/>
      <name val="Calibri"/>
      <family val="2"/>
      <scheme val="minor"/>
    </font>
    <font>
      <sz val="11"/>
      <color theme="0"/>
      <name val="Calibri"/>
      <family val="2"/>
      <scheme val="minor"/>
    </font>
    <font>
      <b/>
      <sz val="11"/>
      <color theme="1"/>
      <name val="Calibri"/>
      <family val="2"/>
      <scheme val="minor"/>
    </font>
    <font>
      <sz val="11"/>
      <color theme="1"/>
      <name val="Aptos"/>
      <family val="2"/>
    </font>
    <font>
      <sz val="7"/>
      <color theme="1"/>
      <name val="Times New Roman"/>
      <family val="1"/>
    </font>
    <font>
      <sz val="11"/>
      <color theme="1"/>
      <name val="Aptos Narrow"/>
      <family val="2"/>
    </font>
  </fonts>
  <fills count="11">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CCFFCC"/>
        <bgColor indexed="64"/>
      </patternFill>
    </fill>
    <fill>
      <patternFill patternType="solid">
        <fgColor theme="5" tint="0.79998168889431442"/>
        <bgColor indexed="64"/>
      </patternFill>
    </fill>
    <fill>
      <patternFill patternType="solid">
        <fgColor rgb="FFFFFF99"/>
        <bgColor indexed="64"/>
      </patternFill>
    </fill>
    <fill>
      <patternFill patternType="solid">
        <fgColor rgb="FF002060"/>
        <bgColor indexed="64"/>
      </patternFill>
    </fill>
    <fill>
      <patternFill patternType="solid">
        <fgColor theme="1"/>
        <bgColor indexed="64"/>
      </patternFill>
    </fill>
    <fill>
      <patternFill patternType="solid">
        <fgColor theme="4" tint="0.79998168889431442"/>
        <bgColor indexed="64"/>
      </patternFill>
    </fill>
    <fill>
      <patternFill patternType="solid">
        <fgColor rgb="FFFFFFCC"/>
        <bgColor indexed="64"/>
      </patternFill>
    </fill>
  </fills>
  <borders count="16">
    <border>
      <left/>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75">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3" borderId="0" xfId="0" applyFill="1"/>
    <xf numFmtId="0" fontId="0" fillId="0" borderId="6" xfId="0" applyBorder="1"/>
    <xf numFmtId="0" fontId="0" fillId="4" borderId="7" xfId="0" applyFill="1" applyBorder="1"/>
    <xf numFmtId="0" fontId="0" fillId="5" borderId="7" xfId="0" applyFill="1" applyBorder="1"/>
    <xf numFmtId="0" fontId="0" fillId="0" borderId="8" xfId="0" applyBorder="1"/>
    <xf numFmtId="0" fontId="0" fillId="6" borderId="7" xfId="0" applyFill="1" applyBorder="1" applyAlignment="1">
      <alignment horizontal="centerContinuous" wrapText="1"/>
    </xf>
    <xf numFmtId="0" fontId="0" fillId="0" borderId="7" xfId="0" applyBorder="1"/>
    <xf numFmtId="0" fontId="0" fillId="0" borderId="0" xfId="0" applyAlignment="1">
      <alignment horizontal="right"/>
    </xf>
    <xf numFmtId="0" fontId="1" fillId="7" borderId="7" xfId="0" applyFont="1" applyFill="1" applyBorder="1"/>
    <xf numFmtId="8" fontId="0" fillId="0" borderId="0" xfId="0" applyNumberFormat="1"/>
    <xf numFmtId="0" fontId="2" fillId="0" borderId="0" xfId="0" applyFont="1"/>
    <xf numFmtId="9" fontId="0" fillId="0" borderId="0" xfId="0" applyNumberFormat="1"/>
    <xf numFmtId="0" fontId="0" fillId="0" borderId="0" xfId="0" applyAlignment="1">
      <alignment wrapText="1"/>
    </xf>
    <xf numFmtId="0" fontId="0" fillId="6" borderId="9" xfId="0" applyFill="1" applyBorder="1" applyAlignment="1">
      <alignment horizontal="centerContinuous" wrapText="1"/>
    </xf>
    <xf numFmtId="0" fontId="0" fillId="6" borderId="10" xfId="0" applyFill="1" applyBorder="1" applyAlignment="1">
      <alignment horizontal="centerContinuous" wrapText="1"/>
    </xf>
    <xf numFmtId="0" fontId="0" fillId="6" borderId="8" xfId="0" applyFill="1" applyBorder="1" applyAlignment="1">
      <alignment horizontal="centerContinuous" wrapText="1"/>
    </xf>
    <xf numFmtId="0" fontId="1" fillId="8" borderId="9" xfId="0" applyFont="1" applyFill="1" applyBorder="1" applyAlignment="1">
      <alignment horizontal="centerContinuous" wrapText="1"/>
    </xf>
    <xf numFmtId="0" fontId="1" fillId="8" borderId="10" xfId="0" applyFont="1" applyFill="1" applyBorder="1" applyAlignment="1">
      <alignment horizontal="centerContinuous" wrapText="1"/>
    </xf>
    <xf numFmtId="0" fontId="1" fillId="8" borderId="8" xfId="0" applyFont="1" applyFill="1" applyBorder="1" applyAlignment="1">
      <alignment horizontal="centerContinuous" wrapText="1"/>
    </xf>
    <xf numFmtId="0" fontId="0" fillId="9" borderId="9" xfId="0" applyFill="1" applyBorder="1" applyAlignment="1">
      <alignment horizontal="centerContinuous" wrapText="1"/>
    </xf>
    <xf numFmtId="0" fontId="0" fillId="9" borderId="10" xfId="0" applyFill="1" applyBorder="1" applyAlignment="1">
      <alignment horizontal="centerContinuous" wrapText="1"/>
    </xf>
    <xf numFmtId="0" fontId="0" fillId="9" borderId="8" xfId="0" applyFill="1" applyBorder="1" applyAlignment="1">
      <alignment horizontal="centerContinuous" wrapText="1"/>
    </xf>
    <xf numFmtId="0" fontId="0" fillId="9" borderId="5" xfId="0" applyFill="1" applyBorder="1" applyAlignment="1">
      <alignment horizontal="centerContinuous" wrapText="1"/>
    </xf>
    <xf numFmtId="0" fontId="0" fillId="9" borderId="1" xfId="0" applyFill="1" applyBorder="1" applyAlignment="1">
      <alignment horizontal="centerContinuous" wrapText="1"/>
    </xf>
    <xf numFmtId="0" fontId="0" fillId="9" borderId="3" xfId="0" applyFill="1" applyBorder="1" applyAlignment="1">
      <alignment horizontal="centerContinuous" wrapText="1"/>
    </xf>
    <xf numFmtId="0" fontId="0" fillId="9" borderId="11" xfId="0" applyFill="1" applyBorder="1" applyAlignment="1">
      <alignment horizontal="centerContinuous" wrapText="1"/>
    </xf>
    <xf numFmtId="0" fontId="0" fillId="9" borderId="6" xfId="0" applyFill="1" applyBorder="1" applyAlignment="1">
      <alignment horizontal="centerContinuous" wrapText="1"/>
    </xf>
    <xf numFmtId="0" fontId="0" fillId="4" borderId="12" xfId="0" applyFill="1" applyBorder="1"/>
    <xf numFmtId="0" fontId="2" fillId="0" borderId="7" xfId="0" applyFont="1" applyBorder="1"/>
    <xf numFmtId="0" fontId="0" fillId="0" borderId="2" xfId="0" applyBorder="1" applyAlignment="1">
      <alignment horizontal="right"/>
    </xf>
    <xf numFmtId="0" fontId="1" fillId="7" borderId="4" xfId="0" applyFont="1" applyFill="1" applyBorder="1"/>
    <xf numFmtId="8" fontId="0" fillId="0" borderId="7" xfId="0" applyNumberFormat="1" applyBorder="1"/>
    <xf numFmtId="0" fontId="0" fillId="10" borderId="5" xfId="0" applyFill="1" applyBorder="1"/>
    <xf numFmtId="0" fontId="0" fillId="10" borderId="1" xfId="0" applyFill="1" applyBorder="1"/>
    <xf numFmtId="0" fontId="0" fillId="10" borderId="3" xfId="0" applyFill="1" applyBorder="1"/>
    <xf numFmtId="0" fontId="0" fillId="10" borderId="14" xfId="0" applyFill="1" applyBorder="1"/>
    <xf numFmtId="0" fontId="0" fillId="10" borderId="0" xfId="0" applyFill="1"/>
    <xf numFmtId="0" fontId="0" fillId="10" borderId="2" xfId="0" applyFill="1" applyBorder="1"/>
    <xf numFmtId="0" fontId="0" fillId="10" borderId="12" xfId="0" applyFill="1" applyBorder="1"/>
    <xf numFmtId="0" fontId="0" fillId="3" borderId="11" xfId="0" applyFill="1" applyBorder="1"/>
    <xf numFmtId="0" fontId="0" fillId="10" borderId="6" xfId="0" applyFill="1" applyBorder="1"/>
    <xf numFmtId="0" fontId="0" fillId="3" borderId="5" xfId="0" applyFill="1" applyBorder="1"/>
    <xf numFmtId="0" fontId="0" fillId="3" borderId="1" xfId="0" applyFill="1" applyBorder="1"/>
    <xf numFmtId="0" fontId="0" fillId="3" borderId="3" xfId="0" applyFill="1" applyBorder="1"/>
    <xf numFmtId="0" fontId="0" fillId="3" borderId="14" xfId="0" applyFill="1" applyBorder="1"/>
    <xf numFmtId="0" fontId="0" fillId="3" borderId="2" xfId="0" applyFill="1" applyBorder="1"/>
    <xf numFmtId="0" fontId="0" fillId="3" borderId="12" xfId="0" applyFill="1" applyBorder="1"/>
    <xf numFmtId="0" fontId="0" fillId="3" borderId="6" xfId="0" applyFill="1" applyBorder="1"/>
    <xf numFmtId="0" fontId="0" fillId="10" borderId="4" xfId="0" applyFill="1" applyBorder="1"/>
    <xf numFmtId="0" fontId="0" fillId="0" borderId="14" xfId="0" applyBorder="1"/>
    <xf numFmtId="0" fontId="0" fillId="0" borderId="4" xfId="0" applyBorder="1" applyAlignment="1">
      <alignment wrapText="1"/>
    </xf>
    <xf numFmtId="0" fontId="0" fillId="0" borderId="15" xfId="0" applyBorder="1"/>
    <xf numFmtId="0" fontId="0" fillId="0" borderId="13" xfId="0" applyBorder="1"/>
    <xf numFmtId="0" fontId="0" fillId="5" borderId="9" xfId="0" applyFill="1" applyBorder="1"/>
    <xf numFmtId="0" fontId="0" fillId="4" borderId="0" xfId="0" applyFill="1"/>
    <xf numFmtId="0" fontId="0" fillId="0" borderId="0" xfId="0" applyAlignment="1">
      <alignment horizontal="left" indent="1"/>
    </xf>
    <xf numFmtId="0" fontId="0" fillId="0" borderId="0" xfId="0" applyAlignment="1">
      <alignment horizontal="left"/>
    </xf>
    <xf numFmtId="6" fontId="0" fillId="0" borderId="8" xfId="0" applyNumberFormat="1" applyBorder="1"/>
    <xf numFmtId="6" fontId="0" fillId="0" borderId="7" xfId="0" applyNumberFormat="1" applyBorder="1"/>
    <xf numFmtId="6" fontId="0" fillId="4" borderId="7" xfId="0" applyNumberFormat="1" applyFill="1" applyBorder="1"/>
    <xf numFmtId="6" fontId="0" fillId="0" borderId="6" xfId="0" applyNumberFormat="1" applyBorder="1"/>
    <xf numFmtId="10" fontId="0" fillId="0" borderId="0" xfId="0" applyNumberFormat="1"/>
    <xf numFmtId="164" fontId="0" fillId="4" borderId="7" xfId="0" applyNumberFormat="1" applyFill="1" applyBorder="1"/>
    <xf numFmtId="164" fontId="0" fillId="0" borderId="7" xfId="0" applyNumberFormat="1" applyBorder="1"/>
    <xf numFmtId="0" fontId="0" fillId="0" borderId="9" xfId="0" applyBorder="1"/>
    <xf numFmtId="0" fontId="3" fillId="0" borderId="0" xfId="0" applyFont="1" applyAlignment="1">
      <alignment vertical="center"/>
    </xf>
    <xf numFmtId="0" fontId="3" fillId="0" borderId="0" xfId="0" applyFont="1" applyAlignment="1">
      <alignment horizontal="left" vertical="center" indent="5"/>
    </xf>
    <xf numFmtId="0" fontId="0" fillId="0" borderId="0" xfId="0" applyAlignment="1">
      <alignment horizontal="left" indent="4"/>
    </xf>
  </cellXfs>
  <cellStyles count="1">
    <cellStyle name="Normal" xfId="0" builtinId="0"/>
  </cellStyles>
  <dxfs count="0"/>
  <tableStyles count="0" defaultTableStyle="TableStyleMedium9" defaultPivotStyle="PivotStyleLight16"/>
  <colors>
    <mruColors>
      <color rgb="FF0000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'8an'!$F$1</c:f>
          <c:strCache>
            <c:ptCount val="1"/>
            <c:pt idx="0">
              <c:v>Follows Exponential Distribution
Average time between arrivals at intersection = 12 seconds</c:v>
            </c:pt>
          </c:strCache>
        </c:strRef>
      </c:tx>
      <c:overlay val="0"/>
      <c:txPr>
        <a:bodyPr/>
        <a:lstStyle/>
        <a:p>
          <a:pPr>
            <a:defRPr sz="1000"/>
          </a:pPr>
          <a:endParaRPr lang="en-US"/>
        </a:p>
      </c:txPr>
    </c:title>
    <c:autoTitleDeleted val="0"/>
    <c:plotArea>
      <c:layout/>
      <c:areaChart>
        <c:grouping val="standard"/>
        <c:varyColors val="0"/>
        <c:ser>
          <c:idx val="0"/>
          <c:order val="0"/>
          <c:tx>
            <c:strRef>
              <c:f>'8an'!$C$10</c:f>
              <c:strCache>
                <c:ptCount val="1"/>
                <c:pt idx="0">
                  <c:v>f(x)</c:v>
                </c:pt>
              </c:strCache>
            </c:strRef>
          </c:tx>
          <c:cat>
            <c:numRef>
              <c:f>'8an'!$B$11:$B$628</c:f>
              <c:numCache>
                <c:formatCode>General</c:formatCode>
                <c:ptCount val="618"/>
                <c:pt idx="0">
                  <c:v>0</c:v>
                </c:pt>
                <c:pt idx="1">
                  <c:v>0.1</c:v>
                </c:pt>
                <c:pt idx="2">
                  <c:v>0.2</c:v>
                </c:pt>
                <c:pt idx="3">
                  <c:v>0.30000000000000004</c:v>
                </c:pt>
                <c:pt idx="4">
                  <c:v>0.4</c:v>
                </c:pt>
                <c:pt idx="5">
                  <c:v>0.5</c:v>
                </c:pt>
                <c:pt idx="6">
                  <c:v>0.6</c:v>
                </c:pt>
                <c:pt idx="7">
                  <c:v>0.7</c:v>
                </c:pt>
                <c:pt idx="8">
                  <c:v>0.79999999999999993</c:v>
                </c:pt>
                <c:pt idx="9">
                  <c:v>0.89999999999999991</c:v>
                </c:pt>
                <c:pt idx="10">
                  <c:v>0.99999999999999989</c:v>
                </c:pt>
                <c:pt idx="11">
                  <c:v>1.0999999999999999</c:v>
                </c:pt>
                <c:pt idx="12">
                  <c:v>1.2</c:v>
                </c:pt>
                <c:pt idx="13">
                  <c:v>1.3</c:v>
                </c:pt>
                <c:pt idx="14">
                  <c:v>1.4000000000000001</c:v>
                </c:pt>
                <c:pt idx="15">
                  <c:v>1.5000000000000002</c:v>
                </c:pt>
                <c:pt idx="16">
                  <c:v>1.6000000000000003</c:v>
                </c:pt>
                <c:pt idx="17">
                  <c:v>1.7000000000000004</c:v>
                </c:pt>
                <c:pt idx="18">
                  <c:v>1.8000000000000005</c:v>
                </c:pt>
                <c:pt idx="19">
                  <c:v>1.9000000000000006</c:v>
                </c:pt>
                <c:pt idx="20">
                  <c:v>2.0000000000000004</c:v>
                </c:pt>
                <c:pt idx="21">
                  <c:v>2.1000000000000005</c:v>
                </c:pt>
                <c:pt idx="22">
                  <c:v>2.2000000000000006</c:v>
                </c:pt>
                <c:pt idx="23">
                  <c:v>2.3000000000000007</c:v>
                </c:pt>
                <c:pt idx="24">
                  <c:v>2.4000000000000008</c:v>
                </c:pt>
                <c:pt idx="25">
                  <c:v>2.5000000000000009</c:v>
                </c:pt>
                <c:pt idx="26">
                  <c:v>2.600000000000001</c:v>
                </c:pt>
                <c:pt idx="27">
                  <c:v>2.7000000000000011</c:v>
                </c:pt>
                <c:pt idx="28">
                  <c:v>2.8000000000000012</c:v>
                </c:pt>
                <c:pt idx="29">
                  <c:v>2.9000000000000012</c:v>
                </c:pt>
                <c:pt idx="30">
                  <c:v>3.0000000000000013</c:v>
                </c:pt>
                <c:pt idx="31">
                  <c:v>3.1000000000000014</c:v>
                </c:pt>
                <c:pt idx="32">
                  <c:v>3.2000000000000015</c:v>
                </c:pt>
                <c:pt idx="33">
                  <c:v>3.3000000000000016</c:v>
                </c:pt>
                <c:pt idx="34">
                  <c:v>3.4000000000000017</c:v>
                </c:pt>
                <c:pt idx="35">
                  <c:v>3.5000000000000018</c:v>
                </c:pt>
                <c:pt idx="36">
                  <c:v>3.6000000000000019</c:v>
                </c:pt>
                <c:pt idx="37">
                  <c:v>3.700000000000002</c:v>
                </c:pt>
                <c:pt idx="38">
                  <c:v>3.800000000000002</c:v>
                </c:pt>
                <c:pt idx="39">
                  <c:v>3.9000000000000021</c:v>
                </c:pt>
                <c:pt idx="40">
                  <c:v>4.0000000000000018</c:v>
                </c:pt>
                <c:pt idx="41">
                  <c:v>4.1000000000000014</c:v>
                </c:pt>
                <c:pt idx="42">
                  <c:v>4.2000000000000011</c:v>
                </c:pt>
                <c:pt idx="43">
                  <c:v>4.3000000000000007</c:v>
                </c:pt>
                <c:pt idx="44">
                  <c:v>4.4000000000000004</c:v>
                </c:pt>
                <c:pt idx="45">
                  <c:v>4.5</c:v>
                </c:pt>
                <c:pt idx="46">
                  <c:v>4.5999999999999996</c:v>
                </c:pt>
                <c:pt idx="47">
                  <c:v>4.6999999999999993</c:v>
                </c:pt>
                <c:pt idx="48">
                  <c:v>4.7999999999999989</c:v>
                </c:pt>
                <c:pt idx="49">
                  <c:v>4.8999999999999986</c:v>
                </c:pt>
                <c:pt idx="50">
                  <c:v>4.9999999999999982</c:v>
                </c:pt>
                <c:pt idx="51">
                  <c:v>5.0999999999999979</c:v>
                </c:pt>
                <c:pt idx="52">
                  <c:v>5.1999999999999975</c:v>
                </c:pt>
                <c:pt idx="53">
                  <c:v>5.2999999999999972</c:v>
                </c:pt>
                <c:pt idx="54">
                  <c:v>5.3999999999999968</c:v>
                </c:pt>
                <c:pt idx="55">
                  <c:v>5.4999999999999964</c:v>
                </c:pt>
                <c:pt idx="56">
                  <c:v>5.5999999999999961</c:v>
                </c:pt>
                <c:pt idx="57">
                  <c:v>5.6999999999999957</c:v>
                </c:pt>
                <c:pt idx="58">
                  <c:v>5.7999999999999954</c:v>
                </c:pt>
                <c:pt idx="59">
                  <c:v>5.899999999999995</c:v>
                </c:pt>
                <c:pt idx="60">
                  <c:v>5.9999999999999947</c:v>
                </c:pt>
                <c:pt idx="61">
                  <c:v>6.0999999999999943</c:v>
                </c:pt>
                <c:pt idx="62">
                  <c:v>6.199999999999994</c:v>
                </c:pt>
                <c:pt idx="63">
                  <c:v>6.2999999999999936</c:v>
                </c:pt>
                <c:pt idx="64">
                  <c:v>6.3999999999999932</c:v>
                </c:pt>
                <c:pt idx="65">
                  <c:v>6.4999999999999929</c:v>
                </c:pt>
                <c:pt idx="66">
                  <c:v>6.5999999999999925</c:v>
                </c:pt>
                <c:pt idx="67">
                  <c:v>6.6999999999999922</c:v>
                </c:pt>
                <c:pt idx="68">
                  <c:v>6.7999999999999918</c:v>
                </c:pt>
                <c:pt idx="69">
                  <c:v>6.8999999999999915</c:v>
                </c:pt>
                <c:pt idx="70">
                  <c:v>6.9999999999999911</c:v>
                </c:pt>
                <c:pt idx="71">
                  <c:v>7.0999999999999908</c:v>
                </c:pt>
                <c:pt idx="72">
                  <c:v>7.1999999999999904</c:v>
                </c:pt>
                <c:pt idx="73">
                  <c:v>7.2999999999999901</c:v>
                </c:pt>
                <c:pt idx="74">
                  <c:v>7.3999999999999897</c:v>
                </c:pt>
                <c:pt idx="75">
                  <c:v>7.4999999999999893</c:v>
                </c:pt>
                <c:pt idx="76">
                  <c:v>7.599999999999989</c:v>
                </c:pt>
                <c:pt idx="77">
                  <c:v>7.6999999999999886</c:v>
                </c:pt>
                <c:pt idx="78">
                  <c:v>7.7999999999999883</c:v>
                </c:pt>
                <c:pt idx="79">
                  <c:v>7.8999999999999879</c:v>
                </c:pt>
                <c:pt idx="80">
                  <c:v>7.9999999999999876</c:v>
                </c:pt>
                <c:pt idx="81">
                  <c:v>8.0999999999999872</c:v>
                </c:pt>
                <c:pt idx="82">
                  <c:v>8.1999999999999869</c:v>
                </c:pt>
                <c:pt idx="83">
                  <c:v>8.2999999999999865</c:v>
                </c:pt>
                <c:pt idx="84">
                  <c:v>8.3999999999999861</c:v>
                </c:pt>
                <c:pt idx="85">
                  <c:v>8.4999999999999858</c:v>
                </c:pt>
                <c:pt idx="86">
                  <c:v>8.5999999999999854</c:v>
                </c:pt>
                <c:pt idx="87">
                  <c:v>8.6999999999999851</c:v>
                </c:pt>
                <c:pt idx="88">
                  <c:v>8.7999999999999847</c:v>
                </c:pt>
                <c:pt idx="89">
                  <c:v>8.8999999999999844</c:v>
                </c:pt>
                <c:pt idx="90">
                  <c:v>8.999999999999984</c:v>
                </c:pt>
                <c:pt idx="91">
                  <c:v>9.0999999999999837</c:v>
                </c:pt>
                <c:pt idx="92">
                  <c:v>9.1999999999999833</c:v>
                </c:pt>
                <c:pt idx="93">
                  <c:v>9.2999999999999829</c:v>
                </c:pt>
                <c:pt idx="94">
                  <c:v>9.3999999999999826</c:v>
                </c:pt>
                <c:pt idx="95">
                  <c:v>9.4999999999999822</c:v>
                </c:pt>
                <c:pt idx="96">
                  <c:v>9.5999999999999819</c:v>
                </c:pt>
                <c:pt idx="97">
                  <c:v>9.6999999999999815</c:v>
                </c:pt>
                <c:pt idx="98">
                  <c:v>9.7999999999999812</c:v>
                </c:pt>
                <c:pt idx="99">
                  <c:v>9.8999999999999808</c:v>
                </c:pt>
                <c:pt idx="100">
                  <c:v>9.9999999999999805</c:v>
                </c:pt>
                <c:pt idx="101">
                  <c:v>10.09999999999998</c:v>
                </c:pt>
                <c:pt idx="102">
                  <c:v>10.19999999999998</c:v>
                </c:pt>
                <c:pt idx="103">
                  <c:v>10.299999999999979</c:v>
                </c:pt>
                <c:pt idx="104">
                  <c:v>10.399999999999979</c:v>
                </c:pt>
                <c:pt idx="105">
                  <c:v>10.499999999999979</c:v>
                </c:pt>
                <c:pt idx="106">
                  <c:v>10.599999999999978</c:v>
                </c:pt>
                <c:pt idx="107">
                  <c:v>10.699999999999978</c:v>
                </c:pt>
                <c:pt idx="108">
                  <c:v>10.799999999999978</c:v>
                </c:pt>
                <c:pt idx="109">
                  <c:v>10.899999999999977</c:v>
                </c:pt>
                <c:pt idx="110">
                  <c:v>10.999999999999977</c:v>
                </c:pt>
                <c:pt idx="111">
                  <c:v>11.099999999999977</c:v>
                </c:pt>
                <c:pt idx="112">
                  <c:v>11.199999999999976</c:v>
                </c:pt>
                <c:pt idx="113">
                  <c:v>11.299999999999976</c:v>
                </c:pt>
                <c:pt idx="114">
                  <c:v>11.399999999999975</c:v>
                </c:pt>
                <c:pt idx="115">
                  <c:v>11.499999999999975</c:v>
                </c:pt>
                <c:pt idx="116">
                  <c:v>11.599999999999975</c:v>
                </c:pt>
                <c:pt idx="117">
                  <c:v>11.699999999999974</c:v>
                </c:pt>
                <c:pt idx="118">
                  <c:v>11.799999999999974</c:v>
                </c:pt>
                <c:pt idx="119">
                  <c:v>11.899999999999974</c:v>
                </c:pt>
                <c:pt idx="120">
                  <c:v>11.999999999999973</c:v>
                </c:pt>
                <c:pt idx="121">
                  <c:v>12.099999999999973</c:v>
                </c:pt>
                <c:pt idx="122">
                  <c:v>12.199999999999973</c:v>
                </c:pt>
                <c:pt idx="123">
                  <c:v>12.299999999999972</c:v>
                </c:pt>
                <c:pt idx="124">
                  <c:v>12.399999999999972</c:v>
                </c:pt>
                <c:pt idx="125">
                  <c:v>12.499999999999972</c:v>
                </c:pt>
                <c:pt idx="126">
                  <c:v>12.599999999999971</c:v>
                </c:pt>
                <c:pt idx="127">
                  <c:v>12.699999999999971</c:v>
                </c:pt>
                <c:pt idx="128">
                  <c:v>12.799999999999971</c:v>
                </c:pt>
                <c:pt idx="129">
                  <c:v>12.89999999999997</c:v>
                </c:pt>
                <c:pt idx="130">
                  <c:v>12.99999999999997</c:v>
                </c:pt>
                <c:pt idx="131">
                  <c:v>13.099999999999969</c:v>
                </c:pt>
                <c:pt idx="132">
                  <c:v>13.199999999999969</c:v>
                </c:pt>
                <c:pt idx="133">
                  <c:v>13.299999999999969</c:v>
                </c:pt>
                <c:pt idx="134">
                  <c:v>13.399999999999968</c:v>
                </c:pt>
                <c:pt idx="135">
                  <c:v>13.499999999999968</c:v>
                </c:pt>
                <c:pt idx="136">
                  <c:v>13.599999999999968</c:v>
                </c:pt>
                <c:pt idx="137">
                  <c:v>13.699999999999967</c:v>
                </c:pt>
                <c:pt idx="138">
                  <c:v>13.799999999999967</c:v>
                </c:pt>
                <c:pt idx="139">
                  <c:v>13.899999999999967</c:v>
                </c:pt>
                <c:pt idx="140">
                  <c:v>13.999999999999966</c:v>
                </c:pt>
                <c:pt idx="141">
                  <c:v>14.099999999999966</c:v>
                </c:pt>
                <c:pt idx="142">
                  <c:v>14.199999999999966</c:v>
                </c:pt>
                <c:pt idx="143">
                  <c:v>14.299999999999965</c:v>
                </c:pt>
                <c:pt idx="144">
                  <c:v>14.399999999999965</c:v>
                </c:pt>
                <c:pt idx="145">
                  <c:v>14.499999999999964</c:v>
                </c:pt>
                <c:pt idx="146">
                  <c:v>14.599999999999964</c:v>
                </c:pt>
                <c:pt idx="147">
                  <c:v>14.699999999999964</c:v>
                </c:pt>
                <c:pt idx="148">
                  <c:v>14.799999999999963</c:v>
                </c:pt>
                <c:pt idx="149">
                  <c:v>14.899999999999963</c:v>
                </c:pt>
                <c:pt idx="150">
                  <c:v>14.999999999999963</c:v>
                </c:pt>
                <c:pt idx="151">
                  <c:v>15.099999999999962</c:v>
                </c:pt>
                <c:pt idx="152">
                  <c:v>15.199999999999962</c:v>
                </c:pt>
                <c:pt idx="153">
                  <c:v>15.299999999999962</c:v>
                </c:pt>
                <c:pt idx="154">
                  <c:v>15.399999999999961</c:v>
                </c:pt>
                <c:pt idx="155">
                  <c:v>15.499999999999961</c:v>
                </c:pt>
                <c:pt idx="156">
                  <c:v>15.599999999999961</c:v>
                </c:pt>
                <c:pt idx="157">
                  <c:v>15.69999999999996</c:v>
                </c:pt>
                <c:pt idx="158">
                  <c:v>15.79999999999996</c:v>
                </c:pt>
                <c:pt idx="159">
                  <c:v>15.899999999999959</c:v>
                </c:pt>
                <c:pt idx="160">
                  <c:v>15.999999999999959</c:v>
                </c:pt>
                <c:pt idx="161">
                  <c:v>16.099999999999959</c:v>
                </c:pt>
                <c:pt idx="162">
                  <c:v>16.19999999999996</c:v>
                </c:pt>
                <c:pt idx="163">
                  <c:v>16.299999999999962</c:v>
                </c:pt>
                <c:pt idx="164">
                  <c:v>16.399999999999963</c:v>
                </c:pt>
                <c:pt idx="165">
                  <c:v>16.499999999999964</c:v>
                </c:pt>
                <c:pt idx="166">
                  <c:v>16.599999999999966</c:v>
                </c:pt>
                <c:pt idx="167">
                  <c:v>16.699999999999967</c:v>
                </c:pt>
                <c:pt idx="168">
                  <c:v>16.799999999999969</c:v>
                </c:pt>
                <c:pt idx="169">
                  <c:v>16.89999999999997</c:v>
                </c:pt>
                <c:pt idx="170">
                  <c:v>16.999999999999972</c:v>
                </c:pt>
                <c:pt idx="171">
                  <c:v>17.099999999999973</c:v>
                </c:pt>
                <c:pt idx="172">
                  <c:v>17.199999999999974</c:v>
                </c:pt>
                <c:pt idx="173">
                  <c:v>17.299999999999976</c:v>
                </c:pt>
                <c:pt idx="174">
                  <c:v>17.399999999999977</c:v>
                </c:pt>
                <c:pt idx="175">
                  <c:v>17.499999999999979</c:v>
                </c:pt>
                <c:pt idx="176">
                  <c:v>17.59999999999998</c:v>
                </c:pt>
                <c:pt idx="177">
                  <c:v>17.699999999999982</c:v>
                </c:pt>
                <c:pt idx="178">
                  <c:v>17.799999999999983</c:v>
                </c:pt>
                <c:pt idx="179">
                  <c:v>17.899999999999984</c:v>
                </c:pt>
                <c:pt idx="180">
                  <c:v>17.999999999999986</c:v>
                </c:pt>
                <c:pt idx="181">
                  <c:v>18.099999999999987</c:v>
                </c:pt>
                <c:pt idx="182">
                  <c:v>18.199999999999989</c:v>
                </c:pt>
                <c:pt idx="183">
                  <c:v>18.29999999999999</c:v>
                </c:pt>
                <c:pt idx="184">
                  <c:v>18.399999999999991</c:v>
                </c:pt>
                <c:pt idx="185">
                  <c:v>18.499999999999993</c:v>
                </c:pt>
                <c:pt idx="186">
                  <c:v>18.599999999999994</c:v>
                </c:pt>
                <c:pt idx="187">
                  <c:v>18.699999999999996</c:v>
                </c:pt>
                <c:pt idx="188">
                  <c:v>18.799999999999997</c:v>
                </c:pt>
                <c:pt idx="189">
                  <c:v>18.899999999999999</c:v>
                </c:pt>
                <c:pt idx="190">
                  <c:v>19</c:v>
                </c:pt>
                <c:pt idx="191">
                  <c:v>19.100000000000001</c:v>
                </c:pt>
                <c:pt idx="192">
                  <c:v>19.200000000000003</c:v>
                </c:pt>
                <c:pt idx="193">
                  <c:v>19.300000000000004</c:v>
                </c:pt>
                <c:pt idx="194">
                  <c:v>19.400000000000006</c:v>
                </c:pt>
                <c:pt idx="195">
                  <c:v>19.500000000000007</c:v>
                </c:pt>
                <c:pt idx="196">
                  <c:v>19.600000000000009</c:v>
                </c:pt>
                <c:pt idx="197">
                  <c:v>19.70000000000001</c:v>
                </c:pt>
                <c:pt idx="198">
                  <c:v>19.800000000000011</c:v>
                </c:pt>
                <c:pt idx="199">
                  <c:v>19.900000000000013</c:v>
                </c:pt>
                <c:pt idx="200">
                  <c:v>20.000000000000014</c:v>
                </c:pt>
                <c:pt idx="201">
                  <c:v>20.100000000000016</c:v>
                </c:pt>
                <c:pt idx="202">
                  <c:v>20.200000000000017</c:v>
                </c:pt>
                <c:pt idx="203">
                  <c:v>20.300000000000018</c:v>
                </c:pt>
                <c:pt idx="204">
                  <c:v>20.40000000000002</c:v>
                </c:pt>
                <c:pt idx="205">
                  <c:v>20.500000000000021</c:v>
                </c:pt>
                <c:pt idx="206">
                  <c:v>20.600000000000023</c:v>
                </c:pt>
                <c:pt idx="207">
                  <c:v>20.700000000000024</c:v>
                </c:pt>
                <c:pt idx="208">
                  <c:v>20.800000000000026</c:v>
                </c:pt>
                <c:pt idx="209">
                  <c:v>20.900000000000027</c:v>
                </c:pt>
                <c:pt idx="210">
                  <c:v>21.000000000000028</c:v>
                </c:pt>
                <c:pt idx="211">
                  <c:v>21.10000000000003</c:v>
                </c:pt>
                <c:pt idx="212">
                  <c:v>21.200000000000031</c:v>
                </c:pt>
                <c:pt idx="213">
                  <c:v>21.300000000000033</c:v>
                </c:pt>
                <c:pt idx="214">
                  <c:v>21.400000000000034</c:v>
                </c:pt>
                <c:pt idx="215">
                  <c:v>21.500000000000036</c:v>
                </c:pt>
                <c:pt idx="216">
                  <c:v>21.600000000000037</c:v>
                </c:pt>
                <c:pt idx="217">
                  <c:v>21.700000000000038</c:v>
                </c:pt>
                <c:pt idx="218">
                  <c:v>21.80000000000004</c:v>
                </c:pt>
                <c:pt idx="219">
                  <c:v>21.900000000000041</c:v>
                </c:pt>
                <c:pt idx="220">
                  <c:v>22.000000000000043</c:v>
                </c:pt>
                <c:pt idx="221">
                  <c:v>22.100000000000044</c:v>
                </c:pt>
                <c:pt idx="222">
                  <c:v>22.200000000000045</c:v>
                </c:pt>
                <c:pt idx="223">
                  <c:v>22.300000000000047</c:v>
                </c:pt>
                <c:pt idx="224">
                  <c:v>22.400000000000048</c:v>
                </c:pt>
                <c:pt idx="225">
                  <c:v>22.50000000000005</c:v>
                </c:pt>
                <c:pt idx="226">
                  <c:v>22.600000000000051</c:v>
                </c:pt>
                <c:pt idx="227">
                  <c:v>22.700000000000053</c:v>
                </c:pt>
                <c:pt idx="228">
                  <c:v>22.800000000000054</c:v>
                </c:pt>
                <c:pt idx="229">
                  <c:v>22.900000000000055</c:v>
                </c:pt>
                <c:pt idx="230">
                  <c:v>23.000000000000057</c:v>
                </c:pt>
                <c:pt idx="231">
                  <c:v>23.100000000000058</c:v>
                </c:pt>
                <c:pt idx="232">
                  <c:v>23.20000000000006</c:v>
                </c:pt>
                <c:pt idx="233">
                  <c:v>23.300000000000061</c:v>
                </c:pt>
                <c:pt idx="234">
                  <c:v>23.400000000000063</c:v>
                </c:pt>
                <c:pt idx="235">
                  <c:v>23.500000000000064</c:v>
                </c:pt>
                <c:pt idx="236">
                  <c:v>23.600000000000065</c:v>
                </c:pt>
                <c:pt idx="237">
                  <c:v>23.700000000000067</c:v>
                </c:pt>
                <c:pt idx="238">
                  <c:v>23.800000000000068</c:v>
                </c:pt>
                <c:pt idx="239">
                  <c:v>23.90000000000007</c:v>
                </c:pt>
                <c:pt idx="240">
                  <c:v>24.000000000000071</c:v>
                </c:pt>
                <c:pt idx="241">
                  <c:v>24.100000000000072</c:v>
                </c:pt>
                <c:pt idx="242">
                  <c:v>24.200000000000074</c:v>
                </c:pt>
                <c:pt idx="243">
                  <c:v>24.300000000000075</c:v>
                </c:pt>
                <c:pt idx="244">
                  <c:v>24.400000000000077</c:v>
                </c:pt>
                <c:pt idx="245">
                  <c:v>24.500000000000078</c:v>
                </c:pt>
                <c:pt idx="246">
                  <c:v>24.60000000000008</c:v>
                </c:pt>
                <c:pt idx="247">
                  <c:v>24.700000000000081</c:v>
                </c:pt>
                <c:pt idx="248">
                  <c:v>24.800000000000082</c:v>
                </c:pt>
                <c:pt idx="249">
                  <c:v>24.900000000000084</c:v>
                </c:pt>
                <c:pt idx="250">
                  <c:v>25.000000000000085</c:v>
                </c:pt>
                <c:pt idx="251">
                  <c:v>25.100000000000087</c:v>
                </c:pt>
                <c:pt idx="252">
                  <c:v>25.200000000000088</c:v>
                </c:pt>
                <c:pt idx="253">
                  <c:v>25.30000000000009</c:v>
                </c:pt>
                <c:pt idx="254">
                  <c:v>25.400000000000091</c:v>
                </c:pt>
                <c:pt idx="255">
                  <c:v>25.500000000000092</c:v>
                </c:pt>
                <c:pt idx="256">
                  <c:v>25.600000000000094</c:v>
                </c:pt>
                <c:pt idx="257">
                  <c:v>25.700000000000095</c:v>
                </c:pt>
                <c:pt idx="258">
                  <c:v>25.800000000000097</c:v>
                </c:pt>
                <c:pt idx="259">
                  <c:v>25.900000000000098</c:v>
                </c:pt>
                <c:pt idx="260">
                  <c:v>26.000000000000099</c:v>
                </c:pt>
                <c:pt idx="261">
                  <c:v>26.100000000000101</c:v>
                </c:pt>
                <c:pt idx="262">
                  <c:v>26.200000000000102</c:v>
                </c:pt>
                <c:pt idx="263">
                  <c:v>26.300000000000104</c:v>
                </c:pt>
                <c:pt idx="264">
                  <c:v>26.400000000000105</c:v>
                </c:pt>
                <c:pt idx="265">
                  <c:v>26.500000000000107</c:v>
                </c:pt>
                <c:pt idx="266">
                  <c:v>26.600000000000108</c:v>
                </c:pt>
                <c:pt idx="267">
                  <c:v>26.700000000000109</c:v>
                </c:pt>
                <c:pt idx="268">
                  <c:v>26.800000000000111</c:v>
                </c:pt>
                <c:pt idx="269">
                  <c:v>26.900000000000112</c:v>
                </c:pt>
                <c:pt idx="270">
                  <c:v>27.000000000000114</c:v>
                </c:pt>
                <c:pt idx="271">
                  <c:v>27.100000000000115</c:v>
                </c:pt>
                <c:pt idx="272">
                  <c:v>27.200000000000117</c:v>
                </c:pt>
                <c:pt idx="273">
                  <c:v>27.300000000000118</c:v>
                </c:pt>
                <c:pt idx="274">
                  <c:v>27.400000000000119</c:v>
                </c:pt>
                <c:pt idx="275">
                  <c:v>27.500000000000121</c:v>
                </c:pt>
                <c:pt idx="276">
                  <c:v>27.600000000000122</c:v>
                </c:pt>
                <c:pt idx="277">
                  <c:v>27.700000000000124</c:v>
                </c:pt>
                <c:pt idx="278">
                  <c:v>27.800000000000125</c:v>
                </c:pt>
                <c:pt idx="279">
                  <c:v>27.900000000000126</c:v>
                </c:pt>
                <c:pt idx="280">
                  <c:v>28.000000000000128</c:v>
                </c:pt>
                <c:pt idx="281">
                  <c:v>28.100000000000129</c:v>
                </c:pt>
                <c:pt idx="282">
                  <c:v>28.200000000000131</c:v>
                </c:pt>
                <c:pt idx="283">
                  <c:v>28.300000000000132</c:v>
                </c:pt>
                <c:pt idx="284">
                  <c:v>28.400000000000134</c:v>
                </c:pt>
                <c:pt idx="285">
                  <c:v>28.500000000000135</c:v>
                </c:pt>
                <c:pt idx="286">
                  <c:v>28.600000000000136</c:v>
                </c:pt>
                <c:pt idx="287">
                  <c:v>28.700000000000138</c:v>
                </c:pt>
                <c:pt idx="288">
                  <c:v>28.800000000000139</c:v>
                </c:pt>
                <c:pt idx="289">
                  <c:v>28.900000000000141</c:v>
                </c:pt>
                <c:pt idx="290">
                  <c:v>29.000000000000142</c:v>
                </c:pt>
                <c:pt idx="291">
                  <c:v>29.100000000000144</c:v>
                </c:pt>
                <c:pt idx="292">
                  <c:v>29.200000000000145</c:v>
                </c:pt>
                <c:pt idx="293">
                  <c:v>29.300000000000146</c:v>
                </c:pt>
                <c:pt idx="294">
                  <c:v>29.400000000000148</c:v>
                </c:pt>
                <c:pt idx="295">
                  <c:v>29.500000000000149</c:v>
                </c:pt>
                <c:pt idx="296">
                  <c:v>29.600000000000151</c:v>
                </c:pt>
                <c:pt idx="297">
                  <c:v>29.700000000000152</c:v>
                </c:pt>
                <c:pt idx="298">
                  <c:v>29.800000000000153</c:v>
                </c:pt>
                <c:pt idx="299">
                  <c:v>29.900000000000155</c:v>
                </c:pt>
                <c:pt idx="300">
                  <c:v>30.000000000000156</c:v>
                </c:pt>
                <c:pt idx="301">
                  <c:v>30.100000000000158</c:v>
                </c:pt>
                <c:pt idx="302">
                  <c:v>30.200000000000159</c:v>
                </c:pt>
                <c:pt idx="303">
                  <c:v>30.300000000000161</c:v>
                </c:pt>
                <c:pt idx="304">
                  <c:v>30.400000000000162</c:v>
                </c:pt>
                <c:pt idx="305">
                  <c:v>30.500000000000163</c:v>
                </c:pt>
                <c:pt idx="306">
                  <c:v>30.600000000000165</c:v>
                </c:pt>
                <c:pt idx="307">
                  <c:v>30.700000000000166</c:v>
                </c:pt>
                <c:pt idx="308">
                  <c:v>30.800000000000168</c:v>
                </c:pt>
                <c:pt idx="309">
                  <c:v>30.900000000000169</c:v>
                </c:pt>
                <c:pt idx="310">
                  <c:v>31.000000000000171</c:v>
                </c:pt>
                <c:pt idx="311">
                  <c:v>31.100000000000172</c:v>
                </c:pt>
                <c:pt idx="312">
                  <c:v>31.200000000000173</c:v>
                </c:pt>
                <c:pt idx="313">
                  <c:v>31.300000000000175</c:v>
                </c:pt>
                <c:pt idx="314">
                  <c:v>31.400000000000176</c:v>
                </c:pt>
                <c:pt idx="315">
                  <c:v>31.500000000000178</c:v>
                </c:pt>
                <c:pt idx="316">
                  <c:v>31.600000000000179</c:v>
                </c:pt>
                <c:pt idx="317">
                  <c:v>31.70000000000018</c:v>
                </c:pt>
                <c:pt idx="318">
                  <c:v>31.800000000000182</c:v>
                </c:pt>
                <c:pt idx="319">
                  <c:v>31.900000000000183</c:v>
                </c:pt>
                <c:pt idx="320">
                  <c:v>32.000000000000185</c:v>
                </c:pt>
                <c:pt idx="321">
                  <c:v>32.100000000000186</c:v>
                </c:pt>
                <c:pt idx="322">
                  <c:v>32.200000000000188</c:v>
                </c:pt>
                <c:pt idx="323">
                  <c:v>32.300000000000189</c:v>
                </c:pt>
                <c:pt idx="324">
                  <c:v>32.40000000000019</c:v>
                </c:pt>
                <c:pt idx="325">
                  <c:v>32.500000000000192</c:v>
                </c:pt>
                <c:pt idx="326">
                  <c:v>32.600000000000193</c:v>
                </c:pt>
                <c:pt idx="327">
                  <c:v>32.700000000000195</c:v>
                </c:pt>
                <c:pt idx="328">
                  <c:v>32.800000000000196</c:v>
                </c:pt>
                <c:pt idx="329">
                  <c:v>32.900000000000198</c:v>
                </c:pt>
                <c:pt idx="330">
                  <c:v>33.000000000000199</c:v>
                </c:pt>
                <c:pt idx="331">
                  <c:v>33.1000000000002</c:v>
                </c:pt>
                <c:pt idx="332">
                  <c:v>33.200000000000202</c:v>
                </c:pt>
                <c:pt idx="333">
                  <c:v>33.300000000000203</c:v>
                </c:pt>
                <c:pt idx="334">
                  <c:v>33.400000000000205</c:v>
                </c:pt>
                <c:pt idx="335">
                  <c:v>33.500000000000206</c:v>
                </c:pt>
                <c:pt idx="336">
                  <c:v>33.600000000000207</c:v>
                </c:pt>
                <c:pt idx="337">
                  <c:v>33.700000000000209</c:v>
                </c:pt>
                <c:pt idx="338">
                  <c:v>33.80000000000021</c:v>
                </c:pt>
                <c:pt idx="339">
                  <c:v>33.900000000000212</c:v>
                </c:pt>
                <c:pt idx="340">
                  <c:v>34.000000000000213</c:v>
                </c:pt>
                <c:pt idx="341">
                  <c:v>34.100000000000215</c:v>
                </c:pt>
                <c:pt idx="342">
                  <c:v>34.200000000000216</c:v>
                </c:pt>
                <c:pt idx="343">
                  <c:v>34.300000000000217</c:v>
                </c:pt>
                <c:pt idx="344">
                  <c:v>34.400000000000219</c:v>
                </c:pt>
                <c:pt idx="345">
                  <c:v>34.50000000000022</c:v>
                </c:pt>
                <c:pt idx="346">
                  <c:v>34.600000000000222</c:v>
                </c:pt>
                <c:pt idx="347">
                  <c:v>34.700000000000223</c:v>
                </c:pt>
                <c:pt idx="348">
                  <c:v>34.800000000000225</c:v>
                </c:pt>
                <c:pt idx="349">
                  <c:v>34.900000000000226</c:v>
                </c:pt>
                <c:pt idx="350">
                  <c:v>35.000000000000227</c:v>
                </c:pt>
                <c:pt idx="351">
                  <c:v>35.100000000000229</c:v>
                </c:pt>
                <c:pt idx="352">
                  <c:v>35.20000000000023</c:v>
                </c:pt>
                <c:pt idx="353">
                  <c:v>35.300000000000232</c:v>
                </c:pt>
                <c:pt idx="354">
                  <c:v>35.400000000000233</c:v>
                </c:pt>
                <c:pt idx="355">
                  <c:v>35.500000000000234</c:v>
                </c:pt>
                <c:pt idx="356">
                  <c:v>35.600000000000236</c:v>
                </c:pt>
                <c:pt idx="357">
                  <c:v>35.700000000000237</c:v>
                </c:pt>
                <c:pt idx="358">
                  <c:v>35.800000000000239</c:v>
                </c:pt>
                <c:pt idx="359">
                  <c:v>35.90000000000024</c:v>
                </c:pt>
                <c:pt idx="360">
                  <c:v>36.000000000000242</c:v>
                </c:pt>
                <c:pt idx="361">
                  <c:v>36.100000000000243</c:v>
                </c:pt>
                <c:pt idx="362">
                  <c:v>36.200000000000244</c:v>
                </c:pt>
                <c:pt idx="363">
                  <c:v>36.300000000000246</c:v>
                </c:pt>
                <c:pt idx="364">
                  <c:v>36.400000000000247</c:v>
                </c:pt>
                <c:pt idx="365">
                  <c:v>36.500000000000249</c:v>
                </c:pt>
                <c:pt idx="366">
                  <c:v>36.60000000000025</c:v>
                </c:pt>
                <c:pt idx="367">
                  <c:v>36.700000000000252</c:v>
                </c:pt>
                <c:pt idx="368">
                  <c:v>36.800000000000253</c:v>
                </c:pt>
                <c:pt idx="369">
                  <c:v>36.900000000000254</c:v>
                </c:pt>
                <c:pt idx="370">
                  <c:v>37.000000000000256</c:v>
                </c:pt>
                <c:pt idx="371">
                  <c:v>37.100000000000257</c:v>
                </c:pt>
                <c:pt idx="372">
                  <c:v>37.200000000000259</c:v>
                </c:pt>
                <c:pt idx="373">
                  <c:v>37.30000000000026</c:v>
                </c:pt>
                <c:pt idx="374">
                  <c:v>37.400000000000261</c:v>
                </c:pt>
                <c:pt idx="375">
                  <c:v>37.500000000000263</c:v>
                </c:pt>
                <c:pt idx="376">
                  <c:v>37.600000000000264</c:v>
                </c:pt>
                <c:pt idx="377">
                  <c:v>37.700000000000266</c:v>
                </c:pt>
                <c:pt idx="378">
                  <c:v>37.800000000000267</c:v>
                </c:pt>
                <c:pt idx="379">
                  <c:v>37.900000000000269</c:v>
                </c:pt>
                <c:pt idx="380">
                  <c:v>38.00000000000027</c:v>
                </c:pt>
                <c:pt idx="381">
                  <c:v>38.100000000000271</c:v>
                </c:pt>
                <c:pt idx="382">
                  <c:v>38.200000000000273</c:v>
                </c:pt>
                <c:pt idx="383">
                  <c:v>38.300000000000274</c:v>
                </c:pt>
                <c:pt idx="384">
                  <c:v>38.400000000000276</c:v>
                </c:pt>
                <c:pt idx="385">
                  <c:v>38.500000000000277</c:v>
                </c:pt>
                <c:pt idx="386">
                  <c:v>38.600000000000279</c:v>
                </c:pt>
                <c:pt idx="387">
                  <c:v>38.70000000000028</c:v>
                </c:pt>
                <c:pt idx="388">
                  <c:v>38.800000000000281</c:v>
                </c:pt>
                <c:pt idx="389">
                  <c:v>38.900000000000283</c:v>
                </c:pt>
                <c:pt idx="390">
                  <c:v>39.000000000000284</c:v>
                </c:pt>
                <c:pt idx="391">
                  <c:v>39.100000000000286</c:v>
                </c:pt>
                <c:pt idx="392">
                  <c:v>39.200000000000287</c:v>
                </c:pt>
                <c:pt idx="393">
                  <c:v>39.300000000000288</c:v>
                </c:pt>
                <c:pt idx="394">
                  <c:v>39.40000000000029</c:v>
                </c:pt>
                <c:pt idx="395">
                  <c:v>39.500000000000291</c:v>
                </c:pt>
                <c:pt idx="396">
                  <c:v>39.600000000000293</c:v>
                </c:pt>
                <c:pt idx="397">
                  <c:v>39.700000000000294</c:v>
                </c:pt>
                <c:pt idx="398">
                  <c:v>39.800000000000296</c:v>
                </c:pt>
                <c:pt idx="399">
                  <c:v>39.900000000000297</c:v>
                </c:pt>
                <c:pt idx="400">
                  <c:v>40.000000000000298</c:v>
                </c:pt>
                <c:pt idx="401">
                  <c:v>40.1000000000003</c:v>
                </c:pt>
                <c:pt idx="402">
                  <c:v>40.200000000000301</c:v>
                </c:pt>
                <c:pt idx="403">
                  <c:v>40.300000000000303</c:v>
                </c:pt>
                <c:pt idx="404">
                  <c:v>40.400000000000304</c:v>
                </c:pt>
                <c:pt idx="405">
                  <c:v>40.500000000000306</c:v>
                </c:pt>
                <c:pt idx="406">
                  <c:v>40.600000000000307</c:v>
                </c:pt>
                <c:pt idx="407">
                  <c:v>40.700000000000308</c:v>
                </c:pt>
                <c:pt idx="408">
                  <c:v>40.80000000000031</c:v>
                </c:pt>
                <c:pt idx="409">
                  <c:v>40.900000000000311</c:v>
                </c:pt>
                <c:pt idx="410">
                  <c:v>41.000000000000313</c:v>
                </c:pt>
                <c:pt idx="411">
                  <c:v>41.100000000000314</c:v>
                </c:pt>
                <c:pt idx="412">
                  <c:v>41.200000000000315</c:v>
                </c:pt>
                <c:pt idx="413">
                  <c:v>41.300000000000317</c:v>
                </c:pt>
                <c:pt idx="414">
                  <c:v>41.400000000000318</c:v>
                </c:pt>
                <c:pt idx="415">
                  <c:v>41.50000000000032</c:v>
                </c:pt>
                <c:pt idx="416">
                  <c:v>41.600000000000321</c:v>
                </c:pt>
                <c:pt idx="417">
                  <c:v>41.700000000000323</c:v>
                </c:pt>
                <c:pt idx="418">
                  <c:v>41.800000000000324</c:v>
                </c:pt>
                <c:pt idx="419">
                  <c:v>41.900000000000325</c:v>
                </c:pt>
                <c:pt idx="420">
                  <c:v>42.000000000000327</c:v>
                </c:pt>
                <c:pt idx="421">
                  <c:v>42.100000000000328</c:v>
                </c:pt>
                <c:pt idx="422">
                  <c:v>42.20000000000033</c:v>
                </c:pt>
                <c:pt idx="423">
                  <c:v>42.300000000000331</c:v>
                </c:pt>
                <c:pt idx="424">
                  <c:v>42.400000000000333</c:v>
                </c:pt>
                <c:pt idx="425">
                  <c:v>42.500000000000334</c:v>
                </c:pt>
                <c:pt idx="426">
                  <c:v>42.600000000000335</c:v>
                </c:pt>
                <c:pt idx="427">
                  <c:v>42.700000000000337</c:v>
                </c:pt>
                <c:pt idx="428">
                  <c:v>42.800000000000338</c:v>
                </c:pt>
                <c:pt idx="429">
                  <c:v>42.90000000000034</c:v>
                </c:pt>
                <c:pt idx="430">
                  <c:v>43.000000000000341</c:v>
                </c:pt>
                <c:pt idx="431">
                  <c:v>43.100000000000342</c:v>
                </c:pt>
                <c:pt idx="432">
                  <c:v>43.200000000000344</c:v>
                </c:pt>
                <c:pt idx="433">
                  <c:v>43.300000000000345</c:v>
                </c:pt>
                <c:pt idx="434">
                  <c:v>43.400000000000347</c:v>
                </c:pt>
                <c:pt idx="435">
                  <c:v>43.500000000000348</c:v>
                </c:pt>
                <c:pt idx="436">
                  <c:v>43.60000000000035</c:v>
                </c:pt>
                <c:pt idx="437">
                  <c:v>43.700000000000351</c:v>
                </c:pt>
                <c:pt idx="438">
                  <c:v>43.800000000000352</c:v>
                </c:pt>
                <c:pt idx="439">
                  <c:v>43.900000000000354</c:v>
                </c:pt>
                <c:pt idx="440">
                  <c:v>44.000000000000355</c:v>
                </c:pt>
                <c:pt idx="441">
                  <c:v>44.100000000000357</c:v>
                </c:pt>
                <c:pt idx="442">
                  <c:v>44.200000000000358</c:v>
                </c:pt>
                <c:pt idx="443">
                  <c:v>44.30000000000036</c:v>
                </c:pt>
                <c:pt idx="444">
                  <c:v>44.400000000000361</c:v>
                </c:pt>
                <c:pt idx="445">
                  <c:v>44.500000000000362</c:v>
                </c:pt>
                <c:pt idx="446">
                  <c:v>44.600000000000364</c:v>
                </c:pt>
                <c:pt idx="447">
                  <c:v>44.700000000000365</c:v>
                </c:pt>
                <c:pt idx="448">
                  <c:v>44.800000000000367</c:v>
                </c:pt>
                <c:pt idx="449">
                  <c:v>44.900000000000368</c:v>
                </c:pt>
                <c:pt idx="450">
                  <c:v>45.000000000000369</c:v>
                </c:pt>
                <c:pt idx="451">
                  <c:v>45.100000000000371</c:v>
                </c:pt>
                <c:pt idx="452">
                  <c:v>45.200000000000372</c:v>
                </c:pt>
                <c:pt idx="453">
                  <c:v>45.300000000000374</c:v>
                </c:pt>
                <c:pt idx="454">
                  <c:v>45.400000000000375</c:v>
                </c:pt>
                <c:pt idx="455">
                  <c:v>45.500000000000377</c:v>
                </c:pt>
                <c:pt idx="456">
                  <c:v>45.600000000000378</c:v>
                </c:pt>
                <c:pt idx="457">
                  <c:v>45.700000000000379</c:v>
                </c:pt>
                <c:pt idx="458">
                  <c:v>45.800000000000381</c:v>
                </c:pt>
                <c:pt idx="459">
                  <c:v>45.900000000000382</c:v>
                </c:pt>
                <c:pt idx="460">
                  <c:v>46.000000000000384</c:v>
                </c:pt>
                <c:pt idx="461">
                  <c:v>46.100000000000385</c:v>
                </c:pt>
                <c:pt idx="462">
                  <c:v>46.200000000000387</c:v>
                </c:pt>
                <c:pt idx="463">
                  <c:v>46.300000000000388</c:v>
                </c:pt>
                <c:pt idx="464">
                  <c:v>46.400000000000389</c:v>
                </c:pt>
                <c:pt idx="465">
                  <c:v>46.500000000000391</c:v>
                </c:pt>
                <c:pt idx="466">
                  <c:v>46.600000000000392</c:v>
                </c:pt>
                <c:pt idx="467">
                  <c:v>46.700000000000394</c:v>
                </c:pt>
                <c:pt idx="468">
                  <c:v>46.800000000000395</c:v>
                </c:pt>
                <c:pt idx="469">
                  <c:v>46.900000000000396</c:v>
                </c:pt>
                <c:pt idx="470">
                  <c:v>47.000000000000398</c:v>
                </c:pt>
                <c:pt idx="471">
                  <c:v>47.100000000000399</c:v>
                </c:pt>
                <c:pt idx="472">
                  <c:v>47.200000000000401</c:v>
                </c:pt>
                <c:pt idx="473">
                  <c:v>47.300000000000402</c:v>
                </c:pt>
                <c:pt idx="474">
                  <c:v>47.400000000000404</c:v>
                </c:pt>
                <c:pt idx="475">
                  <c:v>47.500000000000405</c:v>
                </c:pt>
                <c:pt idx="476">
                  <c:v>47.600000000000406</c:v>
                </c:pt>
                <c:pt idx="477">
                  <c:v>47.700000000000408</c:v>
                </c:pt>
                <c:pt idx="478">
                  <c:v>47.800000000000409</c:v>
                </c:pt>
                <c:pt idx="479">
                  <c:v>47.900000000000411</c:v>
                </c:pt>
                <c:pt idx="480">
                  <c:v>48.000000000000412</c:v>
                </c:pt>
                <c:pt idx="481">
                  <c:v>48.100000000000414</c:v>
                </c:pt>
                <c:pt idx="482">
                  <c:v>48.200000000000415</c:v>
                </c:pt>
                <c:pt idx="483">
                  <c:v>48.300000000000416</c:v>
                </c:pt>
                <c:pt idx="484">
                  <c:v>48.400000000000418</c:v>
                </c:pt>
                <c:pt idx="485">
                  <c:v>48.500000000000419</c:v>
                </c:pt>
                <c:pt idx="486">
                  <c:v>48.600000000000421</c:v>
                </c:pt>
                <c:pt idx="487">
                  <c:v>48.700000000000422</c:v>
                </c:pt>
                <c:pt idx="488">
                  <c:v>48.800000000000423</c:v>
                </c:pt>
                <c:pt idx="489">
                  <c:v>48.900000000000425</c:v>
                </c:pt>
                <c:pt idx="490">
                  <c:v>49.000000000000426</c:v>
                </c:pt>
                <c:pt idx="491">
                  <c:v>49.100000000000428</c:v>
                </c:pt>
                <c:pt idx="492">
                  <c:v>49.200000000000429</c:v>
                </c:pt>
                <c:pt idx="493">
                  <c:v>49.300000000000431</c:v>
                </c:pt>
                <c:pt idx="494">
                  <c:v>49.400000000000432</c:v>
                </c:pt>
                <c:pt idx="495">
                  <c:v>49.500000000000433</c:v>
                </c:pt>
                <c:pt idx="496">
                  <c:v>49.600000000000435</c:v>
                </c:pt>
                <c:pt idx="497">
                  <c:v>49.700000000000436</c:v>
                </c:pt>
                <c:pt idx="498">
                  <c:v>49.800000000000438</c:v>
                </c:pt>
                <c:pt idx="499">
                  <c:v>49.900000000000439</c:v>
                </c:pt>
                <c:pt idx="500">
                  <c:v>50.000000000000441</c:v>
                </c:pt>
                <c:pt idx="501">
                  <c:v>50.100000000000442</c:v>
                </c:pt>
                <c:pt idx="502">
                  <c:v>50.200000000000443</c:v>
                </c:pt>
                <c:pt idx="503">
                  <c:v>50.300000000000445</c:v>
                </c:pt>
                <c:pt idx="504">
                  <c:v>50.400000000000446</c:v>
                </c:pt>
                <c:pt idx="505">
                  <c:v>50.500000000000448</c:v>
                </c:pt>
                <c:pt idx="506">
                  <c:v>50.600000000000449</c:v>
                </c:pt>
                <c:pt idx="507">
                  <c:v>50.70000000000045</c:v>
                </c:pt>
                <c:pt idx="508">
                  <c:v>50.800000000000452</c:v>
                </c:pt>
                <c:pt idx="509">
                  <c:v>50.900000000000453</c:v>
                </c:pt>
                <c:pt idx="510">
                  <c:v>51.000000000000455</c:v>
                </c:pt>
                <c:pt idx="511">
                  <c:v>51.100000000000456</c:v>
                </c:pt>
                <c:pt idx="512">
                  <c:v>51.200000000000458</c:v>
                </c:pt>
                <c:pt idx="513">
                  <c:v>51.300000000000459</c:v>
                </c:pt>
                <c:pt idx="514">
                  <c:v>51.40000000000046</c:v>
                </c:pt>
                <c:pt idx="515">
                  <c:v>51.500000000000462</c:v>
                </c:pt>
                <c:pt idx="516">
                  <c:v>51.600000000000463</c:v>
                </c:pt>
                <c:pt idx="517">
                  <c:v>51.700000000000465</c:v>
                </c:pt>
                <c:pt idx="518">
                  <c:v>51.800000000000466</c:v>
                </c:pt>
                <c:pt idx="519">
                  <c:v>51.900000000000468</c:v>
                </c:pt>
                <c:pt idx="520">
                  <c:v>52.000000000000469</c:v>
                </c:pt>
                <c:pt idx="521">
                  <c:v>52.10000000000047</c:v>
                </c:pt>
                <c:pt idx="522">
                  <c:v>52.200000000000472</c:v>
                </c:pt>
                <c:pt idx="523">
                  <c:v>52.300000000000473</c:v>
                </c:pt>
                <c:pt idx="524">
                  <c:v>52.400000000000475</c:v>
                </c:pt>
                <c:pt idx="525">
                  <c:v>52.500000000000476</c:v>
                </c:pt>
                <c:pt idx="526">
                  <c:v>52.600000000000477</c:v>
                </c:pt>
                <c:pt idx="527">
                  <c:v>52.700000000000479</c:v>
                </c:pt>
                <c:pt idx="528">
                  <c:v>52.80000000000048</c:v>
                </c:pt>
                <c:pt idx="529">
                  <c:v>52.900000000000482</c:v>
                </c:pt>
                <c:pt idx="530">
                  <c:v>53.000000000000483</c:v>
                </c:pt>
                <c:pt idx="531">
                  <c:v>53.100000000000485</c:v>
                </c:pt>
                <c:pt idx="532">
                  <c:v>53.200000000000486</c:v>
                </c:pt>
                <c:pt idx="533">
                  <c:v>53.300000000000487</c:v>
                </c:pt>
                <c:pt idx="534">
                  <c:v>53.400000000000489</c:v>
                </c:pt>
                <c:pt idx="535">
                  <c:v>53.50000000000049</c:v>
                </c:pt>
                <c:pt idx="536">
                  <c:v>53.600000000000492</c:v>
                </c:pt>
                <c:pt idx="537">
                  <c:v>53.700000000000493</c:v>
                </c:pt>
                <c:pt idx="538">
                  <c:v>53.800000000000495</c:v>
                </c:pt>
                <c:pt idx="539">
                  <c:v>53.900000000000496</c:v>
                </c:pt>
                <c:pt idx="540">
                  <c:v>54.000000000000497</c:v>
                </c:pt>
                <c:pt idx="541">
                  <c:v>54.100000000000499</c:v>
                </c:pt>
                <c:pt idx="542">
                  <c:v>54.2000000000005</c:v>
                </c:pt>
                <c:pt idx="543">
                  <c:v>54.300000000000502</c:v>
                </c:pt>
                <c:pt idx="544">
                  <c:v>54.400000000000503</c:v>
                </c:pt>
                <c:pt idx="545">
                  <c:v>54.500000000000504</c:v>
                </c:pt>
                <c:pt idx="546">
                  <c:v>54.600000000000506</c:v>
                </c:pt>
                <c:pt idx="547">
                  <c:v>54.700000000000507</c:v>
                </c:pt>
                <c:pt idx="548">
                  <c:v>54.800000000000509</c:v>
                </c:pt>
                <c:pt idx="549">
                  <c:v>54.90000000000051</c:v>
                </c:pt>
                <c:pt idx="550">
                  <c:v>55.000000000000512</c:v>
                </c:pt>
                <c:pt idx="551">
                  <c:v>55.100000000000513</c:v>
                </c:pt>
                <c:pt idx="552">
                  <c:v>55.200000000000514</c:v>
                </c:pt>
                <c:pt idx="553">
                  <c:v>55.300000000000516</c:v>
                </c:pt>
                <c:pt idx="554">
                  <c:v>55.400000000000517</c:v>
                </c:pt>
                <c:pt idx="555">
                  <c:v>55.500000000000519</c:v>
                </c:pt>
                <c:pt idx="556">
                  <c:v>55.60000000000052</c:v>
                </c:pt>
                <c:pt idx="557">
                  <c:v>55.700000000000522</c:v>
                </c:pt>
                <c:pt idx="558">
                  <c:v>55.800000000000523</c:v>
                </c:pt>
                <c:pt idx="559">
                  <c:v>55.900000000000524</c:v>
                </c:pt>
                <c:pt idx="560">
                  <c:v>56.000000000000526</c:v>
                </c:pt>
                <c:pt idx="561">
                  <c:v>56.100000000000527</c:v>
                </c:pt>
                <c:pt idx="562">
                  <c:v>56.200000000000529</c:v>
                </c:pt>
                <c:pt idx="563">
                  <c:v>56.30000000000053</c:v>
                </c:pt>
                <c:pt idx="564">
                  <c:v>56.400000000000531</c:v>
                </c:pt>
                <c:pt idx="565">
                  <c:v>56.500000000000533</c:v>
                </c:pt>
                <c:pt idx="566">
                  <c:v>56.600000000000534</c:v>
                </c:pt>
                <c:pt idx="567">
                  <c:v>56.700000000000536</c:v>
                </c:pt>
                <c:pt idx="568">
                  <c:v>56.800000000000537</c:v>
                </c:pt>
                <c:pt idx="569">
                  <c:v>56.900000000000539</c:v>
                </c:pt>
                <c:pt idx="570">
                  <c:v>57.00000000000054</c:v>
                </c:pt>
                <c:pt idx="571">
                  <c:v>57.100000000000541</c:v>
                </c:pt>
                <c:pt idx="572">
                  <c:v>57.200000000000543</c:v>
                </c:pt>
                <c:pt idx="573">
                  <c:v>57.300000000000544</c:v>
                </c:pt>
                <c:pt idx="574">
                  <c:v>57.400000000000546</c:v>
                </c:pt>
                <c:pt idx="575">
                  <c:v>57.500000000000547</c:v>
                </c:pt>
                <c:pt idx="576">
                  <c:v>57.600000000000549</c:v>
                </c:pt>
                <c:pt idx="577">
                  <c:v>57.70000000000055</c:v>
                </c:pt>
                <c:pt idx="578">
                  <c:v>57.800000000000551</c:v>
                </c:pt>
                <c:pt idx="579">
                  <c:v>57.900000000000553</c:v>
                </c:pt>
                <c:pt idx="580">
                  <c:v>58.000000000000554</c:v>
                </c:pt>
                <c:pt idx="581">
                  <c:v>58.100000000000556</c:v>
                </c:pt>
                <c:pt idx="582">
                  <c:v>58.200000000000557</c:v>
                </c:pt>
                <c:pt idx="583">
                  <c:v>58.300000000000558</c:v>
                </c:pt>
                <c:pt idx="584">
                  <c:v>58.40000000000056</c:v>
                </c:pt>
                <c:pt idx="585">
                  <c:v>58.500000000000561</c:v>
                </c:pt>
                <c:pt idx="586">
                  <c:v>58.600000000000563</c:v>
                </c:pt>
                <c:pt idx="587">
                  <c:v>58.700000000000564</c:v>
                </c:pt>
                <c:pt idx="588">
                  <c:v>58.800000000000566</c:v>
                </c:pt>
                <c:pt idx="589">
                  <c:v>58.900000000000567</c:v>
                </c:pt>
                <c:pt idx="590">
                  <c:v>59.000000000000568</c:v>
                </c:pt>
                <c:pt idx="591">
                  <c:v>59.10000000000057</c:v>
                </c:pt>
                <c:pt idx="592">
                  <c:v>59.200000000000571</c:v>
                </c:pt>
                <c:pt idx="593">
                  <c:v>59.300000000000573</c:v>
                </c:pt>
                <c:pt idx="594">
                  <c:v>59.400000000000574</c:v>
                </c:pt>
                <c:pt idx="595">
                  <c:v>59.500000000000576</c:v>
                </c:pt>
                <c:pt idx="596">
                  <c:v>59.600000000000577</c:v>
                </c:pt>
                <c:pt idx="597">
                  <c:v>59.700000000000578</c:v>
                </c:pt>
                <c:pt idx="598">
                  <c:v>59.80000000000058</c:v>
                </c:pt>
                <c:pt idx="599">
                  <c:v>59.900000000000581</c:v>
                </c:pt>
                <c:pt idx="600">
                  <c:v>60.000000000000583</c:v>
                </c:pt>
                <c:pt idx="601">
                  <c:v>60.100000000000584</c:v>
                </c:pt>
                <c:pt idx="602">
                  <c:v>60.200000000000585</c:v>
                </c:pt>
                <c:pt idx="603">
                  <c:v>60.300000000000587</c:v>
                </c:pt>
                <c:pt idx="604">
                  <c:v>60.400000000000588</c:v>
                </c:pt>
                <c:pt idx="605">
                  <c:v>60.50000000000059</c:v>
                </c:pt>
                <c:pt idx="606">
                  <c:v>60.600000000000591</c:v>
                </c:pt>
                <c:pt idx="607">
                  <c:v>60.700000000000593</c:v>
                </c:pt>
                <c:pt idx="608">
                  <c:v>60.800000000000594</c:v>
                </c:pt>
                <c:pt idx="609">
                  <c:v>60.900000000000595</c:v>
                </c:pt>
                <c:pt idx="610">
                  <c:v>61.000000000000597</c:v>
                </c:pt>
                <c:pt idx="611">
                  <c:v>61.100000000000598</c:v>
                </c:pt>
                <c:pt idx="612">
                  <c:v>61.2000000000006</c:v>
                </c:pt>
                <c:pt idx="613">
                  <c:v>61.300000000000601</c:v>
                </c:pt>
                <c:pt idx="614">
                  <c:v>61.400000000000603</c:v>
                </c:pt>
                <c:pt idx="615">
                  <c:v>61.500000000000604</c:v>
                </c:pt>
                <c:pt idx="616">
                  <c:v>61.600000000000605</c:v>
                </c:pt>
                <c:pt idx="617">
                  <c:v>61.700000000000607</c:v>
                </c:pt>
              </c:numCache>
            </c:numRef>
          </c:cat>
          <c:val>
            <c:numRef>
              <c:f>'8an'!$C$11:$C$628</c:f>
              <c:numCache>
                <c:formatCode>General</c:formatCode>
                <c:ptCount val="618"/>
                <c:pt idx="0">
                  <c:v>8.3333333333333329E-2</c:v>
                </c:pt>
                <c:pt idx="1">
                  <c:v>8.2641774386572997E-2</c:v>
                </c:pt>
                <c:pt idx="2">
                  <c:v>8.1955954485134791E-2</c:v>
                </c:pt>
                <c:pt idx="3">
                  <c:v>8.1275826002361051E-2</c:v>
                </c:pt>
                <c:pt idx="4">
                  <c:v>8.0601341706833821E-2</c:v>
                </c:pt>
                <c:pt idx="5">
                  <c:v>7.9932454759094843E-2</c:v>
                </c:pt>
                <c:pt idx="6">
                  <c:v>7.926911870839283E-2</c:v>
                </c:pt>
                <c:pt idx="7">
                  <c:v>7.8611287489457671E-2</c:v>
                </c:pt>
                <c:pt idx="8">
                  <c:v>7.7958915419301472E-2</c:v>
                </c:pt>
                <c:pt idx="9">
                  <c:v>7.7311957194046071E-2</c:v>
                </c:pt>
                <c:pt idx="10">
                  <c:v>7.6670367885776941E-2</c:v>
                </c:pt>
                <c:pt idx="11">
                  <c:v>7.6034102939423143E-2</c:v>
                </c:pt>
                <c:pt idx="12">
                  <c:v>7.5403118169663302E-2</c:v>
                </c:pt>
                <c:pt idx="13">
                  <c:v>7.477736975785701E-2</c:v>
                </c:pt>
                <c:pt idx="14">
                  <c:v>7.4156814249001973E-2</c:v>
                </c:pt>
                <c:pt idx="15">
                  <c:v>7.3541408548716283E-2</c:v>
                </c:pt>
                <c:pt idx="16">
                  <c:v>7.2931109920245624E-2</c:v>
                </c:pt>
                <c:pt idx="17">
                  <c:v>7.2325875981495522E-2</c:v>
                </c:pt>
                <c:pt idx="18">
                  <c:v>7.1725664702088146E-2</c:v>
                </c:pt>
                <c:pt idx="19">
                  <c:v>7.1130434400443407E-2</c:v>
                </c:pt>
                <c:pt idx="20">
                  <c:v>7.0540143740884492E-2</c:v>
                </c:pt>
                <c:pt idx="21">
                  <c:v>6.9954751730767276E-2</c:v>
                </c:pt>
                <c:pt idx="22">
                  <c:v>6.9374217717633552E-2</c:v>
                </c:pt>
                <c:pt idx="23">
                  <c:v>6.8798501386388003E-2</c:v>
                </c:pt>
                <c:pt idx="24">
                  <c:v>6.822756275649848E-2</c:v>
                </c:pt>
                <c:pt idx="25">
                  <c:v>6.7661362179219572E-2</c:v>
                </c:pt>
                <c:pt idx="26">
                  <c:v>6.7099860334839195E-2</c:v>
                </c:pt>
                <c:pt idx="27">
                  <c:v>6.654301822994807E-2</c:v>
                </c:pt>
                <c:pt idx="28">
                  <c:v>6.5990797194731804E-2</c:v>
                </c:pt>
                <c:pt idx="29">
                  <c:v>6.5443158880285429E-2</c:v>
                </c:pt>
                <c:pt idx="30">
                  <c:v>6.4900065255950393E-2</c:v>
                </c:pt>
                <c:pt idx="31">
                  <c:v>6.4361478606673406E-2</c:v>
                </c:pt>
                <c:pt idx="32">
                  <c:v>6.3827361530387372E-2</c:v>
                </c:pt>
                <c:pt idx="33">
                  <c:v>6.3297676935414021E-2</c:v>
                </c:pt>
                <c:pt idx="34">
                  <c:v>6.2772388037888052E-2</c:v>
                </c:pt>
                <c:pt idx="35">
                  <c:v>6.2251458359202705E-2</c:v>
                </c:pt>
                <c:pt idx="36">
                  <c:v>6.173485172347648E-2</c:v>
                </c:pt>
                <c:pt idx="37">
                  <c:v>6.1222532255040964E-2</c:v>
                </c:pt>
                <c:pt idx="38">
                  <c:v>6.0714464375949392E-2</c:v>
                </c:pt>
                <c:pt idx="39">
                  <c:v>6.0210612803506008E-2</c:v>
                </c:pt>
                <c:pt idx="40">
                  <c:v>5.9710942547815761E-2</c:v>
                </c:pt>
                <c:pt idx="41">
                  <c:v>5.9215418909354542E-2</c:v>
                </c:pt>
                <c:pt idx="42">
                  <c:v>5.8724007476559439E-2</c:v>
                </c:pt>
                <c:pt idx="43">
                  <c:v>5.8236674123439025E-2</c:v>
                </c:pt>
                <c:pt idx="44">
                  <c:v>5.7753385007203457E-2</c:v>
                </c:pt>
                <c:pt idx="45">
                  <c:v>5.7274106565914348E-2</c:v>
                </c:pt>
                <c:pt idx="46">
                  <c:v>5.6798805516153995E-2</c:v>
                </c:pt>
                <c:pt idx="47">
                  <c:v>5.6327448850714036E-2</c:v>
                </c:pt>
                <c:pt idx="48">
                  <c:v>5.5860003836303275E-2</c:v>
                </c:pt>
                <c:pt idx="49">
                  <c:v>5.5396438011274536E-2</c:v>
                </c:pt>
                <c:pt idx="50">
                  <c:v>5.4936719183370321E-2</c:v>
                </c:pt>
                <c:pt idx="51">
                  <c:v>5.4480815427487284E-2</c:v>
                </c:pt>
                <c:pt idx="52">
                  <c:v>5.4028695083459151E-2</c:v>
                </c:pt>
                <c:pt idx="53">
                  <c:v>5.3580326753858126E-2</c:v>
                </c:pt>
                <c:pt idx="54">
                  <c:v>5.3135679301814454E-2</c:v>
                </c:pt>
                <c:pt idx="55">
                  <c:v>5.269472184885416E-2</c:v>
                </c:pt>
                <c:pt idx="56">
                  <c:v>5.2257423772754691E-2</c:v>
                </c:pt>
                <c:pt idx="57">
                  <c:v>5.1823754705418362E-2</c:v>
                </c:pt>
                <c:pt idx="58">
                  <c:v>5.1393684530763414E-2</c:v>
                </c:pt>
                <c:pt idx="59">
                  <c:v>5.0967183382632682E-2</c:v>
                </c:pt>
                <c:pt idx="60">
                  <c:v>5.0544221642719468E-2</c:v>
                </c:pt>
                <c:pt idx="61">
                  <c:v>5.0124769938510755E-2</c:v>
                </c:pt>
                <c:pt idx="62">
                  <c:v>4.9708799141247387E-2</c:v>
                </c:pt>
                <c:pt idx="63">
                  <c:v>4.9296280363901282E-2</c:v>
                </c:pt>
                <c:pt idx="64">
                  <c:v>4.8887184959169341E-2</c:v>
                </c:pt>
                <c:pt idx="65">
                  <c:v>4.8481484517484054E-2</c:v>
                </c:pt>
                <c:pt idx="66">
                  <c:v>4.8079150865040589E-2</c:v>
                </c:pt>
                <c:pt idx="67">
                  <c:v>4.7680156061840284E-2</c:v>
                </c:pt>
                <c:pt idx="68">
                  <c:v>4.7284472399750345E-2</c:v>
                </c:pt>
                <c:pt idx="69">
                  <c:v>4.6892072400579674E-2</c:v>
                </c:pt>
                <c:pt idx="70">
                  <c:v>4.6502928814170626E-2</c:v>
                </c:pt>
                <c:pt idx="71">
                  <c:v>4.6117014616506642E-2</c:v>
                </c:pt>
                <c:pt idx="72">
                  <c:v>4.5734303007835569E-2</c:v>
                </c:pt>
                <c:pt idx="73">
                  <c:v>4.5354767410808572E-2</c:v>
                </c:pt>
                <c:pt idx="74">
                  <c:v>4.4978381468634428E-2</c:v>
                </c:pt>
                <c:pt idx="75">
                  <c:v>4.4605119043249222E-2</c:v>
                </c:pt>
                <c:pt idx="76">
                  <c:v>4.4234954213501196E-2</c:v>
                </c:pt>
                <c:pt idx="77">
                  <c:v>4.3867861273350635E-2</c:v>
                </c:pt>
                <c:pt idx="78">
                  <c:v>4.3503814730084717E-2</c:v>
                </c:pt>
                <c:pt idx="79">
                  <c:v>4.3142789302547183E-2</c:v>
                </c:pt>
                <c:pt idx="80">
                  <c:v>4.2784759919382714E-2</c:v>
                </c:pt>
                <c:pt idx="81">
                  <c:v>4.2429701717295806E-2</c:v>
                </c:pt>
                <c:pt idx="82">
                  <c:v>4.2077590039324188E-2</c:v>
                </c:pt>
                <c:pt idx="83">
                  <c:v>4.1728400433126485E-2</c:v>
                </c:pt>
                <c:pt idx="84">
                  <c:v>4.1382108649284169E-2</c:v>
                </c:pt>
                <c:pt idx="85">
                  <c:v>4.1038690639617521E-2</c:v>
                </c:pt>
                <c:pt idx="86">
                  <c:v>4.0698122555515637E-2</c:v>
                </c:pt>
                <c:pt idx="87">
                  <c:v>4.0360380746280254E-2</c:v>
                </c:pt>
                <c:pt idx="88">
                  <c:v>4.0025441757483328E-2</c:v>
                </c:pt>
                <c:pt idx="89">
                  <c:v>3.9693282329338261E-2</c:v>
                </c:pt>
                <c:pt idx="90">
                  <c:v>3.9363879395084608E-2</c:v>
                </c:pt>
                <c:pt idx="91">
                  <c:v>3.9037210079386223E-2</c:v>
                </c:pt>
                <c:pt idx="92">
                  <c:v>3.8713251696742675E-2</c:v>
                </c:pt>
                <c:pt idx="93">
                  <c:v>3.8391981749913873E-2</c:v>
                </c:pt>
                <c:pt idx="94">
                  <c:v>3.8073377928357723E-2</c:v>
                </c:pt>
                <c:pt idx="95">
                  <c:v>3.7757418106680804E-2</c:v>
                </c:pt>
                <c:pt idx="96">
                  <c:v>3.7444080343101857E-2</c:v>
                </c:pt>
                <c:pt idx="97">
                  <c:v>3.7133342877928036E-2</c:v>
                </c:pt>
                <c:pt idx="98">
                  <c:v>3.6825184132043831E-2</c:v>
                </c:pt>
                <c:pt idx="99">
                  <c:v>3.6519582705412494E-2</c:v>
                </c:pt>
                <c:pt idx="100">
                  <c:v>3.621651737558991E-2</c:v>
                </c:pt>
                <c:pt idx="101">
                  <c:v>3.5915967096250827E-2</c:v>
                </c:pt>
                <c:pt idx="102">
                  <c:v>3.5617910995727281E-2</c:v>
                </c:pt>
                <c:pt idx="103">
                  <c:v>3.5322328375559181E-2</c:v>
                </c:pt>
                <c:pt idx="104">
                  <c:v>3.5029198709056887E-2</c:v>
                </c:pt>
                <c:pt idx="105">
                  <c:v>3.4738501639875762E-2</c:v>
                </c:pt>
                <c:pt idx="106">
                  <c:v>3.4450216980602508E-2</c:v>
                </c:pt>
                <c:pt idx="107">
                  <c:v>3.4164324711353257E-2</c:v>
                </c:pt>
                <c:pt idx="108">
                  <c:v>3.3880804978383319E-2</c:v>
                </c:pt>
                <c:pt idx="109">
                  <c:v>3.3599638092708405E-2</c:v>
                </c:pt>
                <c:pt idx="110">
                  <c:v>3.3320804528737341E-2</c:v>
                </c:pt>
                <c:pt idx="111">
                  <c:v>3.3044284922916133E-2</c:v>
                </c:pt>
                <c:pt idx="112">
                  <c:v>3.2770060072383249E-2</c:v>
                </c:pt>
                <c:pt idx="113">
                  <c:v>3.2498110933636089E-2</c:v>
                </c:pt>
                <c:pt idx="114">
                  <c:v>3.2228418621208496E-2</c:v>
                </c:pt>
                <c:pt idx="115">
                  <c:v>3.1960964406359288E-2</c:v>
                </c:pt>
                <c:pt idx="116">
                  <c:v>3.1695729715771614E-2</c:v>
                </c:pt>
                <c:pt idx="117">
                  <c:v>3.1432696130263144E-2</c:v>
                </c:pt>
                <c:pt idx="118">
                  <c:v>3.1171845383506952E-2</c:v>
                </c:pt>
                <c:pt idx="119">
                  <c:v>3.0913159360763026E-2</c:v>
                </c:pt>
                <c:pt idx="120">
                  <c:v>3.0656620097620258E-2</c:v>
                </c:pt>
                <c:pt idx="121">
                  <c:v>3.0402209778748957E-2</c:v>
                </c:pt>
                <c:pt idx="122">
                  <c:v>3.0149910736663614E-2</c:v>
                </c:pt>
                <c:pt idx="123">
                  <c:v>2.9899705450496035E-2</c:v>
                </c:pt>
                <c:pt idx="124">
                  <c:v>2.9651576544778561E-2</c:v>
                </c:pt>
                <c:pt idx="125">
                  <c:v>2.9405506788237477E-2</c:v>
                </c:pt>
                <c:pt idx="126">
                  <c:v>2.9161479092596351E-2</c:v>
                </c:pt>
                <c:pt idx="127">
                  <c:v>2.8919476511389354E-2</c:v>
                </c:pt>
                <c:pt idx="128">
                  <c:v>2.8679482238784436E-2</c:v>
                </c:pt>
                <c:pt idx="129">
                  <c:v>2.8441479608416212E-2</c:v>
                </c:pt>
                <c:pt idx="130">
                  <c:v>2.8205452092228585E-2</c:v>
                </c:pt>
                <c:pt idx="131">
                  <c:v>2.7971383299326982E-2</c:v>
                </c:pt>
                <c:pt idx="132">
                  <c:v>2.7739256974840032E-2</c:v>
                </c:pt>
                <c:pt idx="133">
                  <c:v>2.7509056998790818E-2</c:v>
                </c:pt>
                <c:pt idx="134">
                  <c:v>2.728076738497737E-2</c:v>
                </c:pt>
                <c:pt idx="135">
                  <c:v>2.7054372279862546E-2</c:v>
                </c:pt>
                <c:pt idx="136">
                  <c:v>2.6829855961473061E-2</c:v>
                </c:pt>
                <c:pt idx="137">
                  <c:v>2.6607202838307691E-2</c:v>
                </c:pt>
                <c:pt idx="138">
                  <c:v>2.6386397448254509E-2</c:v>
                </c:pt>
                <c:pt idx="139">
                  <c:v>2.6167424457517133E-2</c:v>
                </c:pt>
                <c:pt idx="140">
                  <c:v>2.5950268659549879E-2</c:v>
                </c:pt>
                <c:pt idx="141">
                  <c:v>2.5734914974001728E-2</c:v>
                </c:pt>
                <c:pt idx="142">
                  <c:v>2.5521348445669077E-2</c:v>
                </c:pt>
                <c:pt idx="143">
                  <c:v>2.530955424345719E-2</c:v>
                </c:pt>
                <c:pt idx="144">
                  <c:v>2.5099517659350246E-2</c:v>
                </c:pt>
                <c:pt idx="145">
                  <c:v>2.4891224107389937E-2</c:v>
                </c:pt>
                <c:pt idx="146">
                  <c:v>2.4684659122662551E-2</c:v>
                </c:pt>
                <c:pt idx="147">
                  <c:v>2.4479808360294474E-2</c:v>
                </c:pt>
                <c:pt idx="148">
                  <c:v>2.4276657594455995E-2</c:v>
                </c:pt>
                <c:pt idx="149">
                  <c:v>2.4075192717373396E-2</c:v>
                </c:pt>
                <c:pt idx="150">
                  <c:v>2.3875399738349248E-2</c:v>
                </c:pt>
                <c:pt idx="151">
                  <c:v>2.3677264782790829E-2</c:v>
                </c:pt>
                <c:pt idx="152">
                  <c:v>2.3480774091246603E-2</c:v>
                </c:pt>
                <c:pt idx="153">
                  <c:v>2.3285914018450683E-2</c:v>
                </c:pt>
                <c:pt idx="154">
                  <c:v>2.3092671032375268E-2</c:v>
                </c:pt>
                <c:pt idx="155">
                  <c:v>2.2901031713290877E-2</c:v>
                </c:pt>
                <c:pt idx="156">
                  <c:v>2.2710982752834456E-2</c:v>
                </c:pt>
                <c:pt idx="157">
                  <c:v>2.2522510953085152E-2</c:v>
                </c:pt>
                <c:pt idx="158">
                  <c:v>2.2335603225647788E-2</c:v>
                </c:pt>
                <c:pt idx="159">
                  <c:v>2.2150246590743956E-2</c:v>
                </c:pt>
                <c:pt idx="160">
                  <c:v>2.1966428176310636E-2</c:v>
                </c:pt>
                <c:pt idx="161">
                  <c:v>2.1784135217106287E-2</c:v>
                </c:pt>
                <c:pt idx="162">
                  <c:v>2.1603355053824366E-2</c:v>
                </c:pt>
                <c:pt idx="163">
                  <c:v>2.1424075132214213E-2</c:v>
                </c:pt>
                <c:pt idx="164">
                  <c:v>2.1246283002209227E-2</c:v>
                </c:pt>
                <c:pt idx="165">
                  <c:v>2.1069966317062268E-2</c:v>
                </c:pt>
                <c:pt idx="166">
                  <c:v>2.0895112832488228E-2</c:v>
                </c:pt>
                <c:pt idx="167">
                  <c:v>2.0721710405813734E-2</c:v>
                </c:pt>
                <c:pt idx="168">
                  <c:v>2.0549746995133927E-2</c:v>
                </c:pt>
                <c:pt idx="169">
                  <c:v>2.0379210658476171E-2</c:v>
                </c:pt>
                <c:pt idx="170">
                  <c:v>2.0210089552970774E-2</c:v>
                </c:pt>
                <c:pt idx="171">
                  <c:v>2.0042371934028559E-2</c:v>
                </c:pt>
                <c:pt idx="172">
                  <c:v>1.9876046154525245E-2</c:v>
                </c:pt>
                <c:pt idx="173">
                  <c:v>1.9711100663992641E-2</c:v>
                </c:pt>
                <c:pt idx="174">
                  <c:v>1.9547524007816508E-2</c:v>
                </c:pt>
                <c:pt idx="175">
                  <c:v>1.9385304826441088E-2</c:v>
                </c:pt>
                <c:pt idx="176">
                  <c:v>1.9224431854580268E-2</c:v>
                </c:pt>
                <c:pt idx="177">
                  <c:v>1.9064893920435234E-2</c:v>
                </c:pt>
                <c:pt idx="178">
                  <c:v>1.8906679944918667E-2</c:v>
                </c:pt>
                <c:pt idx="179">
                  <c:v>1.874977894088535E-2</c:v>
                </c:pt>
                <c:pt idx="180">
                  <c:v>1.8594180012369177E-2</c:v>
                </c:pt>
                <c:pt idx="181">
                  <c:v>1.8439872353826457E-2</c:v>
                </c:pt>
                <c:pt idx="182">
                  <c:v>1.8286845249385567E-2</c:v>
                </c:pt>
                <c:pt idx="183">
                  <c:v>1.8135088072102755E-2</c:v>
                </c:pt>
                <c:pt idx="184">
                  <c:v>1.7984590283224161E-2</c:v>
                </c:pt>
                <c:pt idx="185">
                  <c:v>1.7835341431453967E-2</c:v>
                </c:pt>
                <c:pt idx="186">
                  <c:v>1.7687331152228598E-2</c:v>
                </c:pt>
                <c:pt idx="187">
                  <c:v>1.7540549166996957E-2</c:v>
                </c:pt>
                <c:pt idx="188">
                  <c:v>1.7394985282506638E-2</c:v>
                </c:pt>
                <c:pt idx="189">
                  <c:v>1.7250629390096056E-2</c:v>
                </c:pt>
                <c:pt idx="190">
                  <c:v>1.7107471464992439E-2</c:v>
                </c:pt>
                <c:pt idx="191">
                  <c:v>1.6965501565615684E-2</c:v>
                </c:pt>
                <c:pt idx="192">
                  <c:v>1.6824709832887946E-2</c:v>
                </c:pt>
                <c:pt idx="193">
                  <c:v>1.6685086489548979E-2</c:v>
                </c:pt>
                <c:pt idx="194">
                  <c:v>1.6546621839477166E-2</c:v>
                </c:pt>
                <c:pt idx="195">
                  <c:v>1.6409306267016165E-2</c:v>
                </c:pt>
                <c:pt idx="196">
                  <c:v>1.6273130236307134E-2</c:v>
                </c:pt>
                <c:pt idx="197">
                  <c:v>1.6138084290626558E-2</c:v>
                </c:pt>
                <c:pt idx="198">
                  <c:v>1.6004159051729496E-2</c:v>
                </c:pt>
                <c:pt idx="199">
                  <c:v>1.5871345219198304E-2</c:v>
                </c:pt>
                <c:pt idx="200">
                  <c:v>1.5739633569796799E-2</c:v>
                </c:pt>
                <c:pt idx="201">
                  <c:v>1.5609014956829733E-2</c:v>
                </c:pt>
                <c:pt idx="202">
                  <c:v>1.5479480309507592E-2</c:v>
                </c:pt>
                <c:pt idx="203">
                  <c:v>1.5351020632316702E-2</c:v>
                </c:pt>
                <c:pt idx="204">
                  <c:v>1.5223627004394532E-2</c:v>
                </c:pt>
                <c:pt idx="205">
                  <c:v>1.5097290578910152E-2</c:v>
                </c:pt>
                <c:pt idx="206">
                  <c:v>1.497200258244992E-2</c:v>
                </c:pt>
                <c:pt idx="207">
                  <c:v>1.4847754314408174E-2</c:v>
                </c:pt>
                <c:pt idx="208">
                  <c:v>1.472453714638303E-2</c:v>
                </c:pt>
                <c:pt idx="209">
                  <c:v>1.4602342521577195E-2</c:v>
                </c:pt>
                <c:pt idx="210">
                  <c:v>1.4481161954203729E-2</c:v>
                </c:pt>
                <c:pt idx="211">
                  <c:v>1.4360987028896745E-2</c:v>
                </c:pt>
                <c:pt idx="212">
                  <c:v>1.424180940012703E-2</c:v>
                </c:pt>
                <c:pt idx="213">
                  <c:v>1.4123620791622472E-2</c:v>
                </c:pt>
                <c:pt idx="214">
                  <c:v>1.4006412995793307E-2</c:v>
                </c:pt>
                <c:pt idx="215">
                  <c:v>1.3890177873162171E-2</c:v>
                </c:pt>
                <c:pt idx="216">
                  <c:v>1.3774907351798838E-2</c:v>
                </c:pt>
                <c:pt idx="217">
                  <c:v>1.3660593426759661E-2</c:v>
                </c:pt>
                <c:pt idx="218">
                  <c:v>1.3547228159531684E-2</c:v>
                </c:pt>
                <c:pt idx="219">
                  <c:v>1.3434803677481353E-2</c:v>
                </c:pt>
                <c:pt idx="220">
                  <c:v>1.3323312173307778E-2</c:v>
                </c:pt>
                <c:pt idx="221">
                  <c:v>1.3212745904500592E-2</c:v>
                </c:pt>
                <c:pt idx="222">
                  <c:v>1.3103097192802254E-2</c:v>
                </c:pt>
                <c:pt idx="223">
                  <c:v>1.2994358423674818E-2</c:v>
                </c:pt>
                <c:pt idx="224">
                  <c:v>1.2886522045771183E-2</c:v>
                </c:pt>
                <c:pt idx="225">
                  <c:v>1.2779580570410655E-2</c:v>
                </c:pt>
                <c:pt idx="226">
                  <c:v>1.2673526571058906E-2</c:v>
                </c:pt>
                <c:pt idx="227">
                  <c:v>1.2568352682812256E-2</c:v>
                </c:pt>
                <c:pt idx="228">
                  <c:v>1.2464051601886199E-2</c:v>
                </c:pt>
                <c:pt idx="229">
                  <c:v>1.2360616085108193E-2</c:v>
                </c:pt>
                <c:pt idx="230">
                  <c:v>1.2258038949414678E-2</c:v>
                </c:pt>
                <c:pt idx="231">
                  <c:v>1.2156313071352225E-2</c:v>
                </c:pt>
                <c:pt idx="232">
                  <c:v>1.2055431386582863E-2</c:v>
                </c:pt>
                <c:pt idx="233">
                  <c:v>1.1955386889393498E-2</c:v>
                </c:pt>
                <c:pt idx="234">
                  <c:v>1.1856172632209403E-2</c:v>
                </c:pt>
                <c:pt idx="235">
                  <c:v>1.1757781725111729E-2</c:v>
                </c:pt>
                <c:pt idx="236">
                  <c:v>1.1660207335359052E-2</c:v>
                </c:pt>
                <c:pt idx="237">
                  <c:v>1.1563442686912876E-2</c:v>
                </c:pt>
                <c:pt idx="238">
                  <c:v>1.1467481059967054E-2</c:v>
                </c:pt>
                <c:pt idx="239">
                  <c:v>1.137231579048115E-2</c:v>
                </c:pt>
                <c:pt idx="240">
                  <c:v>1.1277940269717658E-2</c:v>
                </c:pt>
                <c:pt idx="241">
                  <c:v>1.1184347943783037E-2</c:v>
                </c:pt>
                <c:pt idx="242">
                  <c:v>1.1091532313172586E-2</c:v>
                </c:pt>
                <c:pt idx="243">
                  <c:v>1.0999486932319115E-2</c:v>
                </c:pt>
                <c:pt idx="244">
                  <c:v>1.0908205409145293E-2</c:v>
                </c:pt>
                <c:pt idx="245">
                  <c:v>1.081768140461976E-2</c:v>
                </c:pt>
                <c:pt idx="246">
                  <c:v>1.0727908632316947E-2</c:v>
                </c:pt>
                <c:pt idx="247">
                  <c:v>1.0638880857980475E-2</c:v>
                </c:pt>
                <c:pt idx="248">
                  <c:v>1.0550591899090226E-2</c:v>
                </c:pt>
                <c:pt idx="249">
                  <c:v>1.046303562443303E-2</c:v>
                </c:pt>
                <c:pt idx="250">
                  <c:v>1.0376205953676845E-2</c:v>
                </c:pt>
                <c:pt idx="251">
                  <c:v>1.0290096856948523E-2</c:v>
                </c:pt>
                <c:pt idx="252">
                  <c:v>1.0204702354415085E-2</c:v>
                </c:pt>
                <c:pt idx="253">
                  <c:v>1.0120016515868422E-2</c:v>
                </c:pt>
                <c:pt idx="254">
                  <c:v>1.0036033460313483E-2</c:v>
                </c:pt>
                <c:pt idx="255">
                  <c:v>9.9527473555598919E-3</c:v>
                </c:pt>
                <c:pt idx="256">
                  <c:v>9.8701524178168992E-3</c:v>
                </c:pt>
                <c:pt idx="257">
                  <c:v>9.7882429112917425E-3</c:v>
                </c:pt>
                <c:pt idx="258">
                  <c:v>9.7070131477913352E-3</c:v>
                </c:pt>
                <c:pt idx="259">
                  <c:v>9.6264574863272334E-3</c:v>
                </c:pt>
                <c:pt idx="260">
                  <c:v>9.5465703327238978E-3</c:v>
                </c:pt>
                <c:pt idx="261">
                  <c:v>9.467346139230233E-3</c:v>
                </c:pt>
                <c:pt idx="262">
                  <c:v>9.3887794041342936E-3</c:v>
                </c:pt>
                <c:pt idx="263">
                  <c:v>9.3108646713812304E-3</c:v>
                </c:pt>
                <c:pt idx="264">
                  <c:v>9.2335965301944094E-3</c:v>
                </c:pt>
                <c:pt idx="265">
                  <c:v>9.1569696146996359E-3</c:v>
                </c:pt>
                <c:pt idx="266">
                  <c:v>9.080978603552536E-3</c:v>
                </c:pt>
                <c:pt idx="267">
                  <c:v>9.0056182195690244E-3</c:v>
                </c:pt>
                <c:pt idx="268">
                  <c:v>8.9308832293588138E-3</c:v>
                </c:pt>
                <c:pt idx="269">
                  <c:v>8.856768442961991E-3</c:v>
                </c:pt>
                <c:pt idx="270">
                  <c:v>8.7832687134886123E-3</c:v>
                </c:pt>
                <c:pt idx="271">
                  <c:v>8.7103789367612532E-3</c:v>
                </c:pt>
                <c:pt idx="272">
                  <c:v>8.6380940509605698E-3</c:v>
                </c:pt>
                <c:pt idx="273">
                  <c:v>8.5664090362737831E-3</c:v>
                </c:pt>
                <c:pt idx="274">
                  <c:v>8.4953189145460586E-3</c:v>
                </c:pt>
                <c:pt idx="275">
                  <c:v>8.4248187489348141E-3</c:v>
                </c:pt>
                <c:pt idx="276">
                  <c:v>8.3549036435668928E-3</c:v>
                </c:pt>
                <c:pt idx="277">
                  <c:v>8.2855687431985427E-3</c:v>
                </c:pt>
                <c:pt idx="278">
                  <c:v>8.2168092328782586E-3</c:v>
                </c:pt>
                <c:pt idx="279">
                  <c:v>8.1486203376124194E-3</c:v>
                </c:pt>
                <c:pt idx="280">
                  <c:v>8.08099732203367E-3</c:v>
                </c:pt>
                <c:pt idx="281">
                  <c:v>8.0139354900720834E-3</c:v>
                </c:pt>
                <c:pt idx="282">
                  <c:v>7.94743018462905E-3</c:v>
                </c:pt>
                <c:pt idx="283">
                  <c:v>7.881476787253849E-3</c:v>
                </c:pt>
                <c:pt idx="284">
                  <c:v>7.8160707178229344E-3</c:v>
                </c:pt>
                <c:pt idx="285">
                  <c:v>7.7512074342218707E-3</c:v>
                </c:pt>
                <c:pt idx="286">
                  <c:v>7.6868824320298944E-3</c:v>
                </c:pt>
                <c:pt idx="287">
                  <c:v>7.6230912442071096E-3</c:v>
                </c:pt>
                <c:pt idx="288">
                  <c:v>7.5598294407842881E-3</c:v>
                </c:pt>
                <c:pt idx="289">
                  <c:v>7.49709262855521E-3</c:v>
                </c:pt>
                <c:pt idx="290">
                  <c:v>7.4348764507715867E-3</c:v>
                </c:pt>
                <c:pt idx="291">
                  <c:v>7.373176586840521E-3</c:v>
                </c:pt>
                <c:pt idx="292">
                  <c:v>7.3119887520244412E-3</c:v>
                </c:pt>
                <c:pt idx="293">
                  <c:v>7.2513086971435561E-3</c:v>
                </c:pt>
                <c:pt idx="294">
                  <c:v>7.1911322082807878E-3</c:v>
                </c:pt>
                <c:pt idx="295">
                  <c:v>7.1314551064891119E-3</c:v>
                </c:pt>
                <c:pt idx="296">
                  <c:v>7.0722732475013619E-3</c:v>
                </c:pt>
                <c:pt idx="297">
                  <c:v>7.013582521442443E-3</c:v>
                </c:pt>
                <c:pt idx="298">
                  <c:v>6.9553788525438982E-3</c:v>
                </c:pt>
                <c:pt idx="299">
                  <c:v>6.8976581988608818E-3</c:v>
                </c:pt>
                <c:pt idx="300">
                  <c:v>6.840416551991477E-3</c:v>
                </c:pt>
                <c:pt idx="301">
                  <c:v>6.7836499367983118E-3</c:v>
                </c:pt>
                <c:pt idx="302">
                  <c:v>6.7273544111325122E-3</c:v>
                </c:pt>
                <c:pt idx="303">
                  <c:v>6.6715260655599573E-3</c:v>
                </c:pt>
                <c:pt idx="304">
                  <c:v>6.6161610230897634E-3</c:v>
                </c:pt>
                <c:pt idx="305">
                  <c:v>6.5612554389050635E-3</c:v>
                </c:pt>
                <c:pt idx="306">
                  <c:v>6.5068055000960072E-3</c:v>
                </c:pt>
                <c:pt idx="307">
                  <c:v>6.4528074253949585E-3</c:v>
                </c:pt>
                <c:pt idx="308">
                  <c:v>6.3992574649139149E-3</c:v>
                </c:pt>
                <c:pt idx="309">
                  <c:v>6.346151899884106E-3</c:v>
                </c:pt>
                <c:pt idx="310">
                  <c:v>6.2934870423977263E-3</c:v>
                </c:pt>
                <c:pt idx="311">
                  <c:v>6.2412592351518388E-3</c:v>
                </c:pt>
                <c:pt idx="312">
                  <c:v>6.1894648511944018E-3</c:v>
                </c:pt>
                <c:pt idx="313">
                  <c:v>6.138100293672376E-3</c:v>
                </c:pt>
                <c:pt idx="314">
                  <c:v>6.0871619955819561E-3</c:v>
                </c:pt>
                <c:pt idx="315">
                  <c:v>6.0366464195208665E-3</c:v>
                </c:pt>
                <c:pt idx="316">
                  <c:v>5.9865500574426862E-3</c:v>
                </c:pt>
                <c:pt idx="317">
                  <c:v>5.9368694304132458E-3</c:v>
                </c:pt>
                <c:pt idx="318">
                  <c:v>5.887601088369044E-3</c:v>
                </c:pt>
                <c:pt idx="319">
                  <c:v>5.8387416098776334E-3</c:v>
                </c:pt>
                <c:pt idx="320">
                  <c:v>5.7902876019000384E-3</c:v>
                </c:pt>
                <c:pt idx="321">
                  <c:v>5.7422356995551257E-3</c:v>
                </c:pt>
                <c:pt idx="322">
                  <c:v>5.6945825658859181E-3</c:v>
                </c:pt>
                <c:pt idx="323">
                  <c:v>5.6473248916278692E-3</c:v>
                </c:pt>
                <c:pt idx="324">
                  <c:v>5.6004593949790585E-3</c:v>
                </c:pt>
                <c:pt idx="325">
                  <c:v>5.5539828213722695E-3</c:v>
                </c:pt>
                <c:pt idx="326">
                  <c:v>5.5078919432489885E-3</c:v>
                </c:pt>
                <c:pt idx="327">
                  <c:v>5.4621835598352726E-3</c:v>
                </c:pt>
                <c:pt idx="328">
                  <c:v>5.4168544969194574E-3</c:v>
                </c:pt>
                <c:pt idx="329">
                  <c:v>5.3719016066317311E-3</c:v>
                </c:pt>
                <c:pt idx="330">
                  <c:v>5.327321767225543E-3</c:v>
                </c:pt>
                <c:pt idx="331">
                  <c:v>5.2831118828607923E-3</c:v>
                </c:pt>
                <c:pt idx="332">
                  <c:v>5.2392688833888517E-3</c:v>
                </c:pt>
                <c:pt idx="333">
                  <c:v>5.1957897241393641E-3</c:v>
                </c:pt>
                <c:pt idx="334">
                  <c:v>5.1526713857087967E-3</c:v>
                </c:pt>
                <c:pt idx="335">
                  <c:v>5.1099108737507597E-3</c:v>
                </c:pt>
                <c:pt idx="336">
                  <c:v>5.0675052187680765E-3</c:v>
                </c:pt>
                <c:pt idx="337">
                  <c:v>5.0254514759065514E-3</c:v>
                </c:pt>
                <c:pt idx="338">
                  <c:v>4.9837467247504721E-3</c:v>
                </c:pt>
                <c:pt idx="339">
                  <c:v>4.9423880691198078E-3</c:v>
                </c:pt>
                <c:pt idx="340">
                  <c:v>4.9013726368690716E-3</c:v>
                </c:pt>
                <c:pt idx="341">
                  <c:v>4.8606975796878721E-3</c:v>
                </c:pt>
                <c:pt idx="342">
                  <c:v>4.8203600729031185E-3</c:v>
                </c:pt>
                <c:pt idx="343">
                  <c:v>4.7803573152828491E-3</c:v>
                </c:pt>
                <c:pt idx="344">
                  <c:v>4.7406865288417066E-3</c:v>
                </c:pt>
                <c:pt idx="345">
                  <c:v>4.7013449586480269E-3</c:v>
                </c:pt>
                <c:pt idx="346">
                  <c:v>4.6623298726325112E-3</c:v>
                </c:pt>
                <c:pt idx="347">
                  <c:v>4.6236385613985052E-3</c:v>
                </c:pt>
                <c:pt idx="348">
                  <c:v>4.5852683380338509E-3</c:v>
                </c:pt>
                <c:pt idx="349">
                  <c:v>4.5472165379242795E-3</c:v>
                </c:pt>
                <c:pt idx="350">
                  <c:v>4.5094805185683807E-3</c:v>
                </c:pt>
                <c:pt idx="351">
                  <c:v>4.472057659394092E-3</c:v>
                </c:pt>
                <c:pt idx="352">
                  <c:v>4.434945361576707E-3</c:v>
                </c:pt>
                <c:pt idx="353">
                  <c:v>4.398141047858406E-3</c:v>
                </c:pt>
                <c:pt idx="354">
                  <c:v>4.3616421623692819E-3</c:v>
                </c:pt>
                <c:pt idx="355">
                  <c:v>4.3254461704498384E-3</c:v>
                </c:pt>
                <c:pt idx="356">
                  <c:v>4.2895505584749794E-3</c:v>
                </c:pt>
                <c:pt idx="357">
                  <c:v>4.2539528336794493E-3</c:v>
                </c:pt>
                <c:pt idx="358">
                  <c:v>4.2186505239847193E-3</c:v>
                </c:pt>
                <c:pt idx="359">
                  <c:v>4.1836411778273155E-3</c:v>
                </c:pt>
                <c:pt idx="360">
                  <c:v>4.1489223639885782E-3</c:v>
                </c:pt>
                <c:pt idx="361">
                  <c:v>4.1144916714258148E-3</c:v>
                </c:pt>
                <c:pt idx="362">
                  <c:v>4.080346709104868E-3</c:v>
                </c:pt>
                <c:pt idx="363">
                  <c:v>4.0464851058340818E-3</c:v>
                </c:pt>
                <c:pt idx="364">
                  <c:v>4.0129045100996174E-3</c:v>
                </c:pt>
                <c:pt idx="365">
                  <c:v>3.9796025899021641E-3</c:v>
                </c:pt>
                <c:pt idx="366">
                  <c:v>3.946577032594995E-3</c:v>
                </c:pt>
                <c:pt idx="367">
                  <c:v>3.9138255447233559E-3</c:v>
                </c:pt>
                <c:pt idx="368">
                  <c:v>3.8813458518652034E-3</c:v>
                </c:pt>
                <c:pt idx="369">
                  <c:v>3.8491356984732611E-3</c:v>
                </c:pt>
                <c:pt idx="370">
                  <c:v>3.817192847718376E-3</c:v>
                </c:pt>
                <c:pt idx="371">
                  <c:v>3.7855150813341839E-3</c:v>
                </c:pt>
                <c:pt idx="372">
                  <c:v>3.75410019946307E-3</c:v>
                </c:pt>
                <c:pt idx="373">
                  <c:v>3.7229460205033889E-3</c:v>
                </c:pt>
                <c:pt idx="374">
                  <c:v>3.692050380957968E-3</c:v>
                </c:pt>
                <c:pt idx="375">
                  <c:v>3.6614111352838716E-3</c:v>
                </c:pt>
                <c:pt idx="376">
                  <c:v>3.6310261557433898E-3</c:v>
                </c:pt>
                <c:pt idx="377">
                  <c:v>3.6008933322562867E-3</c:v>
                </c:pt>
                <c:pt idx="378">
                  <c:v>3.571010572253269E-3</c:v>
                </c:pt>
                <c:pt idx="379">
                  <c:v>3.5413758005306594E-3</c:v>
                </c:pt>
                <c:pt idx="380">
                  <c:v>3.5119869591062878E-3</c:v>
                </c:pt>
                <c:pt idx="381">
                  <c:v>3.4828420070765805E-3</c:v>
                </c:pt>
                <c:pt idx="382">
                  <c:v>3.4539389204748224E-3</c:v>
                </c:pt>
                <c:pt idx="383">
                  <c:v>3.4252756921306035E-3</c:v>
                </c:pt>
                <c:pt idx="384">
                  <c:v>3.3968503315304401E-3</c:v>
                </c:pt>
                <c:pt idx="385">
                  <c:v>3.3686608646795323E-3</c:v>
                </c:pt>
                <c:pt idx="386">
                  <c:v>3.3407053339646843E-3</c:v>
                </c:pt>
                <c:pt idx="387">
                  <c:v>3.3129817980183649E-3</c:v>
                </c:pt>
                <c:pt idx="388">
                  <c:v>3.2854883315838802E-3</c:v>
                </c:pt>
                <c:pt idx="389">
                  <c:v>3.258223025381677E-3</c:v>
                </c:pt>
                <c:pt idx="390">
                  <c:v>3.231183985976758E-3</c:v>
                </c:pt>
                <c:pt idx="391">
                  <c:v>3.2043693356471866E-3</c:v>
                </c:pt>
                <c:pt idx="392">
                  <c:v>3.17777721225369E-3</c:v>
                </c:pt>
                <c:pt idx="393">
                  <c:v>3.1514057691103482E-3</c:v>
                </c:pt>
                <c:pt idx="394">
                  <c:v>3.1252531748563431E-3</c:v>
                </c:pt>
                <c:pt idx="395">
                  <c:v>3.0993176133287852E-3</c:v>
                </c:pt>
                <c:pt idx="396">
                  <c:v>3.0735972834365927E-3</c:v>
                </c:pt>
                <c:pt idx="397">
                  <c:v>3.0480903990354061E-3</c:v>
                </c:pt>
                <c:pt idx="398">
                  <c:v>3.0227951888035583E-3</c:v>
                </c:pt>
                <c:pt idx="399">
                  <c:v>2.9977098961190642E-3</c:v>
                </c:pt>
                <c:pt idx="400">
                  <c:v>2.9728327789376265E-3</c:v>
                </c:pt>
                <c:pt idx="401">
                  <c:v>2.9481621096716648E-3</c:v>
                </c:pt>
                <c:pt idx="402">
                  <c:v>2.9236961750703457E-3</c:v>
                </c:pt>
                <c:pt idx="403">
                  <c:v>2.8994332761005993E-3</c:v>
                </c:pt>
                <c:pt idx="404">
                  <c:v>2.875371727829134E-3</c:v>
                </c:pt>
                <c:pt idx="405">
                  <c:v>2.851509859305431E-3</c:v>
                </c:pt>
                <c:pt idx="406">
                  <c:v>2.8278460134456948E-3</c:v>
                </c:pt>
                <c:pt idx="407">
                  <c:v>2.8043785469177868E-3</c:v>
                </c:pt>
                <c:pt idx="408">
                  <c:v>2.781105830027102E-3</c:v>
                </c:pt>
                <c:pt idx="409">
                  <c:v>2.7580262466033911E-3</c:v>
                </c:pt>
                <c:pt idx="410">
                  <c:v>2.7351381938885287E-3</c:v>
                </c:pt>
                <c:pt idx="411">
                  <c:v>2.7124400824252146E-3</c:v>
                </c:pt>
                <c:pt idx="412">
                  <c:v>2.6899303359465849E-3</c:v>
                </c:pt>
                <c:pt idx="413">
                  <c:v>2.6676073912667527E-3</c:v>
                </c:pt>
                <c:pt idx="414">
                  <c:v>2.6454696981722588E-3</c:v>
                </c:pt>
                <c:pt idx="415">
                  <c:v>2.6235157193144057E-3</c:v>
                </c:pt>
                <c:pt idx="416">
                  <c:v>2.601743930102506E-3</c:v>
                </c:pt>
                <c:pt idx="417">
                  <c:v>2.5801528185980045E-3</c:v>
                </c:pt>
                <c:pt idx="418">
                  <c:v>2.5587408854094804E-3</c:v>
                </c:pt>
                <c:pt idx="419">
                  <c:v>2.5375066435885225E-3</c:v>
                </c:pt>
                <c:pt idx="420">
                  <c:v>2.5164486185264732E-3</c:v>
                </c:pt>
                <c:pt idx="421">
                  <c:v>2.4955653478520175E-3</c:v>
                </c:pt>
                <c:pt idx="422">
                  <c:v>2.4748553813296308E-3</c:v>
                </c:pt>
                <c:pt idx="423">
                  <c:v>2.4543172807588733E-3</c:v>
                </c:pt>
                <c:pt idx="424">
                  <c:v>2.4339496198745054E-3</c:v>
                </c:pt>
                <c:pt idx="425">
                  <c:v>2.4137509842474471E-3</c:v>
                </c:pt>
                <c:pt idx="426">
                  <c:v>2.3937199711865525E-3</c:v>
                </c:pt>
                <c:pt idx="427">
                  <c:v>2.3738551896411971E-3</c:v>
                </c:pt>
                <c:pt idx="428">
                  <c:v>2.3541552601046784E-3</c:v>
                </c:pt>
                <c:pt idx="429">
                  <c:v>2.3346188145184185E-3</c:v>
                </c:pt>
                <c:pt idx="430">
                  <c:v>2.315244496176956E-3</c:v>
                </c:pt>
                <c:pt idx="431">
                  <c:v>2.2960309596337294E-3</c:v>
                </c:pt>
                <c:pt idx="432">
                  <c:v>2.2769768706076485E-3</c:v>
                </c:pt>
                <c:pt idx="433">
                  <c:v>2.2580809058904278E-3</c:v>
                </c:pt>
                <c:pt idx="434">
                  <c:v>2.2393417532547001E-3</c:v>
                </c:pt>
                <c:pt idx="435">
                  <c:v>2.2207581113628931E-3</c:v>
                </c:pt>
                <c:pt idx="436">
                  <c:v>2.2023286896768498E-3</c:v>
                </c:pt>
                <c:pt idx="437">
                  <c:v>2.184052208368213E-3</c:v>
                </c:pt>
                <c:pt idx="438">
                  <c:v>2.1659273982295485E-3</c:v>
                </c:pt>
                <c:pt idx="439">
                  <c:v>2.1479530005862005E-3</c:v>
                </c:pt>
                <c:pt idx="440">
                  <c:v>2.1301277672088866E-3</c:v>
                </c:pt>
                <c:pt idx="441">
                  <c:v>2.1124504602270154E-3</c:v>
                </c:pt>
                <c:pt idx="442">
                  <c:v>2.09491985204272E-3</c:v>
                </c:pt>
                <c:pt idx="443">
                  <c:v>2.0775347252456073E-3</c:v>
                </c:pt>
                <c:pt idx="444">
                  <c:v>2.060293872528221E-3</c:v>
                </c:pt>
                <c:pt idx="445">
                  <c:v>2.0431960966021921E-3</c:v>
                </c:pt>
                <c:pt idx="446">
                  <c:v>2.0262402101150988E-3</c:v>
                </c:pt>
                <c:pt idx="447">
                  <c:v>2.0094250355680112E-3</c:v>
                </c:pt>
                <c:pt idx="448">
                  <c:v>1.9927494052337158E-3</c:v>
                </c:pt>
                <c:pt idx="449">
                  <c:v>1.9762121610756266E-3</c:v>
                </c:pt>
                <c:pt idx="450">
                  <c:v>1.9598121546673657E-3</c:v>
                </c:pt>
                <c:pt idx="451">
                  <c:v>1.9435482471130072E-3</c:v>
                </c:pt>
                <c:pt idx="452">
                  <c:v>1.92741930896799E-3</c:v>
                </c:pt>
                <c:pt idx="453">
                  <c:v>1.9114242201606849E-3</c:v>
                </c:pt>
                <c:pt idx="454">
                  <c:v>1.8955618699146065E-3</c:v>
                </c:pt>
                <c:pt idx="455">
                  <c:v>1.8798311566712795E-3</c:v>
                </c:pt>
                <c:pt idx="456">
                  <c:v>1.8642309880137411E-3</c:v>
                </c:pt>
                <c:pt idx="457">
                  <c:v>1.8487602805906762E-3</c:v>
                </c:pt>
                <c:pt idx="458">
                  <c:v>1.8334179600411836E-3</c:v>
                </c:pt>
                <c:pt idx="459">
                  <c:v>1.818202960920173E-3</c:v>
                </c:pt>
                <c:pt idx="460">
                  <c:v>1.803114226624367E-3</c:v>
                </c:pt>
                <c:pt idx="461">
                  <c:v>1.7881507093189314E-3</c:v>
                </c:pt>
                <c:pt idx="462">
                  <c:v>1.7733113698647073E-3</c:v>
                </c:pt>
                <c:pt idx="463">
                  <c:v>1.7585951777460461E-3</c:v>
                </c:pt>
                <c:pt idx="464">
                  <c:v>1.7440011109992469E-3</c:v>
                </c:pt>
                <c:pt idx="465">
                  <c:v>1.7295281561415889E-3</c:v>
                </c:pt>
                <c:pt idx="466">
                  <c:v>1.7151753081009456E-3</c:v>
                </c:pt>
                <c:pt idx="467">
                  <c:v>1.7009415701459895E-3</c:v>
                </c:pt>
                <c:pt idx="468">
                  <c:v>1.6868259538169771E-3</c:v>
                </c:pt>
                <c:pt idx="469">
                  <c:v>1.6728274788571011E-3</c:v>
                </c:pt>
                <c:pt idx="470">
                  <c:v>1.6589451731444183E-3</c:v>
                </c:pt>
                <c:pt idx="471">
                  <c:v>1.6451780726243438E-3</c:v>
                </c:pt>
                <c:pt idx="472">
                  <c:v>1.6315252212426962E-3</c:v>
                </c:pt>
                <c:pt idx="473">
                  <c:v>1.6179856708793093E-3</c:v>
                </c:pt>
                <c:pt idx="474">
                  <c:v>1.6045584812821897E-3</c:v>
                </c:pt>
                <c:pt idx="475">
                  <c:v>1.5912427200022194E-3</c:v>
                </c:pt>
                <c:pt idx="476">
                  <c:v>1.5780374623284013E-3</c:v>
                </c:pt>
                <c:pt idx="477">
                  <c:v>1.5649417912236472E-3</c:v>
                </c:pt>
                <c:pt idx="478">
                  <c:v>1.5519547972610887E-3</c:v>
                </c:pt>
                <c:pt idx="479">
                  <c:v>1.5390755785609259E-3</c:v>
                </c:pt>
                <c:pt idx="480">
                  <c:v>1.5263032407277968E-3</c:v>
                </c:pt>
                <c:pt idx="481">
                  <c:v>1.5136368967886608E-3</c:v>
                </c:pt>
                <c:pt idx="482">
                  <c:v>1.5010756671312111E-3</c:v>
                </c:pt>
                <c:pt idx="483">
                  <c:v>1.488618679442786E-3</c:v>
                </c:pt>
                <c:pt idx="484">
                  <c:v>1.4762650686497869E-3</c:v>
                </c:pt>
                <c:pt idx="485">
                  <c:v>1.4640139768576118E-3</c:v>
                </c:pt>
                <c:pt idx="486">
                  <c:v>1.4518645532910759E-3</c:v>
                </c:pt>
                <c:pt idx="487">
                  <c:v>1.4398159542353235E-3</c:v>
                </c:pt>
                <c:pt idx="488">
                  <c:v>1.4278673429772466E-3</c:v>
                </c:pt>
                <c:pt idx="489">
                  <c:v>1.4160178897473733E-3</c:v>
                </c:pt>
                <c:pt idx="490">
                  <c:v>1.4042667716622427E-3</c:v>
                </c:pt>
                <c:pt idx="491">
                  <c:v>1.3926131726672668E-3</c:v>
                </c:pt>
                <c:pt idx="492">
                  <c:v>1.3810562834800553E-3</c:v>
                </c:pt>
                <c:pt idx="493">
                  <c:v>1.3695953015342122E-3</c:v>
                </c:pt>
                <c:pt idx="494">
                  <c:v>1.3582294309236087E-3</c:v>
                </c:pt>
                <c:pt idx="495">
                  <c:v>1.3469578823471083E-3</c:v>
                </c:pt>
                <c:pt idx="496">
                  <c:v>1.3357798730537498E-3</c:v>
                </c:pt>
                <c:pt idx="497">
                  <c:v>1.3246946267883968E-3</c:v>
                </c:pt>
                <c:pt idx="498">
                  <c:v>1.3137013737378269E-3</c:v>
                </c:pt>
                <c:pt idx="499">
                  <c:v>1.3027993504772695E-3</c:v>
                </c:pt>
                <c:pt idx="500">
                  <c:v>1.2919877999173959E-3</c:v>
                </c:pt>
                <c:pt idx="501">
                  <c:v>1.2812659712517394E-3</c:v>
                </c:pt>
                <c:pt idx="502">
                  <c:v>1.2706331199045543E-3</c:v>
                </c:pt>
                <c:pt idx="503">
                  <c:v>1.2600885074791138E-3</c:v>
                </c:pt>
                <c:pt idx="504">
                  <c:v>1.2496314017064296E-3</c:v>
                </c:pt>
                <c:pt idx="505">
                  <c:v>1.2392610763943962E-3</c:v>
                </c:pt>
                <c:pt idx="506">
                  <c:v>1.2289768113773671E-3</c:v>
                </c:pt>
                <c:pt idx="507">
                  <c:v>1.2187778924661395E-3</c:v>
                </c:pt>
                <c:pt idx="508">
                  <c:v>1.2086636113983551E-3</c:v>
                </c:pt>
                <c:pt idx="509">
                  <c:v>1.1986332657893204E-3</c:v>
                </c:pt>
                <c:pt idx="510">
                  <c:v>1.1886861590832268E-3</c:v>
                </c:pt>
                <c:pt idx="511">
                  <c:v>1.1788216005047761E-3</c:v>
                </c:pt>
                <c:pt idx="512">
                  <c:v>1.1690389050112147E-3</c:v>
                </c:pt>
                <c:pt idx="513">
                  <c:v>1.1593373932447582E-3</c:v>
                </c:pt>
                <c:pt idx="514">
                  <c:v>1.1497163914854112E-3</c:v>
                </c:pt>
                <c:pt idx="515">
                  <c:v>1.1401752316041857E-3</c:v>
                </c:pt>
                <c:pt idx="516">
                  <c:v>1.1307132510167011E-3</c:v>
                </c:pt>
                <c:pt idx="517">
                  <c:v>1.121329792637168E-3</c:v>
                </c:pt>
                <c:pt idx="518">
                  <c:v>1.1120242048327617E-3</c:v>
                </c:pt>
                <c:pt idx="519">
                  <c:v>1.1027958413783686E-3</c:v>
                </c:pt>
                <c:pt idx="520">
                  <c:v>1.0936440614117045E-3</c:v>
                </c:pt>
                <c:pt idx="521">
                  <c:v>1.0845682293888171E-3</c:v>
                </c:pt>
                <c:pt idx="522">
                  <c:v>1.0755677150399473E-3</c:v>
                </c:pt>
                <c:pt idx="523">
                  <c:v>1.0666418933257577E-3</c:v>
                </c:pt>
                <c:pt idx="524">
                  <c:v>1.0577901443939313E-3</c:v>
                </c:pt>
                <c:pt idx="525">
                  <c:v>1.0490118535361253E-3</c:v>
                </c:pt>
                <c:pt idx="526">
                  <c:v>1.0403064111452784E-3</c:v>
                </c:pt>
                <c:pt idx="527">
                  <c:v>1.0316732126732821E-3</c:v>
                </c:pt>
                <c:pt idx="528">
                  <c:v>1.0231116585889964E-3</c:v>
                </c:pt>
                <c:pt idx="529">
                  <c:v>1.0146211543366115E-3</c:v>
                </c:pt>
                <c:pt idx="530">
                  <c:v>1.0062011102943656E-3</c:v>
                </c:pt>
                <c:pt idx="531">
                  <c:v>9.9785094173359518E-4</c:v>
                </c:pt>
                <c:pt idx="532">
                  <c:v>9.895700687781255E-4</c:v>
                </c:pt>
                <c:pt idx="533">
                  <c:v>9.8135791636400809E-4</c:v>
                </c:pt>
                <c:pt idx="534">
                  <c:v>9.7321391419958128E-4</c:v>
                </c:pt>
                <c:pt idx="535">
                  <c:v>9.6513749672586457E-4</c:v>
                </c:pt>
                <c:pt idx="536">
                  <c:v>9.5712810307728836E-4</c:v>
                </c:pt>
                <c:pt idx="537">
                  <c:v>9.4918517704274262E-4</c:v>
                </c:pt>
                <c:pt idx="538">
                  <c:v>9.413081670269479E-4</c:v>
                </c:pt>
                <c:pt idx="539">
                  <c:v>9.3349652601215475E-4</c:v>
                </c:pt>
                <c:pt idx="540">
                  <c:v>9.2574971152015444E-4</c:v>
                </c:pt>
                <c:pt idx="541">
                  <c:v>9.1806718557460327E-4</c:v>
                </c:pt>
                <c:pt idx="542">
                  <c:v>9.1044841466366843E-4</c:v>
                </c:pt>
                <c:pt idx="543">
                  <c:v>9.0289286970297573E-4</c:v>
                </c:pt>
                <c:pt idx="544">
                  <c:v>8.9540002599886493E-4</c:v>
                </c:pt>
                <c:pt idx="545">
                  <c:v>8.8796936321195699E-4</c:v>
                </c:pt>
                <c:pt idx="546">
                  <c:v>8.8060036532101784E-4</c:v>
                </c:pt>
                <c:pt idx="547">
                  <c:v>8.7329252058711943E-4</c:v>
                </c:pt>
                <c:pt idx="548">
                  <c:v>8.6604532151810811E-4</c:v>
                </c:pt>
                <c:pt idx="549">
                  <c:v>8.5885826483335912E-4</c:v>
                </c:pt>
                <c:pt idx="550">
                  <c:v>8.5173085142882402E-4</c:v>
                </c:pt>
                <c:pt idx="551">
                  <c:v>8.4466258634237487E-4</c:v>
                </c:pt>
                <c:pt idx="552">
                  <c:v>8.3765297871942976E-4</c:v>
                </c:pt>
                <c:pt idx="553">
                  <c:v>8.3070154177886286E-4</c:v>
                </c:pt>
                <c:pt idx="554">
                  <c:v>8.2380779277920532E-4</c:v>
                </c:pt>
                <c:pt idx="555">
                  <c:v>8.1697125298511744E-4</c:v>
                </c:pt>
                <c:pt idx="556">
                  <c:v>8.101914476341429E-4</c:v>
                </c:pt>
                <c:pt idx="557">
                  <c:v>8.0346790590374133E-4</c:v>
                </c:pt>
                <c:pt idx="558">
                  <c:v>7.9680016087859133E-4</c:v>
                </c:pt>
                <c:pt idx="559">
                  <c:v>7.9018774951816295E-4</c:v>
                </c:pt>
                <c:pt idx="560">
                  <c:v>7.8363021262456639E-4</c:v>
                </c:pt>
                <c:pt idx="561">
                  <c:v>7.7712709481066004E-4</c:v>
                </c:pt>
                <c:pt idx="562">
                  <c:v>7.7067794446842545E-4</c:v>
                </c:pt>
                <c:pt idx="563">
                  <c:v>7.6428231373760916E-4</c:v>
                </c:pt>
                <c:pt idx="564">
                  <c:v>7.579397584746183E-4</c:v>
                </c:pt>
                <c:pt idx="565">
                  <c:v>7.5164983822167616E-4</c:v>
                </c:pt>
                <c:pt idx="566">
                  <c:v>7.4541211617623788E-4</c:v>
                </c:pt>
                <c:pt idx="567">
                  <c:v>7.392261591606553E-4</c:v>
                </c:pt>
                <c:pt idx="568">
                  <c:v>7.3309153759209319E-4</c:v>
                </c:pt>
                <c:pt idx="569">
                  <c:v>7.2700782545269947E-4</c:v>
                </c:pt>
                <c:pt idx="570">
                  <c:v>7.2097460026002082E-4</c:v>
                </c:pt>
                <c:pt idx="571">
                  <c:v>7.1499144303765918E-4</c:v>
                </c:pt>
                <c:pt idx="572">
                  <c:v>7.0905793828618152E-4</c:v>
                </c:pt>
                <c:pt idx="573">
                  <c:v>7.0317367395426292E-4</c:v>
                </c:pt>
                <c:pt idx="574">
                  <c:v>6.9733824141006971E-4</c:v>
                </c:pt>
                <c:pt idx="575">
                  <c:v>6.9155123541288655E-4</c:v>
                </c:pt>
                <c:pt idx="576">
                  <c:v>6.8581225408497143E-4</c:v>
                </c:pt>
                <c:pt idx="577">
                  <c:v>6.8012089888364708E-4</c:v>
                </c:pt>
                <c:pt idx="578">
                  <c:v>6.7447677457362683E-4</c:v>
                </c:pt>
                <c:pt idx="579">
                  <c:v>6.6887948919956578E-4</c:v>
                </c:pt>
                <c:pt idx="580">
                  <c:v>6.633286540588401E-4</c:v>
                </c:pt>
                <c:pt idx="581">
                  <c:v>6.5782388367455734E-4</c:v>
                </c:pt>
                <c:pt idx="582">
                  <c:v>6.5236479576878431E-4</c:v>
                </c:pt>
                <c:pt idx="583">
                  <c:v>6.4695101123599954E-4</c:v>
                </c:pt>
                <c:pt idx="584">
                  <c:v>6.4158215411676842E-4</c:v>
                </c:pt>
                <c:pt idx="585">
                  <c:v>6.3625785157163405E-4</c:v>
                </c:pt>
                <c:pt idx="586">
                  <c:v>6.3097773385522335E-4</c:v>
                </c:pt>
                <c:pt idx="587">
                  <c:v>6.2574143429057331E-4</c:v>
                </c:pt>
                <c:pt idx="588">
                  <c:v>6.2054858924366608E-4</c:v>
                </c:pt>
                <c:pt idx="589">
                  <c:v>6.1539883809817427E-4</c:v>
                </c:pt>
                <c:pt idx="590">
                  <c:v>6.1029182323042155E-4</c:v>
                </c:pt>
                <c:pt idx="591">
                  <c:v>6.0522718998454574E-4</c:v>
                </c:pt>
                <c:pt idx="592">
                  <c:v>6.0020458664786832E-4</c:v>
                </c:pt>
                <c:pt idx="593">
                  <c:v>5.9522366442647302E-4</c:v>
                </c:pt>
                <c:pt idx="594">
                  <c:v>5.9028407742098212E-4</c:v>
                </c:pt>
                <c:pt idx="595">
                  <c:v>5.8538548260253401E-4</c:v>
                </c:pt>
                <c:pt idx="596">
                  <c:v>5.80527539788965E-4</c:v>
                </c:pt>
                <c:pt idx="597">
                  <c:v>5.7570991162118337E-4</c:v>
                </c:pt>
                <c:pt idx="598">
                  <c:v>5.7093226353974028E-4</c:v>
                </c:pt>
                <c:pt idx="599">
                  <c:v>5.6619426376159959E-4</c:v>
                </c:pt>
                <c:pt idx="600">
                  <c:v>5.6149558325709536E-4</c:v>
                </c:pt>
                <c:pt idx="601">
                  <c:v>5.5683589572708071E-4</c:v>
                </c:pt>
                <c:pt idx="602">
                  <c:v>5.5221487758027211E-4</c:v>
                </c:pt>
                <c:pt idx="603">
                  <c:v>5.4763220791077469E-4</c:v>
                </c:pt>
                <c:pt idx="604">
                  <c:v>5.4308756847579675E-4</c:v>
                </c:pt>
                <c:pt idx="605">
                  <c:v>5.3858064367355151E-4</c:v>
                </c:pt>
                <c:pt idx="606">
                  <c:v>5.3411112052133909E-4</c:v>
                </c:pt>
                <c:pt idx="607">
                  <c:v>5.2967868863381025E-4</c:v>
                </c:pt>
                <c:pt idx="608">
                  <c:v>5.2528304020141412E-4</c:v>
                </c:pt>
                <c:pt idx="609">
                  <c:v>5.2092386996902126E-4</c:v>
                </c:pt>
                <c:pt idx="610">
                  <c:v>5.1660087521472392E-4</c:v>
                </c:pt>
                <c:pt idx="611">
                  <c:v>5.1231375572881614E-4</c:v>
                </c:pt>
                <c:pt idx="612">
                  <c:v>5.080622137929446E-4</c:v>
                </c:pt>
                <c:pt idx="613">
                  <c:v>5.0384595415943186E-4</c:v>
                </c:pt>
                <c:pt idx="614">
                  <c:v>4.9966468403077617E-4</c:v>
                </c:pt>
                <c:pt idx="615">
                  <c:v>4.9551811303931654E-4</c:v>
                </c:pt>
                <c:pt idx="616">
                  <c:v>4.914059532270666E-4</c:v>
                </c:pt>
                <c:pt idx="617">
                  <c:v>4.8732791902572083E-4</c:v>
                </c:pt>
              </c:numCache>
            </c:numRef>
          </c:val>
          <c:extLst>
            <c:ext xmlns:c16="http://schemas.microsoft.com/office/drawing/2014/chart" uri="{C3380CC4-5D6E-409C-BE32-E72D297353CC}">
              <c16:uniqueId val="{00000000-F25A-4740-B7C0-C0083E732F7B}"/>
            </c:ext>
          </c:extLst>
        </c:ser>
        <c:dLbls>
          <c:showLegendKey val="0"/>
          <c:showVal val="0"/>
          <c:showCatName val="0"/>
          <c:showSerName val="0"/>
          <c:showPercent val="0"/>
          <c:showBubbleSize val="0"/>
        </c:dLbls>
        <c:axId val="1465787744"/>
        <c:axId val="1465788304"/>
      </c:areaChart>
      <c:catAx>
        <c:axId val="1465787744"/>
        <c:scaling>
          <c:orientation val="minMax"/>
        </c:scaling>
        <c:delete val="0"/>
        <c:axPos val="b"/>
        <c:title>
          <c:tx>
            <c:rich>
              <a:bodyPr/>
              <a:lstStyle/>
              <a:p>
                <a:pPr>
                  <a:defRPr/>
                </a:pPr>
                <a:r>
                  <a:rPr lang="en-US"/>
                  <a:t>Time in Seconds</a:t>
                </a:r>
              </a:p>
            </c:rich>
          </c:tx>
          <c:overlay val="0"/>
        </c:title>
        <c:numFmt formatCode="General" sourceLinked="1"/>
        <c:majorTickMark val="out"/>
        <c:minorTickMark val="none"/>
        <c:tickLblPos val="nextTo"/>
        <c:crossAx val="1465788304"/>
        <c:crosses val="autoZero"/>
        <c:auto val="1"/>
        <c:lblAlgn val="ctr"/>
        <c:lblOffset val="100"/>
        <c:noMultiLvlLbl val="0"/>
      </c:catAx>
      <c:valAx>
        <c:axId val="1465788304"/>
        <c:scaling>
          <c:orientation val="minMax"/>
        </c:scaling>
        <c:delete val="1"/>
        <c:axPos val="l"/>
        <c:majorGridlines/>
        <c:title>
          <c:tx>
            <c:rich>
              <a:bodyPr/>
              <a:lstStyle/>
              <a:p>
                <a:pPr>
                  <a:defRPr/>
                </a:pPr>
                <a:r>
                  <a:rPr lang="en-US"/>
                  <a:t>Area = Probability</a:t>
                </a:r>
              </a:p>
            </c:rich>
          </c:tx>
          <c:layout>
            <c:manualLayout>
              <c:xMode val="edge"/>
              <c:yMode val="edge"/>
              <c:x val="1.9406393566245711E-2"/>
              <c:y val="0.28408311896801508"/>
            </c:manualLayout>
          </c:layout>
          <c:overlay val="0"/>
        </c:title>
        <c:numFmt formatCode="General" sourceLinked="1"/>
        <c:majorTickMark val="out"/>
        <c:minorTickMark val="none"/>
        <c:tickLblPos val="nextTo"/>
        <c:crossAx val="1465787744"/>
        <c:crosses val="autoZero"/>
        <c:crossBetween val="midCat"/>
      </c:valAx>
    </c:plotArea>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'31'!$B$1</c:f>
          <c:strCache>
            <c:ptCount val="1"/>
            <c:pt idx="0">
              <c:v>Italian Café, Mean Take Out Time = 25 mins</c:v>
            </c:pt>
          </c:strCache>
        </c:strRef>
      </c:tx>
      <c:overlay val="0"/>
      <c:txPr>
        <a:bodyPr/>
        <a:lstStyle/>
        <a:p>
          <a:pPr>
            <a:defRPr sz="1000"/>
          </a:pPr>
          <a:endParaRPr lang="en-US"/>
        </a:p>
      </c:txPr>
    </c:title>
    <c:autoTitleDeleted val="0"/>
    <c:plotArea>
      <c:layout/>
      <c:areaChart>
        <c:grouping val="standard"/>
        <c:varyColors val="0"/>
        <c:ser>
          <c:idx val="1"/>
          <c:order val="0"/>
          <c:tx>
            <c:strRef>
              <c:f>'31'!$C$12</c:f>
              <c:strCache>
                <c:ptCount val="1"/>
                <c:pt idx="0">
                  <c:v>f(x)</c:v>
                </c:pt>
              </c:strCache>
            </c:strRef>
          </c:tx>
          <c:cat>
            <c:numRef>
              <c:f>'31'!$B$13:$B$113</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'31'!$C$13:$C$113</c:f>
              <c:numCache>
                <c:formatCode>General</c:formatCode>
                <c:ptCount val="101"/>
                <c:pt idx="0">
                  <c:v>0.04</c:v>
                </c:pt>
                <c:pt idx="1">
                  <c:v>3.8431577566092931E-2</c:v>
                </c:pt>
                <c:pt idx="2">
                  <c:v>3.6924653855465429E-2</c:v>
                </c:pt>
                <c:pt idx="3">
                  <c:v>3.5476817468686299E-2</c:v>
                </c:pt>
                <c:pt idx="4">
                  <c:v>3.4085751558648451E-2</c:v>
                </c:pt>
                <c:pt idx="5">
                  <c:v>3.2749230123119276E-2</c:v>
                </c:pt>
                <c:pt idx="6">
                  <c:v>3.1465114442662138E-2</c:v>
                </c:pt>
                <c:pt idx="7">
                  <c:v>3.0231349658229021E-2</c:v>
                </c:pt>
                <c:pt idx="8">
                  <c:v>2.9045961482947639E-2</c:v>
                </c:pt>
                <c:pt idx="9">
                  <c:v>2.7907053042841242E-2</c:v>
                </c:pt>
                <c:pt idx="10">
                  <c:v>2.6812801841425572E-2</c:v>
                </c:pt>
                <c:pt idx="11">
                  <c:v>2.5761456843325658E-2</c:v>
                </c:pt>
                <c:pt idx="12">
                  <c:v>2.4751335672245633E-2</c:v>
                </c:pt>
                <c:pt idx="13">
                  <c:v>2.3780821918807777E-2</c:v>
                </c:pt>
                <c:pt idx="14">
                  <c:v>2.2848362553952596E-2</c:v>
                </c:pt>
                <c:pt idx="15">
                  <c:v>2.1952465443761057E-2</c:v>
                </c:pt>
                <c:pt idx="16">
                  <c:v>2.1091696961721942E-2</c:v>
                </c:pt>
                <c:pt idx="17">
                  <c:v>2.0264679694623582E-2</c:v>
                </c:pt>
                <c:pt idx="18">
                  <c:v>1.9470090238398869E-2</c:v>
                </c:pt>
                <c:pt idx="19">
                  <c:v>1.8706657080396368E-2</c:v>
                </c:pt>
                <c:pt idx="20">
                  <c:v>1.7973158564688865E-2</c:v>
                </c:pt>
                <c:pt idx="21">
                  <c:v>1.726842093716319E-2</c:v>
                </c:pt>
                <c:pt idx="22">
                  <c:v>1.6591316467263254E-2</c:v>
                </c:pt>
                <c:pt idx="23">
                  <c:v>1.5940761643380565E-2</c:v>
                </c:pt>
                <c:pt idx="24">
                  <c:v>1.5315715439004483E-2</c:v>
                </c:pt>
                <c:pt idx="25">
                  <c:v>1.4715177646857694E-2</c:v>
                </c:pt>
                <c:pt idx="26">
                  <c:v>1.4138187278351207E-2</c:v>
                </c:pt>
                <c:pt idx="27">
                  <c:v>1.3583821025797565E-2</c:v>
                </c:pt>
                <c:pt idx="28">
                  <c:v>1.3051191784921579E-2</c:v>
                </c:pt>
                <c:pt idx="29">
                  <c:v>1.2539447235304214E-2</c:v>
                </c:pt>
                <c:pt idx="30">
                  <c:v>1.2047768476488085E-2</c:v>
                </c:pt>
                <c:pt idx="31">
                  <c:v>1.1575368717562024E-2</c:v>
                </c:pt>
                <c:pt idx="32">
                  <c:v>1.1121492018127765E-2</c:v>
                </c:pt>
                <c:pt idx="33">
                  <c:v>1.0685412078634014E-2</c:v>
                </c:pt>
                <c:pt idx="34">
                  <c:v>1.0266431078142235E-2</c:v>
                </c:pt>
                <c:pt idx="35">
                  <c:v>9.8638785576642581E-3</c:v>
                </c:pt>
                <c:pt idx="36">
                  <c:v>9.4771103472848714E-3</c:v>
                </c:pt>
                <c:pt idx="37">
                  <c:v>9.1055075353525094E-3</c:v>
                </c:pt>
                <c:pt idx="38">
                  <c:v>8.7484754780885899E-3</c:v>
                </c:pt>
                <c:pt idx="39">
                  <c:v>8.4054428480305893E-3</c:v>
                </c:pt>
                <c:pt idx="40">
                  <c:v>8.0758607197862157E-3</c:v>
                </c:pt>
                <c:pt idx="41">
                  <c:v>7.7592016916356752E-3</c:v>
                </c:pt>
                <c:pt idx="42">
                  <c:v>7.4549590415763992E-3</c:v>
                </c:pt>
                <c:pt idx="43">
                  <c:v>7.1626459164597289E-3</c:v>
                </c:pt>
                <c:pt idx="44">
                  <c:v>6.8817945529220216E-3</c:v>
                </c:pt>
                <c:pt idx="45">
                  <c:v>6.6119555288634618E-3</c:v>
                </c:pt>
                <c:pt idx="46">
                  <c:v>6.352697044276827E-3</c:v>
                </c:pt>
                <c:pt idx="47">
                  <c:v>6.1036042302753547E-3</c:v>
                </c:pt>
                <c:pt idx="48">
                  <c:v>5.8642784852140067E-3</c:v>
                </c:pt>
                <c:pt idx="49">
                  <c:v>5.6343368368418001E-3</c:v>
                </c:pt>
                <c:pt idx="50">
                  <c:v>5.4134113294645085E-3</c:v>
                </c:pt>
                <c:pt idx="51">
                  <c:v>5.2011484351370367E-3</c:v>
                </c:pt>
                <c:pt idx="52">
                  <c:v>4.9972084879432964E-3</c:v>
                </c:pt>
                <c:pt idx="53">
                  <c:v>4.801265140458269E-3</c:v>
                </c:pt>
                <c:pt idx="54">
                  <c:v>4.6130048415225005E-3</c:v>
                </c:pt>
                <c:pt idx="55">
                  <c:v>4.4321263344933547E-3</c:v>
                </c:pt>
                <c:pt idx="56">
                  <c:v>4.2583401751701121E-3</c:v>
                </c:pt>
                <c:pt idx="57">
                  <c:v>4.0913682686214972E-3</c:v>
                </c:pt>
                <c:pt idx="58">
                  <c:v>3.9309434241744622E-3</c:v>
                </c:pt>
                <c:pt idx="59">
                  <c:v>3.7768089278520938E-3</c:v>
                </c:pt>
                <c:pt idx="60">
                  <c:v>3.6287181315765005E-3</c:v>
                </c:pt>
                <c:pt idx="61">
                  <c:v>3.4864340584792519E-3</c:v>
                </c:pt>
                <c:pt idx="62">
                  <c:v>3.3497290236878387E-3</c:v>
                </c:pt>
                <c:pt idx="63">
                  <c:v>3.2183842699812976E-3</c:v>
                </c:pt>
                <c:pt idx="64">
                  <c:v>3.0921896177319897E-3</c:v>
                </c:pt>
                <c:pt idx="65">
                  <c:v>2.9709431285733553E-3</c:v>
                </c:pt>
                <c:pt idx="66">
                  <c:v>2.854450782255442E-3</c:v>
                </c:pt>
                <c:pt idx="67">
                  <c:v>2.7425261661711167E-3</c:v>
                </c:pt>
                <c:pt idx="68">
                  <c:v>2.6349901770561178E-3</c:v>
                </c:pt>
                <c:pt idx="69">
                  <c:v>2.531670734385628E-3</c:v>
                </c:pt>
                <c:pt idx="70">
                  <c:v>2.4324025050087182E-3</c:v>
                </c:pt>
                <c:pt idx="71">
                  <c:v>2.3370266385800333E-3</c:v>
                </c:pt>
                <c:pt idx="72">
                  <c:v>2.2453905133653492E-3</c:v>
                </c:pt>
                <c:pt idx="73">
                  <c:v>2.157347492014241E-3</c:v>
                </c:pt>
                <c:pt idx="74">
                  <c:v>2.0727566869090334E-3</c:v>
                </c:pt>
                <c:pt idx="75">
                  <c:v>1.991482734714558E-3</c:v>
                </c:pt>
                <c:pt idx="76">
                  <c:v>1.9133955797679349E-3</c:v>
                </c:pt>
                <c:pt idx="77">
                  <c:v>1.8383702659617682E-3</c:v>
                </c:pt>
                <c:pt idx="78">
                  <c:v>1.7662867367877145E-3</c:v>
                </c:pt>
                <c:pt idx="79">
                  <c:v>1.6970296432204555E-3</c:v>
                </c:pt>
                <c:pt idx="80">
                  <c:v>1.6304881591346484E-3</c:v>
                </c:pt>
                <c:pt idx="81">
                  <c:v>1.5665558039594826E-3</c:v>
                </c:pt>
                <c:pt idx="82">
                  <c:v>1.5051302722870481E-3</c:v>
                </c:pt>
                <c:pt idx="83">
                  <c:v>1.4461132701618566E-3</c:v>
                </c:pt>
                <c:pt idx="84">
                  <c:v>1.3894103577895426E-3</c:v>
                </c:pt>
                <c:pt idx="85">
                  <c:v>1.3349307984130432E-3</c:v>
                </c:pt>
                <c:pt idx="86">
                  <c:v>1.2825874131144309E-3</c:v>
                </c:pt>
                <c:pt idx="87">
                  <c:v>1.2322964413100431E-3</c:v>
                </c:pt>
                <c:pt idx="88">
                  <c:v>1.1839774067156799E-3</c:v>
                </c:pt>
                <c:pt idx="89">
                  <c:v>1.1375529885673803E-3</c:v>
                </c:pt>
                <c:pt idx="90">
                  <c:v>1.0929488978917024E-3</c:v>
                </c:pt>
                <c:pt idx="91">
                  <c:v>1.0500937586275184E-3</c:v>
                </c:pt>
                <c:pt idx="92">
                  <c:v>1.0089189934090884E-3</c:v>
                </c:pt>
                <c:pt idx="93">
                  <c:v>9.6935871382764459E-4</c:v>
                </c:pt>
                <c:pt idx="94">
                  <c:v>9.3134961499588E-4</c:v>
                </c:pt>
                <c:pt idx="95">
                  <c:v>8.9483087424662366E-4</c:v>
                </c:pt>
                <c:pt idx="96">
                  <c:v>8.5974405380359695E-4</c:v>
                </c:pt>
                <c:pt idx="97">
                  <c:v>8.2603300726850264E-4</c:v>
                </c:pt>
                <c:pt idx="98">
                  <c:v>7.9364378977481154E-4</c:v>
                </c:pt>
                <c:pt idx="99">
                  <c:v>7.6252457166446543E-4</c:v>
                </c:pt>
                <c:pt idx="100">
                  <c:v>7.3262555554936713E-4</c:v>
                </c:pt>
              </c:numCache>
            </c:numRef>
          </c:val>
          <c:extLst>
            <c:ext xmlns:c16="http://schemas.microsoft.com/office/drawing/2014/chart" uri="{C3380CC4-5D6E-409C-BE32-E72D297353CC}">
              <c16:uniqueId val="{00000000-4435-470C-864E-22A5F18A9D0B}"/>
            </c:ext>
          </c:extLst>
        </c:ser>
        <c:dLbls>
          <c:showLegendKey val="0"/>
          <c:showVal val="0"/>
          <c:showCatName val="0"/>
          <c:showSerName val="0"/>
          <c:showPercent val="0"/>
          <c:showBubbleSize val="0"/>
        </c:dLbls>
        <c:axId val="1465790544"/>
        <c:axId val="899520464"/>
      </c:areaChart>
      <c:catAx>
        <c:axId val="1465790544"/>
        <c:scaling>
          <c:orientation val="minMax"/>
        </c:scaling>
        <c:delete val="0"/>
        <c:axPos val="b"/>
        <c:title>
          <c:tx>
            <c:strRef>
              <c:f>'31'!$B$12</c:f>
              <c:strCache>
                <c:ptCount val="1"/>
                <c:pt idx="0">
                  <c:v>x (mins for order)</c:v>
                </c:pt>
              </c:strCache>
            </c:strRef>
          </c:tx>
          <c:overlay val="0"/>
        </c:title>
        <c:numFmt formatCode="General" sourceLinked="1"/>
        <c:majorTickMark val="out"/>
        <c:minorTickMark val="none"/>
        <c:tickLblPos val="nextTo"/>
        <c:crossAx val="899520464"/>
        <c:crosses val="autoZero"/>
        <c:auto val="1"/>
        <c:lblAlgn val="ctr"/>
        <c:lblOffset val="100"/>
        <c:noMultiLvlLbl val="0"/>
      </c:catAx>
      <c:valAx>
        <c:axId val="899520464"/>
        <c:scaling>
          <c:orientation val="minMax"/>
        </c:scaling>
        <c:delete val="1"/>
        <c:axPos val="l"/>
        <c:majorGridlines/>
        <c:title>
          <c:tx>
            <c:rich>
              <a:bodyPr/>
              <a:lstStyle/>
              <a:p>
                <a:pPr>
                  <a:defRPr/>
                </a:pPr>
                <a:r>
                  <a:rPr lang="en-US"/>
                  <a:t>Area = Probability</a:t>
                </a:r>
              </a:p>
            </c:rich>
          </c:tx>
          <c:layout>
            <c:manualLayout>
              <c:xMode val="edge"/>
              <c:yMode val="edge"/>
              <c:x val="2.5000000000000001E-2"/>
              <c:y val="0.27402413240011658"/>
            </c:manualLayout>
          </c:layout>
          <c:overlay val="0"/>
        </c:title>
        <c:numFmt formatCode="General" sourceLinked="1"/>
        <c:majorTickMark val="out"/>
        <c:minorTickMark val="none"/>
        <c:tickLblPos val="nextTo"/>
        <c:crossAx val="1465790544"/>
        <c:crosses val="autoZero"/>
        <c:crossBetween val="midCat"/>
      </c:valAx>
    </c:plotArea>
    <c:plotVisOnly val="1"/>
    <c:dispBlanksAs val="zero"/>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'9an'!$C$7</c:f>
          <c:strCache>
            <c:ptCount val="1"/>
            <c:pt idx="0">
              <c:v>Fire Departmnet gets an average of 1 call evary 37.5 mins</c:v>
            </c:pt>
          </c:strCache>
        </c:strRef>
      </c:tx>
      <c:overlay val="0"/>
      <c:txPr>
        <a:bodyPr/>
        <a:lstStyle/>
        <a:p>
          <a:pPr>
            <a:defRPr sz="1000"/>
          </a:pPr>
          <a:endParaRPr lang="en-US"/>
        </a:p>
      </c:txPr>
    </c:title>
    <c:autoTitleDeleted val="0"/>
    <c:plotArea>
      <c:layout/>
      <c:areaChart>
        <c:grouping val="standard"/>
        <c:varyColors val="0"/>
        <c:ser>
          <c:idx val="1"/>
          <c:order val="0"/>
          <c:tx>
            <c:strRef>
              <c:f>'9an'!$C$23</c:f>
              <c:strCache>
                <c:ptCount val="1"/>
                <c:pt idx="0">
                  <c:v>f(x)</c:v>
                </c:pt>
              </c:strCache>
            </c:strRef>
          </c:tx>
          <c:cat>
            <c:numRef>
              <c:f>'9an'!$B$24:$B$324</c:f>
              <c:numCache>
                <c:formatCode>General</c:formatCode>
                <c:ptCount val="3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numCache>
            </c:numRef>
          </c:cat>
          <c:val>
            <c:numRef>
              <c:f>'9an'!$C$24:$C$324</c:f>
              <c:numCache>
                <c:formatCode>General</c:formatCode>
                <c:ptCount val="301"/>
                <c:pt idx="0">
                  <c:v>2.6666666666666668E-2</c:v>
                </c:pt>
                <c:pt idx="1">
                  <c:v>2.596495331608387E-2</c:v>
                </c:pt>
                <c:pt idx="2">
                  <c:v>2.5281705026490551E-2</c:v>
                </c:pt>
                <c:pt idx="3">
                  <c:v>2.4616435903643621E-2</c:v>
                </c:pt>
                <c:pt idx="4">
                  <c:v>2.3968672839242904E-2</c:v>
                </c:pt>
                <c:pt idx="5">
                  <c:v>2.3337955174478602E-2</c:v>
                </c:pt>
                <c:pt idx="6">
                  <c:v>2.2723834372432306E-2</c:v>
                </c:pt>
                <c:pt idx="7">
                  <c:v>2.2125873699098502E-2</c:v>
                </c:pt>
                <c:pt idx="8">
                  <c:v>2.1543647912799765E-2</c:v>
                </c:pt>
                <c:pt idx="9">
                  <c:v>2.0976742961774757E-2</c:v>
                </c:pt>
                <c:pt idx="10">
                  <c:v>2.0424755689723965E-2</c:v>
                </c:pt>
                <c:pt idx="11">
                  <c:v>1.9887293549103794E-2</c:v>
                </c:pt>
                <c:pt idx="12">
                  <c:v>1.9363974321965093E-2</c:v>
                </c:pt>
                <c:pt idx="13">
                  <c:v>1.8854425848137638E-2</c:v>
                </c:pt>
                <c:pt idx="14">
                  <c:v>1.8358285760567201E-2</c:v>
                </c:pt>
                <c:pt idx="15">
                  <c:v>1.787520122761705E-2</c:v>
                </c:pt>
                <c:pt idx="16">
                  <c:v>1.7404828702150564E-2</c:v>
                </c:pt>
                <c:pt idx="17">
                  <c:v>1.6946833677216597E-2</c:v>
                </c:pt>
                <c:pt idx="18">
                  <c:v>1.6500890448163757E-2</c:v>
                </c:pt>
                <c:pt idx="19">
                  <c:v>1.6066681881014479E-2</c:v>
                </c:pt>
                <c:pt idx="20">
                  <c:v>1.5643899186934183E-2</c:v>
                </c:pt>
                <c:pt idx="21">
                  <c:v>1.5232241702635064E-2</c:v>
                </c:pt>
                <c:pt idx="22">
                  <c:v>1.4831416676558448E-2</c:v>
                </c:pt>
                <c:pt idx="23">
                  <c:v>1.4441139060683544E-2</c:v>
                </c:pt>
                <c:pt idx="24">
                  <c:v>1.4061131307814629E-2</c:v>
                </c:pt>
                <c:pt idx="25">
                  <c:v>1.3691123174202454E-2</c:v>
                </c:pt>
                <c:pt idx="26">
                  <c:v>1.3330851527359527E-2</c:v>
                </c:pt>
                <c:pt idx="27">
                  <c:v>1.2980060158932577E-2</c:v>
                </c:pt>
                <c:pt idx="28">
                  <c:v>1.263849960249917E-2</c:v>
                </c:pt>
                <c:pt idx="29">
                  <c:v>1.2305926956158829E-2</c:v>
                </c:pt>
                <c:pt idx="30">
                  <c:v>1.1982105709792575E-2</c:v>
                </c:pt>
                <c:pt idx="31">
                  <c:v>1.1666805576867981E-2</c:v>
                </c:pt>
                <c:pt idx="32">
                  <c:v>1.1359802330670153E-2</c:v>
                </c:pt>
                <c:pt idx="33">
                  <c:v>1.1060877644842171E-2</c:v>
                </c:pt>
                <c:pt idx="34">
                  <c:v>1.0769818938121596E-2</c:v>
                </c:pt>
                <c:pt idx="35">
                  <c:v>1.0486419223162621E-2</c:v>
                </c:pt>
                <c:pt idx="36">
                  <c:v>1.021047695933632E-2</c:v>
                </c:pt>
                <c:pt idx="37">
                  <c:v>9.9417959094044075E-3</c:v>
                </c:pt>
                <c:pt idx="38">
                  <c:v>9.6801849999644599E-3</c:v>
                </c:pt>
                <c:pt idx="39">
                  <c:v>9.4254581855674723E-3</c:v>
                </c:pt>
                <c:pt idx="40">
                  <c:v>9.1774343164109963E-3</c:v>
                </c:pt>
                <c:pt idx="41">
                  <c:v>8.9359370095139085E-3</c:v>
                </c:pt>
                <c:pt idx="42">
                  <c:v>8.7007945232810534E-3</c:v>
                </c:pt>
                <c:pt idx="43">
                  <c:v>8.4718396353686519E-3</c:v>
                </c:pt>
                <c:pt idx="44">
                  <c:v>8.2489095237636006E-3</c:v>
                </c:pt>
                <c:pt idx="45">
                  <c:v>8.0318456509920547E-3</c:v>
                </c:pt>
                <c:pt idx="46">
                  <c:v>7.8204936513749969E-3</c:v>
                </c:pt>
                <c:pt idx="47">
                  <c:v>7.6147032212505791E-3</c:v>
                </c:pt>
                <c:pt idx="48">
                  <c:v>7.414328012085177E-3</c:v>
                </c:pt>
                <c:pt idx="49">
                  <c:v>7.2192255263971699E-3</c:v>
                </c:pt>
                <c:pt idx="50">
                  <c:v>7.0292570164193794E-3</c:v>
                </c:pt>
                <c:pt idx="51">
                  <c:v>6.8442873854281574E-3</c:v>
                </c:pt>
                <c:pt idx="52">
                  <c:v>6.6641850916688925E-3</c:v>
                </c:pt>
                <c:pt idx="53">
                  <c:v>6.4888220548096828E-3</c:v>
                </c:pt>
                <c:pt idx="54">
                  <c:v>6.3180735648565795E-3</c:v>
                </c:pt>
                <c:pt idx="55">
                  <c:v>6.1518181934656748E-3</c:v>
                </c:pt>
                <c:pt idx="56">
                  <c:v>5.989937707588937E-3</c:v>
                </c:pt>
                <c:pt idx="57">
                  <c:v>5.8323169853923933E-3</c:v>
                </c:pt>
                <c:pt idx="58">
                  <c:v>5.6788439343868676E-3</c:v>
                </c:pt>
                <c:pt idx="59">
                  <c:v>5.5294094117130394E-3</c:v>
                </c:pt>
                <c:pt idx="60">
                  <c:v>5.3839071465241438E-3</c:v>
                </c:pt>
                <c:pt idx="61">
                  <c:v>5.2422336644111145E-3</c:v>
                </c:pt>
                <c:pt idx="62">
                  <c:v>5.1042882138164179E-3</c:v>
                </c:pt>
                <c:pt idx="63">
                  <c:v>4.9699726943842658E-3</c:v>
                </c:pt>
                <c:pt idx="64">
                  <c:v>4.8391915871962123E-3</c:v>
                </c:pt>
                <c:pt idx="65">
                  <c:v>4.7118518868425798E-3</c:v>
                </c:pt>
                <c:pt idx="66">
                  <c:v>4.5878630352813483E-3</c:v>
                </c:pt>
                <c:pt idx="67">
                  <c:v>4.4671368574375125E-3</c:v>
                </c:pt>
                <c:pt idx="68">
                  <c:v>4.349587498497098E-3</c:v>
                </c:pt>
                <c:pt idx="69">
                  <c:v>4.2351313628512183E-3</c:v>
                </c:pt>
                <c:pt idx="70">
                  <c:v>4.1236870546467949E-3</c:v>
                </c:pt>
                <c:pt idx="71">
                  <c:v>4.0151753199016271E-3</c:v>
                </c:pt>
                <c:pt idx="72">
                  <c:v>3.90951899014267E-3</c:v>
                </c:pt>
                <c:pt idx="73">
                  <c:v>3.8066429275274167E-3</c:v>
                </c:pt>
                <c:pt idx="74">
                  <c:v>3.7064739714093827E-3</c:v>
                </c:pt>
                <c:pt idx="75">
                  <c:v>3.6089408863096725E-3</c:v>
                </c:pt>
                <c:pt idx="76">
                  <c:v>3.513974311257636E-3</c:v>
                </c:pt>
                <c:pt idx="77">
                  <c:v>3.421506710464592E-3</c:v>
                </c:pt>
                <c:pt idx="78">
                  <c:v>3.3314723252955312E-3</c:v>
                </c:pt>
                <c:pt idx="79">
                  <c:v>3.2438071275046436E-3</c:v>
                </c:pt>
                <c:pt idx="80">
                  <c:v>3.1584487737014322E-3</c:v>
                </c:pt>
                <c:pt idx="81">
                  <c:v>3.0753365610150006E-3</c:v>
                </c:pt>
                <c:pt idx="82">
                  <c:v>2.994411383925014E-3</c:v>
                </c:pt>
                <c:pt idx="83">
                  <c:v>2.9156156922286159E-3</c:v>
                </c:pt>
                <c:pt idx="84">
                  <c:v>2.8388934501134082E-3</c:v>
                </c:pt>
                <c:pt idx="85">
                  <c:v>2.7641900963074097E-3</c:v>
                </c:pt>
                <c:pt idx="86">
                  <c:v>2.6914525052776218E-3</c:v>
                </c:pt>
                <c:pt idx="87">
                  <c:v>2.6206289494496403E-3</c:v>
                </c:pt>
                <c:pt idx="88">
                  <c:v>2.5516690624214186E-3</c:v>
                </c:pt>
                <c:pt idx="89">
                  <c:v>2.4845238031450359E-3</c:v>
                </c:pt>
                <c:pt idx="90">
                  <c:v>2.4191454210509993E-3</c:v>
                </c:pt>
                <c:pt idx="91">
                  <c:v>2.3554874220902723E-3</c:v>
                </c:pt>
                <c:pt idx="92">
                  <c:v>2.2935045356698744E-3</c:v>
                </c:pt>
                <c:pt idx="93">
                  <c:v>2.2331526824585592E-3</c:v>
                </c:pt>
                <c:pt idx="94">
                  <c:v>2.1743889430396479E-3</c:v>
                </c:pt>
                <c:pt idx="95">
                  <c:v>2.1171715273887522E-3</c:v>
                </c:pt>
                <c:pt idx="96">
                  <c:v>2.0614597451546601E-3</c:v>
                </c:pt>
                <c:pt idx="97">
                  <c:v>2.0072139767222581E-3</c:v>
                </c:pt>
                <c:pt idx="98">
                  <c:v>1.9543956450369182E-3</c:v>
                </c:pt>
                <c:pt idx="99">
                  <c:v>1.9029671881702949E-3</c:v>
                </c:pt>
                <c:pt idx="100">
                  <c:v>1.8528920326080405E-3</c:v>
                </c:pt>
                <c:pt idx="101">
                  <c:v>1.8041345672404323E-3</c:v>
                </c:pt>
                <c:pt idx="102">
                  <c:v>1.756660118037412E-3</c:v>
                </c:pt>
                <c:pt idx="103">
                  <c:v>1.7104349233900416E-3</c:v>
                </c:pt>
                <c:pt idx="104">
                  <c:v>1.6654261101008221E-3</c:v>
                </c:pt>
                <c:pt idx="105">
                  <c:v>1.6216016700058122E-3</c:v>
                </c:pt>
                <c:pt idx="106">
                  <c:v>1.5789304372119208E-3</c:v>
                </c:pt>
                <c:pt idx="107">
                  <c:v>1.5373820659331779E-3</c:v>
                </c:pt>
                <c:pt idx="108">
                  <c:v>1.4969270089102323E-3</c:v>
                </c:pt>
                <c:pt idx="109">
                  <c:v>1.4575364963977217E-3</c:v>
                </c:pt>
                <c:pt idx="110">
                  <c:v>1.419182515704573E-3</c:v>
                </c:pt>
                <c:pt idx="111">
                  <c:v>1.3818377912726883E-3</c:v>
                </c:pt>
                <c:pt idx="112">
                  <c:v>1.3454757652798428E-3</c:v>
                </c:pt>
                <c:pt idx="113">
                  <c:v>1.3100705787529997E-3</c:v>
                </c:pt>
                <c:pt idx="114">
                  <c:v>1.2755970531786232E-3</c:v>
                </c:pt>
                <c:pt idx="115">
                  <c:v>1.242030672596891E-3</c:v>
                </c:pt>
                <c:pt idx="116">
                  <c:v>1.2093475661670945E-3</c:v>
                </c:pt>
                <c:pt idx="117">
                  <c:v>1.1775244911918098E-3</c:v>
                </c:pt>
                <c:pt idx="118">
                  <c:v>1.146538816587778E-3</c:v>
                </c:pt>
                <c:pt idx="119">
                  <c:v>1.1163685067917387E-3</c:v>
                </c:pt>
                <c:pt idx="120">
                  <c:v>1.0869921060897656E-3</c:v>
                </c:pt>
                <c:pt idx="121">
                  <c:v>1.0583887233589666E-3</c:v>
                </c:pt>
                <c:pt idx="122">
                  <c:v>1.0305380172106941E-3</c:v>
                </c:pt>
                <c:pt idx="123">
                  <c:v>1.0034201815246988E-3</c:v>
                </c:pt>
                <c:pt idx="124">
                  <c:v>9.7701593136394487E-4</c:v>
                </c:pt>
                <c:pt idx="125">
                  <c:v>9.5130648926006396E-4</c:v>
                </c:pt>
                <c:pt idx="126">
                  <c:v>9.2627357185969472E-4</c:v>
                </c:pt>
                <c:pt idx="127">
                  <c:v>9.0189937692222136E-4</c:v>
                </c:pt>
                <c:pt idx="128">
                  <c:v>8.7816657065964746E-4</c:v>
                </c:pt>
                <c:pt idx="129">
                  <c:v>8.5505827540962014E-4</c:v>
                </c:pt>
                <c:pt idx="130">
                  <c:v>8.3255805763282414E-4</c:v>
                </c:pt>
                <c:pt idx="131">
                  <c:v>8.1064991622621511E-4</c:v>
                </c:pt>
                <c:pt idx="132">
                  <c:v>7.8931827114378668E-4</c:v>
                </c:pt>
                <c:pt idx="133">
                  <c:v>7.6854795231676674E-4</c:v>
                </c:pt>
                <c:pt idx="134">
                  <c:v>7.48324188865376E-4</c:v>
                </c:pt>
                <c:pt idx="135">
                  <c:v>7.2863259859446826E-4</c:v>
                </c:pt>
                <c:pt idx="136">
                  <c:v>7.09459177765584E-4</c:v>
                </c:pt>
                <c:pt idx="137">
                  <c:v>6.9079029113814868E-4</c:v>
                </c:pt>
                <c:pt idx="138">
                  <c:v>6.7261266227272576E-4</c:v>
                </c:pt>
                <c:pt idx="139">
                  <c:v>6.5491336408943267E-4</c:v>
                </c:pt>
                <c:pt idx="140">
                  <c:v>6.3767980967480847E-4</c:v>
                </c:pt>
                <c:pt idx="141">
                  <c:v>6.2089974333058671E-4</c:v>
                </c:pt>
                <c:pt idx="142">
                  <c:v>6.0456123185801758E-4</c:v>
                </c:pt>
                <c:pt idx="143">
                  <c:v>5.8865265607153439E-4</c:v>
                </c:pt>
                <c:pt idx="144">
                  <c:v>5.7316270253573109E-4</c:v>
                </c:pt>
                <c:pt idx="145">
                  <c:v>5.5808035551977711E-4</c:v>
                </c:pt>
                <c:pt idx="146">
                  <c:v>5.4339488916354379E-4</c:v>
                </c:pt>
                <c:pt idx="147">
                  <c:v>5.2909585984987418E-4</c:v>
                </c:pt>
                <c:pt idx="148">
                  <c:v>5.1517309877757136E-4</c:v>
                </c:pt>
                <c:pt idx="149">
                  <c:v>5.0161670472982135E-4</c:v>
                </c:pt>
                <c:pt idx="150">
                  <c:v>4.8841703703291146E-4</c:v>
                </c:pt>
                <c:pt idx="151">
                  <c:v>4.7556470870023298E-4</c:v>
                </c:pt>
                <c:pt idx="152">
                  <c:v>4.6305057975669649E-4</c:v>
                </c:pt>
                <c:pt idx="153">
                  <c:v>4.5086575073880744E-4</c:v>
                </c:pt>
                <c:pt idx="154">
                  <c:v>4.3900155636578375E-4</c:v>
                </c:pt>
                <c:pt idx="155">
                  <c:v>4.2744955937721517E-4</c:v>
                </c:pt>
                <c:pt idx="156">
                  <c:v>4.1620154453287549E-4</c:v>
                </c:pt>
                <c:pt idx="157">
                  <c:v>4.0524951277042936E-4</c:v>
                </c:pt>
                <c:pt idx="158">
                  <c:v>3.9458567551687218E-4</c:v>
                </c:pt>
                <c:pt idx="159">
                  <c:v>3.8420244914966271E-4</c:v>
                </c:pt>
                <c:pt idx="160">
                  <c:v>3.7409244960360301E-4</c:v>
                </c:pt>
                <c:pt idx="161">
                  <c:v>3.6424848711963761E-4</c:v>
                </c:pt>
                <c:pt idx="162">
                  <c:v>3.5466356113183383E-4</c:v>
                </c:pt>
                <c:pt idx="163">
                  <c:v>3.4533085528890467E-4</c:v>
                </c:pt>
                <c:pt idx="164">
                  <c:v>3.3624373260673945E-4</c:v>
                </c:pt>
                <c:pt idx="165">
                  <c:v>3.2739573074849163E-4</c:v>
                </c:pt>
                <c:pt idx="166">
                  <c:v>3.1878055742886571E-4</c:v>
                </c:pt>
                <c:pt idx="167">
                  <c:v>3.1039208593933821E-4</c:v>
                </c:pt>
                <c:pt idx="168">
                  <c:v>3.0222435079113033E-4</c:v>
                </c:pt>
                <c:pt idx="169">
                  <c:v>2.9427154347282959E-4</c:v>
                </c:pt>
                <c:pt idx="170">
                  <c:v>2.8652800831964877E-4</c:v>
                </c:pt>
                <c:pt idx="171">
                  <c:v>2.7898823849138119E-4</c:v>
                </c:pt>
                <c:pt idx="172">
                  <c:v>2.7164687205619452E-4</c:v>
                </c:pt>
                <c:pt idx="173">
                  <c:v>2.6449868817747372E-4</c:v>
                </c:pt>
                <c:pt idx="174">
                  <c:v>2.5753860340100719E-4</c:v>
                </c:pt>
                <c:pt idx="175">
                  <c:v>2.5076166803987218E-4</c:v>
                </c:pt>
                <c:pt idx="176">
                  <c:v>2.4416306265444759E-4</c:v>
                </c:pt>
                <c:pt idx="177">
                  <c:v>2.3773809462505454E-4</c:v>
                </c:pt>
                <c:pt idx="178">
                  <c:v>2.3148219481478518E-4</c:v>
                </c:pt>
                <c:pt idx="179">
                  <c:v>2.2539091432014489E-4</c:v>
                </c:pt>
                <c:pt idx="180">
                  <c:v>2.1945992130720064E-4</c:v>
                </c:pt>
                <c:pt idx="181">
                  <c:v>2.1368499793098392E-4</c:v>
                </c:pt>
                <c:pt idx="182">
                  <c:v>2.0806203733595539E-4</c:v>
                </c:pt>
                <c:pt idx="183">
                  <c:v>2.0258704073540179E-4</c:v>
                </c:pt>
                <c:pt idx="184">
                  <c:v>1.972561145676857E-4</c:v>
                </c:pt>
                <c:pt idx="185">
                  <c:v>1.9206546772732692E-4</c:v>
                </c:pt>
                <c:pt idx="186">
                  <c:v>1.8701140886894467E-4</c:v>
                </c:pt>
                <c:pt idx="187">
                  <c:v>1.8209034378214567E-4</c:v>
                </c:pt>
                <c:pt idx="188">
                  <c:v>1.7729877283549034E-4</c:v>
                </c:pt>
                <c:pt idx="189">
                  <c:v>1.7263328848771746E-4</c:v>
                </c:pt>
                <c:pt idx="190">
                  <c:v>1.6809057286446073E-4</c:v>
                </c:pt>
                <c:pt idx="191">
                  <c:v>1.6366739539873192E-4</c:v>
                </c:pt>
                <c:pt idx="192">
                  <c:v>1.5936061053349181E-4</c:v>
                </c:pt>
                <c:pt idx="193">
                  <c:v>1.551671554846776E-4</c:v>
                </c:pt>
                <c:pt idx="194">
                  <c:v>1.5108404806309428E-4</c:v>
                </c:pt>
                <c:pt idx="195">
                  <c:v>1.471083845536206E-4</c:v>
                </c:pt>
                <c:pt idx="196">
                  <c:v>1.4323733765022272E-4</c:v>
                </c:pt>
                <c:pt idx="197">
                  <c:v>1.3946815444530647E-4</c:v>
                </c:pt>
                <c:pt idx="198">
                  <c:v>1.3579815447197841E-4</c:v>
                </c:pt>
                <c:pt idx="199">
                  <c:v>1.3222472779782248E-4</c:v>
                </c:pt>
                <c:pt idx="200">
                  <c:v>1.2874533316883832E-4</c:v>
                </c:pt>
                <c:pt idx="201">
                  <c:v>1.2535749620222071E-4</c:v>
                </c:pt>
                <c:pt idx="202">
                  <c:v>1.2205880762669334E-4</c:v>
                </c:pt>
                <c:pt idx="203">
                  <c:v>1.188469215691482E-4</c:v>
                </c:pt>
                <c:pt idx="204">
                  <c:v>1.1571955388637053E-4</c:v>
                </c:pt>
                <c:pt idx="205">
                  <c:v>1.1267448054066238E-4</c:v>
                </c:pt>
                <c:pt idx="206">
                  <c:v>1.0970953601821113E-4</c:v>
                </c:pt>
                <c:pt idx="207">
                  <c:v>1.0682261178907779E-4</c:v>
                </c:pt>
                <c:pt idx="208">
                  <c:v>1.0401165480770833E-4</c:v>
                </c:pt>
                <c:pt idx="209">
                  <c:v>1.0127466605290416E-4</c:v>
                </c:pt>
                <c:pt idx="210">
                  <c:v>9.8609699106211443E-5</c:v>
                </c:pt>
                <c:pt idx="211">
                  <c:v>9.6014858767719675E-5</c:v>
                </c:pt>
                <c:pt idx="212">
                  <c:v>9.3488299708283524E-5</c:v>
                </c:pt>
                <c:pt idx="213">
                  <c:v>9.1028225157211394E-5</c:v>
                </c:pt>
                <c:pt idx="214">
                  <c:v>8.863288562448621E-5</c:v>
                </c:pt>
                <c:pt idx="215">
                  <c:v>8.6300577656609474E-5</c:v>
                </c:pt>
                <c:pt idx="216">
                  <c:v>8.4029642625185031E-5</c:v>
                </c:pt>
                <c:pt idx="217">
                  <c:v>8.1818465547380291E-5</c:v>
                </c:pt>
                <c:pt idx="218">
                  <c:v>7.9665473937425469E-5</c:v>
                </c:pt>
                <c:pt idx="219">
                  <c:v>7.7569136688335511E-5</c:v>
                </c:pt>
                <c:pt idx="220">
                  <c:v>7.5527962983058526E-5</c:v>
                </c:pt>
                <c:pt idx="221">
                  <c:v>7.3540501234275945E-5</c:v>
                </c:pt>
                <c:pt idx="222">
                  <c:v>7.1605338052101817E-5</c:v>
                </c:pt>
                <c:pt idx="223">
                  <c:v>6.9721097238946054E-5</c:v>
                </c:pt>
                <c:pt idx="224">
                  <c:v>6.7886438810826685E-5</c:v>
                </c:pt>
                <c:pt idx="225">
                  <c:v>6.6100058044436235E-5</c:v>
                </c:pt>
                <c:pt idx="226">
                  <c:v>6.4360684549283226E-5</c:v>
                </c:pt>
                <c:pt idx="227">
                  <c:v>6.2667081364250232E-5</c:v>
                </c:pt>
                <c:pt idx="228">
                  <c:v>6.1018044077924515E-5</c:v>
                </c:pt>
                <c:pt idx="229">
                  <c:v>5.9412399972077133E-5</c:v>
                </c:pt>
                <c:pt idx="230">
                  <c:v>5.7849007187680709E-5</c:v>
                </c:pt>
                <c:pt idx="231">
                  <c:v>5.632675391287238E-5</c:v>
                </c:pt>
                <c:pt idx="232">
                  <c:v>5.4844557592285304E-5</c:v>
                </c:pt>
                <c:pt idx="233">
                  <c:v>5.3401364157186047E-5</c:v>
                </c:pt>
                <c:pt idx="234">
                  <c:v>5.1996147275869886E-5</c:v>
                </c:pt>
                <c:pt idx="235">
                  <c:v>5.0627907623781825E-5</c:v>
                </c:pt>
                <c:pt idx="236">
                  <c:v>4.9295672172843829E-5</c:v>
                </c:pt>
                <c:pt idx="237">
                  <c:v>4.7998493499482433E-5</c:v>
                </c:pt>
                <c:pt idx="238">
                  <c:v>4.6735449110865622E-5</c:v>
                </c:pt>
                <c:pt idx="239">
                  <c:v>4.5505640788868939E-5</c:v>
                </c:pt>
                <c:pt idx="240">
                  <c:v>4.430819395130491E-5</c:v>
                </c:pt>
                <c:pt idx="241">
                  <c:v>4.3142257029960813E-5</c:v>
                </c:pt>
                <c:pt idx="242">
                  <c:v>4.2007000865003361E-5</c:v>
                </c:pt>
                <c:pt idx="243">
                  <c:v>4.090161811531902E-5</c:v>
                </c:pt>
                <c:pt idx="244">
                  <c:v>3.9825322684370583E-5</c:v>
                </c:pt>
                <c:pt idx="245">
                  <c:v>3.8777349161162146E-5</c:v>
                </c:pt>
                <c:pt idx="246">
                  <c:v>3.7756952275914728E-5</c:v>
                </c:pt>
                <c:pt idx="247">
                  <c:v>3.6763406370064972E-5</c:v>
                </c:pt>
                <c:pt idx="248">
                  <c:v>3.5796004880210881E-5</c:v>
                </c:pt>
                <c:pt idx="249">
                  <c:v>3.4854059835636969E-5</c:v>
                </c:pt>
                <c:pt idx="250">
                  <c:v>3.3936901369061545E-5</c:v>
                </c:pt>
                <c:pt idx="251">
                  <c:v>3.3043877240258477E-5</c:v>
                </c:pt>
                <c:pt idx="252">
                  <c:v>3.2174352372214389E-5</c:v>
                </c:pt>
                <c:pt idx="253">
                  <c:v>3.1327708399491709E-5</c:v>
                </c:pt>
                <c:pt idx="254">
                  <c:v>3.050334322847591E-5</c:v>
                </c:pt>
                <c:pt idx="255">
                  <c:v>2.9700670609194732E-5</c:v>
                </c:pt>
                <c:pt idx="256">
                  <c:v>2.891911971840471E-5</c:v>
                </c:pt>
                <c:pt idx="257">
                  <c:v>2.8158134753648209E-5</c:v>
                </c:pt>
                <c:pt idx="258">
                  <c:v>2.7417174537992771E-5</c:v>
                </c:pt>
                <c:pt idx="259">
                  <c:v>2.6695712135171465E-5</c:v>
                </c:pt>
                <c:pt idx="260">
                  <c:v>2.5993234474850285E-5</c:v>
                </c:pt>
                <c:pt idx="261">
                  <c:v>2.5309241987756586E-5</c:v>
                </c:pt>
                <c:pt idx="262">
                  <c:v>2.4643248250408861E-5</c:v>
                </c:pt>
                <c:pt idx="263">
                  <c:v>2.3994779639194937E-5</c:v>
                </c:pt>
                <c:pt idx="264">
                  <c:v>2.3363374993553113E-5</c:v>
                </c:pt>
                <c:pt idx="265">
                  <c:v>2.2748585288016278E-5</c:v>
                </c:pt>
                <c:pt idx="266">
                  <c:v>2.2149973312886069E-5</c:v>
                </c:pt>
                <c:pt idx="267">
                  <c:v>2.1567113363309641E-5</c:v>
                </c:pt>
                <c:pt idx="268">
                  <c:v>2.099959093653836E-5</c:v>
                </c:pt>
                <c:pt idx="269">
                  <c:v>2.0447002437152872E-5</c:v>
                </c:pt>
                <c:pt idx="270">
                  <c:v>1.9908954890044778E-5</c:v>
                </c:pt>
                <c:pt idx="271">
                  <c:v>1.9385065660951202E-5</c:v>
                </c:pt>
                <c:pt idx="272">
                  <c:v>1.8874962184343193E-5</c:v>
                </c:pt>
                <c:pt idx="273">
                  <c:v>1.8378281698474483E-5</c:v>
                </c:pt>
                <c:pt idx="274">
                  <c:v>1.7894670987402307E-5</c:v>
                </c:pt>
                <c:pt idx="275">
                  <c:v>1.7423786129796804E-5</c:v>
                </c:pt>
                <c:pt idx="276">
                  <c:v>1.6965292254360138E-5</c:v>
                </c:pt>
                <c:pt idx="277">
                  <c:v>1.6518863301681763E-5</c:v>
                </c:pt>
                <c:pt idx="278">
                  <c:v>1.6084181792360164E-5</c:v>
                </c:pt>
                <c:pt idx="279">
                  <c:v>1.566093860122642E-5</c:v>
                </c:pt>
                <c:pt idx="280">
                  <c:v>1.5248832737508748E-5</c:v>
                </c:pt>
                <c:pt idx="281">
                  <c:v>1.4847571130781966E-5</c:v>
                </c:pt>
                <c:pt idx="282">
                  <c:v>1.4456868422549565E-5</c:v>
                </c:pt>
                <c:pt idx="283">
                  <c:v>1.4076446763309995E-5</c:v>
                </c:pt>
                <c:pt idx="284">
                  <c:v>1.3706035614963136E-5</c:v>
                </c:pt>
                <c:pt idx="285">
                  <c:v>1.3345371558416277E-5</c:v>
                </c:pt>
                <c:pt idx="286">
                  <c:v>1.2994198106252707E-5</c:v>
                </c:pt>
                <c:pt idx="287">
                  <c:v>1.2652265520329876E-5</c:v>
                </c:pt>
                <c:pt idx="288">
                  <c:v>1.2319330634177358E-5</c:v>
                </c:pt>
                <c:pt idx="289">
                  <c:v>1.199515668006814E-5</c:v>
                </c:pt>
                <c:pt idx="290">
                  <c:v>1.1679513120640534E-5</c:v>
                </c:pt>
                <c:pt idx="291">
                  <c:v>1.1372175484950759E-5</c:v>
                </c:pt>
                <c:pt idx="292">
                  <c:v>1.1072925208839748E-5</c:v>
                </c:pt>
                <c:pt idx="293">
                  <c:v>1.0781549479500461E-5</c:v>
                </c:pt>
                <c:pt idx="294">
                  <c:v>1.0497841084135412E-5</c:v>
                </c:pt>
                <c:pt idx="295">
                  <c:v>1.0221598262596624E-5</c:v>
                </c:pt>
                <c:pt idx="296">
                  <c:v>9.9526245639032002E-6</c:v>
                </c:pt>
                <c:pt idx="297">
                  <c:v>9.6907287065345997E-6</c:v>
                </c:pt>
                <c:pt idx="298">
                  <c:v>9.4357244424001778E-6</c:v>
                </c:pt>
                <c:pt idx="299">
                  <c:v>9.1874304243882059E-6</c:v>
                </c:pt>
                <c:pt idx="300">
                  <c:v>8.9456700774003166E-6</c:v>
                </c:pt>
              </c:numCache>
            </c:numRef>
          </c:val>
          <c:extLst>
            <c:ext xmlns:c16="http://schemas.microsoft.com/office/drawing/2014/chart" uri="{C3380CC4-5D6E-409C-BE32-E72D297353CC}">
              <c16:uniqueId val="{00000000-72EA-40D5-9F2A-08085D09DE47}"/>
            </c:ext>
          </c:extLst>
        </c:ser>
        <c:dLbls>
          <c:showLegendKey val="0"/>
          <c:showVal val="0"/>
          <c:showCatName val="0"/>
          <c:showSerName val="0"/>
          <c:showPercent val="0"/>
          <c:showBubbleSize val="0"/>
        </c:dLbls>
        <c:axId val="899721168"/>
        <c:axId val="899721728"/>
      </c:areaChart>
      <c:catAx>
        <c:axId val="899721168"/>
        <c:scaling>
          <c:orientation val="minMax"/>
        </c:scaling>
        <c:delete val="0"/>
        <c:axPos val="b"/>
        <c:title>
          <c:tx>
            <c:strRef>
              <c:f>'9an'!$B$23</c:f>
              <c:strCache>
                <c:ptCount val="1"/>
                <c:pt idx="0">
                  <c:v>x = minutes between calls</c:v>
                </c:pt>
              </c:strCache>
            </c:strRef>
          </c:tx>
          <c:overlay val="0"/>
        </c:title>
        <c:numFmt formatCode="General" sourceLinked="1"/>
        <c:majorTickMark val="out"/>
        <c:minorTickMark val="none"/>
        <c:tickLblPos val="nextTo"/>
        <c:crossAx val="899721728"/>
        <c:crosses val="autoZero"/>
        <c:auto val="1"/>
        <c:lblAlgn val="ctr"/>
        <c:lblOffset val="100"/>
        <c:noMultiLvlLbl val="0"/>
      </c:catAx>
      <c:valAx>
        <c:axId val="899721728"/>
        <c:scaling>
          <c:orientation val="minMax"/>
        </c:scaling>
        <c:delete val="1"/>
        <c:axPos val="l"/>
        <c:majorGridlines/>
        <c:title>
          <c:tx>
            <c:rich>
              <a:bodyPr rot="0" vert="wordArtVert"/>
              <a:lstStyle/>
              <a:p>
                <a:pPr>
                  <a:defRPr/>
                </a:pPr>
                <a:r>
                  <a:rPr lang="en-US"/>
                  <a:t>Area = Probability</a:t>
                </a:r>
              </a:p>
            </c:rich>
          </c:tx>
          <c:overlay val="0"/>
        </c:title>
        <c:numFmt formatCode="General" sourceLinked="1"/>
        <c:majorTickMark val="out"/>
        <c:minorTickMark val="none"/>
        <c:tickLblPos val="nextTo"/>
        <c:crossAx val="899721168"/>
        <c:crosses val="autoZero"/>
        <c:crossBetween val="midCat"/>
      </c:valAx>
    </c:plotArea>
    <c:plotVisOnly val="1"/>
    <c:dispBlanksAs val="zero"/>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'(32.1)'!$A$8</c:f>
          <c:strCache>
            <c:ptCount val="1"/>
            <c:pt idx="0">
              <c:v>According to a recent study, business people are interrupted 5.5 times per hour. Assume that the distribution follows an Exponetial Distribution</c:v>
            </c:pt>
          </c:strCache>
        </c:strRef>
      </c:tx>
      <c:overlay val="0"/>
      <c:txPr>
        <a:bodyPr/>
        <a:lstStyle/>
        <a:p>
          <a:pPr>
            <a:defRPr sz="900"/>
          </a:pPr>
          <a:endParaRPr lang="en-US"/>
        </a:p>
      </c:txPr>
    </c:title>
    <c:autoTitleDeleted val="0"/>
    <c:plotArea>
      <c:layout/>
      <c:areaChart>
        <c:grouping val="standard"/>
        <c:varyColors val="0"/>
        <c:ser>
          <c:idx val="1"/>
          <c:order val="0"/>
          <c:tx>
            <c:strRef>
              <c:f>'(32.1)'!$B$27</c:f>
              <c:strCache>
                <c:ptCount val="1"/>
                <c:pt idx="0">
                  <c:v>f(x)</c:v>
                </c:pt>
              </c:strCache>
            </c:strRef>
          </c:tx>
          <c:cat>
            <c:numRef>
              <c:f>'(32.1)'!$A$28:$A$528</c:f>
              <c:numCache>
                <c:formatCode>General</c:formatCode>
                <c:ptCount val="501"/>
                <c:pt idx="0">
                  <c:v>0</c:v>
                </c:pt>
                <c:pt idx="1">
                  <c:v>0.1</c:v>
                </c:pt>
                <c:pt idx="2">
                  <c:v>0.2</c:v>
                </c:pt>
                <c:pt idx="3">
                  <c:v>0.30000000000000004</c:v>
                </c:pt>
                <c:pt idx="4">
                  <c:v>0.4</c:v>
                </c:pt>
                <c:pt idx="5">
                  <c:v>0.5</c:v>
                </c:pt>
                <c:pt idx="6">
                  <c:v>0.6</c:v>
                </c:pt>
                <c:pt idx="7">
                  <c:v>0.7</c:v>
                </c:pt>
                <c:pt idx="8">
                  <c:v>0.79999999999999993</c:v>
                </c:pt>
                <c:pt idx="9">
                  <c:v>0.89999999999999991</c:v>
                </c:pt>
                <c:pt idx="10">
                  <c:v>0.99999999999999989</c:v>
                </c:pt>
                <c:pt idx="11">
                  <c:v>1.0999999999999999</c:v>
                </c:pt>
                <c:pt idx="12">
                  <c:v>1.2</c:v>
                </c:pt>
                <c:pt idx="13">
                  <c:v>1.3</c:v>
                </c:pt>
                <c:pt idx="14">
                  <c:v>1.4000000000000001</c:v>
                </c:pt>
                <c:pt idx="15">
                  <c:v>1.5000000000000002</c:v>
                </c:pt>
                <c:pt idx="16">
                  <c:v>1.6000000000000003</c:v>
                </c:pt>
                <c:pt idx="17">
                  <c:v>1.7000000000000004</c:v>
                </c:pt>
                <c:pt idx="18">
                  <c:v>1.8000000000000005</c:v>
                </c:pt>
                <c:pt idx="19">
                  <c:v>1.9000000000000006</c:v>
                </c:pt>
                <c:pt idx="20">
                  <c:v>2.0000000000000004</c:v>
                </c:pt>
                <c:pt idx="21">
                  <c:v>2.1000000000000005</c:v>
                </c:pt>
                <c:pt idx="22">
                  <c:v>2.2000000000000006</c:v>
                </c:pt>
                <c:pt idx="23">
                  <c:v>2.3000000000000007</c:v>
                </c:pt>
                <c:pt idx="24">
                  <c:v>2.4000000000000008</c:v>
                </c:pt>
                <c:pt idx="25">
                  <c:v>2.5000000000000009</c:v>
                </c:pt>
                <c:pt idx="26">
                  <c:v>2.600000000000001</c:v>
                </c:pt>
                <c:pt idx="27">
                  <c:v>2.7000000000000011</c:v>
                </c:pt>
                <c:pt idx="28">
                  <c:v>2.8000000000000012</c:v>
                </c:pt>
                <c:pt idx="29">
                  <c:v>2.9000000000000012</c:v>
                </c:pt>
                <c:pt idx="30">
                  <c:v>3.0000000000000013</c:v>
                </c:pt>
                <c:pt idx="31">
                  <c:v>3.1000000000000014</c:v>
                </c:pt>
                <c:pt idx="32">
                  <c:v>3.2000000000000015</c:v>
                </c:pt>
                <c:pt idx="33">
                  <c:v>3.3000000000000016</c:v>
                </c:pt>
                <c:pt idx="34">
                  <c:v>3.4000000000000017</c:v>
                </c:pt>
                <c:pt idx="35">
                  <c:v>3.5000000000000018</c:v>
                </c:pt>
                <c:pt idx="36">
                  <c:v>3.6000000000000019</c:v>
                </c:pt>
                <c:pt idx="37">
                  <c:v>3.700000000000002</c:v>
                </c:pt>
                <c:pt idx="38">
                  <c:v>3.800000000000002</c:v>
                </c:pt>
                <c:pt idx="39">
                  <c:v>3.9000000000000021</c:v>
                </c:pt>
                <c:pt idx="40">
                  <c:v>4.0000000000000018</c:v>
                </c:pt>
                <c:pt idx="41">
                  <c:v>4.1000000000000014</c:v>
                </c:pt>
                <c:pt idx="42">
                  <c:v>4.2000000000000011</c:v>
                </c:pt>
                <c:pt idx="43">
                  <c:v>4.3000000000000007</c:v>
                </c:pt>
                <c:pt idx="44">
                  <c:v>4.4000000000000004</c:v>
                </c:pt>
                <c:pt idx="45">
                  <c:v>4.5</c:v>
                </c:pt>
                <c:pt idx="46">
                  <c:v>4.5999999999999996</c:v>
                </c:pt>
                <c:pt idx="47">
                  <c:v>4.6999999999999993</c:v>
                </c:pt>
                <c:pt idx="48">
                  <c:v>4.7999999999999989</c:v>
                </c:pt>
                <c:pt idx="49">
                  <c:v>4.8999999999999986</c:v>
                </c:pt>
                <c:pt idx="50">
                  <c:v>4.9999999999999982</c:v>
                </c:pt>
                <c:pt idx="51">
                  <c:v>5.0999999999999979</c:v>
                </c:pt>
                <c:pt idx="52">
                  <c:v>5.1999999999999975</c:v>
                </c:pt>
                <c:pt idx="53">
                  <c:v>5.2999999999999972</c:v>
                </c:pt>
                <c:pt idx="54">
                  <c:v>5.3999999999999968</c:v>
                </c:pt>
                <c:pt idx="55">
                  <c:v>5.4999999999999964</c:v>
                </c:pt>
                <c:pt idx="56">
                  <c:v>5.5999999999999961</c:v>
                </c:pt>
                <c:pt idx="57">
                  <c:v>5.6999999999999957</c:v>
                </c:pt>
                <c:pt idx="58">
                  <c:v>5.7999999999999954</c:v>
                </c:pt>
                <c:pt idx="59">
                  <c:v>5.899999999999995</c:v>
                </c:pt>
                <c:pt idx="60">
                  <c:v>5.9999999999999947</c:v>
                </c:pt>
                <c:pt idx="61">
                  <c:v>6.0999999999999943</c:v>
                </c:pt>
                <c:pt idx="62">
                  <c:v>6.199999999999994</c:v>
                </c:pt>
                <c:pt idx="63">
                  <c:v>6.2999999999999936</c:v>
                </c:pt>
                <c:pt idx="64">
                  <c:v>6.3999999999999932</c:v>
                </c:pt>
                <c:pt idx="65">
                  <c:v>6.4999999999999929</c:v>
                </c:pt>
                <c:pt idx="66">
                  <c:v>6.5999999999999925</c:v>
                </c:pt>
                <c:pt idx="67">
                  <c:v>6.6999999999999922</c:v>
                </c:pt>
                <c:pt idx="68">
                  <c:v>6.7999999999999918</c:v>
                </c:pt>
                <c:pt idx="69">
                  <c:v>6.8999999999999915</c:v>
                </c:pt>
                <c:pt idx="70">
                  <c:v>6.9999999999999911</c:v>
                </c:pt>
                <c:pt idx="71">
                  <c:v>7.0999999999999908</c:v>
                </c:pt>
                <c:pt idx="72">
                  <c:v>7.1999999999999904</c:v>
                </c:pt>
                <c:pt idx="73">
                  <c:v>7.2999999999999901</c:v>
                </c:pt>
                <c:pt idx="74">
                  <c:v>7.3999999999999897</c:v>
                </c:pt>
                <c:pt idx="75">
                  <c:v>7.4999999999999893</c:v>
                </c:pt>
                <c:pt idx="76">
                  <c:v>7.599999999999989</c:v>
                </c:pt>
                <c:pt idx="77">
                  <c:v>7.6999999999999886</c:v>
                </c:pt>
                <c:pt idx="78">
                  <c:v>7.7999999999999883</c:v>
                </c:pt>
                <c:pt idx="79">
                  <c:v>7.8999999999999879</c:v>
                </c:pt>
                <c:pt idx="80">
                  <c:v>7.9999999999999876</c:v>
                </c:pt>
                <c:pt idx="81">
                  <c:v>8.0999999999999872</c:v>
                </c:pt>
                <c:pt idx="82">
                  <c:v>8.1999999999999869</c:v>
                </c:pt>
                <c:pt idx="83">
                  <c:v>8.2999999999999865</c:v>
                </c:pt>
                <c:pt idx="84">
                  <c:v>8.3999999999999861</c:v>
                </c:pt>
                <c:pt idx="85">
                  <c:v>8.4999999999999858</c:v>
                </c:pt>
                <c:pt idx="86">
                  <c:v>8.5999999999999854</c:v>
                </c:pt>
                <c:pt idx="87">
                  <c:v>8.6999999999999851</c:v>
                </c:pt>
                <c:pt idx="88">
                  <c:v>8.7999999999999847</c:v>
                </c:pt>
                <c:pt idx="89">
                  <c:v>8.8999999999999844</c:v>
                </c:pt>
                <c:pt idx="90">
                  <c:v>8.999999999999984</c:v>
                </c:pt>
                <c:pt idx="91">
                  <c:v>9.0999999999999837</c:v>
                </c:pt>
                <c:pt idx="92">
                  <c:v>9.1999999999999833</c:v>
                </c:pt>
                <c:pt idx="93">
                  <c:v>9.2999999999999829</c:v>
                </c:pt>
                <c:pt idx="94">
                  <c:v>9.3999999999999826</c:v>
                </c:pt>
                <c:pt idx="95">
                  <c:v>9.4999999999999822</c:v>
                </c:pt>
                <c:pt idx="96">
                  <c:v>9.5999999999999819</c:v>
                </c:pt>
                <c:pt idx="97">
                  <c:v>9.6999999999999815</c:v>
                </c:pt>
                <c:pt idx="98">
                  <c:v>9.7999999999999812</c:v>
                </c:pt>
                <c:pt idx="99">
                  <c:v>9.8999999999999808</c:v>
                </c:pt>
                <c:pt idx="100">
                  <c:v>9.9999999999999805</c:v>
                </c:pt>
                <c:pt idx="101">
                  <c:v>10.09999999999998</c:v>
                </c:pt>
                <c:pt idx="102">
                  <c:v>10.19999999999998</c:v>
                </c:pt>
                <c:pt idx="103">
                  <c:v>10.299999999999979</c:v>
                </c:pt>
                <c:pt idx="104">
                  <c:v>10.399999999999979</c:v>
                </c:pt>
                <c:pt idx="105">
                  <c:v>10.499999999999979</c:v>
                </c:pt>
                <c:pt idx="106">
                  <c:v>10.599999999999978</c:v>
                </c:pt>
                <c:pt idx="107">
                  <c:v>10.699999999999978</c:v>
                </c:pt>
                <c:pt idx="108">
                  <c:v>10.799999999999978</c:v>
                </c:pt>
                <c:pt idx="109">
                  <c:v>10.899999999999977</c:v>
                </c:pt>
                <c:pt idx="110">
                  <c:v>10.999999999999977</c:v>
                </c:pt>
                <c:pt idx="111">
                  <c:v>11.099999999999977</c:v>
                </c:pt>
                <c:pt idx="112">
                  <c:v>11.199999999999976</c:v>
                </c:pt>
                <c:pt idx="113">
                  <c:v>11.299999999999976</c:v>
                </c:pt>
                <c:pt idx="114">
                  <c:v>11.399999999999975</c:v>
                </c:pt>
                <c:pt idx="115">
                  <c:v>11.499999999999975</c:v>
                </c:pt>
                <c:pt idx="116">
                  <c:v>11.599999999999975</c:v>
                </c:pt>
                <c:pt idx="117">
                  <c:v>11.699999999999974</c:v>
                </c:pt>
                <c:pt idx="118">
                  <c:v>11.799999999999974</c:v>
                </c:pt>
                <c:pt idx="119">
                  <c:v>11.899999999999974</c:v>
                </c:pt>
                <c:pt idx="120">
                  <c:v>11.999999999999973</c:v>
                </c:pt>
                <c:pt idx="121">
                  <c:v>12.099999999999973</c:v>
                </c:pt>
                <c:pt idx="122">
                  <c:v>12.199999999999973</c:v>
                </c:pt>
                <c:pt idx="123">
                  <c:v>12.299999999999972</c:v>
                </c:pt>
                <c:pt idx="124">
                  <c:v>12.399999999999972</c:v>
                </c:pt>
                <c:pt idx="125">
                  <c:v>12.499999999999972</c:v>
                </c:pt>
                <c:pt idx="126">
                  <c:v>12.599999999999971</c:v>
                </c:pt>
                <c:pt idx="127">
                  <c:v>12.699999999999971</c:v>
                </c:pt>
                <c:pt idx="128">
                  <c:v>12.799999999999971</c:v>
                </c:pt>
                <c:pt idx="129">
                  <c:v>12.89999999999997</c:v>
                </c:pt>
                <c:pt idx="130">
                  <c:v>12.99999999999997</c:v>
                </c:pt>
                <c:pt idx="131">
                  <c:v>13.099999999999969</c:v>
                </c:pt>
                <c:pt idx="132">
                  <c:v>13.199999999999969</c:v>
                </c:pt>
                <c:pt idx="133">
                  <c:v>13.299999999999969</c:v>
                </c:pt>
                <c:pt idx="134">
                  <c:v>13.399999999999968</c:v>
                </c:pt>
                <c:pt idx="135">
                  <c:v>13.499999999999968</c:v>
                </c:pt>
                <c:pt idx="136">
                  <c:v>13.599999999999968</c:v>
                </c:pt>
                <c:pt idx="137">
                  <c:v>13.699999999999967</c:v>
                </c:pt>
                <c:pt idx="138">
                  <c:v>13.799999999999967</c:v>
                </c:pt>
                <c:pt idx="139">
                  <c:v>13.899999999999967</c:v>
                </c:pt>
                <c:pt idx="140">
                  <c:v>13.999999999999966</c:v>
                </c:pt>
                <c:pt idx="141">
                  <c:v>14.099999999999966</c:v>
                </c:pt>
                <c:pt idx="142">
                  <c:v>14.199999999999966</c:v>
                </c:pt>
                <c:pt idx="143">
                  <c:v>14.299999999999965</c:v>
                </c:pt>
                <c:pt idx="144">
                  <c:v>14.399999999999965</c:v>
                </c:pt>
                <c:pt idx="145">
                  <c:v>14.499999999999964</c:v>
                </c:pt>
                <c:pt idx="146">
                  <c:v>14.599999999999964</c:v>
                </c:pt>
                <c:pt idx="147">
                  <c:v>14.699999999999964</c:v>
                </c:pt>
                <c:pt idx="148">
                  <c:v>14.799999999999963</c:v>
                </c:pt>
                <c:pt idx="149">
                  <c:v>14.899999999999963</c:v>
                </c:pt>
                <c:pt idx="150">
                  <c:v>14.999999999999963</c:v>
                </c:pt>
                <c:pt idx="151">
                  <c:v>15.099999999999962</c:v>
                </c:pt>
                <c:pt idx="152">
                  <c:v>15.199999999999962</c:v>
                </c:pt>
                <c:pt idx="153">
                  <c:v>15.299999999999962</c:v>
                </c:pt>
                <c:pt idx="154">
                  <c:v>15.399999999999961</c:v>
                </c:pt>
                <c:pt idx="155">
                  <c:v>15.499999999999961</c:v>
                </c:pt>
                <c:pt idx="156">
                  <c:v>15.599999999999961</c:v>
                </c:pt>
                <c:pt idx="157">
                  <c:v>15.69999999999996</c:v>
                </c:pt>
                <c:pt idx="158">
                  <c:v>15.79999999999996</c:v>
                </c:pt>
                <c:pt idx="159">
                  <c:v>15.899999999999959</c:v>
                </c:pt>
                <c:pt idx="160">
                  <c:v>15.999999999999959</c:v>
                </c:pt>
                <c:pt idx="161">
                  <c:v>16.099999999999959</c:v>
                </c:pt>
                <c:pt idx="162">
                  <c:v>16.19999999999996</c:v>
                </c:pt>
                <c:pt idx="163">
                  <c:v>16.299999999999962</c:v>
                </c:pt>
                <c:pt idx="164">
                  <c:v>16.399999999999963</c:v>
                </c:pt>
                <c:pt idx="165">
                  <c:v>16.499999999999964</c:v>
                </c:pt>
                <c:pt idx="166">
                  <c:v>16.599999999999966</c:v>
                </c:pt>
                <c:pt idx="167">
                  <c:v>16.699999999999967</c:v>
                </c:pt>
                <c:pt idx="168">
                  <c:v>16.799999999999969</c:v>
                </c:pt>
                <c:pt idx="169">
                  <c:v>16.89999999999997</c:v>
                </c:pt>
                <c:pt idx="170">
                  <c:v>16.999999999999972</c:v>
                </c:pt>
                <c:pt idx="171">
                  <c:v>17.099999999999973</c:v>
                </c:pt>
                <c:pt idx="172">
                  <c:v>17.199999999999974</c:v>
                </c:pt>
                <c:pt idx="173">
                  <c:v>17.299999999999976</c:v>
                </c:pt>
                <c:pt idx="174">
                  <c:v>17.399999999999977</c:v>
                </c:pt>
                <c:pt idx="175">
                  <c:v>17.499999999999979</c:v>
                </c:pt>
                <c:pt idx="176">
                  <c:v>17.59999999999998</c:v>
                </c:pt>
                <c:pt idx="177">
                  <c:v>17.699999999999982</c:v>
                </c:pt>
                <c:pt idx="178">
                  <c:v>17.799999999999983</c:v>
                </c:pt>
                <c:pt idx="179">
                  <c:v>17.899999999999984</c:v>
                </c:pt>
                <c:pt idx="180">
                  <c:v>17.999999999999986</c:v>
                </c:pt>
                <c:pt idx="181">
                  <c:v>18.099999999999987</c:v>
                </c:pt>
                <c:pt idx="182">
                  <c:v>18.199999999999989</c:v>
                </c:pt>
                <c:pt idx="183">
                  <c:v>18.29999999999999</c:v>
                </c:pt>
                <c:pt idx="184">
                  <c:v>18.399999999999991</c:v>
                </c:pt>
                <c:pt idx="185">
                  <c:v>18.499999999999993</c:v>
                </c:pt>
                <c:pt idx="186">
                  <c:v>18.599999999999994</c:v>
                </c:pt>
                <c:pt idx="187">
                  <c:v>18.699999999999996</c:v>
                </c:pt>
                <c:pt idx="188">
                  <c:v>18.799999999999997</c:v>
                </c:pt>
                <c:pt idx="189">
                  <c:v>18.899999999999999</c:v>
                </c:pt>
                <c:pt idx="190">
                  <c:v>19</c:v>
                </c:pt>
                <c:pt idx="191">
                  <c:v>19.100000000000001</c:v>
                </c:pt>
                <c:pt idx="192">
                  <c:v>19.200000000000003</c:v>
                </c:pt>
                <c:pt idx="193">
                  <c:v>19.300000000000004</c:v>
                </c:pt>
                <c:pt idx="194">
                  <c:v>19.400000000000006</c:v>
                </c:pt>
                <c:pt idx="195">
                  <c:v>19.500000000000007</c:v>
                </c:pt>
                <c:pt idx="196">
                  <c:v>19.600000000000009</c:v>
                </c:pt>
                <c:pt idx="197">
                  <c:v>19.70000000000001</c:v>
                </c:pt>
                <c:pt idx="198">
                  <c:v>19.800000000000011</c:v>
                </c:pt>
                <c:pt idx="199">
                  <c:v>19.900000000000013</c:v>
                </c:pt>
                <c:pt idx="200">
                  <c:v>20.000000000000014</c:v>
                </c:pt>
                <c:pt idx="201">
                  <c:v>20.100000000000016</c:v>
                </c:pt>
                <c:pt idx="202">
                  <c:v>20.200000000000017</c:v>
                </c:pt>
                <c:pt idx="203">
                  <c:v>20.300000000000018</c:v>
                </c:pt>
                <c:pt idx="204">
                  <c:v>20.40000000000002</c:v>
                </c:pt>
                <c:pt idx="205">
                  <c:v>20.500000000000021</c:v>
                </c:pt>
                <c:pt idx="206">
                  <c:v>20.600000000000023</c:v>
                </c:pt>
                <c:pt idx="207">
                  <c:v>20.700000000000024</c:v>
                </c:pt>
                <c:pt idx="208">
                  <c:v>20.800000000000026</c:v>
                </c:pt>
                <c:pt idx="209">
                  <c:v>20.900000000000027</c:v>
                </c:pt>
                <c:pt idx="210">
                  <c:v>21.000000000000028</c:v>
                </c:pt>
                <c:pt idx="211">
                  <c:v>21.10000000000003</c:v>
                </c:pt>
                <c:pt idx="212">
                  <c:v>21.200000000000031</c:v>
                </c:pt>
                <c:pt idx="213">
                  <c:v>21.300000000000033</c:v>
                </c:pt>
                <c:pt idx="214">
                  <c:v>21.400000000000034</c:v>
                </c:pt>
                <c:pt idx="215">
                  <c:v>21.500000000000036</c:v>
                </c:pt>
                <c:pt idx="216">
                  <c:v>21.600000000000037</c:v>
                </c:pt>
                <c:pt idx="217">
                  <c:v>21.700000000000038</c:v>
                </c:pt>
                <c:pt idx="218">
                  <c:v>21.80000000000004</c:v>
                </c:pt>
                <c:pt idx="219">
                  <c:v>21.900000000000041</c:v>
                </c:pt>
                <c:pt idx="220">
                  <c:v>22.000000000000043</c:v>
                </c:pt>
                <c:pt idx="221">
                  <c:v>22.100000000000044</c:v>
                </c:pt>
                <c:pt idx="222">
                  <c:v>22.200000000000045</c:v>
                </c:pt>
                <c:pt idx="223">
                  <c:v>22.300000000000047</c:v>
                </c:pt>
                <c:pt idx="224">
                  <c:v>22.400000000000048</c:v>
                </c:pt>
                <c:pt idx="225">
                  <c:v>22.50000000000005</c:v>
                </c:pt>
                <c:pt idx="226">
                  <c:v>22.600000000000051</c:v>
                </c:pt>
                <c:pt idx="227">
                  <c:v>22.700000000000053</c:v>
                </c:pt>
                <c:pt idx="228">
                  <c:v>22.800000000000054</c:v>
                </c:pt>
                <c:pt idx="229">
                  <c:v>22.900000000000055</c:v>
                </c:pt>
                <c:pt idx="230">
                  <c:v>23.000000000000057</c:v>
                </c:pt>
                <c:pt idx="231">
                  <c:v>23.100000000000058</c:v>
                </c:pt>
                <c:pt idx="232">
                  <c:v>23.20000000000006</c:v>
                </c:pt>
                <c:pt idx="233">
                  <c:v>23.300000000000061</c:v>
                </c:pt>
                <c:pt idx="234">
                  <c:v>23.400000000000063</c:v>
                </c:pt>
                <c:pt idx="235">
                  <c:v>23.500000000000064</c:v>
                </c:pt>
                <c:pt idx="236">
                  <c:v>23.600000000000065</c:v>
                </c:pt>
                <c:pt idx="237">
                  <c:v>23.700000000000067</c:v>
                </c:pt>
                <c:pt idx="238">
                  <c:v>23.800000000000068</c:v>
                </c:pt>
                <c:pt idx="239">
                  <c:v>23.90000000000007</c:v>
                </c:pt>
                <c:pt idx="240">
                  <c:v>24.000000000000071</c:v>
                </c:pt>
                <c:pt idx="241">
                  <c:v>24.100000000000072</c:v>
                </c:pt>
                <c:pt idx="242">
                  <c:v>24.200000000000074</c:v>
                </c:pt>
                <c:pt idx="243">
                  <c:v>24.300000000000075</c:v>
                </c:pt>
                <c:pt idx="244">
                  <c:v>24.400000000000077</c:v>
                </c:pt>
                <c:pt idx="245">
                  <c:v>24.500000000000078</c:v>
                </c:pt>
                <c:pt idx="246">
                  <c:v>24.60000000000008</c:v>
                </c:pt>
                <c:pt idx="247">
                  <c:v>24.700000000000081</c:v>
                </c:pt>
                <c:pt idx="248">
                  <c:v>24.800000000000082</c:v>
                </c:pt>
                <c:pt idx="249">
                  <c:v>24.900000000000084</c:v>
                </c:pt>
                <c:pt idx="250">
                  <c:v>25.000000000000085</c:v>
                </c:pt>
                <c:pt idx="251">
                  <c:v>25.100000000000087</c:v>
                </c:pt>
                <c:pt idx="252">
                  <c:v>25.200000000000088</c:v>
                </c:pt>
                <c:pt idx="253">
                  <c:v>25.30000000000009</c:v>
                </c:pt>
                <c:pt idx="254">
                  <c:v>25.400000000000091</c:v>
                </c:pt>
                <c:pt idx="255">
                  <c:v>25.500000000000092</c:v>
                </c:pt>
                <c:pt idx="256">
                  <c:v>25.600000000000094</c:v>
                </c:pt>
                <c:pt idx="257">
                  <c:v>25.700000000000095</c:v>
                </c:pt>
                <c:pt idx="258">
                  <c:v>25.800000000000097</c:v>
                </c:pt>
                <c:pt idx="259">
                  <c:v>25.900000000000098</c:v>
                </c:pt>
                <c:pt idx="260">
                  <c:v>26.000000000000099</c:v>
                </c:pt>
                <c:pt idx="261">
                  <c:v>26.100000000000101</c:v>
                </c:pt>
                <c:pt idx="262">
                  <c:v>26.200000000000102</c:v>
                </c:pt>
                <c:pt idx="263">
                  <c:v>26.300000000000104</c:v>
                </c:pt>
                <c:pt idx="264">
                  <c:v>26.400000000000105</c:v>
                </c:pt>
                <c:pt idx="265">
                  <c:v>26.500000000000107</c:v>
                </c:pt>
                <c:pt idx="266">
                  <c:v>26.600000000000108</c:v>
                </c:pt>
                <c:pt idx="267">
                  <c:v>26.700000000000109</c:v>
                </c:pt>
                <c:pt idx="268">
                  <c:v>26.800000000000111</c:v>
                </c:pt>
                <c:pt idx="269">
                  <c:v>26.900000000000112</c:v>
                </c:pt>
                <c:pt idx="270">
                  <c:v>27.000000000000114</c:v>
                </c:pt>
                <c:pt idx="271">
                  <c:v>27.100000000000115</c:v>
                </c:pt>
                <c:pt idx="272">
                  <c:v>27.200000000000117</c:v>
                </c:pt>
                <c:pt idx="273">
                  <c:v>27.300000000000118</c:v>
                </c:pt>
                <c:pt idx="274">
                  <c:v>27.400000000000119</c:v>
                </c:pt>
                <c:pt idx="275">
                  <c:v>27.500000000000121</c:v>
                </c:pt>
                <c:pt idx="276">
                  <c:v>27.600000000000122</c:v>
                </c:pt>
                <c:pt idx="277">
                  <c:v>27.700000000000124</c:v>
                </c:pt>
                <c:pt idx="278">
                  <c:v>27.800000000000125</c:v>
                </c:pt>
                <c:pt idx="279">
                  <c:v>27.900000000000126</c:v>
                </c:pt>
                <c:pt idx="280">
                  <c:v>28.000000000000128</c:v>
                </c:pt>
                <c:pt idx="281">
                  <c:v>28.100000000000129</c:v>
                </c:pt>
                <c:pt idx="282">
                  <c:v>28.200000000000131</c:v>
                </c:pt>
                <c:pt idx="283">
                  <c:v>28.300000000000132</c:v>
                </c:pt>
                <c:pt idx="284">
                  <c:v>28.400000000000134</c:v>
                </c:pt>
                <c:pt idx="285">
                  <c:v>28.500000000000135</c:v>
                </c:pt>
                <c:pt idx="286">
                  <c:v>28.600000000000136</c:v>
                </c:pt>
                <c:pt idx="287">
                  <c:v>28.700000000000138</c:v>
                </c:pt>
                <c:pt idx="288">
                  <c:v>28.800000000000139</c:v>
                </c:pt>
                <c:pt idx="289">
                  <c:v>28.900000000000141</c:v>
                </c:pt>
                <c:pt idx="290">
                  <c:v>29.000000000000142</c:v>
                </c:pt>
                <c:pt idx="291">
                  <c:v>29.100000000000144</c:v>
                </c:pt>
                <c:pt idx="292">
                  <c:v>29.200000000000145</c:v>
                </c:pt>
                <c:pt idx="293">
                  <c:v>29.300000000000146</c:v>
                </c:pt>
                <c:pt idx="294">
                  <c:v>29.400000000000148</c:v>
                </c:pt>
                <c:pt idx="295">
                  <c:v>29.500000000000149</c:v>
                </c:pt>
                <c:pt idx="296">
                  <c:v>29.600000000000151</c:v>
                </c:pt>
                <c:pt idx="297">
                  <c:v>29.700000000000152</c:v>
                </c:pt>
                <c:pt idx="298">
                  <c:v>29.800000000000153</c:v>
                </c:pt>
                <c:pt idx="299">
                  <c:v>29.900000000000155</c:v>
                </c:pt>
                <c:pt idx="300">
                  <c:v>30.000000000000156</c:v>
                </c:pt>
                <c:pt idx="301">
                  <c:v>30.100000000000158</c:v>
                </c:pt>
                <c:pt idx="302">
                  <c:v>30.200000000000159</c:v>
                </c:pt>
                <c:pt idx="303">
                  <c:v>30.300000000000161</c:v>
                </c:pt>
                <c:pt idx="304">
                  <c:v>30.400000000000162</c:v>
                </c:pt>
                <c:pt idx="305">
                  <c:v>30.500000000000163</c:v>
                </c:pt>
                <c:pt idx="306">
                  <c:v>30.600000000000165</c:v>
                </c:pt>
                <c:pt idx="307">
                  <c:v>30.700000000000166</c:v>
                </c:pt>
                <c:pt idx="308">
                  <c:v>30.800000000000168</c:v>
                </c:pt>
                <c:pt idx="309">
                  <c:v>30.900000000000169</c:v>
                </c:pt>
                <c:pt idx="310">
                  <c:v>31.000000000000171</c:v>
                </c:pt>
                <c:pt idx="311">
                  <c:v>31.100000000000172</c:v>
                </c:pt>
                <c:pt idx="312">
                  <c:v>31.200000000000173</c:v>
                </c:pt>
                <c:pt idx="313">
                  <c:v>31.300000000000175</c:v>
                </c:pt>
                <c:pt idx="314">
                  <c:v>31.400000000000176</c:v>
                </c:pt>
                <c:pt idx="315">
                  <c:v>31.500000000000178</c:v>
                </c:pt>
                <c:pt idx="316">
                  <c:v>31.600000000000179</c:v>
                </c:pt>
                <c:pt idx="317">
                  <c:v>31.70000000000018</c:v>
                </c:pt>
                <c:pt idx="318">
                  <c:v>31.800000000000182</c:v>
                </c:pt>
                <c:pt idx="319">
                  <c:v>31.900000000000183</c:v>
                </c:pt>
                <c:pt idx="320">
                  <c:v>32.000000000000185</c:v>
                </c:pt>
                <c:pt idx="321">
                  <c:v>32.100000000000186</c:v>
                </c:pt>
                <c:pt idx="322">
                  <c:v>32.200000000000188</c:v>
                </c:pt>
                <c:pt idx="323">
                  <c:v>32.300000000000189</c:v>
                </c:pt>
                <c:pt idx="324">
                  <c:v>32.40000000000019</c:v>
                </c:pt>
                <c:pt idx="325">
                  <c:v>32.500000000000192</c:v>
                </c:pt>
                <c:pt idx="326">
                  <c:v>32.600000000000193</c:v>
                </c:pt>
                <c:pt idx="327">
                  <c:v>32.700000000000195</c:v>
                </c:pt>
                <c:pt idx="328">
                  <c:v>32.800000000000196</c:v>
                </c:pt>
                <c:pt idx="329">
                  <c:v>32.900000000000198</c:v>
                </c:pt>
                <c:pt idx="330">
                  <c:v>33.000000000000199</c:v>
                </c:pt>
                <c:pt idx="331">
                  <c:v>33.1000000000002</c:v>
                </c:pt>
                <c:pt idx="332">
                  <c:v>33.200000000000202</c:v>
                </c:pt>
                <c:pt idx="333">
                  <c:v>33.300000000000203</c:v>
                </c:pt>
                <c:pt idx="334">
                  <c:v>33.400000000000205</c:v>
                </c:pt>
                <c:pt idx="335">
                  <c:v>33.500000000000206</c:v>
                </c:pt>
                <c:pt idx="336">
                  <c:v>33.600000000000207</c:v>
                </c:pt>
                <c:pt idx="337">
                  <c:v>33.700000000000209</c:v>
                </c:pt>
                <c:pt idx="338">
                  <c:v>33.80000000000021</c:v>
                </c:pt>
                <c:pt idx="339">
                  <c:v>33.900000000000212</c:v>
                </c:pt>
                <c:pt idx="340">
                  <c:v>34.000000000000213</c:v>
                </c:pt>
                <c:pt idx="341">
                  <c:v>34.100000000000215</c:v>
                </c:pt>
                <c:pt idx="342">
                  <c:v>34.200000000000216</c:v>
                </c:pt>
                <c:pt idx="343">
                  <c:v>34.300000000000217</c:v>
                </c:pt>
                <c:pt idx="344">
                  <c:v>34.400000000000219</c:v>
                </c:pt>
                <c:pt idx="345">
                  <c:v>34.50000000000022</c:v>
                </c:pt>
                <c:pt idx="346">
                  <c:v>34.600000000000222</c:v>
                </c:pt>
                <c:pt idx="347">
                  <c:v>34.700000000000223</c:v>
                </c:pt>
                <c:pt idx="348">
                  <c:v>34.800000000000225</c:v>
                </c:pt>
                <c:pt idx="349">
                  <c:v>34.900000000000226</c:v>
                </c:pt>
                <c:pt idx="350">
                  <c:v>35.000000000000227</c:v>
                </c:pt>
                <c:pt idx="351">
                  <c:v>35.100000000000229</c:v>
                </c:pt>
                <c:pt idx="352">
                  <c:v>35.20000000000023</c:v>
                </c:pt>
                <c:pt idx="353">
                  <c:v>35.300000000000232</c:v>
                </c:pt>
                <c:pt idx="354">
                  <c:v>35.400000000000233</c:v>
                </c:pt>
                <c:pt idx="355">
                  <c:v>35.500000000000234</c:v>
                </c:pt>
                <c:pt idx="356">
                  <c:v>35.600000000000236</c:v>
                </c:pt>
                <c:pt idx="357">
                  <c:v>35.700000000000237</c:v>
                </c:pt>
                <c:pt idx="358">
                  <c:v>35.800000000000239</c:v>
                </c:pt>
                <c:pt idx="359">
                  <c:v>35.90000000000024</c:v>
                </c:pt>
                <c:pt idx="360">
                  <c:v>36.000000000000242</c:v>
                </c:pt>
                <c:pt idx="361">
                  <c:v>36.100000000000243</c:v>
                </c:pt>
                <c:pt idx="362">
                  <c:v>36.200000000000244</c:v>
                </c:pt>
                <c:pt idx="363">
                  <c:v>36.300000000000246</c:v>
                </c:pt>
                <c:pt idx="364">
                  <c:v>36.400000000000247</c:v>
                </c:pt>
                <c:pt idx="365">
                  <c:v>36.500000000000249</c:v>
                </c:pt>
                <c:pt idx="366">
                  <c:v>36.60000000000025</c:v>
                </c:pt>
                <c:pt idx="367">
                  <c:v>36.700000000000252</c:v>
                </c:pt>
                <c:pt idx="368">
                  <c:v>36.800000000000253</c:v>
                </c:pt>
                <c:pt idx="369">
                  <c:v>36.900000000000254</c:v>
                </c:pt>
                <c:pt idx="370">
                  <c:v>37.000000000000256</c:v>
                </c:pt>
                <c:pt idx="371">
                  <c:v>37.100000000000257</c:v>
                </c:pt>
                <c:pt idx="372">
                  <c:v>37.200000000000259</c:v>
                </c:pt>
                <c:pt idx="373">
                  <c:v>37.30000000000026</c:v>
                </c:pt>
                <c:pt idx="374">
                  <c:v>37.400000000000261</c:v>
                </c:pt>
                <c:pt idx="375">
                  <c:v>37.500000000000263</c:v>
                </c:pt>
                <c:pt idx="376">
                  <c:v>37.600000000000264</c:v>
                </c:pt>
                <c:pt idx="377">
                  <c:v>37.700000000000266</c:v>
                </c:pt>
                <c:pt idx="378">
                  <c:v>37.800000000000267</c:v>
                </c:pt>
                <c:pt idx="379">
                  <c:v>37.900000000000269</c:v>
                </c:pt>
                <c:pt idx="380">
                  <c:v>38.00000000000027</c:v>
                </c:pt>
                <c:pt idx="381">
                  <c:v>38.100000000000271</c:v>
                </c:pt>
                <c:pt idx="382">
                  <c:v>38.200000000000273</c:v>
                </c:pt>
                <c:pt idx="383">
                  <c:v>38.300000000000274</c:v>
                </c:pt>
                <c:pt idx="384">
                  <c:v>38.400000000000276</c:v>
                </c:pt>
                <c:pt idx="385">
                  <c:v>38.500000000000277</c:v>
                </c:pt>
                <c:pt idx="386">
                  <c:v>38.600000000000279</c:v>
                </c:pt>
                <c:pt idx="387">
                  <c:v>38.70000000000028</c:v>
                </c:pt>
                <c:pt idx="388">
                  <c:v>38.800000000000281</c:v>
                </c:pt>
                <c:pt idx="389">
                  <c:v>38.900000000000283</c:v>
                </c:pt>
                <c:pt idx="390">
                  <c:v>39.000000000000284</c:v>
                </c:pt>
                <c:pt idx="391">
                  <c:v>39.100000000000286</c:v>
                </c:pt>
                <c:pt idx="392">
                  <c:v>39.200000000000287</c:v>
                </c:pt>
                <c:pt idx="393">
                  <c:v>39.300000000000288</c:v>
                </c:pt>
                <c:pt idx="394">
                  <c:v>39.40000000000029</c:v>
                </c:pt>
                <c:pt idx="395">
                  <c:v>39.500000000000291</c:v>
                </c:pt>
                <c:pt idx="396">
                  <c:v>39.600000000000293</c:v>
                </c:pt>
                <c:pt idx="397">
                  <c:v>39.700000000000294</c:v>
                </c:pt>
                <c:pt idx="398">
                  <c:v>39.800000000000296</c:v>
                </c:pt>
                <c:pt idx="399">
                  <c:v>39.900000000000297</c:v>
                </c:pt>
                <c:pt idx="400">
                  <c:v>40.000000000000298</c:v>
                </c:pt>
                <c:pt idx="401">
                  <c:v>40.1000000000003</c:v>
                </c:pt>
                <c:pt idx="402">
                  <c:v>40.200000000000301</c:v>
                </c:pt>
                <c:pt idx="403">
                  <c:v>40.300000000000303</c:v>
                </c:pt>
                <c:pt idx="404">
                  <c:v>40.400000000000304</c:v>
                </c:pt>
                <c:pt idx="405">
                  <c:v>40.500000000000306</c:v>
                </c:pt>
                <c:pt idx="406">
                  <c:v>40.600000000000307</c:v>
                </c:pt>
                <c:pt idx="407">
                  <c:v>40.700000000000308</c:v>
                </c:pt>
                <c:pt idx="408">
                  <c:v>40.80000000000031</c:v>
                </c:pt>
                <c:pt idx="409">
                  <c:v>40.900000000000311</c:v>
                </c:pt>
                <c:pt idx="410">
                  <c:v>41.000000000000313</c:v>
                </c:pt>
                <c:pt idx="411">
                  <c:v>41.100000000000314</c:v>
                </c:pt>
                <c:pt idx="412">
                  <c:v>41.200000000000315</c:v>
                </c:pt>
                <c:pt idx="413">
                  <c:v>41.300000000000317</c:v>
                </c:pt>
                <c:pt idx="414">
                  <c:v>41.400000000000318</c:v>
                </c:pt>
                <c:pt idx="415">
                  <c:v>41.50000000000032</c:v>
                </c:pt>
                <c:pt idx="416">
                  <c:v>41.600000000000321</c:v>
                </c:pt>
                <c:pt idx="417">
                  <c:v>41.700000000000323</c:v>
                </c:pt>
                <c:pt idx="418">
                  <c:v>41.800000000000324</c:v>
                </c:pt>
                <c:pt idx="419">
                  <c:v>41.900000000000325</c:v>
                </c:pt>
                <c:pt idx="420">
                  <c:v>42.000000000000327</c:v>
                </c:pt>
                <c:pt idx="421">
                  <c:v>42.100000000000328</c:v>
                </c:pt>
                <c:pt idx="422">
                  <c:v>42.20000000000033</c:v>
                </c:pt>
                <c:pt idx="423">
                  <c:v>42.300000000000331</c:v>
                </c:pt>
                <c:pt idx="424">
                  <c:v>42.400000000000333</c:v>
                </c:pt>
                <c:pt idx="425">
                  <c:v>42.500000000000334</c:v>
                </c:pt>
                <c:pt idx="426">
                  <c:v>42.600000000000335</c:v>
                </c:pt>
                <c:pt idx="427">
                  <c:v>42.700000000000337</c:v>
                </c:pt>
                <c:pt idx="428">
                  <c:v>42.800000000000338</c:v>
                </c:pt>
                <c:pt idx="429">
                  <c:v>42.90000000000034</c:v>
                </c:pt>
                <c:pt idx="430">
                  <c:v>43.000000000000341</c:v>
                </c:pt>
                <c:pt idx="431">
                  <c:v>43.100000000000342</c:v>
                </c:pt>
                <c:pt idx="432">
                  <c:v>43.200000000000344</c:v>
                </c:pt>
                <c:pt idx="433">
                  <c:v>43.300000000000345</c:v>
                </c:pt>
                <c:pt idx="434">
                  <c:v>43.400000000000347</c:v>
                </c:pt>
                <c:pt idx="435">
                  <c:v>43.500000000000348</c:v>
                </c:pt>
                <c:pt idx="436">
                  <c:v>43.60000000000035</c:v>
                </c:pt>
                <c:pt idx="437">
                  <c:v>43.700000000000351</c:v>
                </c:pt>
                <c:pt idx="438">
                  <c:v>43.800000000000352</c:v>
                </c:pt>
                <c:pt idx="439">
                  <c:v>43.900000000000354</c:v>
                </c:pt>
                <c:pt idx="440">
                  <c:v>44.000000000000355</c:v>
                </c:pt>
                <c:pt idx="441">
                  <c:v>44.100000000000357</c:v>
                </c:pt>
                <c:pt idx="442">
                  <c:v>44.200000000000358</c:v>
                </c:pt>
                <c:pt idx="443">
                  <c:v>44.30000000000036</c:v>
                </c:pt>
                <c:pt idx="444">
                  <c:v>44.400000000000361</c:v>
                </c:pt>
                <c:pt idx="445">
                  <c:v>44.500000000000362</c:v>
                </c:pt>
                <c:pt idx="446">
                  <c:v>44.600000000000364</c:v>
                </c:pt>
                <c:pt idx="447">
                  <c:v>44.700000000000365</c:v>
                </c:pt>
                <c:pt idx="448">
                  <c:v>44.800000000000367</c:v>
                </c:pt>
                <c:pt idx="449">
                  <c:v>44.900000000000368</c:v>
                </c:pt>
                <c:pt idx="450">
                  <c:v>45.000000000000369</c:v>
                </c:pt>
                <c:pt idx="451">
                  <c:v>45.100000000000371</c:v>
                </c:pt>
                <c:pt idx="452">
                  <c:v>45.200000000000372</c:v>
                </c:pt>
                <c:pt idx="453">
                  <c:v>45.300000000000374</c:v>
                </c:pt>
                <c:pt idx="454">
                  <c:v>45.400000000000375</c:v>
                </c:pt>
                <c:pt idx="455">
                  <c:v>45.500000000000377</c:v>
                </c:pt>
                <c:pt idx="456">
                  <c:v>45.600000000000378</c:v>
                </c:pt>
                <c:pt idx="457">
                  <c:v>45.700000000000379</c:v>
                </c:pt>
                <c:pt idx="458">
                  <c:v>45.800000000000381</c:v>
                </c:pt>
                <c:pt idx="459">
                  <c:v>45.900000000000382</c:v>
                </c:pt>
                <c:pt idx="460">
                  <c:v>46.000000000000384</c:v>
                </c:pt>
                <c:pt idx="461">
                  <c:v>46.100000000000385</c:v>
                </c:pt>
                <c:pt idx="462">
                  <c:v>46.200000000000387</c:v>
                </c:pt>
                <c:pt idx="463">
                  <c:v>46.300000000000388</c:v>
                </c:pt>
                <c:pt idx="464">
                  <c:v>46.400000000000389</c:v>
                </c:pt>
                <c:pt idx="465">
                  <c:v>46.500000000000391</c:v>
                </c:pt>
                <c:pt idx="466">
                  <c:v>46.600000000000392</c:v>
                </c:pt>
                <c:pt idx="467">
                  <c:v>46.700000000000394</c:v>
                </c:pt>
                <c:pt idx="468">
                  <c:v>46.800000000000395</c:v>
                </c:pt>
                <c:pt idx="469">
                  <c:v>46.900000000000396</c:v>
                </c:pt>
                <c:pt idx="470">
                  <c:v>47.000000000000398</c:v>
                </c:pt>
                <c:pt idx="471">
                  <c:v>47.100000000000399</c:v>
                </c:pt>
                <c:pt idx="472">
                  <c:v>47.200000000000401</c:v>
                </c:pt>
                <c:pt idx="473">
                  <c:v>47.300000000000402</c:v>
                </c:pt>
                <c:pt idx="474">
                  <c:v>47.400000000000404</c:v>
                </c:pt>
                <c:pt idx="475">
                  <c:v>47.500000000000405</c:v>
                </c:pt>
                <c:pt idx="476">
                  <c:v>47.600000000000406</c:v>
                </c:pt>
                <c:pt idx="477">
                  <c:v>47.700000000000408</c:v>
                </c:pt>
                <c:pt idx="478">
                  <c:v>47.800000000000409</c:v>
                </c:pt>
                <c:pt idx="479">
                  <c:v>47.900000000000411</c:v>
                </c:pt>
                <c:pt idx="480">
                  <c:v>48.000000000000412</c:v>
                </c:pt>
                <c:pt idx="481">
                  <c:v>48.100000000000414</c:v>
                </c:pt>
                <c:pt idx="482">
                  <c:v>48.200000000000415</c:v>
                </c:pt>
                <c:pt idx="483">
                  <c:v>48.300000000000416</c:v>
                </c:pt>
                <c:pt idx="484">
                  <c:v>48.400000000000418</c:v>
                </c:pt>
                <c:pt idx="485">
                  <c:v>48.500000000000419</c:v>
                </c:pt>
                <c:pt idx="486">
                  <c:v>48.600000000000421</c:v>
                </c:pt>
                <c:pt idx="487">
                  <c:v>48.700000000000422</c:v>
                </c:pt>
                <c:pt idx="488">
                  <c:v>48.800000000000423</c:v>
                </c:pt>
                <c:pt idx="489">
                  <c:v>48.900000000000425</c:v>
                </c:pt>
                <c:pt idx="490">
                  <c:v>49.000000000000426</c:v>
                </c:pt>
                <c:pt idx="491">
                  <c:v>49.100000000000428</c:v>
                </c:pt>
                <c:pt idx="492">
                  <c:v>49.200000000000429</c:v>
                </c:pt>
                <c:pt idx="493">
                  <c:v>49.300000000000431</c:v>
                </c:pt>
                <c:pt idx="494">
                  <c:v>49.400000000000432</c:v>
                </c:pt>
                <c:pt idx="495">
                  <c:v>49.500000000000433</c:v>
                </c:pt>
                <c:pt idx="496">
                  <c:v>49.600000000000435</c:v>
                </c:pt>
                <c:pt idx="497">
                  <c:v>49.700000000000436</c:v>
                </c:pt>
                <c:pt idx="498">
                  <c:v>49.800000000000438</c:v>
                </c:pt>
                <c:pt idx="499">
                  <c:v>49.900000000000439</c:v>
                </c:pt>
                <c:pt idx="500">
                  <c:v>50.000000000000441</c:v>
                </c:pt>
              </c:numCache>
            </c:numRef>
          </c:cat>
          <c:val>
            <c:numRef>
              <c:f>'(32.1)'!$B$28:$B$528</c:f>
              <c:numCache>
                <c:formatCode>General</c:formatCode>
                <c:ptCount val="501"/>
                <c:pt idx="0">
                  <c:v>9.166666666666666E-2</c:v>
                </c:pt>
                <c:pt idx="1">
                  <c:v>9.0830228421176426E-2</c:v>
                </c:pt>
                <c:pt idx="2">
                  <c:v>9.0001422491379129E-2</c:v>
                </c:pt>
                <c:pt idx="3">
                  <c:v>8.9180179234066612E-2</c:v>
                </c:pt>
                <c:pt idx="4">
                  <c:v>8.8366429641509731E-2</c:v>
                </c:pt>
                <c:pt idx="5">
                  <c:v>8.7560105335659763E-2</c:v>
                </c:pt>
                <c:pt idx="6">
                  <c:v>8.6761138562402682E-2</c:v>
                </c:pt>
                <c:pt idx="7">
                  <c:v>8.5969462185865902E-2</c:v>
                </c:pt>
                <c:pt idx="8">
                  <c:v>8.5185009682776994E-2</c:v>
                </c:pt>
                <c:pt idx="9">
                  <c:v>8.4407715136873743E-2</c:v>
                </c:pt>
                <c:pt idx="10">
                  <c:v>8.3637513233365463E-2</c:v>
                </c:pt>
                <c:pt idx="11">
                  <c:v>8.2874339253444562E-2</c:v>
                </c:pt>
                <c:pt idx="12">
                  <c:v>8.2118129068848411E-2</c:v>
                </c:pt>
                <c:pt idx="13">
                  <c:v>8.1368819136470733E-2</c:v>
                </c:pt>
                <c:pt idx="14">
                  <c:v>8.0626346493022125E-2</c:v>
                </c:pt>
                <c:pt idx="15">
                  <c:v>7.989064874973946E-2</c:v>
                </c:pt>
                <c:pt idx="16">
                  <c:v>7.9161664087143369E-2</c:v>
                </c:pt>
                <c:pt idx="17">
                  <c:v>7.8439331249843688E-2</c:v>
                </c:pt>
                <c:pt idx="18">
                  <c:v>7.7723589541392274E-2</c:v>
                </c:pt>
                <c:pt idx="19">
                  <c:v>7.7014378819182772E-2</c:v>
                </c:pt>
                <c:pt idx="20">
                  <c:v>7.6311639489396899E-2</c:v>
                </c:pt>
                <c:pt idx="21">
                  <c:v>7.5615312501996976E-2</c:v>
                </c:pt>
                <c:pt idx="22">
                  <c:v>7.4925339345763883E-2</c:v>
                </c:pt>
                <c:pt idx="23">
                  <c:v>7.4241662043380646E-2</c:v>
                </c:pt>
                <c:pt idx="24">
                  <c:v>7.3564223146560526E-2</c:v>
                </c:pt>
                <c:pt idx="25">
                  <c:v>7.2892965731219853E-2</c:v>
                </c:pt>
                <c:pt idx="26">
                  <c:v>7.2227833392694757E-2</c:v>
                </c:pt>
                <c:pt idx="27">
                  <c:v>7.1568770241001514E-2</c:v>
                </c:pt>
                <c:pt idx="28">
                  <c:v>7.0915720896140316E-2</c:v>
                </c:pt>
                <c:pt idx="29">
                  <c:v>7.026863048344166E-2</c:v>
                </c:pt>
                <c:pt idx="30">
                  <c:v>6.9627444628955426E-2</c:v>
                </c:pt>
                <c:pt idx="31">
                  <c:v>6.899210945488185E-2</c:v>
                </c:pt>
                <c:pt idx="32">
                  <c:v>6.8362571575044273E-2</c:v>
                </c:pt>
                <c:pt idx="33">
                  <c:v>6.7738778090403212E-2</c:v>
                </c:pt>
                <c:pt idx="34">
                  <c:v>6.7120676584611322E-2</c:v>
                </c:pt>
                <c:pt idx="35">
                  <c:v>6.6508215119608971E-2</c:v>
                </c:pt>
                <c:pt idx="36">
                  <c:v>6.5901342231259888E-2</c:v>
                </c:pt>
                <c:pt idx="37">
                  <c:v>6.5300006925026799E-2</c:v>
                </c:pt>
                <c:pt idx="38">
                  <c:v>6.4704158671686399E-2</c:v>
                </c:pt>
                <c:pt idx="39">
                  <c:v>6.4113747403083482E-2</c:v>
                </c:pt>
                <c:pt idx="40">
                  <c:v>6.3528723507923796E-2</c:v>
                </c:pt>
                <c:pt idx="41">
                  <c:v>6.2949037827605234E-2</c:v>
                </c:pt>
                <c:pt idx="42">
                  <c:v>6.2374641652087191E-2</c:v>
                </c:pt>
                <c:pt idx="43">
                  <c:v>6.1805486715797518E-2</c:v>
                </c:pt>
                <c:pt idx="44">
                  <c:v>6.1241525193576812E-2</c:v>
                </c:pt>
                <c:pt idx="45">
                  <c:v>6.068270969665978E-2</c:v>
                </c:pt>
                <c:pt idx="46">
                  <c:v>6.0128993268693233E-2</c:v>
                </c:pt>
                <c:pt idx="47">
                  <c:v>5.9580329381790399E-2</c:v>
                </c:pt>
                <c:pt idx="48">
                  <c:v>5.9036671932621292E-2</c:v>
                </c:pt>
                <c:pt idx="49">
                  <c:v>5.8497975238538703E-2</c:v>
                </c:pt>
                <c:pt idx="50">
                  <c:v>5.7964194033739563E-2</c:v>
                </c:pt>
                <c:pt idx="51">
                  <c:v>5.7435283465461354E-2</c:v>
                </c:pt>
                <c:pt idx="52">
                  <c:v>5.6911199090213166E-2</c:v>
                </c:pt>
                <c:pt idx="53">
                  <c:v>5.6391896870041203E-2</c:v>
                </c:pt>
                <c:pt idx="54">
                  <c:v>5.5877333168828362E-2</c:v>
                </c:pt>
                <c:pt idx="55">
                  <c:v>5.5367464748627547E-2</c:v>
                </c:pt>
                <c:pt idx="56">
                  <c:v>5.4862248766028458E-2</c:v>
                </c:pt>
                <c:pt idx="57">
                  <c:v>5.436164276855749E-2</c:v>
                </c:pt>
                <c:pt idx="58">
                  <c:v>5.3865604691110597E-2</c:v>
                </c:pt>
                <c:pt idx="59">
                  <c:v>5.3374092852418557E-2</c:v>
                </c:pt>
                <c:pt idx="60">
                  <c:v>5.2887065951544639E-2</c:v>
                </c:pt>
                <c:pt idx="61">
                  <c:v>5.2404483064414066E-2</c:v>
                </c:pt>
                <c:pt idx="62">
                  <c:v>5.1926303640375295E-2</c:v>
                </c:pt>
                <c:pt idx="63">
                  <c:v>5.1452487498792582E-2</c:v>
                </c:pt>
                <c:pt idx="64">
                  <c:v>5.0982994825669689E-2</c:v>
                </c:pt>
                <c:pt idx="65">
                  <c:v>5.051778617030437E-2</c:v>
                </c:pt>
                <c:pt idx="66">
                  <c:v>5.0056822441973396E-2</c:v>
                </c:pt>
                <c:pt idx="67">
                  <c:v>4.9600064906647798E-2</c:v>
                </c:pt>
                <c:pt idx="68">
                  <c:v>4.9147475183738139E-2</c:v>
                </c:pt>
                <c:pt idx="69">
                  <c:v>4.8699015242869487E-2</c:v>
                </c:pt>
                <c:pt idx="70">
                  <c:v>4.8254647400685691E-2</c:v>
                </c:pt>
                <c:pt idx="71">
                  <c:v>4.7814334317683005E-2</c:v>
                </c:pt>
                <c:pt idx="72">
                  <c:v>4.7378038995072473E-2</c:v>
                </c:pt>
                <c:pt idx="73">
                  <c:v>4.6945724771670944E-2</c:v>
                </c:pt>
                <c:pt idx="74">
                  <c:v>4.6517355320820589E-2</c:v>
                </c:pt>
                <c:pt idx="75">
                  <c:v>4.6092894647336298E-2</c:v>
                </c:pt>
                <c:pt idx="76">
                  <c:v>4.5672307084481195E-2</c:v>
                </c:pt>
                <c:pt idx="77">
                  <c:v>4.5255557290969556E-2</c:v>
                </c:pt>
                <c:pt idx="78">
                  <c:v>4.4842610247997107E-2</c:v>
                </c:pt>
                <c:pt idx="79">
                  <c:v>4.443343125629852E-2</c:v>
                </c:pt>
                <c:pt idx="80">
                  <c:v>4.4027985933231657E-2</c:v>
                </c:pt>
                <c:pt idx="81">
                  <c:v>4.3626240209888444E-2</c:v>
                </c:pt>
                <c:pt idx="82">
                  <c:v>4.3228160328232151E-2</c:v>
                </c:pt>
                <c:pt idx="83">
                  <c:v>4.2833712838260693E-2</c:v>
                </c:pt>
                <c:pt idx="84">
                  <c:v>4.2442864595195959E-2</c:v>
                </c:pt>
                <c:pt idx="85">
                  <c:v>4.205558275669867E-2</c:v>
                </c:pt>
                <c:pt idx="86">
                  <c:v>4.1671834780108684E-2</c:v>
                </c:pt>
                <c:pt idx="87">
                  <c:v>4.1291588419710507E-2</c:v>
                </c:pt>
                <c:pt idx="88">
                  <c:v>4.0914811724023732E-2</c:v>
                </c:pt>
                <c:pt idx="89">
                  <c:v>4.0541473033118218E-2</c:v>
                </c:pt>
                <c:pt idx="90">
                  <c:v>4.017154097595374E-2</c:v>
                </c:pt>
                <c:pt idx="91">
                  <c:v>3.9804984467743935E-2</c:v>
                </c:pt>
                <c:pt idx="92">
                  <c:v>3.9441772707344308E-2</c:v>
                </c:pt>
                <c:pt idx="93">
                  <c:v>3.908187517466407E-2</c:v>
                </c:pt>
                <c:pt idx="94">
                  <c:v>3.8725261628101547E-2</c:v>
                </c:pt>
                <c:pt idx="95">
                  <c:v>3.8371902102003086E-2</c:v>
                </c:pt>
                <c:pt idx="96">
                  <c:v>3.8021766904145021E-2</c:v>
                </c:pt>
                <c:pt idx="97">
                  <c:v>3.7674826613238753E-2</c:v>
                </c:pt>
                <c:pt idx="98">
                  <c:v>3.7331052076458468E-2</c:v>
                </c:pt>
                <c:pt idx="99">
                  <c:v>3.6990414406991509E-2</c:v>
                </c:pt>
                <c:pt idx="100">
                  <c:v>3.6652884981611074E-2</c:v>
                </c:pt>
                <c:pt idx="101">
                  <c:v>3.6318435438270999E-2</c:v>
                </c:pt>
                <c:pt idx="102">
                  <c:v>3.5987037673722584E-2</c:v>
                </c:pt>
                <c:pt idx="103">
                  <c:v>3.5658663841153133E-2</c:v>
                </c:pt>
                <c:pt idx="104">
                  <c:v>3.5333286347846014E-2</c:v>
                </c:pt>
                <c:pt idx="105">
                  <c:v>3.5010877852862048E-2</c:v>
                </c:pt>
                <c:pt idx="106">
                  <c:v>3.4691411264742192E-2</c:v>
                </c:pt>
                <c:pt idx="107">
                  <c:v>3.4374859739230983E-2</c:v>
                </c:pt>
                <c:pt idx="108">
                  <c:v>3.4061196677020927E-2</c:v>
                </c:pt>
                <c:pt idx="109">
                  <c:v>3.3750395721517376E-2</c:v>
                </c:pt>
                <c:pt idx="110">
                  <c:v>3.3442430756623849E-2</c:v>
                </c:pt>
                <c:pt idx="111">
                  <c:v>3.3137275904547493E-2</c:v>
                </c:pt>
                <c:pt idx="112">
                  <c:v>3.2834905523624676E-2</c:v>
                </c:pt>
                <c:pt idx="113">
                  <c:v>3.2535294206166299E-2</c:v>
                </c:pt>
                <c:pt idx="114">
                  <c:v>3.2238416776322873E-2</c:v>
                </c:pt>
                <c:pt idx="115">
                  <c:v>3.1944248287969018E-2</c:v>
                </c:pt>
                <c:pt idx="116">
                  <c:v>3.165276402260727E-2</c:v>
                </c:pt>
                <c:pt idx="117">
                  <c:v>3.1363939487291062E-2</c:v>
                </c:pt>
                <c:pt idx="118">
                  <c:v>3.1077750412566576E-2</c:v>
                </c:pt>
                <c:pt idx="119">
                  <c:v>3.0794172750433439E-2</c:v>
                </c:pt>
                <c:pt idx="120">
                  <c:v>3.0513182672324033E-2</c:v>
                </c:pt>
                <c:pt idx="121">
                  <c:v>3.023475656710118E-2</c:v>
                </c:pt>
                <c:pt idx="122">
                  <c:v>2.9958871039074162E-2</c:v>
                </c:pt>
                <c:pt idx="123">
                  <c:v>2.9685502906032803E-2</c:v>
                </c:pt>
                <c:pt idx="124">
                  <c:v>2.9414629197299518E-2</c:v>
                </c:pt>
                <c:pt idx="125">
                  <c:v>2.9146227151799146E-2</c:v>
                </c:pt>
                <c:pt idx="126">
                  <c:v>2.8880274216146296E-2</c:v>
                </c:pt>
                <c:pt idx="127">
                  <c:v>2.8616748042750332E-2</c:v>
                </c:pt>
                <c:pt idx="128">
                  <c:v>2.8355626487937456E-2</c:v>
                </c:pt>
                <c:pt idx="129">
                  <c:v>2.8096887610090032E-2</c:v>
                </c:pt>
                <c:pt idx="130">
                  <c:v>2.784050966780291E-2</c:v>
                </c:pt>
                <c:pt idx="131">
                  <c:v>2.7586471118056462E-2</c:v>
                </c:pt>
                <c:pt idx="132">
                  <c:v>2.7334750614406423E-2</c:v>
                </c:pt>
                <c:pt idx="133">
                  <c:v>2.7085327005190129E-2</c:v>
                </c:pt>
                <c:pt idx="134">
                  <c:v>2.6838179331749208E-2</c:v>
                </c:pt>
                <c:pt idx="135">
                  <c:v>2.6593286826668484E-2</c:v>
                </c:pt>
                <c:pt idx="136">
                  <c:v>2.6350628912030837E-2</c:v>
                </c:pt>
                <c:pt idx="137">
                  <c:v>2.6110185197688186E-2</c:v>
                </c:pt>
                <c:pt idx="138">
                  <c:v>2.5871935479548053E-2</c:v>
                </c:pt>
                <c:pt idx="139">
                  <c:v>2.5635859737875875E-2</c:v>
                </c:pt>
                <c:pt idx="140">
                  <c:v>2.5401938135612794E-2</c:v>
                </c:pt>
                <c:pt idx="141">
                  <c:v>2.5170151016708754E-2</c:v>
                </c:pt>
                <c:pt idx="142">
                  <c:v>2.4940478904470865E-2</c:v>
                </c:pt>
                <c:pt idx="143">
                  <c:v>2.4712902499926779E-2</c:v>
                </c:pt>
                <c:pt idx="144">
                  <c:v>2.4487402680203028E-2</c:v>
                </c:pt>
                <c:pt idx="145">
                  <c:v>2.4263960496918213E-2</c:v>
                </c:pt>
                <c:pt idx="146">
                  <c:v>2.4042557174590723E-2</c:v>
                </c:pt>
                <c:pt idx="147">
                  <c:v>2.3823174109061124E-2</c:v>
                </c:pt>
                <c:pt idx="148">
                  <c:v>2.3605792865928857E-2</c:v>
                </c:pt>
                <c:pt idx="149">
                  <c:v>2.339039517900322E-2</c:v>
                </c:pt>
                <c:pt idx="150">
                  <c:v>2.3176962948768507E-2</c:v>
                </c:pt>
                <c:pt idx="151">
                  <c:v>2.2965478240863126E-2</c:v>
                </c:pt>
                <c:pt idx="152">
                  <c:v>2.2755923284572599E-2</c:v>
                </c:pt>
                <c:pt idx="153">
                  <c:v>2.2548280471336331E-2</c:v>
                </c:pt>
                <c:pt idx="154">
                  <c:v>2.2342532353267969E-2</c:v>
                </c:pt>
                <c:pt idx="155">
                  <c:v>2.2138661641689324E-2</c:v>
                </c:pt>
                <c:pt idx="156">
                  <c:v>2.1936651205677574E-2</c:v>
                </c:pt>
                <c:pt idx="157">
                  <c:v>2.1736484070625853E-2</c:v>
                </c:pt>
                <c:pt idx="158">
                  <c:v>2.153814341681683E-2</c:v>
                </c:pt>
                <c:pt idx="159">
                  <c:v>2.1341612578009421E-2</c:v>
                </c:pt>
                <c:pt idx="160">
                  <c:v>2.114687504003834E-2</c:v>
                </c:pt>
                <c:pt idx="161">
                  <c:v>2.0953914439426437E-2</c:v>
                </c:pt>
                <c:pt idx="162">
                  <c:v>2.0762714562009711E-2</c:v>
                </c:pt>
                <c:pt idx="163">
                  <c:v>2.0573259341574855E-2</c:v>
                </c:pt>
                <c:pt idx="164">
                  <c:v>2.0385532858509227E-2</c:v>
                </c:pt>
                <c:pt idx="165">
                  <c:v>2.019951933846317E-2</c:v>
                </c:pt>
                <c:pt idx="166">
                  <c:v>2.0015203151024511E-2</c:v>
                </c:pt>
                <c:pt idx="167">
                  <c:v>1.9832568808405161E-2</c:v>
                </c:pt>
                <c:pt idx="168">
                  <c:v>1.9651600964139704E-2</c:v>
                </c:pt>
                <c:pt idx="169">
                  <c:v>1.9472284411795854E-2</c:v>
                </c:pt>
                <c:pt idx="170">
                  <c:v>1.9294604083696695E-2</c:v>
                </c:pt>
                <c:pt idx="171">
                  <c:v>1.9118545049654555E-2</c:v>
                </c:pt>
                <c:pt idx="172">
                  <c:v>1.8944092515716455E-2</c:v>
                </c:pt>
                <c:pt idx="173">
                  <c:v>1.8771231822920995E-2</c:v>
                </c:pt>
                <c:pt idx="174">
                  <c:v>1.8599948446066578E-2</c:v>
                </c:pt>
                <c:pt idx="175">
                  <c:v>1.8430227992490906E-2</c:v>
                </c:pt>
                <c:pt idx="176">
                  <c:v>1.8262056200861548E-2</c:v>
                </c:pt>
                <c:pt idx="177">
                  <c:v>1.8095418939977622E-2</c:v>
                </c:pt>
                <c:pt idx="178">
                  <c:v>1.7930302207582363E-2</c:v>
                </c:pt>
                <c:pt idx="179">
                  <c:v>1.7766692129186506E-2</c:v>
                </c:pt>
                <c:pt idx="180">
                  <c:v>1.7604574956902486E-2</c:v>
                </c:pt>
                <c:pt idx="181">
                  <c:v>1.744393706828918E-2</c:v>
                </c:pt>
                <c:pt idx="182">
                  <c:v>1.7284764965207266E-2</c:v>
                </c:pt>
                <c:pt idx="183">
                  <c:v>1.7127045272684986E-2</c:v>
                </c:pt>
                <c:pt idx="184">
                  <c:v>1.6970764737794256E-2</c:v>
                </c:pt>
                <c:pt idx="185">
                  <c:v>1.6815910228537075E-2</c:v>
                </c:pt>
                <c:pt idx="186">
                  <c:v>1.666246873274203E-2</c:v>
                </c:pt>
                <c:pt idx="187">
                  <c:v>1.6510427356970933E-2</c:v>
                </c:pt>
                <c:pt idx="188">
                  <c:v>1.6359773325435381E-2</c:v>
                </c:pt>
                <c:pt idx="189">
                  <c:v>1.6210493978923251E-2</c:v>
                </c:pt>
                <c:pt idx="190">
                  <c:v>1.6062576773734953E-2</c:v>
                </c:pt>
                <c:pt idx="191">
                  <c:v>1.5916009280629407E-2</c:v>
                </c:pt>
                <c:pt idx="192">
                  <c:v>1.5770779183779626E-2</c:v>
                </c:pt>
                <c:pt idx="193">
                  <c:v>1.5626874279737867E-2</c:v>
                </c:pt>
                <c:pt idx="194">
                  <c:v>1.5484282476410153E-2</c:v>
                </c:pt>
                <c:pt idx="195">
                  <c:v>1.534299179204022E-2</c:v>
                </c:pt>
                <c:pt idx="196">
                  <c:v>1.5202990354202708E-2</c:v>
                </c:pt>
                <c:pt idx="197">
                  <c:v>1.5064266398805534E-2</c:v>
                </c:pt>
                <c:pt idx="198">
                  <c:v>1.4926808269101375E-2</c:v>
                </c:pt>
                <c:pt idx="199">
                  <c:v>1.4790604414708178E-2</c:v>
                </c:pt>
                <c:pt idx="200">
                  <c:v>1.4655643390638589E-2</c:v>
                </c:pt>
                <c:pt idx="201">
                  <c:v>1.4521913856338265E-2</c:v>
                </c:pt>
                <c:pt idx="202">
                  <c:v>1.4389404574732928E-2</c:v>
                </c:pt>
                <c:pt idx="203">
                  <c:v>1.4258104411284138E-2</c:v>
                </c:pt>
                <c:pt idx="204">
                  <c:v>1.4128002333053691E-2</c:v>
                </c:pt>
                <c:pt idx="205">
                  <c:v>1.3999087407776509E-2</c:v>
                </c:pt>
                <c:pt idx="206">
                  <c:v>1.3871348802942055E-2</c:v>
                </c:pt>
                <c:pt idx="207">
                  <c:v>1.3744775784884058E-2</c:v>
                </c:pt>
                <c:pt idx="208">
                  <c:v>1.361935771787862E-2</c:v>
                </c:pt>
                <c:pt idx="209">
                  <c:v>1.3495084063250479E-2</c:v>
                </c:pt>
                <c:pt idx="210">
                  <c:v>1.3371944378487476E-2</c:v>
                </c:pt>
                <c:pt idx="211">
                  <c:v>1.3249928316363093E-2</c:v>
                </c:pt>
                <c:pt idx="212">
                  <c:v>1.3129025624066981E-2</c:v>
                </c:pt>
                <c:pt idx="213">
                  <c:v>1.3009226142343443E-2</c:v>
                </c:pt>
                <c:pt idx="214">
                  <c:v>1.2890519804637761E-2</c:v>
                </c:pt>
                <c:pt idx="215">
                  <c:v>1.2772896636250322E-2</c:v>
                </c:pt>
                <c:pt idx="216">
                  <c:v>1.2656346753498464E-2</c:v>
                </c:pt>
                <c:pt idx="217">
                  <c:v>1.2540860362885967E-2</c:v>
                </c:pt>
                <c:pt idx="218">
                  <c:v>1.2426427760280107E-2</c:v>
                </c:pt>
                <c:pt idx="219">
                  <c:v>1.231303933009625E-2</c:v>
                </c:pt>
                <c:pt idx="220">
                  <c:v>1.2200685544489873E-2</c:v>
                </c:pt>
                <c:pt idx="221">
                  <c:v>1.208935696255593E-2</c:v>
                </c:pt>
                <c:pt idx="222">
                  <c:v>1.1979044229535579E-2</c:v>
                </c:pt>
                <c:pt idx="223">
                  <c:v>1.1869738076030095E-2</c:v>
                </c:pt>
                <c:pt idx="224">
                  <c:v>1.1761429317221987E-2</c:v>
                </c:pt>
                <c:pt idx="225">
                  <c:v>1.1654108852103207E-2</c:v>
                </c:pt>
                <c:pt idx="226">
                  <c:v>1.1547767662710422E-2</c:v>
                </c:pt>
                <c:pt idx="227">
                  <c:v>1.1442396813367225E-2</c:v>
                </c:pt>
                <c:pt idx="228">
                  <c:v>1.1337987449933303E-2</c:v>
                </c:pt>
                <c:pt idx="229">
                  <c:v>1.1234530799060439E-2</c:v>
                </c:pt>
                <c:pt idx="230">
                  <c:v>1.1132018167455288E-2</c:v>
                </c:pt>
                <c:pt idx="231">
                  <c:v>1.1030440941148904E-2</c:v>
                </c:pt>
                <c:pt idx="232">
                  <c:v>1.0929790584772923E-2</c:v>
                </c:pt>
                <c:pt idx="233">
                  <c:v>1.0830058640842343E-2</c:v>
                </c:pt>
                <c:pt idx="234">
                  <c:v>1.0731236729044856E-2</c:v>
                </c:pt>
                <c:pt idx="235">
                  <c:v>1.0633316545536679E-2</c:v>
                </c:pt>
                <c:pt idx="236">
                  <c:v>1.0536289862244776E-2</c:v>
                </c:pt>
                <c:pt idx="237">
                  <c:v>1.0440148526175476E-2</c:v>
                </c:pt>
                <c:pt idx="238">
                  <c:v>1.0344884458729385E-2</c:v>
                </c:pt>
                <c:pt idx="239">
                  <c:v>1.025048965502256E-2</c:v>
                </c:pt>
                <c:pt idx="240">
                  <c:v>1.0156956183213875E-2</c:v>
                </c:pt>
                <c:pt idx="241">
                  <c:v>1.0064276183838507E-2</c:v>
                </c:pt>
                <c:pt idx="242">
                  <c:v>9.9724418691475337E-3</c:v>
                </c:pt>
                <c:pt idx="243">
                  <c:v>9.8814455224535361E-3</c:v>
                </c:pt>
                <c:pt idx="244">
                  <c:v>9.7912794974821717E-3</c:v>
                </c:pt>
                <c:pt idx="245">
                  <c:v>9.7019362177296793E-3</c:v>
                </c:pt>
                <c:pt idx="246">
                  <c:v>9.6134081758262307E-3</c:v>
                </c:pt>
                <c:pt idx="247">
                  <c:v>9.525687932905107E-3</c:v>
                </c:pt>
                <c:pt idx="248">
                  <c:v>9.4387681179776157E-3</c:v>
                </c:pt>
                <c:pt idx="249">
                  <c:v>9.3526414273137157E-3</c:v>
                </c:pt>
                <c:pt idx="250">
                  <c:v>9.2673006238283163E-3</c:v>
                </c:pt>
                <c:pt idx="251">
                  <c:v>9.1827385364731291E-3</c:v>
                </c:pt>
                <c:pt idx="252">
                  <c:v>9.0989480596341109E-3</c:v>
                </c:pt>
                <c:pt idx="253">
                  <c:v>9.0159221525343957E-3</c:v>
                </c:pt>
                <c:pt idx="254">
                  <c:v>8.9336538386426603E-3</c:v>
                </c:pt>
                <c:pt idx="255">
                  <c:v>8.8521362050869006E-3</c:v>
                </c:pt>
                <c:pt idx="256">
                  <c:v>8.7713624020735511E-3</c:v>
                </c:pt>
                <c:pt idx="257">
                  <c:v>8.6913256423119204E-3</c:v>
                </c:pt>
                <c:pt idx="258">
                  <c:v>8.612019200443851E-3</c:v>
                </c:pt>
                <c:pt idx="259">
                  <c:v>8.5334364124786052E-3</c:v>
                </c:pt>
                <c:pt idx="260">
                  <c:v>8.4555706752329034E-3</c:v>
                </c:pt>
                <c:pt idx="261">
                  <c:v>8.3784154457760603E-3</c:v>
                </c:pt>
                <c:pt idx="262">
                  <c:v>8.3019642408802066E-3</c:v>
                </c:pt>
                <c:pt idx="263">
                  <c:v>8.2262106364755019E-3</c:v>
                </c:pt>
                <c:pt idx="264">
                  <c:v>8.1511482671103377E-3</c:v>
                </c:pt>
                <c:pt idx="265">
                  <c:v>8.0767708254164527E-3</c:v>
                </c:pt>
                <c:pt idx="266">
                  <c:v>8.003072061578945E-3</c:v>
                </c:pt>
                <c:pt idx="267">
                  <c:v>7.9300457828111008E-3</c:v>
                </c:pt>
                <c:pt idx="268">
                  <c:v>7.857685852834027E-3</c:v>
                </c:pt>
                <c:pt idx="269">
                  <c:v>7.7859861913610303E-3</c:v>
                </c:pt>
                <c:pt idx="270">
                  <c:v>7.7149407735867034E-3</c:v>
                </c:pt>
                <c:pt idx="271">
                  <c:v>7.6445436296806672E-3</c:v>
                </c:pt>
                <c:pt idx="272">
                  <c:v>7.5747888442859361E-3</c:v>
                </c:pt>
                <c:pt idx="273">
                  <c:v>7.5056705560218604E-3</c:v>
                </c:pt>
                <c:pt idx="274">
                  <c:v>7.4371829569916054E-3</c:v>
                </c:pt>
                <c:pt idx="275">
                  <c:v>7.3693202922941233E-3</c:v>
                </c:pt>
                <c:pt idx="276">
                  <c:v>7.3020768595405718E-3</c:v>
                </c:pt>
                <c:pt idx="277">
                  <c:v>7.235447008375165E-3</c:v>
                </c:pt>
                <c:pt idx="278">
                  <c:v>7.169425140000369E-3</c:v>
                </c:pt>
                <c:pt idx="279">
                  <c:v>7.1040057067064538E-3</c:v>
                </c:pt>
                <c:pt idx="280">
                  <c:v>7.0391832114053213E-3</c:v>
                </c:pt>
                <c:pt idx="281">
                  <c:v>6.9749522071686065E-3</c:v>
                </c:pt>
                <c:pt idx="282">
                  <c:v>6.9113072967699621E-3</c:v>
                </c:pt>
                <c:pt idx="283">
                  <c:v>6.8482431322315533E-3</c:v>
                </c:pt>
                <c:pt idx="284">
                  <c:v>6.7857544143746697E-3</c:v>
                </c:pt>
                <c:pt idx="285">
                  <c:v>6.7238358923744444E-3</c:v>
                </c:pt>
                <c:pt idx="286">
                  <c:v>6.6624823633186425E-3</c:v>
                </c:pt>
                <c:pt idx="287">
                  <c:v>6.6016886717704532E-3</c:v>
                </c:pt>
                <c:pt idx="288">
                  <c:v>6.5414497093353062E-3</c:v>
                </c:pt>
                <c:pt idx="289">
                  <c:v>6.481760414231607E-3</c:v>
                </c:pt>
                <c:pt idx="290">
                  <c:v>6.4226157708654101E-3</c:v>
                </c:pt>
                <c:pt idx="291">
                  <c:v>6.3640108094089685E-3</c:v>
                </c:pt>
                <c:pt idx="292">
                  <c:v>6.3059406053831172E-3</c:v>
                </c:pt>
                <c:pt idx="293">
                  <c:v>6.2484002792434924E-3</c:v>
                </c:pt>
                <c:pt idx="294">
                  <c:v>6.1913849959704973E-3</c:v>
                </c:pt>
                <c:pt idx="295">
                  <c:v>6.134889964663031E-3</c:v>
                </c:pt>
                <c:pt idx="296">
                  <c:v>6.0789104381359206E-3</c:v>
                </c:pt>
                <c:pt idx="297">
                  <c:v>6.0234417125210118E-3</c:v>
                </c:pt>
                <c:pt idx="298">
                  <c:v>5.9684791268719154E-3</c:v>
                </c:pt>
                <c:pt idx="299">
                  <c:v>5.9140180627723603E-3</c:v>
                </c:pt>
                <c:pt idx="300">
                  <c:v>5.8600539439481111E-3</c:v>
                </c:pt>
                <c:pt idx="301">
                  <c:v>5.8065822358824293E-3</c:v>
                </c:pt>
                <c:pt idx="302">
                  <c:v>5.7535984454350521E-3</c:v>
                </c:pt>
                <c:pt idx="303">
                  <c:v>5.7010981204646321E-3</c:v>
                </c:pt>
                <c:pt idx="304">
                  <c:v>5.6490768494546414E-3</c:v>
                </c:pt>
                <c:pt idx="305">
                  <c:v>5.5975302611426707E-3</c:v>
                </c:pt>
                <c:pt idx="306">
                  <c:v>5.5464540241531206E-3</c:v>
                </c:pt>
                <c:pt idx="307">
                  <c:v>5.4958438466332481E-3</c:v>
                </c:pt>
                <c:pt idx="308">
                  <c:v>5.4456954758925263E-3</c:v>
                </c:pt>
                <c:pt idx="309">
                  <c:v>5.3960046980452928E-3</c:v>
                </c:pt>
                <c:pt idx="310">
                  <c:v>5.346767337656674E-3</c:v>
                </c:pt>
                <c:pt idx="311">
                  <c:v>5.2979792573917177E-3</c:v>
                </c:pt>
                <c:pt idx="312">
                  <c:v>5.2496363576677568E-3</c:v>
                </c:pt>
                <c:pt idx="313">
                  <c:v>5.201734576309909E-3</c:v>
                </c:pt>
                <c:pt idx="314">
                  <c:v>5.1542698882097501E-3</c:v>
                </c:pt>
                <c:pt idx="315">
                  <c:v>5.1072383049870877E-3</c:v>
                </c:pt>
                <c:pt idx="316">
                  <c:v>5.0606358746548268E-3</c:v>
                </c:pt>
                <c:pt idx="317">
                  <c:v>5.0144586812868857E-3</c:v>
                </c:pt>
                <c:pt idx="318">
                  <c:v>4.9687028446891521E-3</c:v>
                </c:pt>
                <c:pt idx="319">
                  <c:v>4.9233645200734344E-3</c:v>
                </c:pt>
                <c:pt idx="320">
                  <c:v>4.8784398977343886E-3</c:v>
                </c:pt>
                <c:pt idx="321">
                  <c:v>4.8339252027294012E-3</c:v>
                </c:pt>
                <c:pt idx="322">
                  <c:v>4.7898166945613786E-3</c:v>
                </c:pt>
                <c:pt idx="323">
                  <c:v>4.7461106668644469E-3</c:v>
                </c:pt>
                <c:pt idx="324">
                  <c:v>4.7028034470925056E-3</c:v>
                </c:pt>
                <c:pt idx="325">
                  <c:v>4.659891396210634E-3</c:v>
                </c:pt>
                <c:pt idx="326">
                  <c:v>4.6173709083893073E-3</c:v>
                </c:pt>
                <c:pt idx="327">
                  <c:v>4.5752384107014066E-3</c:v>
                </c:pt>
                <c:pt idx="328">
                  <c:v>4.5334903628219889E-3</c:v>
                </c:pt>
                <c:pt idx="329">
                  <c:v>4.4921232567307996E-3</c:v>
                </c:pt>
                <c:pt idx="330">
                  <c:v>4.451133616417499E-3</c:v>
                </c:pt>
                <c:pt idx="331">
                  <c:v>4.4105179975895848E-3</c:v>
                </c:pt>
                <c:pt idx="332">
                  <c:v>4.3702729873829624E-3</c:v>
                </c:pt>
                <c:pt idx="333">
                  <c:v>4.3303952040751811E-3</c:v>
                </c:pt>
                <c:pt idx="334">
                  <c:v>4.2908812968012605E-3</c:v>
                </c:pt>
                <c:pt idx="335">
                  <c:v>4.2517279452721334E-3</c:v>
                </c:pt>
                <c:pt idx="336">
                  <c:v>4.2129318594956401E-3</c:v>
                </c:pt>
                <c:pt idx="337">
                  <c:v>4.1744897795000782E-3</c:v>
                </c:pt>
                <c:pt idx="338">
                  <c:v>4.1363984750602744E-3</c:v>
                </c:pt>
                <c:pt idx="339">
                  <c:v>4.0986547454261524E-3</c:v>
                </c:pt>
                <c:pt idx="340">
                  <c:v>4.0612554190537758E-3</c:v>
                </c:pt>
                <c:pt idx="341">
                  <c:v>4.0241973533388532E-3</c:v>
                </c:pt>
                <c:pt idx="342">
                  <c:v>3.9874774343526724E-3</c:v>
                </c:pt>
                <c:pt idx="343">
                  <c:v>3.9510925765804342E-3</c:v>
                </c:pt>
                <c:pt idx="344">
                  <c:v>3.9150397226619853E-3</c:v>
                </c:pt>
                <c:pt idx="345">
                  <c:v>3.8793158431349164E-3</c:v>
                </c:pt>
                <c:pt idx="346">
                  <c:v>3.8439179361799969E-3</c:v>
                </c:pt>
                <c:pt idx="347">
                  <c:v>3.8088430273689401E-3</c:v>
                </c:pt>
                <c:pt idx="348">
                  <c:v>3.7740881694144656E-3</c:v>
                </c:pt>
                <c:pt idx="349">
                  <c:v>3.7396504419226419E-3</c:v>
                </c:pt>
                <c:pt idx="350">
                  <c:v>3.7055269511474939E-3</c:v>
                </c:pt>
                <c:pt idx="351">
                  <c:v>3.6717148297478429E-3</c:v>
                </c:pt>
                <c:pt idx="352">
                  <c:v>3.6382112365463729E-3</c:v>
                </c:pt>
                <c:pt idx="353">
                  <c:v>3.6050133562908846E-3</c:v>
                </c:pt>
                <c:pt idx="354">
                  <c:v>3.5721183994177411E-3</c:v>
                </c:pt>
                <c:pt idx="355">
                  <c:v>3.5395236018174606E-3</c:v>
                </c:pt>
                <c:pt idx="356">
                  <c:v>3.5072262246024551E-3</c:v>
                </c:pt>
                <c:pt idx="357">
                  <c:v>3.4752235538768844E-3</c:v>
                </c:pt>
                <c:pt idx="358">
                  <c:v>3.443512900508617E-3</c:v>
                </c:pt>
                <c:pt idx="359">
                  <c:v>3.4120915999032602E-3</c:v>
                </c:pt>
                <c:pt idx="360">
                  <c:v>3.3809570117802595E-3</c:v>
                </c:pt>
                <c:pt idx="361">
                  <c:v>3.3501065199510439E-3</c:v>
                </c:pt>
                <c:pt idx="362">
                  <c:v>3.3195375320991898E-3</c:v>
                </c:pt>
                <c:pt idx="363">
                  <c:v>3.2892474795625931E-3</c:v>
                </c:pt>
                <c:pt idx="364">
                  <c:v>3.2592338171176273E-3</c:v>
                </c:pt>
                <c:pt idx="365">
                  <c:v>3.2294940227652743E-3</c:v>
                </c:pt>
                <c:pt idx="366">
                  <c:v>3.2000255975192051E-3</c:v>
                </c:pt>
                <c:pt idx="367">
                  <c:v>3.1708260651957926E-3</c:v>
                </c:pt>
                <c:pt idx="368">
                  <c:v>3.1418929722060425E-3</c:v>
                </c:pt>
                <c:pt idx="369">
                  <c:v>3.1132238873494227E-3</c:v>
                </c:pt>
                <c:pt idx="370">
                  <c:v>3.0848164016095735E-3</c:v>
                </c:pt>
                <c:pt idx="371">
                  <c:v>3.0566681279518807E-3</c:v>
                </c:pt>
                <c:pt idx="372">
                  <c:v>3.0287767011228975E-3</c:v>
                </c:pt>
                <c:pt idx="373">
                  <c:v>3.0011397774515995E-3</c:v>
                </c:pt>
                <c:pt idx="374">
                  <c:v>2.9737550346524443E-3</c:v>
                </c:pt>
                <c:pt idx="375">
                  <c:v>2.9466201716302353E-3</c:v>
                </c:pt>
                <c:pt idx="376">
                  <c:v>2.9197329082867678E-3</c:v>
                </c:pt>
                <c:pt idx="377">
                  <c:v>2.8930909853292315E-3</c:v>
                </c:pt>
                <c:pt idx="378">
                  <c:v>2.8666921640803688E-3</c:v>
                </c:pt>
                <c:pt idx="379">
                  <c:v>2.8405342262903615E-3</c:v>
                </c:pt>
                <c:pt idx="380">
                  <c:v>2.8146149739504346E-3</c:v>
                </c:pt>
                <c:pt idx="381">
                  <c:v>2.7889322291081617E-3</c:v>
                </c:pt>
                <c:pt idx="382">
                  <c:v>2.7634838336844558E-3</c:v>
                </c:pt>
                <c:pt idx="383">
                  <c:v>2.7382676492922263E-3</c:v>
                </c:pt>
                <c:pt idx="384">
                  <c:v>2.7132815570566991E-3</c:v>
                </c:pt>
                <c:pt idx="385">
                  <c:v>2.6885234574373657E-3</c:v>
                </c:pt>
                <c:pt idx="386">
                  <c:v>2.6639912700515667E-3</c:v>
                </c:pt>
                <c:pt idx="387">
                  <c:v>2.6396829334996755E-3</c:v>
                </c:pt>
                <c:pt idx="388">
                  <c:v>2.61559640519189E-3</c:v>
                </c:pt>
                <c:pt idx="389">
                  <c:v>2.5917296611765888E-3</c:v>
                </c:pt>
                <c:pt idx="390">
                  <c:v>2.5680806959702662E-3</c:v>
                </c:pt>
                <c:pt idx="391">
                  <c:v>2.5446475223890146E-3</c:v>
                </c:pt>
                <c:pt idx="392">
                  <c:v>2.5214281713815435E-3</c:v>
                </c:pt>
                <c:pt idx="393">
                  <c:v>2.4984206918637251E-3</c:v>
                </c:pt>
                <c:pt idx="394">
                  <c:v>2.4756231505546453E-3</c:v>
                </c:pt>
                <c:pt idx="395">
                  <c:v>2.4530336318141547E-3</c:v>
                </c:pt>
                <c:pt idx="396">
                  <c:v>2.4306502374819017E-3</c:v>
                </c:pt>
                <c:pt idx="397">
                  <c:v>2.4084710867178314E-3</c:v>
                </c:pt>
                <c:pt idx="398">
                  <c:v>2.3864943158441411E-3</c:v>
                </c:pt>
                <c:pt idx="399">
                  <c:v>2.3647180781886821E-3</c:v>
                </c:pt>
                <c:pt idx="400">
                  <c:v>2.3431405439297819E-3</c:v>
                </c:pt>
                <c:pt idx="401">
                  <c:v>2.3217598999424904E-3</c:v>
                </c:pt>
                <c:pt idx="402">
                  <c:v>2.300574349646227E-3</c:v>
                </c:pt>
                <c:pt idx="403">
                  <c:v>2.2795821128538118E-3</c:v>
                </c:pt>
                <c:pt idx="404">
                  <c:v>2.2587814256218881E-3</c:v>
                </c:pt>
                <c:pt idx="405">
                  <c:v>2.2381705401026903E-3</c:v>
                </c:pt>
                <c:pt idx="406">
                  <c:v>2.2177477243971837E-3</c:v>
                </c:pt>
                <c:pt idx="407">
                  <c:v>2.1975112624095321E-3</c:v>
                </c:pt>
                <c:pt idx="408">
                  <c:v>2.1774594537028969E-3</c:v>
                </c:pt>
                <c:pt idx="409">
                  <c:v>2.1575906133565544E-3</c:v>
                </c:pt>
                <c:pt idx="410">
                  <c:v>2.1379030718243126E-3</c:v>
                </c:pt>
                <c:pt idx="411">
                  <c:v>2.1183951747942224E-3</c:v>
                </c:pt>
                <c:pt idx="412">
                  <c:v>2.0990652830495697E-3</c:v>
                </c:pt>
                <c:pt idx="413">
                  <c:v>2.0799117723311316E-3</c:v>
                </c:pt>
                <c:pt idx="414">
                  <c:v>2.0609330332006974E-3</c:v>
                </c:pt>
                <c:pt idx="415">
                  <c:v>2.0421274709058251E-3</c:v>
                </c:pt>
                <c:pt idx="416">
                  <c:v>2.0234935052458407E-3</c:v>
                </c:pt>
                <c:pt idx="417">
                  <c:v>2.0050295704390547E-3</c:v>
                </c:pt>
                <c:pt idx="418">
                  <c:v>1.986734114991191E-3</c:v>
                </c:pt>
                <c:pt idx="419">
                  <c:v>1.9686056015650222E-3</c:v>
                </c:pt>
                <c:pt idx="420">
                  <c:v>1.9506425068511822E-3</c:v>
                </c:pt>
                <c:pt idx="421">
                  <c:v>1.9328433214401716E-3</c:v>
                </c:pt>
                <c:pt idx="422">
                  <c:v>1.9152065496955215E-3</c:v>
                </c:pt>
                <c:pt idx="423">
                  <c:v>1.8977307096281169E-3</c:v>
                </c:pt>
                <c:pt idx="424">
                  <c:v>1.8804143327716704E-3</c:v>
                </c:pt>
                <c:pt idx="425">
                  <c:v>1.8632559640593257E-3</c:v>
                </c:pt>
                <c:pt idx="426">
                  <c:v>1.8462541617013948E-3</c:v>
                </c:pt>
                <c:pt idx="427">
                  <c:v>1.8294074970642031E-3</c:v>
                </c:pt>
                <c:pt idx="428">
                  <c:v>1.8127145545500456E-3</c:v>
                </c:pt>
                <c:pt idx="429">
                  <c:v>1.7961739314782373E-3</c:v>
                </c:pt>
                <c:pt idx="430">
                  <c:v>1.7797842379672448E-3</c:v>
                </c:pt>
                <c:pt idx="431">
                  <c:v>1.7635440968179013E-3</c:v>
                </c:pt>
                <c:pt idx="432">
                  <c:v>1.7474521433976787E-3</c:v>
                </c:pt>
                <c:pt idx="433">
                  <c:v>1.7315070255260229E-3</c:v>
                </c:pt>
                <c:pt idx="434">
                  <c:v>1.7157074033607321E-3</c:v>
                </c:pt>
                <c:pt idx="435">
                  <c:v>1.7000519492853684E-3</c:v>
                </c:pt>
                <c:pt idx="436">
                  <c:v>1.6845393477977044E-3</c:v>
                </c:pt>
                <c:pt idx="437">
                  <c:v>1.6691682953991825E-3</c:v>
                </c:pt>
                <c:pt idx="438">
                  <c:v>1.6539375004853837E-3</c:v>
                </c:pt>
                <c:pt idx="439">
                  <c:v>1.6388456832374936E-3</c:v>
                </c:pt>
                <c:pt idx="440">
                  <c:v>1.6238915755147697E-3</c:v>
                </c:pt>
                <c:pt idx="441">
                  <c:v>1.6090739207479693E-3</c:v>
                </c:pt>
                <c:pt idx="442">
                  <c:v>1.594391473833774E-3</c:v>
                </c:pt>
                <c:pt idx="443">
                  <c:v>1.5798430010301586E-3</c:v>
                </c:pt>
                <c:pt idx="444">
                  <c:v>1.5654272798527214E-3</c:v>
                </c:pt>
                <c:pt idx="445">
                  <c:v>1.5511430989719667E-3</c:v>
                </c:pt>
                <c:pt idx="446">
                  <c:v>1.5369892581115106E-3</c:v>
                </c:pt>
                <c:pt idx="447">
                  <c:v>1.5229645679472334E-3</c:v>
                </c:pt>
                <c:pt idx="448">
                  <c:v>1.5090678500073317E-3</c:v>
                </c:pt>
                <c:pt idx="449">
                  <c:v>1.4952979365733051E-3</c:v>
                </c:pt>
                <c:pt idx="450">
                  <c:v>1.4816536705818217E-3</c:v>
                </c:pt>
                <c:pt idx="451">
                  <c:v>1.4681339055275062E-3</c:v>
                </c:pt>
                <c:pt idx="452">
                  <c:v>1.4547375053665876E-3</c:v>
                </c:pt>
                <c:pt idx="453">
                  <c:v>1.4414633444214497E-3</c:v>
                </c:pt>
                <c:pt idx="454">
                  <c:v>1.4283103072860344E-3</c:v>
                </c:pt>
                <c:pt idx="455">
                  <c:v>1.4152772887321228E-3</c:v>
                </c:pt>
                <c:pt idx="456">
                  <c:v>1.4023631936164573E-3</c:v>
                </c:pt>
                <c:pt idx="457">
                  <c:v>1.3895669367887259E-3</c:v>
                </c:pt>
                <c:pt idx="458">
                  <c:v>1.376887443000376E-3</c:v>
                </c:pt>
                <c:pt idx="459">
                  <c:v>1.3643236468142577E-3</c:v>
                </c:pt>
                <c:pt idx="460">
                  <c:v>1.3518744925151073E-3</c:v>
                </c:pt>
                <c:pt idx="461">
                  <c:v>1.3395389340208268E-3</c:v>
                </c:pt>
                <c:pt idx="462">
                  <c:v>1.3273159347945919E-3</c:v>
                </c:pt>
                <c:pt idx="463">
                  <c:v>1.3152044677577459E-3</c:v>
                </c:pt>
                <c:pt idx="464">
                  <c:v>1.3032035152035039E-3</c:v>
                </c:pt>
                <c:pt idx="465">
                  <c:v>1.2913120687114287E-3</c:v>
                </c:pt>
                <c:pt idx="466">
                  <c:v>1.2795291290627017E-3</c:v>
                </c:pt>
                <c:pt idx="467">
                  <c:v>1.2678537061561535E-3</c:v>
                </c:pt>
                <c:pt idx="468">
                  <c:v>1.2562848189250752E-3</c:v>
                </c:pt>
                <c:pt idx="469">
                  <c:v>1.2448214952547724E-3</c:v>
                </c:pt>
                <c:pt idx="470">
                  <c:v>1.2334627719008881E-3</c:v>
                </c:pt>
                <c:pt idx="471">
                  <c:v>1.2222076944084551E-3</c:v>
                </c:pt>
                <c:pt idx="472">
                  <c:v>1.2110553170317016E-3</c:v>
                </c:pt>
                <c:pt idx="473">
                  <c:v>1.200004702654579E-3</c:v>
                </c:pt>
                <c:pt idx="474">
                  <c:v>1.1890549227120137E-3</c:v>
                </c:pt>
                <c:pt idx="475">
                  <c:v>1.1782050571118893E-3</c:v>
                </c:pt>
                <c:pt idx="476">
                  <c:v>1.1674541941577247E-3</c:v>
                </c:pt>
                <c:pt idx="477">
                  <c:v>1.1568014304720723E-3</c:v>
                </c:pt>
                <c:pt idx="478">
                  <c:v>1.1462458709206027E-3</c:v>
                </c:pt>
                <c:pt idx="479">
                  <c:v>1.135786628536895E-3</c:v>
                </c:pt>
                <c:pt idx="480">
                  <c:v>1.1254228244478978E-3</c:v>
                </c:pt>
                <c:pt idx="481">
                  <c:v>1.115153587800089E-3</c:v>
                </c:pt>
                <c:pt idx="482">
                  <c:v>1.1049780556862886E-3</c:v>
                </c:pt>
                <c:pt idx="483">
                  <c:v>1.0948953730731605E-3</c:v>
                </c:pt>
                <c:pt idx="484">
                  <c:v>1.0849046927293561E-3</c:v>
                </c:pt>
                <c:pt idx="485">
                  <c:v>1.0750051751543309E-3</c:v>
                </c:pt>
                <c:pt idx="486">
                  <c:v>1.0651959885077957E-3</c:v>
                </c:pt>
                <c:pt idx="487">
                  <c:v>1.055476308539824E-3</c:v>
                </c:pt>
                <c:pt idx="488">
                  <c:v>1.0458453185215892E-3</c:v>
                </c:pt>
                <c:pt idx="489">
                  <c:v>1.0363022091767337E-3</c:v>
                </c:pt>
                <c:pt idx="490">
                  <c:v>1.0268461786133729E-3</c:v>
                </c:pt>
                <c:pt idx="491">
                  <c:v>1.0174764322567064E-3</c:v>
                </c:pt>
                <c:pt idx="492">
                  <c:v>1.0081921827822578E-3</c:v>
                </c:pt>
                <c:pt idx="493">
                  <c:v>9.9899265004971174E-4</c:v>
                </c:pt>
                <c:pt idx="494">
                  <c:v>9.898770610373643E-4</c:v>
                </c:pt>
                <c:pt idx="495">
                  <c:v>9.8084464977716244E-4</c:v>
                </c:pt>
                <c:pt idx="496">
                  <c:v>9.7189465729034721E-4</c:v>
                </c:pt>
                <c:pt idx="497">
                  <c:v>9.63026331523671E-4</c:v>
                </c:pt>
                <c:pt idx="498">
                  <c:v>9.5423892728621065E-4</c:v>
                </c:pt>
                <c:pt idx="499">
                  <c:v>9.4553170618674374E-4</c:v>
                </c:pt>
                <c:pt idx="500">
                  <c:v>9.3690393657170897E-4</c:v>
                </c:pt>
              </c:numCache>
            </c:numRef>
          </c:val>
          <c:extLst>
            <c:ext xmlns:c16="http://schemas.microsoft.com/office/drawing/2014/chart" uri="{C3380CC4-5D6E-409C-BE32-E72D297353CC}">
              <c16:uniqueId val="{00000000-2882-40E8-BB69-74C1A5BCE754}"/>
            </c:ext>
          </c:extLst>
        </c:ser>
        <c:ser>
          <c:idx val="0"/>
          <c:order val="1"/>
          <c:tx>
            <c:strRef>
              <c:f>'(32.1)'!$C$27</c:f>
              <c:strCache>
                <c:ptCount val="1"/>
                <c:pt idx="0">
                  <c:v>P(x&lt;10) = 0.6002</c:v>
                </c:pt>
              </c:strCache>
            </c:strRef>
          </c:tx>
          <c:spPr>
            <a:ln w="25400">
              <a:noFill/>
            </a:ln>
          </c:spPr>
          <c:cat>
            <c:numRef>
              <c:f>'(32.1)'!$A$28:$A$528</c:f>
              <c:numCache>
                <c:formatCode>General</c:formatCode>
                <c:ptCount val="501"/>
                <c:pt idx="0">
                  <c:v>0</c:v>
                </c:pt>
                <c:pt idx="1">
                  <c:v>0.1</c:v>
                </c:pt>
                <c:pt idx="2">
                  <c:v>0.2</c:v>
                </c:pt>
                <c:pt idx="3">
                  <c:v>0.30000000000000004</c:v>
                </c:pt>
                <c:pt idx="4">
                  <c:v>0.4</c:v>
                </c:pt>
                <c:pt idx="5">
                  <c:v>0.5</c:v>
                </c:pt>
                <c:pt idx="6">
                  <c:v>0.6</c:v>
                </c:pt>
                <c:pt idx="7">
                  <c:v>0.7</c:v>
                </c:pt>
                <c:pt idx="8">
                  <c:v>0.79999999999999993</c:v>
                </c:pt>
                <c:pt idx="9">
                  <c:v>0.89999999999999991</c:v>
                </c:pt>
                <c:pt idx="10">
                  <c:v>0.99999999999999989</c:v>
                </c:pt>
                <c:pt idx="11">
                  <c:v>1.0999999999999999</c:v>
                </c:pt>
                <c:pt idx="12">
                  <c:v>1.2</c:v>
                </c:pt>
                <c:pt idx="13">
                  <c:v>1.3</c:v>
                </c:pt>
                <c:pt idx="14">
                  <c:v>1.4000000000000001</c:v>
                </c:pt>
                <c:pt idx="15">
                  <c:v>1.5000000000000002</c:v>
                </c:pt>
                <c:pt idx="16">
                  <c:v>1.6000000000000003</c:v>
                </c:pt>
                <c:pt idx="17">
                  <c:v>1.7000000000000004</c:v>
                </c:pt>
                <c:pt idx="18">
                  <c:v>1.8000000000000005</c:v>
                </c:pt>
                <c:pt idx="19">
                  <c:v>1.9000000000000006</c:v>
                </c:pt>
                <c:pt idx="20">
                  <c:v>2.0000000000000004</c:v>
                </c:pt>
                <c:pt idx="21">
                  <c:v>2.1000000000000005</c:v>
                </c:pt>
                <c:pt idx="22">
                  <c:v>2.2000000000000006</c:v>
                </c:pt>
                <c:pt idx="23">
                  <c:v>2.3000000000000007</c:v>
                </c:pt>
                <c:pt idx="24">
                  <c:v>2.4000000000000008</c:v>
                </c:pt>
                <c:pt idx="25">
                  <c:v>2.5000000000000009</c:v>
                </c:pt>
                <c:pt idx="26">
                  <c:v>2.600000000000001</c:v>
                </c:pt>
                <c:pt idx="27">
                  <c:v>2.7000000000000011</c:v>
                </c:pt>
                <c:pt idx="28">
                  <c:v>2.8000000000000012</c:v>
                </c:pt>
                <c:pt idx="29">
                  <c:v>2.9000000000000012</c:v>
                </c:pt>
                <c:pt idx="30">
                  <c:v>3.0000000000000013</c:v>
                </c:pt>
                <c:pt idx="31">
                  <c:v>3.1000000000000014</c:v>
                </c:pt>
                <c:pt idx="32">
                  <c:v>3.2000000000000015</c:v>
                </c:pt>
                <c:pt idx="33">
                  <c:v>3.3000000000000016</c:v>
                </c:pt>
                <c:pt idx="34">
                  <c:v>3.4000000000000017</c:v>
                </c:pt>
                <c:pt idx="35">
                  <c:v>3.5000000000000018</c:v>
                </c:pt>
                <c:pt idx="36">
                  <c:v>3.6000000000000019</c:v>
                </c:pt>
                <c:pt idx="37">
                  <c:v>3.700000000000002</c:v>
                </c:pt>
                <c:pt idx="38">
                  <c:v>3.800000000000002</c:v>
                </c:pt>
                <c:pt idx="39">
                  <c:v>3.9000000000000021</c:v>
                </c:pt>
                <c:pt idx="40">
                  <c:v>4.0000000000000018</c:v>
                </c:pt>
                <c:pt idx="41">
                  <c:v>4.1000000000000014</c:v>
                </c:pt>
                <c:pt idx="42">
                  <c:v>4.2000000000000011</c:v>
                </c:pt>
                <c:pt idx="43">
                  <c:v>4.3000000000000007</c:v>
                </c:pt>
                <c:pt idx="44">
                  <c:v>4.4000000000000004</c:v>
                </c:pt>
                <c:pt idx="45">
                  <c:v>4.5</c:v>
                </c:pt>
                <c:pt idx="46">
                  <c:v>4.5999999999999996</c:v>
                </c:pt>
                <c:pt idx="47">
                  <c:v>4.6999999999999993</c:v>
                </c:pt>
                <c:pt idx="48">
                  <c:v>4.7999999999999989</c:v>
                </c:pt>
                <c:pt idx="49">
                  <c:v>4.8999999999999986</c:v>
                </c:pt>
                <c:pt idx="50">
                  <c:v>4.9999999999999982</c:v>
                </c:pt>
                <c:pt idx="51">
                  <c:v>5.0999999999999979</c:v>
                </c:pt>
                <c:pt idx="52">
                  <c:v>5.1999999999999975</c:v>
                </c:pt>
                <c:pt idx="53">
                  <c:v>5.2999999999999972</c:v>
                </c:pt>
                <c:pt idx="54">
                  <c:v>5.3999999999999968</c:v>
                </c:pt>
                <c:pt idx="55">
                  <c:v>5.4999999999999964</c:v>
                </c:pt>
                <c:pt idx="56">
                  <c:v>5.5999999999999961</c:v>
                </c:pt>
                <c:pt idx="57">
                  <c:v>5.6999999999999957</c:v>
                </c:pt>
                <c:pt idx="58">
                  <c:v>5.7999999999999954</c:v>
                </c:pt>
                <c:pt idx="59">
                  <c:v>5.899999999999995</c:v>
                </c:pt>
                <c:pt idx="60">
                  <c:v>5.9999999999999947</c:v>
                </c:pt>
                <c:pt idx="61">
                  <c:v>6.0999999999999943</c:v>
                </c:pt>
                <c:pt idx="62">
                  <c:v>6.199999999999994</c:v>
                </c:pt>
                <c:pt idx="63">
                  <c:v>6.2999999999999936</c:v>
                </c:pt>
                <c:pt idx="64">
                  <c:v>6.3999999999999932</c:v>
                </c:pt>
                <c:pt idx="65">
                  <c:v>6.4999999999999929</c:v>
                </c:pt>
                <c:pt idx="66">
                  <c:v>6.5999999999999925</c:v>
                </c:pt>
                <c:pt idx="67">
                  <c:v>6.6999999999999922</c:v>
                </c:pt>
                <c:pt idx="68">
                  <c:v>6.7999999999999918</c:v>
                </c:pt>
                <c:pt idx="69">
                  <c:v>6.8999999999999915</c:v>
                </c:pt>
                <c:pt idx="70">
                  <c:v>6.9999999999999911</c:v>
                </c:pt>
                <c:pt idx="71">
                  <c:v>7.0999999999999908</c:v>
                </c:pt>
                <c:pt idx="72">
                  <c:v>7.1999999999999904</c:v>
                </c:pt>
                <c:pt idx="73">
                  <c:v>7.2999999999999901</c:v>
                </c:pt>
                <c:pt idx="74">
                  <c:v>7.3999999999999897</c:v>
                </c:pt>
                <c:pt idx="75">
                  <c:v>7.4999999999999893</c:v>
                </c:pt>
                <c:pt idx="76">
                  <c:v>7.599999999999989</c:v>
                </c:pt>
                <c:pt idx="77">
                  <c:v>7.6999999999999886</c:v>
                </c:pt>
                <c:pt idx="78">
                  <c:v>7.7999999999999883</c:v>
                </c:pt>
                <c:pt idx="79">
                  <c:v>7.8999999999999879</c:v>
                </c:pt>
                <c:pt idx="80">
                  <c:v>7.9999999999999876</c:v>
                </c:pt>
                <c:pt idx="81">
                  <c:v>8.0999999999999872</c:v>
                </c:pt>
                <c:pt idx="82">
                  <c:v>8.1999999999999869</c:v>
                </c:pt>
                <c:pt idx="83">
                  <c:v>8.2999999999999865</c:v>
                </c:pt>
                <c:pt idx="84">
                  <c:v>8.3999999999999861</c:v>
                </c:pt>
                <c:pt idx="85">
                  <c:v>8.4999999999999858</c:v>
                </c:pt>
                <c:pt idx="86">
                  <c:v>8.5999999999999854</c:v>
                </c:pt>
                <c:pt idx="87">
                  <c:v>8.6999999999999851</c:v>
                </c:pt>
                <c:pt idx="88">
                  <c:v>8.7999999999999847</c:v>
                </c:pt>
                <c:pt idx="89">
                  <c:v>8.8999999999999844</c:v>
                </c:pt>
                <c:pt idx="90">
                  <c:v>8.999999999999984</c:v>
                </c:pt>
                <c:pt idx="91">
                  <c:v>9.0999999999999837</c:v>
                </c:pt>
                <c:pt idx="92">
                  <c:v>9.1999999999999833</c:v>
                </c:pt>
                <c:pt idx="93">
                  <c:v>9.2999999999999829</c:v>
                </c:pt>
                <c:pt idx="94">
                  <c:v>9.3999999999999826</c:v>
                </c:pt>
                <c:pt idx="95">
                  <c:v>9.4999999999999822</c:v>
                </c:pt>
                <c:pt idx="96">
                  <c:v>9.5999999999999819</c:v>
                </c:pt>
                <c:pt idx="97">
                  <c:v>9.6999999999999815</c:v>
                </c:pt>
                <c:pt idx="98">
                  <c:v>9.7999999999999812</c:v>
                </c:pt>
                <c:pt idx="99">
                  <c:v>9.8999999999999808</c:v>
                </c:pt>
                <c:pt idx="100">
                  <c:v>9.9999999999999805</c:v>
                </c:pt>
                <c:pt idx="101">
                  <c:v>10.09999999999998</c:v>
                </c:pt>
                <c:pt idx="102">
                  <c:v>10.19999999999998</c:v>
                </c:pt>
                <c:pt idx="103">
                  <c:v>10.299999999999979</c:v>
                </c:pt>
                <c:pt idx="104">
                  <c:v>10.399999999999979</c:v>
                </c:pt>
                <c:pt idx="105">
                  <c:v>10.499999999999979</c:v>
                </c:pt>
                <c:pt idx="106">
                  <c:v>10.599999999999978</c:v>
                </c:pt>
                <c:pt idx="107">
                  <c:v>10.699999999999978</c:v>
                </c:pt>
                <c:pt idx="108">
                  <c:v>10.799999999999978</c:v>
                </c:pt>
                <c:pt idx="109">
                  <c:v>10.899999999999977</c:v>
                </c:pt>
                <c:pt idx="110">
                  <c:v>10.999999999999977</c:v>
                </c:pt>
                <c:pt idx="111">
                  <c:v>11.099999999999977</c:v>
                </c:pt>
                <c:pt idx="112">
                  <c:v>11.199999999999976</c:v>
                </c:pt>
                <c:pt idx="113">
                  <c:v>11.299999999999976</c:v>
                </c:pt>
                <c:pt idx="114">
                  <c:v>11.399999999999975</c:v>
                </c:pt>
                <c:pt idx="115">
                  <c:v>11.499999999999975</c:v>
                </c:pt>
                <c:pt idx="116">
                  <c:v>11.599999999999975</c:v>
                </c:pt>
                <c:pt idx="117">
                  <c:v>11.699999999999974</c:v>
                </c:pt>
                <c:pt idx="118">
                  <c:v>11.799999999999974</c:v>
                </c:pt>
                <c:pt idx="119">
                  <c:v>11.899999999999974</c:v>
                </c:pt>
                <c:pt idx="120">
                  <c:v>11.999999999999973</c:v>
                </c:pt>
                <c:pt idx="121">
                  <c:v>12.099999999999973</c:v>
                </c:pt>
                <c:pt idx="122">
                  <c:v>12.199999999999973</c:v>
                </c:pt>
                <c:pt idx="123">
                  <c:v>12.299999999999972</c:v>
                </c:pt>
                <c:pt idx="124">
                  <c:v>12.399999999999972</c:v>
                </c:pt>
                <c:pt idx="125">
                  <c:v>12.499999999999972</c:v>
                </c:pt>
                <c:pt idx="126">
                  <c:v>12.599999999999971</c:v>
                </c:pt>
                <c:pt idx="127">
                  <c:v>12.699999999999971</c:v>
                </c:pt>
                <c:pt idx="128">
                  <c:v>12.799999999999971</c:v>
                </c:pt>
                <c:pt idx="129">
                  <c:v>12.89999999999997</c:v>
                </c:pt>
                <c:pt idx="130">
                  <c:v>12.99999999999997</c:v>
                </c:pt>
                <c:pt idx="131">
                  <c:v>13.099999999999969</c:v>
                </c:pt>
                <c:pt idx="132">
                  <c:v>13.199999999999969</c:v>
                </c:pt>
                <c:pt idx="133">
                  <c:v>13.299999999999969</c:v>
                </c:pt>
                <c:pt idx="134">
                  <c:v>13.399999999999968</c:v>
                </c:pt>
                <c:pt idx="135">
                  <c:v>13.499999999999968</c:v>
                </c:pt>
                <c:pt idx="136">
                  <c:v>13.599999999999968</c:v>
                </c:pt>
                <c:pt idx="137">
                  <c:v>13.699999999999967</c:v>
                </c:pt>
                <c:pt idx="138">
                  <c:v>13.799999999999967</c:v>
                </c:pt>
                <c:pt idx="139">
                  <c:v>13.899999999999967</c:v>
                </c:pt>
                <c:pt idx="140">
                  <c:v>13.999999999999966</c:v>
                </c:pt>
                <c:pt idx="141">
                  <c:v>14.099999999999966</c:v>
                </c:pt>
                <c:pt idx="142">
                  <c:v>14.199999999999966</c:v>
                </c:pt>
                <c:pt idx="143">
                  <c:v>14.299999999999965</c:v>
                </c:pt>
                <c:pt idx="144">
                  <c:v>14.399999999999965</c:v>
                </c:pt>
                <c:pt idx="145">
                  <c:v>14.499999999999964</c:v>
                </c:pt>
                <c:pt idx="146">
                  <c:v>14.599999999999964</c:v>
                </c:pt>
                <c:pt idx="147">
                  <c:v>14.699999999999964</c:v>
                </c:pt>
                <c:pt idx="148">
                  <c:v>14.799999999999963</c:v>
                </c:pt>
                <c:pt idx="149">
                  <c:v>14.899999999999963</c:v>
                </c:pt>
                <c:pt idx="150">
                  <c:v>14.999999999999963</c:v>
                </c:pt>
                <c:pt idx="151">
                  <c:v>15.099999999999962</c:v>
                </c:pt>
                <c:pt idx="152">
                  <c:v>15.199999999999962</c:v>
                </c:pt>
                <c:pt idx="153">
                  <c:v>15.299999999999962</c:v>
                </c:pt>
                <c:pt idx="154">
                  <c:v>15.399999999999961</c:v>
                </c:pt>
                <c:pt idx="155">
                  <c:v>15.499999999999961</c:v>
                </c:pt>
                <c:pt idx="156">
                  <c:v>15.599999999999961</c:v>
                </c:pt>
                <c:pt idx="157">
                  <c:v>15.69999999999996</c:v>
                </c:pt>
                <c:pt idx="158">
                  <c:v>15.79999999999996</c:v>
                </c:pt>
                <c:pt idx="159">
                  <c:v>15.899999999999959</c:v>
                </c:pt>
                <c:pt idx="160">
                  <c:v>15.999999999999959</c:v>
                </c:pt>
                <c:pt idx="161">
                  <c:v>16.099999999999959</c:v>
                </c:pt>
                <c:pt idx="162">
                  <c:v>16.19999999999996</c:v>
                </c:pt>
                <c:pt idx="163">
                  <c:v>16.299999999999962</c:v>
                </c:pt>
                <c:pt idx="164">
                  <c:v>16.399999999999963</c:v>
                </c:pt>
                <c:pt idx="165">
                  <c:v>16.499999999999964</c:v>
                </c:pt>
                <c:pt idx="166">
                  <c:v>16.599999999999966</c:v>
                </c:pt>
                <c:pt idx="167">
                  <c:v>16.699999999999967</c:v>
                </c:pt>
                <c:pt idx="168">
                  <c:v>16.799999999999969</c:v>
                </c:pt>
                <c:pt idx="169">
                  <c:v>16.89999999999997</c:v>
                </c:pt>
                <c:pt idx="170">
                  <c:v>16.999999999999972</c:v>
                </c:pt>
                <c:pt idx="171">
                  <c:v>17.099999999999973</c:v>
                </c:pt>
                <c:pt idx="172">
                  <c:v>17.199999999999974</c:v>
                </c:pt>
                <c:pt idx="173">
                  <c:v>17.299999999999976</c:v>
                </c:pt>
                <c:pt idx="174">
                  <c:v>17.399999999999977</c:v>
                </c:pt>
                <c:pt idx="175">
                  <c:v>17.499999999999979</c:v>
                </c:pt>
                <c:pt idx="176">
                  <c:v>17.59999999999998</c:v>
                </c:pt>
                <c:pt idx="177">
                  <c:v>17.699999999999982</c:v>
                </c:pt>
                <c:pt idx="178">
                  <c:v>17.799999999999983</c:v>
                </c:pt>
                <c:pt idx="179">
                  <c:v>17.899999999999984</c:v>
                </c:pt>
                <c:pt idx="180">
                  <c:v>17.999999999999986</c:v>
                </c:pt>
                <c:pt idx="181">
                  <c:v>18.099999999999987</c:v>
                </c:pt>
                <c:pt idx="182">
                  <c:v>18.199999999999989</c:v>
                </c:pt>
                <c:pt idx="183">
                  <c:v>18.29999999999999</c:v>
                </c:pt>
                <c:pt idx="184">
                  <c:v>18.399999999999991</c:v>
                </c:pt>
                <c:pt idx="185">
                  <c:v>18.499999999999993</c:v>
                </c:pt>
                <c:pt idx="186">
                  <c:v>18.599999999999994</c:v>
                </c:pt>
                <c:pt idx="187">
                  <c:v>18.699999999999996</c:v>
                </c:pt>
                <c:pt idx="188">
                  <c:v>18.799999999999997</c:v>
                </c:pt>
                <c:pt idx="189">
                  <c:v>18.899999999999999</c:v>
                </c:pt>
                <c:pt idx="190">
                  <c:v>19</c:v>
                </c:pt>
                <c:pt idx="191">
                  <c:v>19.100000000000001</c:v>
                </c:pt>
                <c:pt idx="192">
                  <c:v>19.200000000000003</c:v>
                </c:pt>
                <c:pt idx="193">
                  <c:v>19.300000000000004</c:v>
                </c:pt>
                <c:pt idx="194">
                  <c:v>19.400000000000006</c:v>
                </c:pt>
                <c:pt idx="195">
                  <c:v>19.500000000000007</c:v>
                </c:pt>
                <c:pt idx="196">
                  <c:v>19.600000000000009</c:v>
                </c:pt>
                <c:pt idx="197">
                  <c:v>19.70000000000001</c:v>
                </c:pt>
                <c:pt idx="198">
                  <c:v>19.800000000000011</c:v>
                </c:pt>
                <c:pt idx="199">
                  <c:v>19.900000000000013</c:v>
                </c:pt>
                <c:pt idx="200">
                  <c:v>20.000000000000014</c:v>
                </c:pt>
                <c:pt idx="201">
                  <c:v>20.100000000000016</c:v>
                </c:pt>
                <c:pt idx="202">
                  <c:v>20.200000000000017</c:v>
                </c:pt>
                <c:pt idx="203">
                  <c:v>20.300000000000018</c:v>
                </c:pt>
                <c:pt idx="204">
                  <c:v>20.40000000000002</c:v>
                </c:pt>
                <c:pt idx="205">
                  <c:v>20.500000000000021</c:v>
                </c:pt>
                <c:pt idx="206">
                  <c:v>20.600000000000023</c:v>
                </c:pt>
                <c:pt idx="207">
                  <c:v>20.700000000000024</c:v>
                </c:pt>
                <c:pt idx="208">
                  <c:v>20.800000000000026</c:v>
                </c:pt>
                <c:pt idx="209">
                  <c:v>20.900000000000027</c:v>
                </c:pt>
                <c:pt idx="210">
                  <c:v>21.000000000000028</c:v>
                </c:pt>
                <c:pt idx="211">
                  <c:v>21.10000000000003</c:v>
                </c:pt>
                <c:pt idx="212">
                  <c:v>21.200000000000031</c:v>
                </c:pt>
                <c:pt idx="213">
                  <c:v>21.300000000000033</c:v>
                </c:pt>
                <c:pt idx="214">
                  <c:v>21.400000000000034</c:v>
                </c:pt>
                <c:pt idx="215">
                  <c:v>21.500000000000036</c:v>
                </c:pt>
                <c:pt idx="216">
                  <c:v>21.600000000000037</c:v>
                </c:pt>
                <c:pt idx="217">
                  <c:v>21.700000000000038</c:v>
                </c:pt>
                <c:pt idx="218">
                  <c:v>21.80000000000004</c:v>
                </c:pt>
                <c:pt idx="219">
                  <c:v>21.900000000000041</c:v>
                </c:pt>
                <c:pt idx="220">
                  <c:v>22.000000000000043</c:v>
                </c:pt>
                <c:pt idx="221">
                  <c:v>22.100000000000044</c:v>
                </c:pt>
                <c:pt idx="222">
                  <c:v>22.200000000000045</c:v>
                </c:pt>
                <c:pt idx="223">
                  <c:v>22.300000000000047</c:v>
                </c:pt>
                <c:pt idx="224">
                  <c:v>22.400000000000048</c:v>
                </c:pt>
                <c:pt idx="225">
                  <c:v>22.50000000000005</c:v>
                </c:pt>
                <c:pt idx="226">
                  <c:v>22.600000000000051</c:v>
                </c:pt>
                <c:pt idx="227">
                  <c:v>22.700000000000053</c:v>
                </c:pt>
                <c:pt idx="228">
                  <c:v>22.800000000000054</c:v>
                </c:pt>
                <c:pt idx="229">
                  <c:v>22.900000000000055</c:v>
                </c:pt>
                <c:pt idx="230">
                  <c:v>23.000000000000057</c:v>
                </c:pt>
                <c:pt idx="231">
                  <c:v>23.100000000000058</c:v>
                </c:pt>
                <c:pt idx="232">
                  <c:v>23.20000000000006</c:v>
                </c:pt>
                <c:pt idx="233">
                  <c:v>23.300000000000061</c:v>
                </c:pt>
                <c:pt idx="234">
                  <c:v>23.400000000000063</c:v>
                </c:pt>
                <c:pt idx="235">
                  <c:v>23.500000000000064</c:v>
                </c:pt>
                <c:pt idx="236">
                  <c:v>23.600000000000065</c:v>
                </c:pt>
                <c:pt idx="237">
                  <c:v>23.700000000000067</c:v>
                </c:pt>
                <c:pt idx="238">
                  <c:v>23.800000000000068</c:v>
                </c:pt>
                <c:pt idx="239">
                  <c:v>23.90000000000007</c:v>
                </c:pt>
                <c:pt idx="240">
                  <c:v>24.000000000000071</c:v>
                </c:pt>
                <c:pt idx="241">
                  <c:v>24.100000000000072</c:v>
                </c:pt>
                <c:pt idx="242">
                  <c:v>24.200000000000074</c:v>
                </c:pt>
                <c:pt idx="243">
                  <c:v>24.300000000000075</c:v>
                </c:pt>
                <c:pt idx="244">
                  <c:v>24.400000000000077</c:v>
                </c:pt>
                <c:pt idx="245">
                  <c:v>24.500000000000078</c:v>
                </c:pt>
                <c:pt idx="246">
                  <c:v>24.60000000000008</c:v>
                </c:pt>
                <c:pt idx="247">
                  <c:v>24.700000000000081</c:v>
                </c:pt>
                <c:pt idx="248">
                  <c:v>24.800000000000082</c:v>
                </c:pt>
                <c:pt idx="249">
                  <c:v>24.900000000000084</c:v>
                </c:pt>
                <c:pt idx="250">
                  <c:v>25.000000000000085</c:v>
                </c:pt>
                <c:pt idx="251">
                  <c:v>25.100000000000087</c:v>
                </c:pt>
                <c:pt idx="252">
                  <c:v>25.200000000000088</c:v>
                </c:pt>
                <c:pt idx="253">
                  <c:v>25.30000000000009</c:v>
                </c:pt>
                <c:pt idx="254">
                  <c:v>25.400000000000091</c:v>
                </c:pt>
                <c:pt idx="255">
                  <c:v>25.500000000000092</c:v>
                </c:pt>
                <c:pt idx="256">
                  <c:v>25.600000000000094</c:v>
                </c:pt>
                <c:pt idx="257">
                  <c:v>25.700000000000095</c:v>
                </c:pt>
                <c:pt idx="258">
                  <c:v>25.800000000000097</c:v>
                </c:pt>
                <c:pt idx="259">
                  <c:v>25.900000000000098</c:v>
                </c:pt>
                <c:pt idx="260">
                  <c:v>26.000000000000099</c:v>
                </c:pt>
                <c:pt idx="261">
                  <c:v>26.100000000000101</c:v>
                </c:pt>
                <c:pt idx="262">
                  <c:v>26.200000000000102</c:v>
                </c:pt>
                <c:pt idx="263">
                  <c:v>26.300000000000104</c:v>
                </c:pt>
                <c:pt idx="264">
                  <c:v>26.400000000000105</c:v>
                </c:pt>
                <c:pt idx="265">
                  <c:v>26.500000000000107</c:v>
                </c:pt>
                <c:pt idx="266">
                  <c:v>26.600000000000108</c:v>
                </c:pt>
                <c:pt idx="267">
                  <c:v>26.700000000000109</c:v>
                </c:pt>
                <c:pt idx="268">
                  <c:v>26.800000000000111</c:v>
                </c:pt>
                <c:pt idx="269">
                  <c:v>26.900000000000112</c:v>
                </c:pt>
                <c:pt idx="270">
                  <c:v>27.000000000000114</c:v>
                </c:pt>
                <c:pt idx="271">
                  <c:v>27.100000000000115</c:v>
                </c:pt>
                <c:pt idx="272">
                  <c:v>27.200000000000117</c:v>
                </c:pt>
                <c:pt idx="273">
                  <c:v>27.300000000000118</c:v>
                </c:pt>
                <c:pt idx="274">
                  <c:v>27.400000000000119</c:v>
                </c:pt>
                <c:pt idx="275">
                  <c:v>27.500000000000121</c:v>
                </c:pt>
                <c:pt idx="276">
                  <c:v>27.600000000000122</c:v>
                </c:pt>
                <c:pt idx="277">
                  <c:v>27.700000000000124</c:v>
                </c:pt>
                <c:pt idx="278">
                  <c:v>27.800000000000125</c:v>
                </c:pt>
                <c:pt idx="279">
                  <c:v>27.900000000000126</c:v>
                </c:pt>
                <c:pt idx="280">
                  <c:v>28.000000000000128</c:v>
                </c:pt>
                <c:pt idx="281">
                  <c:v>28.100000000000129</c:v>
                </c:pt>
                <c:pt idx="282">
                  <c:v>28.200000000000131</c:v>
                </c:pt>
                <c:pt idx="283">
                  <c:v>28.300000000000132</c:v>
                </c:pt>
                <c:pt idx="284">
                  <c:v>28.400000000000134</c:v>
                </c:pt>
                <c:pt idx="285">
                  <c:v>28.500000000000135</c:v>
                </c:pt>
                <c:pt idx="286">
                  <c:v>28.600000000000136</c:v>
                </c:pt>
                <c:pt idx="287">
                  <c:v>28.700000000000138</c:v>
                </c:pt>
                <c:pt idx="288">
                  <c:v>28.800000000000139</c:v>
                </c:pt>
                <c:pt idx="289">
                  <c:v>28.900000000000141</c:v>
                </c:pt>
                <c:pt idx="290">
                  <c:v>29.000000000000142</c:v>
                </c:pt>
                <c:pt idx="291">
                  <c:v>29.100000000000144</c:v>
                </c:pt>
                <c:pt idx="292">
                  <c:v>29.200000000000145</c:v>
                </c:pt>
                <c:pt idx="293">
                  <c:v>29.300000000000146</c:v>
                </c:pt>
                <c:pt idx="294">
                  <c:v>29.400000000000148</c:v>
                </c:pt>
                <c:pt idx="295">
                  <c:v>29.500000000000149</c:v>
                </c:pt>
                <c:pt idx="296">
                  <c:v>29.600000000000151</c:v>
                </c:pt>
                <c:pt idx="297">
                  <c:v>29.700000000000152</c:v>
                </c:pt>
                <c:pt idx="298">
                  <c:v>29.800000000000153</c:v>
                </c:pt>
                <c:pt idx="299">
                  <c:v>29.900000000000155</c:v>
                </c:pt>
                <c:pt idx="300">
                  <c:v>30.000000000000156</c:v>
                </c:pt>
                <c:pt idx="301">
                  <c:v>30.100000000000158</c:v>
                </c:pt>
                <c:pt idx="302">
                  <c:v>30.200000000000159</c:v>
                </c:pt>
                <c:pt idx="303">
                  <c:v>30.300000000000161</c:v>
                </c:pt>
                <c:pt idx="304">
                  <c:v>30.400000000000162</c:v>
                </c:pt>
                <c:pt idx="305">
                  <c:v>30.500000000000163</c:v>
                </c:pt>
                <c:pt idx="306">
                  <c:v>30.600000000000165</c:v>
                </c:pt>
                <c:pt idx="307">
                  <c:v>30.700000000000166</c:v>
                </c:pt>
                <c:pt idx="308">
                  <c:v>30.800000000000168</c:v>
                </c:pt>
                <c:pt idx="309">
                  <c:v>30.900000000000169</c:v>
                </c:pt>
                <c:pt idx="310">
                  <c:v>31.000000000000171</c:v>
                </c:pt>
                <c:pt idx="311">
                  <c:v>31.100000000000172</c:v>
                </c:pt>
                <c:pt idx="312">
                  <c:v>31.200000000000173</c:v>
                </c:pt>
                <c:pt idx="313">
                  <c:v>31.300000000000175</c:v>
                </c:pt>
                <c:pt idx="314">
                  <c:v>31.400000000000176</c:v>
                </c:pt>
                <c:pt idx="315">
                  <c:v>31.500000000000178</c:v>
                </c:pt>
                <c:pt idx="316">
                  <c:v>31.600000000000179</c:v>
                </c:pt>
                <c:pt idx="317">
                  <c:v>31.70000000000018</c:v>
                </c:pt>
                <c:pt idx="318">
                  <c:v>31.800000000000182</c:v>
                </c:pt>
                <c:pt idx="319">
                  <c:v>31.900000000000183</c:v>
                </c:pt>
                <c:pt idx="320">
                  <c:v>32.000000000000185</c:v>
                </c:pt>
                <c:pt idx="321">
                  <c:v>32.100000000000186</c:v>
                </c:pt>
                <c:pt idx="322">
                  <c:v>32.200000000000188</c:v>
                </c:pt>
                <c:pt idx="323">
                  <c:v>32.300000000000189</c:v>
                </c:pt>
                <c:pt idx="324">
                  <c:v>32.40000000000019</c:v>
                </c:pt>
                <c:pt idx="325">
                  <c:v>32.500000000000192</c:v>
                </c:pt>
                <c:pt idx="326">
                  <c:v>32.600000000000193</c:v>
                </c:pt>
                <c:pt idx="327">
                  <c:v>32.700000000000195</c:v>
                </c:pt>
                <c:pt idx="328">
                  <c:v>32.800000000000196</c:v>
                </c:pt>
                <c:pt idx="329">
                  <c:v>32.900000000000198</c:v>
                </c:pt>
                <c:pt idx="330">
                  <c:v>33.000000000000199</c:v>
                </c:pt>
                <c:pt idx="331">
                  <c:v>33.1000000000002</c:v>
                </c:pt>
                <c:pt idx="332">
                  <c:v>33.200000000000202</c:v>
                </c:pt>
                <c:pt idx="333">
                  <c:v>33.300000000000203</c:v>
                </c:pt>
                <c:pt idx="334">
                  <c:v>33.400000000000205</c:v>
                </c:pt>
                <c:pt idx="335">
                  <c:v>33.500000000000206</c:v>
                </c:pt>
                <c:pt idx="336">
                  <c:v>33.600000000000207</c:v>
                </c:pt>
                <c:pt idx="337">
                  <c:v>33.700000000000209</c:v>
                </c:pt>
                <c:pt idx="338">
                  <c:v>33.80000000000021</c:v>
                </c:pt>
                <c:pt idx="339">
                  <c:v>33.900000000000212</c:v>
                </c:pt>
                <c:pt idx="340">
                  <c:v>34.000000000000213</c:v>
                </c:pt>
                <c:pt idx="341">
                  <c:v>34.100000000000215</c:v>
                </c:pt>
                <c:pt idx="342">
                  <c:v>34.200000000000216</c:v>
                </c:pt>
                <c:pt idx="343">
                  <c:v>34.300000000000217</c:v>
                </c:pt>
                <c:pt idx="344">
                  <c:v>34.400000000000219</c:v>
                </c:pt>
                <c:pt idx="345">
                  <c:v>34.50000000000022</c:v>
                </c:pt>
                <c:pt idx="346">
                  <c:v>34.600000000000222</c:v>
                </c:pt>
                <c:pt idx="347">
                  <c:v>34.700000000000223</c:v>
                </c:pt>
                <c:pt idx="348">
                  <c:v>34.800000000000225</c:v>
                </c:pt>
                <c:pt idx="349">
                  <c:v>34.900000000000226</c:v>
                </c:pt>
                <c:pt idx="350">
                  <c:v>35.000000000000227</c:v>
                </c:pt>
                <c:pt idx="351">
                  <c:v>35.100000000000229</c:v>
                </c:pt>
                <c:pt idx="352">
                  <c:v>35.20000000000023</c:v>
                </c:pt>
                <c:pt idx="353">
                  <c:v>35.300000000000232</c:v>
                </c:pt>
                <c:pt idx="354">
                  <c:v>35.400000000000233</c:v>
                </c:pt>
                <c:pt idx="355">
                  <c:v>35.500000000000234</c:v>
                </c:pt>
                <c:pt idx="356">
                  <c:v>35.600000000000236</c:v>
                </c:pt>
                <c:pt idx="357">
                  <c:v>35.700000000000237</c:v>
                </c:pt>
                <c:pt idx="358">
                  <c:v>35.800000000000239</c:v>
                </c:pt>
                <c:pt idx="359">
                  <c:v>35.90000000000024</c:v>
                </c:pt>
                <c:pt idx="360">
                  <c:v>36.000000000000242</c:v>
                </c:pt>
                <c:pt idx="361">
                  <c:v>36.100000000000243</c:v>
                </c:pt>
                <c:pt idx="362">
                  <c:v>36.200000000000244</c:v>
                </c:pt>
                <c:pt idx="363">
                  <c:v>36.300000000000246</c:v>
                </c:pt>
                <c:pt idx="364">
                  <c:v>36.400000000000247</c:v>
                </c:pt>
                <c:pt idx="365">
                  <c:v>36.500000000000249</c:v>
                </c:pt>
                <c:pt idx="366">
                  <c:v>36.60000000000025</c:v>
                </c:pt>
                <c:pt idx="367">
                  <c:v>36.700000000000252</c:v>
                </c:pt>
                <c:pt idx="368">
                  <c:v>36.800000000000253</c:v>
                </c:pt>
                <c:pt idx="369">
                  <c:v>36.900000000000254</c:v>
                </c:pt>
                <c:pt idx="370">
                  <c:v>37.000000000000256</c:v>
                </c:pt>
                <c:pt idx="371">
                  <c:v>37.100000000000257</c:v>
                </c:pt>
                <c:pt idx="372">
                  <c:v>37.200000000000259</c:v>
                </c:pt>
                <c:pt idx="373">
                  <c:v>37.30000000000026</c:v>
                </c:pt>
                <c:pt idx="374">
                  <c:v>37.400000000000261</c:v>
                </c:pt>
                <c:pt idx="375">
                  <c:v>37.500000000000263</c:v>
                </c:pt>
                <c:pt idx="376">
                  <c:v>37.600000000000264</c:v>
                </c:pt>
                <c:pt idx="377">
                  <c:v>37.700000000000266</c:v>
                </c:pt>
                <c:pt idx="378">
                  <c:v>37.800000000000267</c:v>
                </c:pt>
                <c:pt idx="379">
                  <c:v>37.900000000000269</c:v>
                </c:pt>
                <c:pt idx="380">
                  <c:v>38.00000000000027</c:v>
                </c:pt>
                <c:pt idx="381">
                  <c:v>38.100000000000271</c:v>
                </c:pt>
                <c:pt idx="382">
                  <c:v>38.200000000000273</c:v>
                </c:pt>
                <c:pt idx="383">
                  <c:v>38.300000000000274</c:v>
                </c:pt>
                <c:pt idx="384">
                  <c:v>38.400000000000276</c:v>
                </c:pt>
                <c:pt idx="385">
                  <c:v>38.500000000000277</c:v>
                </c:pt>
                <c:pt idx="386">
                  <c:v>38.600000000000279</c:v>
                </c:pt>
                <c:pt idx="387">
                  <c:v>38.70000000000028</c:v>
                </c:pt>
                <c:pt idx="388">
                  <c:v>38.800000000000281</c:v>
                </c:pt>
                <c:pt idx="389">
                  <c:v>38.900000000000283</c:v>
                </c:pt>
                <c:pt idx="390">
                  <c:v>39.000000000000284</c:v>
                </c:pt>
                <c:pt idx="391">
                  <c:v>39.100000000000286</c:v>
                </c:pt>
                <c:pt idx="392">
                  <c:v>39.200000000000287</c:v>
                </c:pt>
                <c:pt idx="393">
                  <c:v>39.300000000000288</c:v>
                </c:pt>
                <c:pt idx="394">
                  <c:v>39.40000000000029</c:v>
                </c:pt>
                <c:pt idx="395">
                  <c:v>39.500000000000291</c:v>
                </c:pt>
                <c:pt idx="396">
                  <c:v>39.600000000000293</c:v>
                </c:pt>
                <c:pt idx="397">
                  <c:v>39.700000000000294</c:v>
                </c:pt>
                <c:pt idx="398">
                  <c:v>39.800000000000296</c:v>
                </c:pt>
                <c:pt idx="399">
                  <c:v>39.900000000000297</c:v>
                </c:pt>
                <c:pt idx="400">
                  <c:v>40.000000000000298</c:v>
                </c:pt>
                <c:pt idx="401">
                  <c:v>40.1000000000003</c:v>
                </c:pt>
                <c:pt idx="402">
                  <c:v>40.200000000000301</c:v>
                </c:pt>
                <c:pt idx="403">
                  <c:v>40.300000000000303</c:v>
                </c:pt>
                <c:pt idx="404">
                  <c:v>40.400000000000304</c:v>
                </c:pt>
                <c:pt idx="405">
                  <c:v>40.500000000000306</c:v>
                </c:pt>
                <c:pt idx="406">
                  <c:v>40.600000000000307</c:v>
                </c:pt>
                <c:pt idx="407">
                  <c:v>40.700000000000308</c:v>
                </c:pt>
                <c:pt idx="408">
                  <c:v>40.80000000000031</c:v>
                </c:pt>
                <c:pt idx="409">
                  <c:v>40.900000000000311</c:v>
                </c:pt>
                <c:pt idx="410">
                  <c:v>41.000000000000313</c:v>
                </c:pt>
                <c:pt idx="411">
                  <c:v>41.100000000000314</c:v>
                </c:pt>
                <c:pt idx="412">
                  <c:v>41.200000000000315</c:v>
                </c:pt>
                <c:pt idx="413">
                  <c:v>41.300000000000317</c:v>
                </c:pt>
                <c:pt idx="414">
                  <c:v>41.400000000000318</c:v>
                </c:pt>
                <c:pt idx="415">
                  <c:v>41.50000000000032</c:v>
                </c:pt>
                <c:pt idx="416">
                  <c:v>41.600000000000321</c:v>
                </c:pt>
                <c:pt idx="417">
                  <c:v>41.700000000000323</c:v>
                </c:pt>
                <c:pt idx="418">
                  <c:v>41.800000000000324</c:v>
                </c:pt>
                <c:pt idx="419">
                  <c:v>41.900000000000325</c:v>
                </c:pt>
                <c:pt idx="420">
                  <c:v>42.000000000000327</c:v>
                </c:pt>
                <c:pt idx="421">
                  <c:v>42.100000000000328</c:v>
                </c:pt>
                <c:pt idx="422">
                  <c:v>42.20000000000033</c:v>
                </c:pt>
                <c:pt idx="423">
                  <c:v>42.300000000000331</c:v>
                </c:pt>
                <c:pt idx="424">
                  <c:v>42.400000000000333</c:v>
                </c:pt>
                <c:pt idx="425">
                  <c:v>42.500000000000334</c:v>
                </c:pt>
                <c:pt idx="426">
                  <c:v>42.600000000000335</c:v>
                </c:pt>
                <c:pt idx="427">
                  <c:v>42.700000000000337</c:v>
                </c:pt>
                <c:pt idx="428">
                  <c:v>42.800000000000338</c:v>
                </c:pt>
                <c:pt idx="429">
                  <c:v>42.90000000000034</c:v>
                </c:pt>
                <c:pt idx="430">
                  <c:v>43.000000000000341</c:v>
                </c:pt>
                <c:pt idx="431">
                  <c:v>43.100000000000342</c:v>
                </c:pt>
                <c:pt idx="432">
                  <c:v>43.200000000000344</c:v>
                </c:pt>
                <c:pt idx="433">
                  <c:v>43.300000000000345</c:v>
                </c:pt>
                <c:pt idx="434">
                  <c:v>43.400000000000347</c:v>
                </c:pt>
                <c:pt idx="435">
                  <c:v>43.500000000000348</c:v>
                </c:pt>
                <c:pt idx="436">
                  <c:v>43.60000000000035</c:v>
                </c:pt>
                <c:pt idx="437">
                  <c:v>43.700000000000351</c:v>
                </c:pt>
                <c:pt idx="438">
                  <c:v>43.800000000000352</c:v>
                </c:pt>
                <c:pt idx="439">
                  <c:v>43.900000000000354</c:v>
                </c:pt>
                <c:pt idx="440">
                  <c:v>44.000000000000355</c:v>
                </c:pt>
                <c:pt idx="441">
                  <c:v>44.100000000000357</c:v>
                </c:pt>
                <c:pt idx="442">
                  <c:v>44.200000000000358</c:v>
                </c:pt>
                <c:pt idx="443">
                  <c:v>44.30000000000036</c:v>
                </c:pt>
                <c:pt idx="444">
                  <c:v>44.400000000000361</c:v>
                </c:pt>
                <c:pt idx="445">
                  <c:v>44.500000000000362</c:v>
                </c:pt>
                <c:pt idx="446">
                  <c:v>44.600000000000364</c:v>
                </c:pt>
                <c:pt idx="447">
                  <c:v>44.700000000000365</c:v>
                </c:pt>
                <c:pt idx="448">
                  <c:v>44.800000000000367</c:v>
                </c:pt>
                <c:pt idx="449">
                  <c:v>44.900000000000368</c:v>
                </c:pt>
                <c:pt idx="450">
                  <c:v>45.000000000000369</c:v>
                </c:pt>
                <c:pt idx="451">
                  <c:v>45.100000000000371</c:v>
                </c:pt>
                <c:pt idx="452">
                  <c:v>45.200000000000372</c:v>
                </c:pt>
                <c:pt idx="453">
                  <c:v>45.300000000000374</c:v>
                </c:pt>
                <c:pt idx="454">
                  <c:v>45.400000000000375</c:v>
                </c:pt>
                <c:pt idx="455">
                  <c:v>45.500000000000377</c:v>
                </c:pt>
                <c:pt idx="456">
                  <c:v>45.600000000000378</c:v>
                </c:pt>
                <c:pt idx="457">
                  <c:v>45.700000000000379</c:v>
                </c:pt>
                <c:pt idx="458">
                  <c:v>45.800000000000381</c:v>
                </c:pt>
                <c:pt idx="459">
                  <c:v>45.900000000000382</c:v>
                </c:pt>
                <c:pt idx="460">
                  <c:v>46.000000000000384</c:v>
                </c:pt>
                <c:pt idx="461">
                  <c:v>46.100000000000385</c:v>
                </c:pt>
                <c:pt idx="462">
                  <c:v>46.200000000000387</c:v>
                </c:pt>
                <c:pt idx="463">
                  <c:v>46.300000000000388</c:v>
                </c:pt>
                <c:pt idx="464">
                  <c:v>46.400000000000389</c:v>
                </c:pt>
                <c:pt idx="465">
                  <c:v>46.500000000000391</c:v>
                </c:pt>
                <c:pt idx="466">
                  <c:v>46.600000000000392</c:v>
                </c:pt>
                <c:pt idx="467">
                  <c:v>46.700000000000394</c:v>
                </c:pt>
                <c:pt idx="468">
                  <c:v>46.800000000000395</c:v>
                </c:pt>
                <c:pt idx="469">
                  <c:v>46.900000000000396</c:v>
                </c:pt>
                <c:pt idx="470">
                  <c:v>47.000000000000398</c:v>
                </c:pt>
                <c:pt idx="471">
                  <c:v>47.100000000000399</c:v>
                </c:pt>
                <c:pt idx="472">
                  <c:v>47.200000000000401</c:v>
                </c:pt>
                <c:pt idx="473">
                  <c:v>47.300000000000402</c:v>
                </c:pt>
                <c:pt idx="474">
                  <c:v>47.400000000000404</c:v>
                </c:pt>
                <c:pt idx="475">
                  <c:v>47.500000000000405</c:v>
                </c:pt>
                <c:pt idx="476">
                  <c:v>47.600000000000406</c:v>
                </c:pt>
                <c:pt idx="477">
                  <c:v>47.700000000000408</c:v>
                </c:pt>
                <c:pt idx="478">
                  <c:v>47.800000000000409</c:v>
                </c:pt>
                <c:pt idx="479">
                  <c:v>47.900000000000411</c:v>
                </c:pt>
                <c:pt idx="480">
                  <c:v>48.000000000000412</c:v>
                </c:pt>
                <c:pt idx="481">
                  <c:v>48.100000000000414</c:v>
                </c:pt>
                <c:pt idx="482">
                  <c:v>48.200000000000415</c:v>
                </c:pt>
                <c:pt idx="483">
                  <c:v>48.300000000000416</c:v>
                </c:pt>
                <c:pt idx="484">
                  <c:v>48.400000000000418</c:v>
                </c:pt>
                <c:pt idx="485">
                  <c:v>48.500000000000419</c:v>
                </c:pt>
                <c:pt idx="486">
                  <c:v>48.600000000000421</c:v>
                </c:pt>
                <c:pt idx="487">
                  <c:v>48.700000000000422</c:v>
                </c:pt>
                <c:pt idx="488">
                  <c:v>48.800000000000423</c:v>
                </c:pt>
                <c:pt idx="489">
                  <c:v>48.900000000000425</c:v>
                </c:pt>
                <c:pt idx="490">
                  <c:v>49.000000000000426</c:v>
                </c:pt>
                <c:pt idx="491">
                  <c:v>49.100000000000428</c:v>
                </c:pt>
                <c:pt idx="492">
                  <c:v>49.200000000000429</c:v>
                </c:pt>
                <c:pt idx="493">
                  <c:v>49.300000000000431</c:v>
                </c:pt>
                <c:pt idx="494">
                  <c:v>49.400000000000432</c:v>
                </c:pt>
                <c:pt idx="495">
                  <c:v>49.500000000000433</c:v>
                </c:pt>
                <c:pt idx="496">
                  <c:v>49.600000000000435</c:v>
                </c:pt>
                <c:pt idx="497">
                  <c:v>49.700000000000436</c:v>
                </c:pt>
                <c:pt idx="498">
                  <c:v>49.800000000000438</c:v>
                </c:pt>
                <c:pt idx="499">
                  <c:v>49.900000000000439</c:v>
                </c:pt>
                <c:pt idx="500">
                  <c:v>50.000000000000441</c:v>
                </c:pt>
              </c:numCache>
            </c:numRef>
          </c:cat>
          <c:val>
            <c:numRef>
              <c:f>'(32.1)'!$C$28:$C$528</c:f>
              <c:numCache>
                <c:formatCode>General</c:formatCode>
                <c:ptCount val="501"/>
                <c:pt idx="0">
                  <c:v>9.166666666666666E-2</c:v>
                </c:pt>
                <c:pt idx="1">
                  <c:v>9.0830228421176426E-2</c:v>
                </c:pt>
                <c:pt idx="2">
                  <c:v>9.0001422491379129E-2</c:v>
                </c:pt>
                <c:pt idx="3">
                  <c:v>8.9180179234066612E-2</c:v>
                </c:pt>
                <c:pt idx="4">
                  <c:v>8.8366429641509731E-2</c:v>
                </c:pt>
                <c:pt idx="5">
                  <c:v>8.7560105335659763E-2</c:v>
                </c:pt>
                <c:pt idx="6">
                  <c:v>8.6761138562402682E-2</c:v>
                </c:pt>
                <c:pt idx="7">
                  <c:v>8.5969462185865902E-2</c:v>
                </c:pt>
                <c:pt idx="8">
                  <c:v>8.5185009682776994E-2</c:v>
                </c:pt>
                <c:pt idx="9">
                  <c:v>8.4407715136873743E-2</c:v>
                </c:pt>
                <c:pt idx="10">
                  <c:v>8.3637513233365463E-2</c:v>
                </c:pt>
                <c:pt idx="11">
                  <c:v>8.2874339253444562E-2</c:v>
                </c:pt>
                <c:pt idx="12">
                  <c:v>8.2118129068848411E-2</c:v>
                </c:pt>
                <c:pt idx="13">
                  <c:v>8.1368819136470733E-2</c:v>
                </c:pt>
                <c:pt idx="14">
                  <c:v>8.0626346493022125E-2</c:v>
                </c:pt>
                <c:pt idx="15">
                  <c:v>7.989064874973946E-2</c:v>
                </c:pt>
                <c:pt idx="16">
                  <c:v>7.9161664087143369E-2</c:v>
                </c:pt>
                <c:pt idx="17">
                  <c:v>7.8439331249843688E-2</c:v>
                </c:pt>
                <c:pt idx="18">
                  <c:v>7.7723589541392274E-2</c:v>
                </c:pt>
                <c:pt idx="19">
                  <c:v>7.7014378819182772E-2</c:v>
                </c:pt>
                <c:pt idx="20">
                  <c:v>7.6311639489396899E-2</c:v>
                </c:pt>
                <c:pt idx="21">
                  <c:v>7.5615312501996976E-2</c:v>
                </c:pt>
                <c:pt idx="22">
                  <c:v>7.4925339345763883E-2</c:v>
                </c:pt>
                <c:pt idx="23">
                  <c:v>7.4241662043380646E-2</c:v>
                </c:pt>
                <c:pt idx="24">
                  <c:v>7.3564223146560526E-2</c:v>
                </c:pt>
                <c:pt idx="25">
                  <c:v>7.2892965731219853E-2</c:v>
                </c:pt>
                <c:pt idx="26">
                  <c:v>7.2227833392694757E-2</c:v>
                </c:pt>
                <c:pt idx="27">
                  <c:v>7.1568770241001514E-2</c:v>
                </c:pt>
                <c:pt idx="28">
                  <c:v>7.0915720896140316E-2</c:v>
                </c:pt>
                <c:pt idx="29">
                  <c:v>7.026863048344166E-2</c:v>
                </c:pt>
                <c:pt idx="30">
                  <c:v>6.9627444628955426E-2</c:v>
                </c:pt>
                <c:pt idx="31">
                  <c:v>6.899210945488185E-2</c:v>
                </c:pt>
                <c:pt idx="32">
                  <c:v>6.8362571575044273E-2</c:v>
                </c:pt>
                <c:pt idx="33">
                  <c:v>6.7738778090403212E-2</c:v>
                </c:pt>
                <c:pt idx="34">
                  <c:v>6.7120676584611322E-2</c:v>
                </c:pt>
                <c:pt idx="35">
                  <c:v>6.6508215119608971E-2</c:v>
                </c:pt>
                <c:pt idx="36">
                  <c:v>6.5901342231259888E-2</c:v>
                </c:pt>
                <c:pt idx="37">
                  <c:v>6.5300006925026799E-2</c:v>
                </c:pt>
                <c:pt idx="38">
                  <c:v>6.4704158671686399E-2</c:v>
                </c:pt>
                <c:pt idx="39">
                  <c:v>6.4113747403083482E-2</c:v>
                </c:pt>
                <c:pt idx="40">
                  <c:v>6.3528723507923796E-2</c:v>
                </c:pt>
                <c:pt idx="41">
                  <c:v>6.2949037827605234E-2</c:v>
                </c:pt>
                <c:pt idx="42">
                  <c:v>6.2374641652087191E-2</c:v>
                </c:pt>
                <c:pt idx="43">
                  <c:v>6.1805486715797518E-2</c:v>
                </c:pt>
                <c:pt idx="44">
                  <c:v>6.1241525193576812E-2</c:v>
                </c:pt>
                <c:pt idx="45">
                  <c:v>6.068270969665978E-2</c:v>
                </c:pt>
                <c:pt idx="46">
                  <c:v>6.0128993268693233E-2</c:v>
                </c:pt>
                <c:pt idx="47">
                  <c:v>5.9580329381790399E-2</c:v>
                </c:pt>
                <c:pt idx="48">
                  <c:v>5.9036671932621292E-2</c:v>
                </c:pt>
                <c:pt idx="49">
                  <c:v>5.8497975238538703E-2</c:v>
                </c:pt>
                <c:pt idx="50">
                  <c:v>5.7964194033739563E-2</c:v>
                </c:pt>
                <c:pt idx="51">
                  <c:v>5.7435283465461354E-2</c:v>
                </c:pt>
                <c:pt idx="52">
                  <c:v>5.6911199090213166E-2</c:v>
                </c:pt>
                <c:pt idx="53">
                  <c:v>5.6391896870041203E-2</c:v>
                </c:pt>
                <c:pt idx="54">
                  <c:v>5.5877333168828362E-2</c:v>
                </c:pt>
                <c:pt idx="55">
                  <c:v>5.5367464748627547E-2</c:v>
                </c:pt>
                <c:pt idx="56">
                  <c:v>5.4862248766028458E-2</c:v>
                </c:pt>
                <c:pt idx="57">
                  <c:v>5.436164276855749E-2</c:v>
                </c:pt>
                <c:pt idx="58">
                  <c:v>5.3865604691110597E-2</c:v>
                </c:pt>
                <c:pt idx="59">
                  <c:v>5.3374092852418557E-2</c:v>
                </c:pt>
                <c:pt idx="60">
                  <c:v>5.2887065951544639E-2</c:v>
                </c:pt>
                <c:pt idx="61">
                  <c:v>5.2404483064414066E-2</c:v>
                </c:pt>
                <c:pt idx="62">
                  <c:v>5.1926303640375295E-2</c:v>
                </c:pt>
                <c:pt idx="63">
                  <c:v>5.1452487498792582E-2</c:v>
                </c:pt>
                <c:pt idx="64">
                  <c:v>5.0982994825669689E-2</c:v>
                </c:pt>
                <c:pt idx="65">
                  <c:v>5.051778617030437E-2</c:v>
                </c:pt>
                <c:pt idx="66">
                  <c:v>5.0056822441973396E-2</c:v>
                </c:pt>
                <c:pt idx="67">
                  <c:v>4.9600064906647798E-2</c:v>
                </c:pt>
                <c:pt idx="68">
                  <c:v>4.9147475183738139E-2</c:v>
                </c:pt>
                <c:pt idx="69">
                  <c:v>4.8699015242869487E-2</c:v>
                </c:pt>
                <c:pt idx="70">
                  <c:v>4.8254647400685691E-2</c:v>
                </c:pt>
                <c:pt idx="71">
                  <c:v>4.7814334317683005E-2</c:v>
                </c:pt>
                <c:pt idx="72">
                  <c:v>4.7378038995072473E-2</c:v>
                </c:pt>
                <c:pt idx="73">
                  <c:v>4.6945724771670944E-2</c:v>
                </c:pt>
                <c:pt idx="74">
                  <c:v>4.6517355320820589E-2</c:v>
                </c:pt>
                <c:pt idx="75">
                  <c:v>4.6092894647336298E-2</c:v>
                </c:pt>
                <c:pt idx="76">
                  <c:v>4.5672307084481195E-2</c:v>
                </c:pt>
                <c:pt idx="77">
                  <c:v>4.5255557290969556E-2</c:v>
                </c:pt>
                <c:pt idx="78">
                  <c:v>4.4842610247997107E-2</c:v>
                </c:pt>
                <c:pt idx="79">
                  <c:v>4.443343125629852E-2</c:v>
                </c:pt>
                <c:pt idx="80">
                  <c:v>4.4027985933231657E-2</c:v>
                </c:pt>
                <c:pt idx="81">
                  <c:v>4.3626240209888444E-2</c:v>
                </c:pt>
                <c:pt idx="82">
                  <c:v>4.3228160328232151E-2</c:v>
                </c:pt>
                <c:pt idx="83">
                  <c:v>4.2833712838260693E-2</c:v>
                </c:pt>
                <c:pt idx="84">
                  <c:v>4.2442864595195959E-2</c:v>
                </c:pt>
                <c:pt idx="85">
                  <c:v>4.205558275669867E-2</c:v>
                </c:pt>
                <c:pt idx="86">
                  <c:v>4.1671834780108684E-2</c:v>
                </c:pt>
                <c:pt idx="87">
                  <c:v>4.1291588419710507E-2</c:v>
                </c:pt>
                <c:pt idx="88">
                  <c:v>4.0914811724023732E-2</c:v>
                </c:pt>
                <c:pt idx="89">
                  <c:v>4.0541473033118218E-2</c:v>
                </c:pt>
                <c:pt idx="90">
                  <c:v>4.017154097595374E-2</c:v>
                </c:pt>
                <c:pt idx="91">
                  <c:v>3.9804984467743935E-2</c:v>
                </c:pt>
                <c:pt idx="92">
                  <c:v>3.9441772707344308E-2</c:v>
                </c:pt>
                <c:pt idx="93">
                  <c:v>3.908187517466407E-2</c:v>
                </c:pt>
                <c:pt idx="94">
                  <c:v>3.8725261628101547E-2</c:v>
                </c:pt>
                <c:pt idx="95">
                  <c:v>3.8371902102003086E-2</c:v>
                </c:pt>
                <c:pt idx="96">
                  <c:v>3.8021766904145021E-2</c:v>
                </c:pt>
                <c:pt idx="97">
                  <c:v>3.7674826613238753E-2</c:v>
                </c:pt>
                <c:pt idx="98">
                  <c:v>3.7331052076458468E-2</c:v>
                </c:pt>
                <c:pt idx="99">
                  <c:v>3.6990414406991509E-2</c:v>
                </c:pt>
                <c:pt idx="100">
                  <c:v>3.6652884981611074E-2</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numCache>
            </c:numRef>
          </c:val>
          <c:extLst>
            <c:ext xmlns:c16="http://schemas.microsoft.com/office/drawing/2014/chart" uri="{C3380CC4-5D6E-409C-BE32-E72D297353CC}">
              <c16:uniqueId val="{00000001-2882-40E8-BB69-74C1A5BCE754}"/>
            </c:ext>
          </c:extLst>
        </c:ser>
        <c:ser>
          <c:idx val="2"/>
          <c:order val="2"/>
          <c:tx>
            <c:strRef>
              <c:f>'(32.1)'!$D$27</c:f>
              <c:strCache>
                <c:ptCount val="1"/>
                <c:pt idx="0">
                  <c:v>P(x&gt;15) = 25.28%</c:v>
                </c:pt>
              </c:strCache>
            </c:strRef>
          </c:tx>
          <c:spPr>
            <a:ln w="25400">
              <a:noFill/>
            </a:ln>
          </c:spPr>
          <c:cat>
            <c:numRef>
              <c:f>'(32.1)'!$A$28:$A$528</c:f>
              <c:numCache>
                <c:formatCode>General</c:formatCode>
                <c:ptCount val="501"/>
                <c:pt idx="0">
                  <c:v>0</c:v>
                </c:pt>
                <c:pt idx="1">
                  <c:v>0.1</c:v>
                </c:pt>
                <c:pt idx="2">
                  <c:v>0.2</c:v>
                </c:pt>
                <c:pt idx="3">
                  <c:v>0.30000000000000004</c:v>
                </c:pt>
                <c:pt idx="4">
                  <c:v>0.4</c:v>
                </c:pt>
                <c:pt idx="5">
                  <c:v>0.5</c:v>
                </c:pt>
                <c:pt idx="6">
                  <c:v>0.6</c:v>
                </c:pt>
                <c:pt idx="7">
                  <c:v>0.7</c:v>
                </c:pt>
                <c:pt idx="8">
                  <c:v>0.79999999999999993</c:v>
                </c:pt>
                <c:pt idx="9">
                  <c:v>0.89999999999999991</c:v>
                </c:pt>
                <c:pt idx="10">
                  <c:v>0.99999999999999989</c:v>
                </c:pt>
                <c:pt idx="11">
                  <c:v>1.0999999999999999</c:v>
                </c:pt>
                <c:pt idx="12">
                  <c:v>1.2</c:v>
                </c:pt>
                <c:pt idx="13">
                  <c:v>1.3</c:v>
                </c:pt>
                <c:pt idx="14">
                  <c:v>1.4000000000000001</c:v>
                </c:pt>
                <c:pt idx="15">
                  <c:v>1.5000000000000002</c:v>
                </c:pt>
                <c:pt idx="16">
                  <c:v>1.6000000000000003</c:v>
                </c:pt>
                <c:pt idx="17">
                  <c:v>1.7000000000000004</c:v>
                </c:pt>
                <c:pt idx="18">
                  <c:v>1.8000000000000005</c:v>
                </c:pt>
                <c:pt idx="19">
                  <c:v>1.9000000000000006</c:v>
                </c:pt>
                <c:pt idx="20">
                  <c:v>2.0000000000000004</c:v>
                </c:pt>
                <c:pt idx="21">
                  <c:v>2.1000000000000005</c:v>
                </c:pt>
                <c:pt idx="22">
                  <c:v>2.2000000000000006</c:v>
                </c:pt>
                <c:pt idx="23">
                  <c:v>2.3000000000000007</c:v>
                </c:pt>
                <c:pt idx="24">
                  <c:v>2.4000000000000008</c:v>
                </c:pt>
                <c:pt idx="25">
                  <c:v>2.5000000000000009</c:v>
                </c:pt>
                <c:pt idx="26">
                  <c:v>2.600000000000001</c:v>
                </c:pt>
                <c:pt idx="27">
                  <c:v>2.7000000000000011</c:v>
                </c:pt>
                <c:pt idx="28">
                  <c:v>2.8000000000000012</c:v>
                </c:pt>
                <c:pt idx="29">
                  <c:v>2.9000000000000012</c:v>
                </c:pt>
                <c:pt idx="30">
                  <c:v>3.0000000000000013</c:v>
                </c:pt>
                <c:pt idx="31">
                  <c:v>3.1000000000000014</c:v>
                </c:pt>
                <c:pt idx="32">
                  <c:v>3.2000000000000015</c:v>
                </c:pt>
                <c:pt idx="33">
                  <c:v>3.3000000000000016</c:v>
                </c:pt>
                <c:pt idx="34">
                  <c:v>3.4000000000000017</c:v>
                </c:pt>
                <c:pt idx="35">
                  <c:v>3.5000000000000018</c:v>
                </c:pt>
                <c:pt idx="36">
                  <c:v>3.6000000000000019</c:v>
                </c:pt>
                <c:pt idx="37">
                  <c:v>3.700000000000002</c:v>
                </c:pt>
                <c:pt idx="38">
                  <c:v>3.800000000000002</c:v>
                </c:pt>
                <c:pt idx="39">
                  <c:v>3.9000000000000021</c:v>
                </c:pt>
                <c:pt idx="40">
                  <c:v>4.0000000000000018</c:v>
                </c:pt>
                <c:pt idx="41">
                  <c:v>4.1000000000000014</c:v>
                </c:pt>
                <c:pt idx="42">
                  <c:v>4.2000000000000011</c:v>
                </c:pt>
                <c:pt idx="43">
                  <c:v>4.3000000000000007</c:v>
                </c:pt>
                <c:pt idx="44">
                  <c:v>4.4000000000000004</c:v>
                </c:pt>
                <c:pt idx="45">
                  <c:v>4.5</c:v>
                </c:pt>
                <c:pt idx="46">
                  <c:v>4.5999999999999996</c:v>
                </c:pt>
                <c:pt idx="47">
                  <c:v>4.6999999999999993</c:v>
                </c:pt>
                <c:pt idx="48">
                  <c:v>4.7999999999999989</c:v>
                </c:pt>
                <c:pt idx="49">
                  <c:v>4.8999999999999986</c:v>
                </c:pt>
                <c:pt idx="50">
                  <c:v>4.9999999999999982</c:v>
                </c:pt>
                <c:pt idx="51">
                  <c:v>5.0999999999999979</c:v>
                </c:pt>
                <c:pt idx="52">
                  <c:v>5.1999999999999975</c:v>
                </c:pt>
                <c:pt idx="53">
                  <c:v>5.2999999999999972</c:v>
                </c:pt>
                <c:pt idx="54">
                  <c:v>5.3999999999999968</c:v>
                </c:pt>
                <c:pt idx="55">
                  <c:v>5.4999999999999964</c:v>
                </c:pt>
                <c:pt idx="56">
                  <c:v>5.5999999999999961</c:v>
                </c:pt>
                <c:pt idx="57">
                  <c:v>5.6999999999999957</c:v>
                </c:pt>
                <c:pt idx="58">
                  <c:v>5.7999999999999954</c:v>
                </c:pt>
                <c:pt idx="59">
                  <c:v>5.899999999999995</c:v>
                </c:pt>
                <c:pt idx="60">
                  <c:v>5.9999999999999947</c:v>
                </c:pt>
                <c:pt idx="61">
                  <c:v>6.0999999999999943</c:v>
                </c:pt>
                <c:pt idx="62">
                  <c:v>6.199999999999994</c:v>
                </c:pt>
                <c:pt idx="63">
                  <c:v>6.2999999999999936</c:v>
                </c:pt>
                <c:pt idx="64">
                  <c:v>6.3999999999999932</c:v>
                </c:pt>
                <c:pt idx="65">
                  <c:v>6.4999999999999929</c:v>
                </c:pt>
                <c:pt idx="66">
                  <c:v>6.5999999999999925</c:v>
                </c:pt>
                <c:pt idx="67">
                  <c:v>6.6999999999999922</c:v>
                </c:pt>
                <c:pt idx="68">
                  <c:v>6.7999999999999918</c:v>
                </c:pt>
                <c:pt idx="69">
                  <c:v>6.8999999999999915</c:v>
                </c:pt>
                <c:pt idx="70">
                  <c:v>6.9999999999999911</c:v>
                </c:pt>
                <c:pt idx="71">
                  <c:v>7.0999999999999908</c:v>
                </c:pt>
                <c:pt idx="72">
                  <c:v>7.1999999999999904</c:v>
                </c:pt>
                <c:pt idx="73">
                  <c:v>7.2999999999999901</c:v>
                </c:pt>
                <c:pt idx="74">
                  <c:v>7.3999999999999897</c:v>
                </c:pt>
                <c:pt idx="75">
                  <c:v>7.4999999999999893</c:v>
                </c:pt>
                <c:pt idx="76">
                  <c:v>7.599999999999989</c:v>
                </c:pt>
                <c:pt idx="77">
                  <c:v>7.6999999999999886</c:v>
                </c:pt>
                <c:pt idx="78">
                  <c:v>7.7999999999999883</c:v>
                </c:pt>
                <c:pt idx="79">
                  <c:v>7.8999999999999879</c:v>
                </c:pt>
                <c:pt idx="80">
                  <c:v>7.9999999999999876</c:v>
                </c:pt>
                <c:pt idx="81">
                  <c:v>8.0999999999999872</c:v>
                </c:pt>
                <c:pt idx="82">
                  <c:v>8.1999999999999869</c:v>
                </c:pt>
                <c:pt idx="83">
                  <c:v>8.2999999999999865</c:v>
                </c:pt>
                <c:pt idx="84">
                  <c:v>8.3999999999999861</c:v>
                </c:pt>
                <c:pt idx="85">
                  <c:v>8.4999999999999858</c:v>
                </c:pt>
                <c:pt idx="86">
                  <c:v>8.5999999999999854</c:v>
                </c:pt>
                <c:pt idx="87">
                  <c:v>8.6999999999999851</c:v>
                </c:pt>
                <c:pt idx="88">
                  <c:v>8.7999999999999847</c:v>
                </c:pt>
                <c:pt idx="89">
                  <c:v>8.8999999999999844</c:v>
                </c:pt>
                <c:pt idx="90">
                  <c:v>8.999999999999984</c:v>
                </c:pt>
                <c:pt idx="91">
                  <c:v>9.0999999999999837</c:v>
                </c:pt>
                <c:pt idx="92">
                  <c:v>9.1999999999999833</c:v>
                </c:pt>
                <c:pt idx="93">
                  <c:v>9.2999999999999829</c:v>
                </c:pt>
                <c:pt idx="94">
                  <c:v>9.3999999999999826</c:v>
                </c:pt>
                <c:pt idx="95">
                  <c:v>9.4999999999999822</c:v>
                </c:pt>
                <c:pt idx="96">
                  <c:v>9.5999999999999819</c:v>
                </c:pt>
                <c:pt idx="97">
                  <c:v>9.6999999999999815</c:v>
                </c:pt>
                <c:pt idx="98">
                  <c:v>9.7999999999999812</c:v>
                </c:pt>
                <c:pt idx="99">
                  <c:v>9.8999999999999808</c:v>
                </c:pt>
                <c:pt idx="100">
                  <c:v>9.9999999999999805</c:v>
                </c:pt>
                <c:pt idx="101">
                  <c:v>10.09999999999998</c:v>
                </c:pt>
                <c:pt idx="102">
                  <c:v>10.19999999999998</c:v>
                </c:pt>
                <c:pt idx="103">
                  <c:v>10.299999999999979</c:v>
                </c:pt>
                <c:pt idx="104">
                  <c:v>10.399999999999979</c:v>
                </c:pt>
                <c:pt idx="105">
                  <c:v>10.499999999999979</c:v>
                </c:pt>
                <c:pt idx="106">
                  <c:v>10.599999999999978</c:v>
                </c:pt>
                <c:pt idx="107">
                  <c:v>10.699999999999978</c:v>
                </c:pt>
                <c:pt idx="108">
                  <c:v>10.799999999999978</c:v>
                </c:pt>
                <c:pt idx="109">
                  <c:v>10.899999999999977</c:v>
                </c:pt>
                <c:pt idx="110">
                  <c:v>10.999999999999977</c:v>
                </c:pt>
                <c:pt idx="111">
                  <c:v>11.099999999999977</c:v>
                </c:pt>
                <c:pt idx="112">
                  <c:v>11.199999999999976</c:v>
                </c:pt>
                <c:pt idx="113">
                  <c:v>11.299999999999976</c:v>
                </c:pt>
                <c:pt idx="114">
                  <c:v>11.399999999999975</c:v>
                </c:pt>
                <c:pt idx="115">
                  <c:v>11.499999999999975</c:v>
                </c:pt>
                <c:pt idx="116">
                  <c:v>11.599999999999975</c:v>
                </c:pt>
                <c:pt idx="117">
                  <c:v>11.699999999999974</c:v>
                </c:pt>
                <c:pt idx="118">
                  <c:v>11.799999999999974</c:v>
                </c:pt>
                <c:pt idx="119">
                  <c:v>11.899999999999974</c:v>
                </c:pt>
                <c:pt idx="120">
                  <c:v>11.999999999999973</c:v>
                </c:pt>
                <c:pt idx="121">
                  <c:v>12.099999999999973</c:v>
                </c:pt>
                <c:pt idx="122">
                  <c:v>12.199999999999973</c:v>
                </c:pt>
                <c:pt idx="123">
                  <c:v>12.299999999999972</c:v>
                </c:pt>
                <c:pt idx="124">
                  <c:v>12.399999999999972</c:v>
                </c:pt>
                <c:pt idx="125">
                  <c:v>12.499999999999972</c:v>
                </c:pt>
                <c:pt idx="126">
                  <c:v>12.599999999999971</c:v>
                </c:pt>
                <c:pt idx="127">
                  <c:v>12.699999999999971</c:v>
                </c:pt>
                <c:pt idx="128">
                  <c:v>12.799999999999971</c:v>
                </c:pt>
                <c:pt idx="129">
                  <c:v>12.89999999999997</c:v>
                </c:pt>
                <c:pt idx="130">
                  <c:v>12.99999999999997</c:v>
                </c:pt>
                <c:pt idx="131">
                  <c:v>13.099999999999969</c:v>
                </c:pt>
                <c:pt idx="132">
                  <c:v>13.199999999999969</c:v>
                </c:pt>
                <c:pt idx="133">
                  <c:v>13.299999999999969</c:v>
                </c:pt>
                <c:pt idx="134">
                  <c:v>13.399999999999968</c:v>
                </c:pt>
                <c:pt idx="135">
                  <c:v>13.499999999999968</c:v>
                </c:pt>
                <c:pt idx="136">
                  <c:v>13.599999999999968</c:v>
                </c:pt>
                <c:pt idx="137">
                  <c:v>13.699999999999967</c:v>
                </c:pt>
                <c:pt idx="138">
                  <c:v>13.799999999999967</c:v>
                </c:pt>
                <c:pt idx="139">
                  <c:v>13.899999999999967</c:v>
                </c:pt>
                <c:pt idx="140">
                  <c:v>13.999999999999966</c:v>
                </c:pt>
                <c:pt idx="141">
                  <c:v>14.099999999999966</c:v>
                </c:pt>
                <c:pt idx="142">
                  <c:v>14.199999999999966</c:v>
                </c:pt>
                <c:pt idx="143">
                  <c:v>14.299999999999965</c:v>
                </c:pt>
                <c:pt idx="144">
                  <c:v>14.399999999999965</c:v>
                </c:pt>
                <c:pt idx="145">
                  <c:v>14.499999999999964</c:v>
                </c:pt>
                <c:pt idx="146">
                  <c:v>14.599999999999964</c:v>
                </c:pt>
                <c:pt idx="147">
                  <c:v>14.699999999999964</c:v>
                </c:pt>
                <c:pt idx="148">
                  <c:v>14.799999999999963</c:v>
                </c:pt>
                <c:pt idx="149">
                  <c:v>14.899999999999963</c:v>
                </c:pt>
                <c:pt idx="150">
                  <c:v>14.999999999999963</c:v>
                </c:pt>
                <c:pt idx="151">
                  <c:v>15.099999999999962</c:v>
                </c:pt>
                <c:pt idx="152">
                  <c:v>15.199999999999962</c:v>
                </c:pt>
                <c:pt idx="153">
                  <c:v>15.299999999999962</c:v>
                </c:pt>
                <c:pt idx="154">
                  <c:v>15.399999999999961</c:v>
                </c:pt>
                <c:pt idx="155">
                  <c:v>15.499999999999961</c:v>
                </c:pt>
                <c:pt idx="156">
                  <c:v>15.599999999999961</c:v>
                </c:pt>
                <c:pt idx="157">
                  <c:v>15.69999999999996</c:v>
                </c:pt>
                <c:pt idx="158">
                  <c:v>15.79999999999996</c:v>
                </c:pt>
                <c:pt idx="159">
                  <c:v>15.899999999999959</c:v>
                </c:pt>
                <c:pt idx="160">
                  <c:v>15.999999999999959</c:v>
                </c:pt>
                <c:pt idx="161">
                  <c:v>16.099999999999959</c:v>
                </c:pt>
                <c:pt idx="162">
                  <c:v>16.19999999999996</c:v>
                </c:pt>
                <c:pt idx="163">
                  <c:v>16.299999999999962</c:v>
                </c:pt>
                <c:pt idx="164">
                  <c:v>16.399999999999963</c:v>
                </c:pt>
                <c:pt idx="165">
                  <c:v>16.499999999999964</c:v>
                </c:pt>
                <c:pt idx="166">
                  <c:v>16.599999999999966</c:v>
                </c:pt>
                <c:pt idx="167">
                  <c:v>16.699999999999967</c:v>
                </c:pt>
                <c:pt idx="168">
                  <c:v>16.799999999999969</c:v>
                </c:pt>
                <c:pt idx="169">
                  <c:v>16.89999999999997</c:v>
                </c:pt>
                <c:pt idx="170">
                  <c:v>16.999999999999972</c:v>
                </c:pt>
                <c:pt idx="171">
                  <c:v>17.099999999999973</c:v>
                </c:pt>
                <c:pt idx="172">
                  <c:v>17.199999999999974</c:v>
                </c:pt>
                <c:pt idx="173">
                  <c:v>17.299999999999976</c:v>
                </c:pt>
                <c:pt idx="174">
                  <c:v>17.399999999999977</c:v>
                </c:pt>
                <c:pt idx="175">
                  <c:v>17.499999999999979</c:v>
                </c:pt>
                <c:pt idx="176">
                  <c:v>17.59999999999998</c:v>
                </c:pt>
                <c:pt idx="177">
                  <c:v>17.699999999999982</c:v>
                </c:pt>
                <c:pt idx="178">
                  <c:v>17.799999999999983</c:v>
                </c:pt>
                <c:pt idx="179">
                  <c:v>17.899999999999984</c:v>
                </c:pt>
                <c:pt idx="180">
                  <c:v>17.999999999999986</c:v>
                </c:pt>
                <c:pt idx="181">
                  <c:v>18.099999999999987</c:v>
                </c:pt>
                <c:pt idx="182">
                  <c:v>18.199999999999989</c:v>
                </c:pt>
                <c:pt idx="183">
                  <c:v>18.29999999999999</c:v>
                </c:pt>
                <c:pt idx="184">
                  <c:v>18.399999999999991</c:v>
                </c:pt>
                <c:pt idx="185">
                  <c:v>18.499999999999993</c:v>
                </c:pt>
                <c:pt idx="186">
                  <c:v>18.599999999999994</c:v>
                </c:pt>
                <c:pt idx="187">
                  <c:v>18.699999999999996</c:v>
                </c:pt>
                <c:pt idx="188">
                  <c:v>18.799999999999997</c:v>
                </c:pt>
                <c:pt idx="189">
                  <c:v>18.899999999999999</c:v>
                </c:pt>
                <c:pt idx="190">
                  <c:v>19</c:v>
                </c:pt>
                <c:pt idx="191">
                  <c:v>19.100000000000001</c:v>
                </c:pt>
                <c:pt idx="192">
                  <c:v>19.200000000000003</c:v>
                </c:pt>
                <c:pt idx="193">
                  <c:v>19.300000000000004</c:v>
                </c:pt>
                <c:pt idx="194">
                  <c:v>19.400000000000006</c:v>
                </c:pt>
                <c:pt idx="195">
                  <c:v>19.500000000000007</c:v>
                </c:pt>
                <c:pt idx="196">
                  <c:v>19.600000000000009</c:v>
                </c:pt>
                <c:pt idx="197">
                  <c:v>19.70000000000001</c:v>
                </c:pt>
                <c:pt idx="198">
                  <c:v>19.800000000000011</c:v>
                </c:pt>
                <c:pt idx="199">
                  <c:v>19.900000000000013</c:v>
                </c:pt>
                <c:pt idx="200">
                  <c:v>20.000000000000014</c:v>
                </c:pt>
                <c:pt idx="201">
                  <c:v>20.100000000000016</c:v>
                </c:pt>
                <c:pt idx="202">
                  <c:v>20.200000000000017</c:v>
                </c:pt>
                <c:pt idx="203">
                  <c:v>20.300000000000018</c:v>
                </c:pt>
                <c:pt idx="204">
                  <c:v>20.40000000000002</c:v>
                </c:pt>
                <c:pt idx="205">
                  <c:v>20.500000000000021</c:v>
                </c:pt>
                <c:pt idx="206">
                  <c:v>20.600000000000023</c:v>
                </c:pt>
                <c:pt idx="207">
                  <c:v>20.700000000000024</c:v>
                </c:pt>
                <c:pt idx="208">
                  <c:v>20.800000000000026</c:v>
                </c:pt>
                <c:pt idx="209">
                  <c:v>20.900000000000027</c:v>
                </c:pt>
                <c:pt idx="210">
                  <c:v>21.000000000000028</c:v>
                </c:pt>
                <c:pt idx="211">
                  <c:v>21.10000000000003</c:v>
                </c:pt>
                <c:pt idx="212">
                  <c:v>21.200000000000031</c:v>
                </c:pt>
                <c:pt idx="213">
                  <c:v>21.300000000000033</c:v>
                </c:pt>
                <c:pt idx="214">
                  <c:v>21.400000000000034</c:v>
                </c:pt>
                <c:pt idx="215">
                  <c:v>21.500000000000036</c:v>
                </c:pt>
                <c:pt idx="216">
                  <c:v>21.600000000000037</c:v>
                </c:pt>
                <c:pt idx="217">
                  <c:v>21.700000000000038</c:v>
                </c:pt>
                <c:pt idx="218">
                  <c:v>21.80000000000004</c:v>
                </c:pt>
                <c:pt idx="219">
                  <c:v>21.900000000000041</c:v>
                </c:pt>
                <c:pt idx="220">
                  <c:v>22.000000000000043</c:v>
                </c:pt>
                <c:pt idx="221">
                  <c:v>22.100000000000044</c:v>
                </c:pt>
                <c:pt idx="222">
                  <c:v>22.200000000000045</c:v>
                </c:pt>
                <c:pt idx="223">
                  <c:v>22.300000000000047</c:v>
                </c:pt>
                <c:pt idx="224">
                  <c:v>22.400000000000048</c:v>
                </c:pt>
                <c:pt idx="225">
                  <c:v>22.50000000000005</c:v>
                </c:pt>
                <c:pt idx="226">
                  <c:v>22.600000000000051</c:v>
                </c:pt>
                <c:pt idx="227">
                  <c:v>22.700000000000053</c:v>
                </c:pt>
                <c:pt idx="228">
                  <c:v>22.800000000000054</c:v>
                </c:pt>
                <c:pt idx="229">
                  <c:v>22.900000000000055</c:v>
                </c:pt>
                <c:pt idx="230">
                  <c:v>23.000000000000057</c:v>
                </c:pt>
                <c:pt idx="231">
                  <c:v>23.100000000000058</c:v>
                </c:pt>
                <c:pt idx="232">
                  <c:v>23.20000000000006</c:v>
                </c:pt>
                <c:pt idx="233">
                  <c:v>23.300000000000061</c:v>
                </c:pt>
                <c:pt idx="234">
                  <c:v>23.400000000000063</c:v>
                </c:pt>
                <c:pt idx="235">
                  <c:v>23.500000000000064</c:v>
                </c:pt>
                <c:pt idx="236">
                  <c:v>23.600000000000065</c:v>
                </c:pt>
                <c:pt idx="237">
                  <c:v>23.700000000000067</c:v>
                </c:pt>
                <c:pt idx="238">
                  <c:v>23.800000000000068</c:v>
                </c:pt>
                <c:pt idx="239">
                  <c:v>23.90000000000007</c:v>
                </c:pt>
                <c:pt idx="240">
                  <c:v>24.000000000000071</c:v>
                </c:pt>
                <c:pt idx="241">
                  <c:v>24.100000000000072</c:v>
                </c:pt>
                <c:pt idx="242">
                  <c:v>24.200000000000074</c:v>
                </c:pt>
                <c:pt idx="243">
                  <c:v>24.300000000000075</c:v>
                </c:pt>
                <c:pt idx="244">
                  <c:v>24.400000000000077</c:v>
                </c:pt>
                <c:pt idx="245">
                  <c:v>24.500000000000078</c:v>
                </c:pt>
                <c:pt idx="246">
                  <c:v>24.60000000000008</c:v>
                </c:pt>
                <c:pt idx="247">
                  <c:v>24.700000000000081</c:v>
                </c:pt>
                <c:pt idx="248">
                  <c:v>24.800000000000082</c:v>
                </c:pt>
                <c:pt idx="249">
                  <c:v>24.900000000000084</c:v>
                </c:pt>
                <c:pt idx="250">
                  <c:v>25.000000000000085</c:v>
                </c:pt>
                <c:pt idx="251">
                  <c:v>25.100000000000087</c:v>
                </c:pt>
                <c:pt idx="252">
                  <c:v>25.200000000000088</c:v>
                </c:pt>
                <c:pt idx="253">
                  <c:v>25.30000000000009</c:v>
                </c:pt>
                <c:pt idx="254">
                  <c:v>25.400000000000091</c:v>
                </c:pt>
                <c:pt idx="255">
                  <c:v>25.500000000000092</c:v>
                </c:pt>
                <c:pt idx="256">
                  <c:v>25.600000000000094</c:v>
                </c:pt>
                <c:pt idx="257">
                  <c:v>25.700000000000095</c:v>
                </c:pt>
                <c:pt idx="258">
                  <c:v>25.800000000000097</c:v>
                </c:pt>
                <c:pt idx="259">
                  <c:v>25.900000000000098</c:v>
                </c:pt>
                <c:pt idx="260">
                  <c:v>26.000000000000099</c:v>
                </c:pt>
                <c:pt idx="261">
                  <c:v>26.100000000000101</c:v>
                </c:pt>
                <c:pt idx="262">
                  <c:v>26.200000000000102</c:v>
                </c:pt>
                <c:pt idx="263">
                  <c:v>26.300000000000104</c:v>
                </c:pt>
                <c:pt idx="264">
                  <c:v>26.400000000000105</c:v>
                </c:pt>
                <c:pt idx="265">
                  <c:v>26.500000000000107</c:v>
                </c:pt>
                <c:pt idx="266">
                  <c:v>26.600000000000108</c:v>
                </c:pt>
                <c:pt idx="267">
                  <c:v>26.700000000000109</c:v>
                </c:pt>
                <c:pt idx="268">
                  <c:v>26.800000000000111</c:v>
                </c:pt>
                <c:pt idx="269">
                  <c:v>26.900000000000112</c:v>
                </c:pt>
                <c:pt idx="270">
                  <c:v>27.000000000000114</c:v>
                </c:pt>
                <c:pt idx="271">
                  <c:v>27.100000000000115</c:v>
                </c:pt>
                <c:pt idx="272">
                  <c:v>27.200000000000117</c:v>
                </c:pt>
                <c:pt idx="273">
                  <c:v>27.300000000000118</c:v>
                </c:pt>
                <c:pt idx="274">
                  <c:v>27.400000000000119</c:v>
                </c:pt>
                <c:pt idx="275">
                  <c:v>27.500000000000121</c:v>
                </c:pt>
                <c:pt idx="276">
                  <c:v>27.600000000000122</c:v>
                </c:pt>
                <c:pt idx="277">
                  <c:v>27.700000000000124</c:v>
                </c:pt>
                <c:pt idx="278">
                  <c:v>27.800000000000125</c:v>
                </c:pt>
                <c:pt idx="279">
                  <c:v>27.900000000000126</c:v>
                </c:pt>
                <c:pt idx="280">
                  <c:v>28.000000000000128</c:v>
                </c:pt>
                <c:pt idx="281">
                  <c:v>28.100000000000129</c:v>
                </c:pt>
                <c:pt idx="282">
                  <c:v>28.200000000000131</c:v>
                </c:pt>
                <c:pt idx="283">
                  <c:v>28.300000000000132</c:v>
                </c:pt>
                <c:pt idx="284">
                  <c:v>28.400000000000134</c:v>
                </c:pt>
                <c:pt idx="285">
                  <c:v>28.500000000000135</c:v>
                </c:pt>
                <c:pt idx="286">
                  <c:v>28.600000000000136</c:v>
                </c:pt>
                <c:pt idx="287">
                  <c:v>28.700000000000138</c:v>
                </c:pt>
                <c:pt idx="288">
                  <c:v>28.800000000000139</c:v>
                </c:pt>
                <c:pt idx="289">
                  <c:v>28.900000000000141</c:v>
                </c:pt>
                <c:pt idx="290">
                  <c:v>29.000000000000142</c:v>
                </c:pt>
                <c:pt idx="291">
                  <c:v>29.100000000000144</c:v>
                </c:pt>
                <c:pt idx="292">
                  <c:v>29.200000000000145</c:v>
                </c:pt>
                <c:pt idx="293">
                  <c:v>29.300000000000146</c:v>
                </c:pt>
                <c:pt idx="294">
                  <c:v>29.400000000000148</c:v>
                </c:pt>
                <c:pt idx="295">
                  <c:v>29.500000000000149</c:v>
                </c:pt>
                <c:pt idx="296">
                  <c:v>29.600000000000151</c:v>
                </c:pt>
                <c:pt idx="297">
                  <c:v>29.700000000000152</c:v>
                </c:pt>
                <c:pt idx="298">
                  <c:v>29.800000000000153</c:v>
                </c:pt>
                <c:pt idx="299">
                  <c:v>29.900000000000155</c:v>
                </c:pt>
                <c:pt idx="300">
                  <c:v>30.000000000000156</c:v>
                </c:pt>
                <c:pt idx="301">
                  <c:v>30.100000000000158</c:v>
                </c:pt>
                <c:pt idx="302">
                  <c:v>30.200000000000159</c:v>
                </c:pt>
                <c:pt idx="303">
                  <c:v>30.300000000000161</c:v>
                </c:pt>
                <c:pt idx="304">
                  <c:v>30.400000000000162</c:v>
                </c:pt>
                <c:pt idx="305">
                  <c:v>30.500000000000163</c:v>
                </c:pt>
                <c:pt idx="306">
                  <c:v>30.600000000000165</c:v>
                </c:pt>
                <c:pt idx="307">
                  <c:v>30.700000000000166</c:v>
                </c:pt>
                <c:pt idx="308">
                  <c:v>30.800000000000168</c:v>
                </c:pt>
                <c:pt idx="309">
                  <c:v>30.900000000000169</c:v>
                </c:pt>
                <c:pt idx="310">
                  <c:v>31.000000000000171</c:v>
                </c:pt>
                <c:pt idx="311">
                  <c:v>31.100000000000172</c:v>
                </c:pt>
                <c:pt idx="312">
                  <c:v>31.200000000000173</c:v>
                </c:pt>
                <c:pt idx="313">
                  <c:v>31.300000000000175</c:v>
                </c:pt>
                <c:pt idx="314">
                  <c:v>31.400000000000176</c:v>
                </c:pt>
                <c:pt idx="315">
                  <c:v>31.500000000000178</c:v>
                </c:pt>
                <c:pt idx="316">
                  <c:v>31.600000000000179</c:v>
                </c:pt>
                <c:pt idx="317">
                  <c:v>31.70000000000018</c:v>
                </c:pt>
                <c:pt idx="318">
                  <c:v>31.800000000000182</c:v>
                </c:pt>
                <c:pt idx="319">
                  <c:v>31.900000000000183</c:v>
                </c:pt>
                <c:pt idx="320">
                  <c:v>32.000000000000185</c:v>
                </c:pt>
                <c:pt idx="321">
                  <c:v>32.100000000000186</c:v>
                </c:pt>
                <c:pt idx="322">
                  <c:v>32.200000000000188</c:v>
                </c:pt>
                <c:pt idx="323">
                  <c:v>32.300000000000189</c:v>
                </c:pt>
                <c:pt idx="324">
                  <c:v>32.40000000000019</c:v>
                </c:pt>
                <c:pt idx="325">
                  <c:v>32.500000000000192</c:v>
                </c:pt>
                <c:pt idx="326">
                  <c:v>32.600000000000193</c:v>
                </c:pt>
                <c:pt idx="327">
                  <c:v>32.700000000000195</c:v>
                </c:pt>
                <c:pt idx="328">
                  <c:v>32.800000000000196</c:v>
                </c:pt>
                <c:pt idx="329">
                  <c:v>32.900000000000198</c:v>
                </c:pt>
                <c:pt idx="330">
                  <c:v>33.000000000000199</c:v>
                </c:pt>
                <c:pt idx="331">
                  <c:v>33.1000000000002</c:v>
                </c:pt>
                <c:pt idx="332">
                  <c:v>33.200000000000202</c:v>
                </c:pt>
                <c:pt idx="333">
                  <c:v>33.300000000000203</c:v>
                </c:pt>
                <c:pt idx="334">
                  <c:v>33.400000000000205</c:v>
                </c:pt>
                <c:pt idx="335">
                  <c:v>33.500000000000206</c:v>
                </c:pt>
                <c:pt idx="336">
                  <c:v>33.600000000000207</c:v>
                </c:pt>
                <c:pt idx="337">
                  <c:v>33.700000000000209</c:v>
                </c:pt>
                <c:pt idx="338">
                  <c:v>33.80000000000021</c:v>
                </c:pt>
                <c:pt idx="339">
                  <c:v>33.900000000000212</c:v>
                </c:pt>
                <c:pt idx="340">
                  <c:v>34.000000000000213</c:v>
                </c:pt>
                <c:pt idx="341">
                  <c:v>34.100000000000215</c:v>
                </c:pt>
                <c:pt idx="342">
                  <c:v>34.200000000000216</c:v>
                </c:pt>
                <c:pt idx="343">
                  <c:v>34.300000000000217</c:v>
                </c:pt>
                <c:pt idx="344">
                  <c:v>34.400000000000219</c:v>
                </c:pt>
                <c:pt idx="345">
                  <c:v>34.50000000000022</c:v>
                </c:pt>
                <c:pt idx="346">
                  <c:v>34.600000000000222</c:v>
                </c:pt>
                <c:pt idx="347">
                  <c:v>34.700000000000223</c:v>
                </c:pt>
                <c:pt idx="348">
                  <c:v>34.800000000000225</c:v>
                </c:pt>
                <c:pt idx="349">
                  <c:v>34.900000000000226</c:v>
                </c:pt>
                <c:pt idx="350">
                  <c:v>35.000000000000227</c:v>
                </c:pt>
                <c:pt idx="351">
                  <c:v>35.100000000000229</c:v>
                </c:pt>
                <c:pt idx="352">
                  <c:v>35.20000000000023</c:v>
                </c:pt>
                <c:pt idx="353">
                  <c:v>35.300000000000232</c:v>
                </c:pt>
                <c:pt idx="354">
                  <c:v>35.400000000000233</c:v>
                </c:pt>
                <c:pt idx="355">
                  <c:v>35.500000000000234</c:v>
                </c:pt>
                <c:pt idx="356">
                  <c:v>35.600000000000236</c:v>
                </c:pt>
                <c:pt idx="357">
                  <c:v>35.700000000000237</c:v>
                </c:pt>
                <c:pt idx="358">
                  <c:v>35.800000000000239</c:v>
                </c:pt>
                <c:pt idx="359">
                  <c:v>35.90000000000024</c:v>
                </c:pt>
                <c:pt idx="360">
                  <c:v>36.000000000000242</c:v>
                </c:pt>
                <c:pt idx="361">
                  <c:v>36.100000000000243</c:v>
                </c:pt>
                <c:pt idx="362">
                  <c:v>36.200000000000244</c:v>
                </c:pt>
                <c:pt idx="363">
                  <c:v>36.300000000000246</c:v>
                </c:pt>
                <c:pt idx="364">
                  <c:v>36.400000000000247</c:v>
                </c:pt>
                <c:pt idx="365">
                  <c:v>36.500000000000249</c:v>
                </c:pt>
                <c:pt idx="366">
                  <c:v>36.60000000000025</c:v>
                </c:pt>
                <c:pt idx="367">
                  <c:v>36.700000000000252</c:v>
                </c:pt>
                <c:pt idx="368">
                  <c:v>36.800000000000253</c:v>
                </c:pt>
                <c:pt idx="369">
                  <c:v>36.900000000000254</c:v>
                </c:pt>
                <c:pt idx="370">
                  <c:v>37.000000000000256</c:v>
                </c:pt>
                <c:pt idx="371">
                  <c:v>37.100000000000257</c:v>
                </c:pt>
                <c:pt idx="372">
                  <c:v>37.200000000000259</c:v>
                </c:pt>
                <c:pt idx="373">
                  <c:v>37.30000000000026</c:v>
                </c:pt>
                <c:pt idx="374">
                  <c:v>37.400000000000261</c:v>
                </c:pt>
                <c:pt idx="375">
                  <c:v>37.500000000000263</c:v>
                </c:pt>
                <c:pt idx="376">
                  <c:v>37.600000000000264</c:v>
                </c:pt>
                <c:pt idx="377">
                  <c:v>37.700000000000266</c:v>
                </c:pt>
                <c:pt idx="378">
                  <c:v>37.800000000000267</c:v>
                </c:pt>
                <c:pt idx="379">
                  <c:v>37.900000000000269</c:v>
                </c:pt>
                <c:pt idx="380">
                  <c:v>38.00000000000027</c:v>
                </c:pt>
                <c:pt idx="381">
                  <c:v>38.100000000000271</c:v>
                </c:pt>
                <c:pt idx="382">
                  <c:v>38.200000000000273</c:v>
                </c:pt>
                <c:pt idx="383">
                  <c:v>38.300000000000274</c:v>
                </c:pt>
                <c:pt idx="384">
                  <c:v>38.400000000000276</c:v>
                </c:pt>
                <c:pt idx="385">
                  <c:v>38.500000000000277</c:v>
                </c:pt>
                <c:pt idx="386">
                  <c:v>38.600000000000279</c:v>
                </c:pt>
                <c:pt idx="387">
                  <c:v>38.70000000000028</c:v>
                </c:pt>
                <c:pt idx="388">
                  <c:v>38.800000000000281</c:v>
                </c:pt>
                <c:pt idx="389">
                  <c:v>38.900000000000283</c:v>
                </c:pt>
                <c:pt idx="390">
                  <c:v>39.000000000000284</c:v>
                </c:pt>
                <c:pt idx="391">
                  <c:v>39.100000000000286</c:v>
                </c:pt>
                <c:pt idx="392">
                  <c:v>39.200000000000287</c:v>
                </c:pt>
                <c:pt idx="393">
                  <c:v>39.300000000000288</c:v>
                </c:pt>
                <c:pt idx="394">
                  <c:v>39.40000000000029</c:v>
                </c:pt>
                <c:pt idx="395">
                  <c:v>39.500000000000291</c:v>
                </c:pt>
                <c:pt idx="396">
                  <c:v>39.600000000000293</c:v>
                </c:pt>
                <c:pt idx="397">
                  <c:v>39.700000000000294</c:v>
                </c:pt>
                <c:pt idx="398">
                  <c:v>39.800000000000296</c:v>
                </c:pt>
                <c:pt idx="399">
                  <c:v>39.900000000000297</c:v>
                </c:pt>
                <c:pt idx="400">
                  <c:v>40.000000000000298</c:v>
                </c:pt>
                <c:pt idx="401">
                  <c:v>40.1000000000003</c:v>
                </c:pt>
                <c:pt idx="402">
                  <c:v>40.200000000000301</c:v>
                </c:pt>
                <c:pt idx="403">
                  <c:v>40.300000000000303</c:v>
                </c:pt>
                <c:pt idx="404">
                  <c:v>40.400000000000304</c:v>
                </c:pt>
                <c:pt idx="405">
                  <c:v>40.500000000000306</c:v>
                </c:pt>
                <c:pt idx="406">
                  <c:v>40.600000000000307</c:v>
                </c:pt>
                <c:pt idx="407">
                  <c:v>40.700000000000308</c:v>
                </c:pt>
                <c:pt idx="408">
                  <c:v>40.80000000000031</c:v>
                </c:pt>
                <c:pt idx="409">
                  <c:v>40.900000000000311</c:v>
                </c:pt>
                <c:pt idx="410">
                  <c:v>41.000000000000313</c:v>
                </c:pt>
                <c:pt idx="411">
                  <c:v>41.100000000000314</c:v>
                </c:pt>
                <c:pt idx="412">
                  <c:v>41.200000000000315</c:v>
                </c:pt>
                <c:pt idx="413">
                  <c:v>41.300000000000317</c:v>
                </c:pt>
                <c:pt idx="414">
                  <c:v>41.400000000000318</c:v>
                </c:pt>
                <c:pt idx="415">
                  <c:v>41.50000000000032</c:v>
                </c:pt>
                <c:pt idx="416">
                  <c:v>41.600000000000321</c:v>
                </c:pt>
                <c:pt idx="417">
                  <c:v>41.700000000000323</c:v>
                </c:pt>
                <c:pt idx="418">
                  <c:v>41.800000000000324</c:v>
                </c:pt>
                <c:pt idx="419">
                  <c:v>41.900000000000325</c:v>
                </c:pt>
                <c:pt idx="420">
                  <c:v>42.000000000000327</c:v>
                </c:pt>
                <c:pt idx="421">
                  <c:v>42.100000000000328</c:v>
                </c:pt>
                <c:pt idx="422">
                  <c:v>42.20000000000033</c:v>
                </c:pt>
                <c:pt idx="423">
                  <c:v>42.300000000000331</c:v>
                </c:pt>
                <c:pt idx="424">
                  <c:v>42.400000000000333</c:v>
                </c:pt>
                <c:pt idx="425">
                  <c:v>42.500000000000334</c:v>
                </c:pt>
                <c:pt idx="426">
                  <c:v>42.600000000000335</c:v>
                </c:pt>
                <c:pt idx="427">
                  <c:v>42.700000000000337</c:v>
                </c:pt>
                <c:pt idx="428">
                  <c:v>42.800000000000338</c:v>
                </c:pt>
                <c:pt idx="429">
                  <c:v>42.90000000000034</c:v>
                </c:pt>
                <c:pt idx="430">
                  <c:v>43.000000000000341</c:v>
                </c:pt>
                <c:pt idx="431">
                  <c:v>43.100000000000342</c:v>
                </c:pt>
                <c:pt idx="432">
                  <c:v>43.200000000000344</c:v>
                </c:pt>
                <c:pt idx="433">
                  <c:v>43.300000000000345</c:v>
                </c:pt>
                <c:pt idx="434">
                  <c:v>43.400000000000347</c:v>
                </c:pt>
                <c:pt idx="435">
                  <c:v>43.500000000000348</c:v>
                </c:pt>
                <c:pt idx="436">
                  <c:v>43.60000000000035</c:v>
                </c:pt>
                <c:pt idx="437">
                  <c:v>43.700000000000351</c:v>
                </c:pt>
                <c:pt idx="438">
                  <c:v>43.800000000000352</c:v>
                </c:pt>
                <c:pt idx="439">
                  <c:v>43.900000000000354</c:v>
                </c:pt>
                <c:pt idx="440">
                  <c:v>44.000000000000355</c:v>
                </c:pt>
                <c:pt idx="441">
                  <c:v>44.100000000000357</c:v>
                </c:pt>
                <c:pt idx="442">
                  <c:v>44.200000000000358</c:v>
                </c:pt>
                <c:pt idx="443">
                  <c:v>44.30000000000036</c:v>
                </c:pt>
                <c:pt idx="444">
                  <c:v>44.400000000000361</c:v>
                </c:pt>
                <c:pt idx="445">
                  <c:v>44.500000000000362</c:v>
                </c:pt>
                <c:pt idx="446">
                  <c:v>44.600000000000364</c:v>
                </c:pt>
                <c:pt idx="447">
                  <c:v>44.700000000000365</c:v>
                </c:pt>
                <c:pt idx="448">
                  <c:v>44.800000000000367</c:v>
                </c:pt>
                <c:pt idx="449">
                  <c:v>44.900000000000368</c:v>
                </c:pt>
                <c:pt idx="450">
                  <c:v>45.000000000000369</c:v>
                </c:pt>
                <c:pt idx="451">
                  <c:v>45.100000000000371</c:v>
                </c:pt>
                <c:pt idx="452">
                  <c:v>45.200000000000372</c:v>
                </c:pt>
                <c:pt idx="453">
                  <c:v>45.300000000000374</c:v>
                </c:pt>
                <c:pt idx="454">
                  <c:v>45.400000000000375</c:v>
                </c:pt>
                <c:pt idx="455">
                  <c:v>45.500000000000377</c:v>
                </c:pt>
                <c:pt idx="456">
                  <c:v>45.600000000000378</c:v>
                </c:pt>
                <c:pt idx="457">
                  <c:v>45.700000000000379</c:v>
                </c:pt>
                <c:pt idx="458">
                  <c:v>45.800000000000381</c:v>
                </c:pt>
                <c:pt idx="459">
                  <c:v>45.900000000000382</c:v>
                </c:pt>
                <c:pt idx="460">
                  <c:v>46.000000000000384</c:v>
                </c:pt>
                <c:pt idx="461">
                  <c:v>46.100000000000385</c:v>
                </c:pt>
                <c:pt idx="462">
                  <c:v>46.200000000000387</c:v>
                </c:pt>
                <c:pt idx="463">
                  <c:v>46.300000000000388</c:v>
                </c:pt>
                <c:pt idx="464">
                  <c:v>46.400000000000389</c:v>
                </c:pt>
                <c:pt idx="465">
                  <c:v>46.500000000000391</c:v>
                </c:pt>
                <c:pt idx="466">
                  <c:v>46.600000000000392</c:v>
                </c:pt>
                <c:pt idx="467">
                  <c:v>46.700000000000394</c:v>
                </c:pt>
                <c:pt idx="468">
                  <c:v>46.800000000000395</c:v>
                </c:pt>
                <c:pt idx="469">
                  <c:v>46.900000000000396</c:v>
                </c:pt>
                <c:pt idx="470">
                  <c:v>47.000000000000398</c:v>
                </c:pt>
                <c:pt idx="471">
                  <c:v>47.100000000000399</c:v>
                </c:pt>
                <c:pt idx="472">
                  <c:v>47.200000000000401</c:v>
                </c:pt>
                <c:pt idx="473">
                  <c:v>47.300000000000402</c:v>
                </c:pt>
                <c:pt idx="474">
                  <c:v>47.400000000000404</c:v>
                </c:pt>
                <c:pt idx="475">
                  <c:v>47.500000000000405</c:v>
                </c:pt>
                <c:pt idx="476">
                  <c:v>47.600000000000406</c:v>
                </c:pt>
                <c:pt idx="477">
                  <c:v>47.700000000000408</c:v>
                </c:pt>
                <c:pt idx="478">
                  <c:v>47.800000000000409</c:v>
                </c:pt>
                <c:pt idx="479">
                  <c:v>47.900000000000411</c:v>
                </c:pt>
                <c:pt idx="480">
                  <c:v>48.000000000000412</c:v>
                </c:pt>
                <c:pt idx="481">
                  <c:v>48.100000000000414</c:v>
                </c:pt>
                <c:pt idx="482">
                  <c:v>48.200000000000415</c:v>
                </c:pt>
                <c:pt idx="483">
                  <c:v>48.300000000000416</c:v>
                </c:pt>
                <c:pt idx="484">
                  <c:v>48.400000000000418</c:v>
                </c:pt>
                <c:pt idx="485">
                  <c:v>48.500000000000419</c:v>
                </c:pt>
                <c:pt idx="486">
                  <c:v>48.600000000000421</c:v>
                </c:pt>
                <c:pt idx="487">
                  <c:v>48.700000000000422</c:v>
                </c:pt>
                <c:pt idx="488">
                  <c:v>48.800000000000423</c:v>
                </c:pt>
                <c:pt idx="489">
                  <c:v>48.900000000000425</c:v>
                </c:pt>
                <c:pt idx="490">
                  <c:v>49.000000000000426</c:v>
                </c:pt>
                <c:pt idx="491">
                  <c:v>49.100000000000428</c:v>
                </c:pt>
                <c:pt idx="492">
                  <c:v>49.200000000000429</c:v>
                </c:pt>
                <c:pt idx="493">
                  <c:v>49.300000000000431</c:v>
                </c:pt>
                <c:pt idx="494">
                  <c:v>49.400000000000432</c:v>
                </c:pt>
                <c:pt idx="495">
                  <c:v>49.500000000000433</c:v>
                </c:pt>
                <c:pt idx="496">
                  <c:v>49.600000000000435</c:v>
                </c:pt>
                <c:pt idx="497">
                  <c:v>49.700000000000436</c:v>
                </c:pt>
                <c:pt idx="498">
                  <c:v>49.800000000000438</c:v>
                </c:pt>
                <c:pt idx="499">
                  <c:v>49.900000000000439</c:v>
                </c:pt>
                <c:pt idx="500">
                  <c:v>50.000000000000441</c:v>
                </c:pt>
              </c:numCache>
            </c:numRef>
          </c:cat>
          <c:val>
            <c:numRef>
              <c:f>'(32.1)'!$D$28:$D$528</c:f>
              <c:numCache>
                <c:formatCode>General</c:formatCode>
                <c:ptCount val="5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2.2965478240863126E-2</c:v>
                </c:pt>
                <c:pt idx="152">
                  <c:v>2.2755923284572599E-2</c:v>
                </c:pt>
                <c:pt idx="153">
                  <c:v>2.2548280471336331E-2</c:v>
                </c:pt>
                <c:pt idx="154">
                  <c:v>2.2342532353267969E-2</c:v>
                </c:pt>
                <c:pt idx="155">
                  <c:v>2.2138661641689324E-2</c:v>
                </c:pt>
                <c:pt idx="156">
                  <c:v>2.1936651205677574E-2</c:v>
                </c:pt>
                <c:pt idx="157">
                  <c:v>2.1736484070625853E-2</c:v>
                </c:pt>
                <c:pt idx="158">
                  <c:v>2.153814341681683E-2</c:v>
                </c:pt>
                <c:pt idx="159">
                  <c:v>2.1341612578009421E-2</c:v>
                </c:pt>
                <c:pt idx="160">
                  <c:v>2.114687504003834E-2</c:v>
                </c:pt>
                <c:pt idx="161">
                  <c:v>2.0953914439426437E-2</c:v>
                </c:pt>
                <c:pt idx="162">
                  <c:v>2.0762714562009711E-2</c:v>
                </c:pt>
                <c:pt idx="163">
                  <c:v>2.0573259341574855E-2</c:v>
                </c:pt>
                <c:pt idx="164">
                  <c:v>2.0385532858509227E-2</c:v>
                </c:pt>
                <c:pt idx="165">
                  <c:v>2.019951933846317E-2</c:v>
                </c:pt>
                <c:pt idx="166">
                  <c:v>2.0015203151024511E-2</c:v>
                </c:pt>
                <c:pt idx="167">
                  <c:v>1.9832568808405161E-2</c:v>
                </c:pt>
                <c:pt idx="168">
                  <c:v>1.9651600964139704E-2</c:v>
                </c:pt>
                <c:pt idx="169">
                  <c:v>1.9472284411795854E-2</c:v>
                </c:pt>
                <c:pt idx="170">
                  <c:v>1.9294604083696695E-2</c:v>
                </c:pt>
                <c:pt idx="171">
                  <c:v>1.9118545049654555E-2</c:v>
                </c:pt>
                <c:pt idx="172">
                  <c:v>1.8944092515716455E-2</c:v>
                </c:pt>
                <c:pt idx="173">
                  <c:v>1.8771231822920995E-2</c:v>
                </c:pt>
                <c:pt idx="174">
                  <c:v>1.8599948446066578E-2</c:v>
                </c:pt>
                <c:pt idx="175">
                  <c:v>1.8430227992490906E-2</c:v>
                </c:pt>
                <c:pt idx="176">
                  <c:v>1.8262056200861548E-2</c:v>
                </c:pt>
                <c:pt idx="177">
                  <c:v>1.8095418939977622E-2</c:v>
                </c:pt>
                <c:pt idx="178">
                  <c:v>1.7930302207582363E-2</c:v>
                </c:pt>
                <c:pt idx="179">
                  <c:v>1.7766692129186506E-2</c:v>
                </c:pt>
                <c:pt idx="180">
                  <c:v>1.7604574956902486E-2</c:v>
                </c:pt>
                <c:pt idx="181">
                  <c:v>1.744393706828918E-2</c:v>
                </c:pt>
                <c:pt idx="182">
                  <c:v>1.7284764965207266E-2</c:v>
                </c:pt>
                <c:pt idx="183">
                  <c:v>1.7127045272684986E-2</c:v>
                </c:pt>
                <c:pt idx="184">
                  <c:v>1.6970764737794256E-2</c:v>
                </c:pt>
                <c:pt idx="185">
                  <c:v>1.6815910228537075E-2</c:v>
                </c:pt>
                <c:pt idx="186">
                  <c:v>1.666246873274203E-2</c:v>
                </c:pt>
                <c:pt idx="187">
                  <c:v>1.6510427356970933E-2</c:v>
                </c:pt>
                <c:pt idx="188">
                  <c:v>1.6359773325435381E-2</c:v>
                </c:pt>
                <c:pt idx="189">
                  <c:v>1.6210493978923251E-2</c:v>
                </c:pt>
                <c:pt idx="190">
                  <c:v>1.6062576773734953E-2</c:v>
                </c:pt>
                <c:pt idx="191">
                  <c:v>1.5916009280629407E-2</c:v>
                </c:pt>
                <c:pt idx="192">
                  <c:v>1.5770779183779626E-2</c:v>
                </c:pt>
                <c:pt idx="193">
                  <c:v>1.5626874279737867E-2</c:v>
                </c:pt>
                <c:pt idx="194">
                  <c:v>1.5484282476410153E-2</c:v>
                </c:pt>
                <c:pt idx="195">
                  <c:v>1.534299179204022E-2</c:v>
                </c:pt>
                <c:pt idx="196">
                  <c:v>1.5202990354202708E-2</c:v>
                </c:pt>
                <c:pt idx="197">
                  <c:v>1.5064266398805534E-2</c:v>
                </c:pt>
                <c:pt idx="198">
                  <c:v>1.4926808269101375E-2</c:v>
                </c:pt>
                <c:pt idx="199">
                  <c:v>1.4790604414708178E-2</c:v>
                </c:pt>
                <c:pt idx="200">
                  <c:v>1.4655643390638589E-2</c:v>
                </c:pt>
                <c:pt idx="201">
                  <c:v>1.4521913856338265E-2</c:v>
                </c:pt>
                <c:pt idx="202">
                  <c:v>1.4389404574732928E-2</c:v>
                </c:pt>
                <c:pt idx="203">
                  <c:v>1.4258104411284138E-2</c:v>
                </c:pt>
                <c:pt idx="204">
                  <c:v>1.4128002333053691E-2</c:v>
                </c:pt>
                <c:pt idx="205">
                  <c:v>1.3999087407776509E-2</c:v>
                </c:pt>
                <c:pt idx="206">
                  <c:v>1.3871348802942055E-2</c:v>
                </c:pt>
                <c:pt idx="207">
                  <c:v>1.3744775784884058E-2</c:v>
                </c:pt>
                <c:pt idx="208">
                  <c:v>1.361935771787862E-2</c:v>
                </c:pt>
                <c:pt idx="209">
                  <c:v>1.3495084063250479E-2</c:v>
                </c:pt>
                <c:pt idx="210">
                  <c:v>1.3371944378487476E-2</c:v>
                </c:pt>
                <c:pt idx="211">
                  <c:v>1.3249928316363093E-2</c:v>
                </c:pt>
                <c:pt idx="212">
                  <c:v>1.3129025624066981E-2</c:v>
                </c:pt>
                <c:pt idx="213">
                  <c:v>1.3009226142343443E-2</c:v>
                </c:pt>
                <c:pt idx="214">
                  <c:v>1.2890519804637761E-2</c:v>
                </c:pt>
                <c:pt idx="215">
                  <c:v>1.2772896636250322E-2</c:v>
                </c:pt>
                <c:pt idx="216">
                  <c:v>1.2656346753498464E-2</c:v>
                </c:pt>
                <c:pt idx="217">
                  <c:v>1.2540860362885967E-2</c:v>
                </c:pt>
                <c:pt idx="218">
                  <c:v>1.2426427760280107E-2</c:v>
                </c:pt>
                <c:pt idx="219">
                  <c:v>1.231303933009625E-2</c:v>
                </c:pt>
                <c:pt idx="220">
                  <c:v>1.2200685544489873E-2</c:v>
                </c:pt>
                <c:pt idx="221">
                  <c:v>1.208935696255593E-2</c:v>
                </c:pt>
                <c:pt idx="222">
                  <c:v>1.1979044229535579E-2</c:v>
                </c:pt>
                <c:pt idx="223">
                  <c:v>1.1869738076030095E-2</c:v>
                </c:pt>
                <c:pt idx="224">
                  <c:v>1.1761429317221987E-2</c:v>
                </c:pt>
                <c:pt idx="225">
                  <c:v>1.1654108852103207E-2</c:v>
                </c:pt>
                <c:pt idx="226">
                  <c:v>1.1547767662710422E-2</c:v>
                </c:pt>
                <c:pt idx="227">
                  <c:v>1.1442396813367225E-2</c:v>
                </c:pt>
                <c:pt idx="228">
                  <c:v>1.1337987449933303E-2</c:v>
                </c:pt>
                <c:pt idx="229">
                  <c:v>1.1234530799060439E-2</c:v>
                </c:pt>
                <c:pt idx="230">
                  <c:v>1.1132018167455288E-2</c:v>
                </c:pt>
                <c:pt idx="231">
                  <c:v>1.1030440941148904E-2</c:v>
                </c:pt>
                <c:pt idx="232">
                  <c:v>1.0929790584772923E-2</c:v>
                </c:pt>
                <c:pt idx="233">
                  <c:v>1.0830058640842343E-2</c:v>
                </c:pt>
                <c:pt idx="234">
                  <c:v>1.0731236729044856E-2</c:v>
                </c:pt>
                <c:pt idx="235">
                  <c:v>1.0633316545536679E-2</c:v>
                </c:pt>
                <c:pt idx="236">
                  <c:v>1.0536289862244776E-2</c:v>
                </c:pt>
                <c:pt idx="237">
                  <c:v>1.0440148526175476E-2</c:v>
                </c:pt>
                <c:pt idx="238">
                  <c:v>1.0344884458729385E-2</c:v>
                </c:pt>
                <c:pt idx="239">
                  <c:v>1.025048965502256E-2</c:v>
                </c:pt>
                <c:pt idx="240">
                  <c:v>1.0156956183213875E-2</c:v>
                </c:pt>
                <c:pt idx="241">
                  <c:v>1.0064276183838507E-2</c:v>
                </c:pt>
                <c:pt idx="242">
                  <c:v>9.9724418691475337E-3</c:v>
                </c:pt>
                <c:pt idx="243">
                  <c:v>9.8814455224535361E-3</c:v>
                </c:pt>
                <c:pt idx="244">
                  <c:v>9.7912794974821717E-3</c:v>
                </c:pt>
                <c:pt idx="245">
                  <c:v>9.7019362177296793E-3</c:v>
                </c:pt>
                <c:pt idx="246">
                  <c:v>9.6134081758262307E-3</c:v>
                </c:pt>
                <c:pt idx="247">
                  <c:v>9.525687932905107E-3</c:v>
                </c:pt>
                <c:pt idx="248">
                  <c:v>9.4387681179776157E-3</c:v>
                </c:pt>
                <c:pt idx="249">
                  <c:v>9.3526414273137157E-3</c:v>
                </c:pt>
                <c:pt idx="250">
                  <c:v>9.2673006238283163E-3</c:v>
                </c:pt>
                <c:pt idx="251">
                  <c:v>9.1827385364731291E-3</c:v>
                </c:pt>
                <c:pt idx="252">
                  <c:v>9.0989480596341109E-3</c:v>
                </c:pt>
                <c:pt idx="253">
                  <c:v>9.0159221525343957E-3</c:v>
                </c:pt>
                <c:pt idx="254">
                  <c:v>8.9336538386426603E-3</c:v>
                </c:pt>
                <c:pt idx="255">
                  <c:v>8.8521362050869006E-3</c:v>
                </c:pt>
                <c:pt idx="256">
                  <c:v>8.7713624020735511E-3</c:v>
                </c:pt>
                <c:pt idx="257">
                  <c:v>8.6913256423119204E-3</c:v>
                </c:pt>
                <c:pt idx="258">
                  <c:v>8.612019200443851E-3</c:v>
                </c:pt>
                <c:pt idx="259">
                  <c:v>8.5334364124786052E-3</c:v>
                </c:pt>
                <c:pt idx="260">
                  <c:v>8.4555706752329034E-3</c:v>
                </c:pt>
                <c:pt idx="261">
                  <c:v>8.3784154457760603E-3</c:v>
                </c:pt>
                <c:pt idx="262">
                  <c:v>8.3019642408802066E-3</c:v>
                </c:pt>
                <c:pt idx="263">
                  <c:v>8.2262106364755019E-3</c:v>
                </c:pt>
                <c:pt idx="264">
                  <c:v>8.1511482671103377E-3</c:v>
                </c:pt>
                <c:pt idx="265">
                  <c:v>8.0767708254164527E-3</c:v>
                </c:pt>
                <c:pt idx="266">
                  <c:v>8.003072061578945E-3</c:v>
                </c:pt>
                <c:pt idx="267">
                  <c:v>7.9300457828111008E-3</c:v>
                </c:pt>
                <c:pt idx="268">
                  <c:v>7.857685852834027E-3</c:v>
                </c:pt>
                <c:pt idx="269">
                  <c:v>7.7859861913610303E-3</c:v>
                </c:pt>
                <c:pt idx="270">
                  <c:v>7.7149407735867034E-3</c:v>
                </c:pt>
                <c:pt idx="271">
                  <c:v>7.6445436296806672E-3</c:v>
                </c:pt>
                <c:pt idx="272">
                  <c:v>7.5747888442859361E-3</c:v>
                </c:pt>
                <c:pt idx="273">
                  <c:v>7.5056705560218604E-3</c:v>
                </c:pt>
                <c:pt idx="274">
                  <c:v>7.4371829569916054E-3</c:v>
                </c:pt>
                <c:pt idx="275">
                  <c:v>7.3693202922941233E-3</c:v>
                </c:pt>
                <c:pt idx="276">
                  <c:v>7.3020768595405718E-3</c:v>
                </c:pt>
                <c:pt idx="277">
                  <c:v>7.235447008375165E-3</c:v>
                </c:pt>
                <c:pt idx="278">
                  <c:v>7.169425140000369E-3</c:v>
                </c:pt>
                <c:pt idx="279">
                  <c:v>7.1040057067064538E-3</c:v>
                </c:pt>
                <c:pt idx="280">
                  <c:v>7.0391832114053213E-3</c:v>
                </c:pt>
                <c:pt idx="281">
                  <c:v>6.9749522071686065E-3</c:v>
                </c:pt>
                <c:pt idx="282">
                  <c:v>6.9113072967699621E-3</c:v>
                </c:pt>
                <c:pt idx="283">
                  <c:v>6.8482431322315533E-3</c:v>
                </c:pt>
                <c:pt idx="284">
                  <c:v>6.7857544143746697E-3</c:v>
                </c:pt>
                <c:pt idx="285">
                  <c:v>6.7238358923744444E-3</c:v>
                </c:pt>
                <c:pt idx="286">
                  <c:v>6.6624823633186425E-3</c:v>
                </c:pt>
                <c:pt idx="287">
                  <c:v>6.6016886717704532E-3</c:v>
                </c:pt>
                <c:pt idx="288">
                  <c:v>6.5414497093353062E-3</c:v>
                </c:pt>
                <c:pt idx="289">
                  <c:v>6.481760414231607E-3</c:v>
                </c:pt>
                <c:pt idx="290">
                  <c:v>6.4226157708654101E-3</c:v>
                </c:pt>
                <c:pt idx="291">
                  <c:v>6.3640108094089685E-3</c:v>
                </c:pt>
                <c:pt idx="292">
                  <c:v>6.3059406053831172E-3</c:v>
                </c:pt>
                <c:pt idx="293">
                  <c:v>6.2484002792434924E-3</c:v>
                </c:pt>
                <c:pt idx="294">
                  <c:v>6.1913849959704973E-3</c:v>
                </c:pt>
                <c:pt idx="295">
                  <c:v>6.134889964663031E-3</c:v>
                </c:pt>
                <c:pt idx="296">
                  <c:v>6.0789104381359206E-3</c:v>
                </c:pt>
                <c:pt idx="297">
                  <c:v>6.0234417125210118E-3</c:v>
                </c:pt>
                <c:pt idx="298">
                  <c:v>5.9684791268719154E-3</c:v>
                </c:pt>
                <c:pt idx="299">
                  <c:v>5.9140180627723603E-3</c:v>
                </c:pt>
                <c:pt idx="300">
                  <c:v>5.8600539439481111E-3</c:v>
                </c:pt>
                <c:pt idx="301">
                  <c:v>5.8065822358824293E-3</c:v>
                </c:pt>
                <c:pt idx="302">
                  <c:v>5.7535984454350521E-3</c:v>
                </c:pt>
                <c:pt idx="303">
                  <c:v>5.7010981204646321E-3</c:v>
                </c:pt>
                <c:pt idx="304">
                  <c:v>5.6490768494546414E-3</c:v>
                </c:pt>
                <c:pt idx="305">
                  <c:v>5.5975302611426707E-3</c:v>
                </c:pt>
                <c:pt idx="306">
                  <c:v>5.5464540241531206E-3</c:v>
                </c:pt>
                <c:pt idx="307">
                  <c:v>5.4958438466332481E-3</c:v>
                </c:pt>
                <c:pt idx="308">
                  <c:v>5.4456954758925263E-3</c:v>
                </c:pt>
                <c:pt idx="309">
                  <c:v>5.3960046980452928E-3</c:v>
                </c:pt>
                <c:pt idx="310">
                  <c:v>5.346767337656674E-3</c:v>
                </c:pt>
                <c:pt idx="311">
                  <c:v>5.2979792573917177E-3</c:v>
                </c:pt>
                <c:pt idx="312">
                  <c:v>5.2496363576677568E-3</c:v>
                </c:pt>
                <c:pt idx="313">
                  <c:v>5.201734576309909E-3</c:v>
                </c:pt>
                <c:pt idx="314">
                  <c:v>5.1542698882097501E-3</c:v>
                </c:pt>
                <c:pt idx="315">
                  <c:v>5.1072383049870877E-3</c:v>
                </c:pt>
                <c:pt idx="316">
                  <c:v>5.0606358746548268E-3</c:v>
                </c:pt>
                <c:pt idx="317">
                  <c:v>5.0144586812868857E-3</c:v>
                </c:pt>
                <c:pt idx="318">
                  <c:v>4.9687028446891521E-3</c:v>
                </c:pt>
                <c:pt idx="319">
                  <c:v>4.9233645200734344E-3</c:v>
                </c:pt>
                <c:pt idx="320">
                  <c:v>4.8784398977343886E-3</c:v>
                </c:pt>
                <c:pt idx="321">
                  <c:v>4.8339252027294012E-3</c:v>
                </c:pt>
                <c:pt idx="322">
                  <c:v>4.7898166945613786E-3</c:v>
                </c:pt>
                <c:pt idx="323">
                  <c:v>4.7461106668644469E-3</c:v>
                </c:pt>
                <c:pt idx="324">
                  <c:v>4.7028034470925056E-3</c:v>
                </c:pt>
                <c:pt idx="325">
                  <c:v>4.659891396210634E-3</c:v>
                </c:pt>
                <c:pt idx="326">
                  <c:v>4.6173709083893073E-3</c:v>
                </c:pt>
                <c:pt idx="327">
                  <c:v>4.5752384107014066E-3</c:v>
                </c:pt>
                <c:pt idx="328">
                  <c:v>4.5334903628219889E-3</c:v>
                </c:pt>
                <c:pt idx="329">
                  <c:v>4.4921232567307996E-3</c:v>
                </c:pt>
                <c:pt idx="330">
                  <c:v>4.451133616417499E-3</c:v>
                </c:pt>
                <c:pt idx="331">
                  <c:v>4.4105179975895848E-3</c:v>
                </c:pt>
                <c:pt idx="332">
                  <c:v>4.3702729873829624E-3</c:v>
                </c:pt>
                <c:pt idx="333">
                  <c:v>4.3303952040751811E-3</c:v>
                </c:pt>
                <c:pt idx="334">
                  <c:v>4.2908812968012605E-3</c:v>
                </c:pt>
                <c:pt idx="335">
                  <c:v>4.2517279452721334E-3</c:v>
                </c:pt>
                <c:pt idx="336">
                  <c:v>4.2129318594956401E-3</c:v>
                </c:pt>
                <c:pt idx="337">
                  <c:v>4.1744897795000782E-3</c:v>
                </c:pt>
                <c:pt idx="338">
                  <c:v>4.1363984750602744E-3</c:v>
                </c:pt>
                <c:pt idx="339">
                  <c:v>4.0986547454261524E-3</c:v>
                </c:pt>
                <c:pt idx="340">
                  <c:v>4.0612554190537758E-3</c:v>
                </c:pt>
                <c:pt idx="341">
                  <c:v>4.0241973533388532E-3</c:v>
                </c:pt>
                <c:pt idx="342">
                  <c:v>3.9874774343526724E-3</c:v>
                </c:pt>
                <c:pt idx="343">
                  <c:v>3.9510925765804342E-3</c:v>
                </c:pt>
                <c:pt idx="344">
                  <c:v>3.9150397226619853E-3</c:v>
                </c:pt>
                <c:pt idx="345">
                  <c:v>3.8793158431349164E-3</c:v>
                </c:pt>
                <c:pt idx="346">
                  <c:v>3.8439179361799969E-3</c:v>
                </c:pt>
                <c:pt idx="347">
                  <c:v>3.8088430273689401E-3</c:v>
                </c:pt>
                <c:pt idx="348">
                  <c:v>3.7740881694144656E-3</c:v>
                </c:pt>
                <c:pt idx="349">
                  <c:v>3.7396504419226419E-3</c:v>
                </c:pt>
                <c:pt idx="350">
                  <c:v>3.7055269511474939E-3</c:v>
                </c:pt>
                <c:pt idx="351">
                  <c:v>3.6717148297478429E-3</c:v>
                </c:pt>
                <c:pt idx="352">
                  <c:v>3.6382112365463729E-3</c:v>
                </c:pt>
                <c:pt idx="353">
                  <c:v>3.6050133562908846E-3</c:v>
                </c:pt>
                <c:pt idx="354">
                  <c:v>3.5721183994177411E-3</c:v>
                </c:pt>
                <c:pt idx="355">
                  <c:v>3.5395236018174606E-3</c:v>
                </c:pt>
                <c:pt idx="356">
                  <c:v>3.5072262246024551E-3</c:v>
                </c:pt>
                <c:pt idx="357">
                  <c:v>3.4752235538768844E-3</c:v>
                </c:pt>
                <c:pt idx="358">
                  <c:v>3.443512900508617E-3</c:v>
                </c:pt>
                <c:pt idx="359">
                  <c:v>3.4120915999032602E-3</c:v>
                </c:pt>
                <c:pt idx="360">
                  <c:v>3.3809570117802595E-3</c:v>
                </c:pt>
                <c:pt idx="361">
                  <c:v>3.3501065199510439E-3</c:v>
                </c:pt>
                <c:pt idx="362">
                  <c:v>3.3195375320991898E-3</c:v>
                </c:pt>
                <c:pt idx="363">
                  <c:v>3.2892474795625931E-3</c:v>
                </c:pt>
                <c:pt idx="364">
                  <c:v>3.2592338171176273E-3</c:v>
                </c:pt>
                <c:pt idx="365">
                  <c:v>3.2294940227652743E-3</c:v>
                </c:pt>
                <c:pt idx="366">
                  <c:v>3.2000255975192051E-3</c:v>
                </c:pt>
                <c:pt idx="367">
                  <c:v>3.1708260651957926E-3</c:v>
                </c:pt>
                <c:pt idx="368">
                  <c:v>3.1418929722060425E-3</c:v>
                </c:pt>
                <c:pt idx="369">
                  <c:v>3.1132238873494227E-3</c:v>
                </c:pt>
                <c:pt idx="370">
                  <c:v>3.0848164016095735E-3</c:v>
                </c:pt>
                <c:pt idx="371">
                  <c:v>3.0566681279518807E-3</c:v>
                </c:pt>
                <c:pt idx="372">
                  <c:v>3.0287767011228975E-3</c:v>
                </c:pt>
                <c:pt idx="373">
                  <c:v>3.0011397774515995E-3</c:v>
                </c:pt>
                <c:pt idx="374">
                  <c:v>2.9737550346524443E-3</c:v>
                </c:pt>
                <c:pt idx="375">
                  <c:v>2.9466201716302353E-3</c:v>
                </c:pt>
                <c:pt idx="376">
                  <c:v>2.9197329082867678E-3</c:v>
                </c:pt>
                <c:pt idx="377">
                  <c:v>2.8930909853292315E-3</c:v>
                </c:pt>
                <c:pt idx="378">
                  <c:v>2.8666921640803688E-3</c:v>
                </c:pt>
                <c:pt idx="379">
                  <c:v>2.8405342262903615E-3</c:v>
                </c:pt>
                <c:pt idx="380">
                  <c:v>2.8146149739504346E-3</c:v>
                </c:pt>
                <c:pt idx="381">
                  <c:v>2.7889322291081617E-3</c:v>
                </c:pt>
                <c:pt idx="382">
                  <c:v>2.7634838336844558E-3</c:v>
                </c:pt>
                <c:pt idx="383">
                  <c:v>2.7382676492922263E-3</c:v>
                </c:pt>
                <c:pt idx="384">
                  <c:v>2.7132815570566991E-3</c:v>
                </c:pt>
                <c:pt idx="385">
                  <c:v>2.6885234574373657E-3</c:v>
                </c:pt>
                <c:pt idx="386">
                  <c:v>2.6639912700515667E-3</c:v>
                </c:pt>
                <c:pt idx="387">
                  <c:v>2.6396829334996755E-3</c:v>
                </c:pt>
                <c:pt idx="388">
                  <c:v>2.61559640519189E-3</c:v>
                </c:pt>
                <c:pt idx="389">
                  <c:v>2.5917296611765888E-3</c:v>
                </c:pt>
                <c:pt idx="390">
                  <c:v>2.5680806959702662E-3</c:v>
                </c:pt>
                <c:pt idx="391">
                  <c:v>2.5446475223890146E-3</c:v>
                </c:pt>
                <c:pt idx="392">
                  <c:v>2.5214281713815435E-3</c:v>
                </c:pt>
                <c:pt idx="393">
                  <c:v>2.4984206918637251E-3</c:v>
                </c:pt>
                <c:pt idx="394">
                  <c:v>2.4756231505546453E-3</c:v>
                </c:pt>
                <c:pt idx="395">
                  <c:v>2.4530336318141547E-3</c:v>
                </c:pt>
                <c:pt idx="396">
                  <c:v>2.4306502374819017E-3</c:v>
                </c:pt>
                <c:pt idx="397">
                  <c:v>2.4084710867178314E-3</c:v>
                </c:pt>
                <c:pt idx="398">
                  <c:v>2.3864943158441411E-3</c:v>
                </c:pt>
                <c:pt idx="399">
                  <c:v>2.3647180781886821E-3</c:v>
                </c:pt>
                <c:pt idx="400">
                  <c:v>2.3431405439297819E-3</c:v>
                </c:pt>
                <c:pt idx="401">
                  <c:v>2.3217598999424904E-3</c:v>
                </c:pt>
                <c:pt idx="402">
                  <c:v>2.300574349646227E-3</c:v>
                </c:pt>
                <c:pt idx="403">
                  <c:v>2.2795821128538118E-3</c:v>
                </c:pt>
                <c:pt idx="404">
                  <c:v>2.2587814256218881E-3</c:v>
                </c:pt>
                <c:pt idx="405">
                  <c:v>2.2381705401026903E-3</c:v>
                </c:pt>
                <c:pt idx="406">
                  <c:v>2.2177477243971837E-3</c:v>
                </c:pt>
                <c:pt idx="407">
                  <c:v>2.1975112624095321E-3</c:v>
                </c:pt>
                <c:pt idx="408">
                  <c:v>2.1774594537028969E-3</c:v>
                </c:pt>
                <c:pt idx="409">
                  <c:v>2.1575906133565544E-3</c:v>
                </c:pt>
                <c:pt idx="410">
                  <c:v>2.1379030718243126E-3</c:v>
                </c:pt>
                <c:pt idx="411">
                  <c:v>2.1183951747942224E-3</c:v>
                </c:pt>
                <c:pt idx="412">
                  <c:v>2.0990652830495697E-3</c:v>
                </c:pt>
                <c:pt idx="413">
                  <c:v>2.0799117723311316E-3</c:v>
                </c:pt>
                <c:pt idx="414">
                  <c:v>2.0609330332006974E-3</c:v>
                </c:pt>
                <c:pt idx="415">
                  <c:v>2.0421274709058251E-3</c:v>
                </c:pt>
                <c:pt idx="416">
                  <c:v>2.0234935052458407E-3</c:v>
                </c:pt>
                <c:pt idx="417">
                  <c:v>2.0050295704390547E-3</c:v>
                </c:pt>
                <c:pt idx="418">
                  <c:v>1.986734114991191E-3</c:v>
                </c:pt>
                <c:pt idx="419">
                  <c:v>1.9686056015650222E-3</c:v>
                </c:pt>
                <c:pt idx="420">
                  <c:v>1.9506425068511822E-3</c:v>
                </c:pt>
                <c:pt idx="421">
                  <c:v>1.9328433214401716E-3</c:v>
                </c:pt>
                <c:pt idx="422">
                  <c:v>1.9152065496955215E-3</c:v>
                </c:pt>
                <c:pt idx="423">
                  <c:v>1.8977307096281169E-3</c:v>
                </c:pt>
                <c:pt idx="424">
                  <c:v>1.8804143327716704E-3</c:v>
                </c:pt>
                <c:pt idx="425">
                  <c:v>1.8632559640593257E-3</c:v>
                </c:pt>
                <c:pt idx="426">
                  <c:v>1.8462541617013948E-3</c:v>
                </c:pt>
                <c:pt idx="427">
                  <c:v>1.8294074970642031E-3</c:v>
                </c:pt>
                <c:pt idx="428">
                  <c:v>1.8127145545500456E-3</c:v>
                </c:pt>
                <c:pt idx="429">
                  <c:v>1.7961739314782373E-3</c:v>
                </c:pt>
                <c:pt idx="430">
                  <c:v>1.7797842379672448E-3</c:v>
                </c:pt>
                <c:pt idx="431">
                  <c:v>1.7635440968179013E-3</c:v>
                </c:pt>
                <c:pt idx="432">
                  <c:v>1.7474521433976787E-3</c:v>
                </c:pt>
                <c:pt idx="433">
                  <c:v>1.7315070255260229E-3</c:v>
                </c:pt>
                <c:pt idx="434">
                  <c:v>1.7157074033607321E-3</c:v>
                </c:pt>
                <c:pt idx="435">
                  <c:v>1.7000519492853684E-3</c:v>
                </c:pt>
                <c:pt idx="436">
                  <c:v>1.6845393477977044E-3</c:v>
                </c:pt>
                <c:pt idx="437">
                  <c:v>1.6691682953991825E-3</c:v>
                </c:pt>
                <c:pt idx="438">
                  <c:v>1.6539375004853837E-3</c:v>
                </c:pt>
                <c:pt idx="439">
                  <c:v>1.6388456832374936E-3</c:v>
                </c:pt>
                <c:pt idx="440">
                  <c:v>1.6238915755147697E-3</c:v>
                </c:pt>
                <c:pt idx="441">
                  <c:v>1.6090739207479693E-3</c:v>
                </c:pt>
                <c:pt idx="442">
                  <c:v>1.594391473833774E-3</c:v>
                </c:pt>
                <c:pt idx="443">
                  <c:v>1.5798430010301586E-3</c:v>
                </c:pt>
                <c:pt idx="444">
                  <c:v>1.5654272798527214E-3</c:v>
                </c:pt>
                <c:pt idx="445">
                  <c:v>1.5511430989719667E-3</c:v>
                </c:pt>
                <c:pt idx="446">
                  <c:v>1.5369892581115106E-3</c:v>
                </c:pt>
                <c:pt idx="447">
                  <c:v>1.5229645679472334E-3</c:v>
                </c:pt>
                <c:pt idx="448">
                  <c:v>1.5090678500073317E-3</c:v>
                </c:pt>
                <c:pt idx="449">
                  <c:v>1.4952979365733051E-3</c:v>
                </c:pt>
                <c:pt idx="450">
                  <c:v>1.4816536705818217E-3</c:v>
                </c:pt>
                <c:pt idx="451">
                  <c:v>1.4681339055275062E-3</c:v>
                </c:pt>
                <c:pt idx="452">
                  <c:v>1.4547375053665876E-3</c:v>
                </c:pt>
                <c:pt idx="453">
                  <c:v>1.4414633444214497E-3</c:v>
                </c:pt>
                <c:pt idx="454">
                  <c:v>1.4283103072860344E-3</c:v>
                </c:pt>
                <c:pt idx="455">
                  <c:v>1.4152772887321228E-3</c:v>
                </c:pt>
                <c:pt idx="456">
                  <c:v>1.4023631936164573E-3</c:v>
                </c:pt>
                <c:pt idx="457">
                  <c:v>1.3895669367887259E-3</c:v>
                </c:pt>
                <c:pt idx="458">
                  <c:v>1.376887443000376E-3</c:v>
                </c:pt>
                <c:pt idx="459">
                  <c:v>1.3643236468142577E-3</c:v>
                </c:pt>
                <c:pt idx="460">
                  <c:v>1.3518744925151073E-3</c:v>
                </c:pt>
                <c:pt idx="461">
                  <c:v>1.3395389340208268E-3</c:v>
                </c:pt>
                <c:pt idx="462">
                  <c:v>1.3273159347945919E-3</c:v>
                </c:pt>
                <c:pt idx="463">
                  <c:v>1.3152044677577459E-3</c:v>
                </c:pt>
                <c:pt idx="464">
                  <c:v>1.3032035152035039E-3</c:v>
                </c:pt>
                <c:pt idx="465">
                  <c:v>1.2913120687114287E-3</c:v>
                </c:pt>
                <c:pt idx="466">
                  <c:v>1.2795291290627017E-3</c:v>
                </c:pt>
                <c:pt idx="467">
                  <c:v>1.2678537061561535E-3</c:v>
                </c:pt>
                <c:pt idx="468">
                  <c:v>1.2562848189250752E-3</c:v>
                </c:pt>
                <c:pt idx="469">
                  <c:v>1.2448214952547724E-3</c:v>
                </c:pt>
                <c:pt idx="470">
                  <c:v>1.2334627719008881E-3</c:v>
                </c:pt>
                <c:pt idx="471">
                  <c:v>1.2222076944084551E-3</c:v>
                </c:pt>
                <c:pt idx="472">
                  <c:v>1.2110553170317016E-3</c:v>
                </c:pt>
                <c:pt idx="473">
                  <c:v>1.200004702654579E-3</c:v>
                </c:pt>
                <c:pt idx="474">
                  <c:v>1.1890549227120137E-3</c:v>
                </c:pt>
                <c:pt idx="475">
                  <c:v>1.1782050571118893E-3</c:v>
                </c:pt>
                <c:pt idx="476">
                  <c:v>1.1674541941577247E-3</c:v>
                </c:pt>
                <c:pt idx="477">
                  <c:v>1.1568014304720723E-3</c:v>
                </c:pt>
                <c:pt idx="478">
                  <c:v>1.1462458709206027E-3</c:v>
                </c:pt>
                <c:pt idx="479">
                  <c:v>1.135786628536895E-3</c:v>
                </c:pt>
                <c:pt idx="480">
                  <c:v>1.1254228244478978E-3</c:v>
                </c:pt>
                <c:pt idx="481">
                  <c:v>1.115153587800089E-3</c:v>
                </c:pt>
                <c:pt idx="482">
                  <c:v>1.1049780556862886E-3</c:v>
                </c:pt>
                <c:pt idx="483">
                  <c:v>1.0948953730731605E-3</c:v>
                </c:pt>
                <c:pt idx="484">
                  <c:v>1.0849046927293561E-3</c:v>
                </c:pt>
                <c:pt idx="485">
                  <c:v>1.0750051751543309E-3</c:v>
                </c:pt>
                <c:pt idx="486">
                  <c:v>1.0651959885077957E-3</c:v>
                </c:pt>
                <c:pt idx="487">
                  <c:v>1.055476308539824E-3</c:v>
                </c:pt>
                <c:pt idx="488">
                  <c:v>1.0458453185215892E-3</c:v>
                </c:pt>
                <c:pt idx="489">
                  <c:v>1.0363022091767337E-3</c:v>
                </c:pt>
                <c:pt idx="490">
                  <c:v>1.0268461786133729E-3</c:v>
                </c:pt>
                <c:pt idx="491">
                  <c:v>1.0174764322567064E-3</c:v>
                </c:pt>
                <c:pt idx="492">
                  <c:v>1.0081921827822578E-3</c:v>
                </c:pt>
                <c:pt idx="493">
                  <c:v>9.9899265004971174E-4</c:v>
                </c:pt>
                <c:pt idx="494">
                  <c:v>9.898770610373643E-4</c:v>
                </c:pt>
                <c:pt idx="495">
                  <c:v>9.8084464977716244E-4</c:v>
                </c:pt>
                <c:pt idx="496">
                  <c:v>9.7189465729034721E-4</c:v>
                </c:pt>
                <c:pt idx="497">
                  <c:v>9.63026331523671E-4</c:v>
                </c:pt>
                <c:pt idx="498">
                  <c:v>9.5423892728621065E-4</c:v>
                </c:pt>
                <c:pt idx="499">
                  <c:v>9.4553170618674374E-4</c:v>
                </c:pt>
                <c:pt idx="500">
                  <c:v>9.3690393657170897E-4</c:v>
                </c:pt>
              </c:numCache>
            </c:numRef>
          </c:val>
          <c:extLst>
            <c:ext xmlns:c16="http://schemas.microsoft.com/office/drawing/2014/chart" uri="{C3380CC4-5D6E-409C-BE32-E72D297353CC}">
              <c16:uniqueId val="{00000002-2882-40E8-BB69-74C1A5BCE754}"/>
            </c:ext>
          </c:extLst>
        </c:ser>
        <c:dLbls>
          <c:showLegendKey val="0"/>
          <c:showVal val="0"/>
          <c:showCatName val="0"/>
          <c:showSerName val="0"/>
          <c:showPercent val="0"/>
          <c:showBubbleSize val="0"/>
        </c:dLbls>
        <c:axId val="899524384"/>
        <c:axId val="899524944"/>
      </c:areaChart>
      <c:catAx>
        <c:axId val="899524384"/>
        <c:scaling>
          <c:orientation val="minMax"/>
        </c:scaling>
        <c:delete val="0"/>
        <c:axPos val="b"/>
        <c:title>
          <c:tx>
            <c:strRef>
              <c:f>'(32.1)'!$B$13</c:f>
              <c:strCache>
                <c:ptCount val="1"/>
                <c:pt idx="0">
                  <c:v>x = Time between interruptions</c:v>
                </c:pt>
              </c:strCache>
            </c:strRef>
          </c:tx>
          <c:overlay val="0"/>
        </c:title>
        <c:numFmt formatCode="General" sourceLinked="1"/>
        <c:majorTickMark val="out"/>
        <c:minorTickMark val="none"/>
        <c:tickLblPos val="nextTo"/>
        <c:crossAx val="899524944"/>
        <c:crosses val="autoZero"/>
        <c:auto val="1"/>
        <c:lblAlgn val="ctr"/>
        <c:lblOffset val="100"/>
        <c:noMultiLvlLbl val="0"/>
      </c:catAx>
      <c:valAx>
        <c:axId val="899524944"/>
        <c:scaling>
          <c:orientation val="minMax"/>
        </c:scaling>
        <c:delete val="0"/>
        <c:axPos val="l"/>
        <c:numFmt formatCode="General" sourceLinked="1"/>
        <c:majorTickMark val="out"/>
        <c:minorTickMark val="none"/>
        <c:tickLblPos val="nextTo"/>
        <c:crossAx val="899524384"/>
        <c:crosses val="autoZero"/>
        <c:crossBetween val="midCat"/>
      </c:valAx>
    </c:plotArea>
    <c:legend>
      <c:legendPos val="r"/>
      <c:layout>
        <c:manualLayout>
          <c:xMode val="edge"/>
          <c:yMode val="edge"/>
          <c:x val="0.20000611693525797"/>
          <c:y val="0.19131046256219741"/>
          <c:w val="0.59839228481443041"/>
          <c:h val="8.4060657792480661E-2"/>
        </c:manualLayout>
      </c:layout>
      <c:overlay val="0"/>
    </c:legend>
    <c:plotVisOnly val="1"/>
    <c:dispBlanksAs val="zero"/>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xdr:col>
      <xdr:colOff>342901</xdr:colOff>
      <xdr:row>9</xdr:row>
      <xdr:rowOff>180975</xdr:rowOff>
    </xdr:from>
    <xdr:to>
      <xdr:col>2</xdr:col>
      <xdr:colOff>504826</xdr:colOff>
      <xdr:row>11</xdr:row>
      <xdr:rowOff>133350</xdr:rowOff>
    </xdr:to>
    <xdr:cxnSp macro="">
      <xdr:nvCxnSpPr>
        <xdr:cNvPr id="3" name="Elbow Connector 2">
          <a:extLst>
            <a:ext uri="{FF2B5EF4-FFF2-40B4-BE49-F238E27FC236}">
              <a16:creationId xmlns:a16="http://schemas.microsoft.com/office/drawing/2014/main" id="{00000000-0008-0000-0200-000003000000}"/>
            </a:ext>
          </a:extLst>
        </xdr:cNvPr>
        <xdr:cNvCxnSpPr/>
      </xdr:nvCxnSpPr>
      <xdr:spPr>
        <a:xfrm rot="5400000">
          <a:off x="2103561" y="1981200"/>
          <a:ext cx="333375" cy="161925"/>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568570</xdr:colOff>
      <xdr:row>5</xdr:row>
      <xdr:rowOff>41031</xdr:rowOff>
    </xdr:from>
    <xdr:to>
      <xdr:col>6</xdr:col>
      <xdr:colOff>363416</xdr:colOff>
      <xdr:row>9</xdr:row>
      <xdr:rowOff>100852</xdr:rowOff>
    </xdr:to>
    <xdr:pic>
      <xdr:nvPicPr>
        <xdr:cNvPr id="3" name="Picture 2" descr="A close up of a book&#10;&#10;Description automatically generated">
          <a:extLst>
            <a:ext uri="{FF2B5EF4-FFF2-40B4-BE49-F238E27FC236}">
              <a16:creationId xmlns:a16="http://schemas.microsoft.com/office/drawing/2014/main" id="{58287235-98D9-4851-BC24-C691C0E6B5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3324" y="949569"/>
          <a:ext cx="2233246" cy="7866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76200</xdr:colOff>
      <xdr:row>8</xdr:row>
      <xdr:rowOff>7620</xdr:rowOff>
    </xdr:from>
    <xdr:to>
      <xdr:col>11</xdr:col>
      <xdr:colOff>381000</xdr:colOff>
      <xdr:row>22</xdr:row>
      <xdr:rowOff>83820</xdr:rowOff>
    </xdr:to>
    <xdr:graphicFrame macro="">
      <xdr:nvGraphicFramePr>
        <xdr:cNvPr id="106518" name="Chart 3">
          <a:extLst>
            <a:ext uri="{FF2B5EF4-FFF2-40B4-BE49-F238E27FC236}">
              <a16:creationId xmlns:a16="http://schemas.microsoft.com/office/drawing/2014/main" id="{00000000-0008-0000-0E00-000016A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7</xdr:col>
      <xdr:colOff>166686</xdr:colOff>
      <xdr:row>2</xdr:row>
      <xdr:rowOff>33337</xdr:rowOff>
    </xdr:from>
    <xdr:ext cx="3738563" cy="636713"/>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6262686" y="985837"/>
              <a:ext cx="3738563" cy="63671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2000" b="0"/>
                <a:t>height of curve = </a:t>
              </a:r>
              <a14:m>
                <m:oMath xmlns:m="http://schemas.openxmlformats.org/officeDocument/2006/math">
                  <m:r>
                    <a:rPr lang="en-US" sz="2000" b="0" i="1">
                      <a:latin typeface="Cambria Math"/>
                    </a:rPr>
                    <m:t>𝑓</m:t>
                  </m:r>
                  <m:d>
                    <m:dPr>
                      <m:ctrlPr>
                        <a:rPr lang="en-US" sz="2000" b="0" i="1">
                          <a:latin typeface="Cambria Math" panose="02040503050406030204" pitchFamily="18" charset="0"/>
                        </a:rPr>
                      </m:ctrlPr>
                    </m:dPr>
                    <m:e>
                      <m:r>
                        <a:rPr lang="en-US" sz="2000" b="0" i="1">
                          <a:latin typeface="Cambria Math"/>
                        </a:rPr>
                        <m:t>𝑥</m:t>
                      </m:r>
                    </m:e>
                  </m:d>
                  <m:r>
                    <a:rPr lang="en-US" sz="2000" b="0" i="1">
                      <a:latin typeface="Cambria Math"/>
                    </a:rPr>
                    <m:t>= </m:t>
                  </m:r>
                  <m:f>
                    <m:fPr>
                      <m:ctrlPr>
                        <a:rPr lang="en-US" sz="2000" b="0" i="1">
                          <a:latin typeface="Cambria Math" panose="02040503050406030204" pitchFamily="18" charset="0"/>
                        </a:rPr>
                      </m:ctrlPr>
                    </m:fPr>
                    <m:num>
                      <m:r>
                        <a:rPr lang="en-US" sz="2000" b="0" i="1">
                          <a:latin typeface="Cambria Math"/>
                        </a:rPr>
                        <m:t>1</m:t>
                      </m:r>
                    </m:num>
                    <m:den>
                      <m:r>
                        <a:rPr lang="en-US" sz="2000" b="0" i="1">
                          <a:latin typeface="Cambria Math"/>
                          <a:ea typeface="Cambria Math"/>
                        </a:rPr>
                        <m:t>𝜇</m:t>
                      </m:r>
                    </m:den>
                  </m:f>
                  <m:sSup>
                    <m:sSupPr>
                      <m:ctrlPr>
                        <a:rPr lang="en-US" sz="2000" b="0" i="1">
                          <a:latin typeface="Cambria Math" panose="02040503050406030204" pitchFamily="18" charset="0"/>
                        </a:rPr>
                      </m:ctrlPr>
                    </m:sSupPr>
                    <m:e>
                      <m:r>
                        <a:rPr lang="en-US" sz="2000" b="0" i="1">
                          <a:latin typeface="Cambria Math"/>
                        </a:rPr>
                        <m:t>𝑒</m:t>
                      </m:r>
                    </m:e>
                    <m:sup>
                      <m:r>
                        <a:rPr lang="en-US" sz="2000" b="0" i="1">
                          <a:latin typeface="Cambria Math"/>
                        </a:rPr>
                        <m:t>−</m:t>
                      </m:r>
                      <m:f>
                        <m:fPr>
                          <m:ctrlPr>
                            <a:rPr lang="en-US" sz="2000" b="0" i="1">
                              <a:latin typeface="Cambria Math" panose="02040503050406030204" pitchFamily="18" charset="0"/>
                            </a:rPr>
                          </m:ctrlPr>
                        </m:fPr>
                        <m:num>
                          <m:r>
                            <a:rPr lang="en-US" sz="2000" b="0" i="1">
                              <a:latin typeface="Cambria Math" panose="02040503050406030204" pitchFamily="18" charset="0"/>
                            </a:rPr>
                            <m:t>𝑥</m:t>
                          </m:r>
                        </m:num>
                        <m:den>
                          <m:r>
                            <a:rPr lang="en-US" sz="2000" b="0" i="1">
                              <a:latin typeface="Cambria Math"/>
                              <a:ea typeface="Cambria Math"/>
                            </a:rPr>
                            <m:t>𝜇</m:t>
                          </m:r>
                        </m:den>
                      </m:f>
                    </m:sup>
                  </m:sSup>
                </m:oMath>
              </a14:m>
              <a:endParaRPr lang="en-US" sz="2000"/>
            </a:p>
          </xdr:txBody>
        </xdr:sp>
      </mc:Choice>
      <mc:Fallback xmlns="">
        <xdr:sp macro="" textlink="">
          <xdr:nvSpPr>
            <xdr:cNvPr id="2" name="TextBox 1"/>
            <xdr:cNvSpPr txBox="1"/>
          </xdr:nvSpPr>
          <xdr:spPr>
            <a:xfrm>
              <a:off x="6262686" y="985837"/>
              <a:ext cx="3738563" cy="63671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2000" b="0"/>
                <a:t>height of curve = </a:t>
              </a:r>
              <a:r>
                <a:rPr lang="en-US" sz="2000" b="0" i="0">
                  <a:latin typeface="Cambria Math"/>
                </a:rPr>
                <a:t>𝑓</a:t>
              </a:r>
              <a:r>
                <a:rPr lang="en-US" sz="2000" b="0" i="0">
                  <a:latin typeface="Cambria Math" panose="02040503050406030204" pitchFamily="18" charset="0"/>
                </a:rPr>
                <a:t>(</a:t>
              </a:r>
              <a:r>
                <a:rPr lang="en-US" sz="2000" b="0" i="0">
                  <a:latin typeface="Cambria Math"/>
                </a:rPr>
                <a:t>𝑥</a:t>
              </a:r>
              <a:r>
                <a:rPr lang="en-US" sz="2000" b="0" i="0">
                  <a:latin typeface="Cambria Math" panose="02040503050406030204" pitchFamily="18" charset="0"/>
                </a:rPr>
                <a:t>)</a:t>
              </a:r>
              <a:r>
                <a:rPr lang="en-US" sz="2000" b="0" i="0">
                  <a:latin typeface="Cambria Math"/>
                </a:rPr>
                <a:t>=  1</a:t>
              </a:r>
              <a:r>
                <a:rPr lang="en-US" sz="2000" b="0" i="0">
                  <a:latin typeface="Cambria Math" panose="02040503050406030204" pitchFamily="18" charset="0"/>
                </a:rPr>
                <a:t>/</a:t>
              </a:r>
              <a:r>
                <a:rPr lang="en-US" sz="2000" b="0" i="0">
                  <a:latin typeface="Cambria Math"/>
                  <a:ea typeface="Cambria Math"/>
                </a:rPr>
                <a:t>𝜇</a:t>
              </a:r>
              <a:r>
                <a:rPr lang="en-US" sz="2000" b="0" i="0">
                  <a:latin typeface="Cambria Math" panose="02040503050406030204" pitchFamily="18" charset="0"/>
                  <a:ea typeface="Cambria Math"/>
                </a:rPr>
                <a:t> </a:t>
              </a:r>
              <a:r>
                <a:rPr lang="en-US" sz="2000" b="0" i="0">
                  <a:latin typeface="Cambria Math"/>
                </a:rPr>
                <a:t>𝑒</a:t>
              </a:r>
              <a:r>
                <a:rPr lang="en-US" sz="2000" b="0" i="0">
                  <a:latin typeface="Cambria Math" panose="02040503050406030204" pitchFamily="18" charset="0"/>
                </a:rPr>
                <a:t>^(</a:t>
              </a:r>
              <a:r>
                <a:rPr lang="en-US" sz="2000" b="0" i="0">
                  <a:latin typeface="Cambria Math"/>
                </a:rPr>
                <a:t>−</a:t>
              </a:r>
              <a:r>
                <a:rPr lang="en-US" sz="2000" b="0" i="0">
                  <a:latin typeface="Cambria Math" panose="02040503050406030204" pitchFamily="18" charset="0"/>
                </a:rPr>
                <a:t>𝑥/</a:t>
              </a:r>
              <a:r>
                <a:rPr lang="en-US" sz="2000" b="0" i="0">
                  <a:latin typeface="Cambria Math"/>
                  <a:ea typeface="Cambria Math"/>
                </a:rPr>
                <a:t>𝜇</a:t>
              </a:r>
              <a:r>
                <a:rPr lang="en-US" sz="2000" b="0" i="0">
                  <a:latin typeface="Cambria Math" panose="02040503050406030204" pitchFamily="18" charset="0"/>
                  <a:ea typeface="Cambria Math"/>
                </a:rPr>
                <a:t>)</a:t>
              </a:r>
              <a:endParaRPr lang="en-US" sz="2000"/>
            </a:p>
          </xdr:txBody>
        </xdr:sp>
      </mc:Fallback>
    </mc:AlternateContent>
    <xdr:clientData/>
  </xdr:oneCellAnchor>
  <xdr:oneCellAnchor>
    <xdr:from>
      <xdr:col>7</xdr:col>
      <xdr:colOff>171450</xdr:colOff>
      <xdr:row>6</xdr:row>
      <xdr:rowOff>28575</xdr:rowOff>
    </xdr:from>
    <xdr:ext cx="3629025" cy="541751"/>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6267450" y="1743075"/>
              <a:ext cx="3629025" cy="54175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2000" b="0"/>
                <a:t>P(x&lt;=</a:t>
              </a:r>
              <a:r>
                <a:rPr lang="en-US" sz="2000" b="0" baseline="0"/>
                <a:t> </a:t>
              </a:r>
              <a14:m>
                <m:oMath xmlns:m="http://schemas.openxmlformats.org/officeDocument/2006/math">
                  <m:sSub>
                    <m:sSubPr>
                      <m:ctrlPr>
                        <a:rPr lang="en-US" sz="2000" b="0" i="1">
                          <a:solidFill>
                            <a:schemeClr val="tx1"/>
                          </a:solidFill>
                          <a:effectLst/>
                          <a:latin typeface="Cambria Math" panose="02040503050406030204" pitchFamily="18" charset="0"/>
                          <a:ea typeface="+mn-ea"/>
                          <a:cs typeface="+mn-cs"/>
                        </a:rPr>
                      </m:ctrlPr>
                    </m:sSubPr>
                    <m:e>
                      <m:r>
                        <a:rPr lang="en-US" sz="2000" b="0" i="1">
                          <a:solidFill>
                            <a:schemeClr val="tx1"/>
                          </a:solidFill>
                          <a:effectLst/>
                          <a:latin typeface="Cambria Math"/>
                          <a:ea typeface="+mn-ea"/>
                          <a:cs typeface="+mn-cs"/>
                        </a:rPr>
                        <m:t>𝑥</m:t>
                      </m:r>
                    </m:e>
                    <m:sub>
                      <m:r>
                        <a:rPr lang="en-US" sz="2000" b="0" i="1">
                          <a:solidFill>
                            <a:schemeClr val="tx1"/>
                          </a:solidFill>
                          <a:effectLst/>
                          <a:latin typeface="Cambria Math"/>
                          <a:ea typeface="+mn-ea"/>
                          <a:cs typeface="+mn-cs"/>
                        </a:rPr>
                        <m:t>𝑜</m:t>
                      </m:r>
                    </m:sub>
                  </m:sSub>
                </m:oMath>
              </a14:m>
              <a:r>
                <a:rPr lang="en-US" sz="2000">
                  <a:effectLst/>
                </a:rPr>
                <a:t>) = 1 - </a:t>
              </a:r>
              <a14:m>
                <m:oMath xmlns:m="http://schemas.openxmlformats.org/officeDocument/2006/math">
                  <m:sSup>
                    <m:sSupPr>
                      <m:ctrlPr>
                        <a:rPr lang="en-US" sz="2000" b="0" i="1">
                          <a:latin typeface="Cambria Math" panose="02040503050406030204" pitchFamily="18" charset="0"/>
                        </a:rPr>
                      </m:ctrlPr>
                    </m:sSupPr>
                    <m:e>
                      <m:r>
                        <a:rPr lang="en-US" sz="2000" b="0" i="1">
                          <a:latin typeface="Cambria Math"/>
                        </a:rPr>
                        <m:t>𝑒</m:t>
                      </m:r>
                    </m:e>
                    <m:sup>
                      <m:r>
                        <a:rPr lang="en-US" sz="2000" b="0" i="1">
                          <a:latin typeface="Cambria Math"/>
                        </a:rPr>
                        <m:t>−</m:t>
                      </m:r>
                      <m:f>
                        <m:fPr>
                          <m:ctrlPr>
                            <a:rPr lang="en-US" sz="2000" b="0" i="1">
                              <a:latin typeface="Cambria Math" panose="02040503050406030204" pitchFamily="18" charset="0"/>
                            </a:rPr>
                          </m:ctrlPr>
                        </m:fPr>
                        <m:num>
                          <m:sSub>
                            <m:sSubPr>
                              <m:ctrlPr>
                                <a:rPr lang="en-US" sz="2000" b="0" i="1">
                                  <a:latin typeface="Cambria Math" panose="02040503050406030204" pitchFamily="18" charset="0"/>
                                </a:rPr>
                              </m:ctrlPr>
                            </m:sSubPr>
                            <m:e>
                              <m:r>
                                <a:rPr lang="en-US" sz="2000" b="0" i="1">
                                  <a:latin typeface="Cambria Math"/>
                                </a:rPr>
                                <m:t>𝑥</m:t>
                              </m:r>
                            </m:e>
                            <m:sub>
                              <m:r>
                                <a:rPr lang="en-US" sz="2000" b="0" i="1">
                                  <a:latin typeface="Cambria Math"/>
                                </a:rPr>
                                <m:t>𝑜</m:t>
                              </m:r>
                            </m:sub>
                          </m:sSub>
                        </m:num>
                        <m:den>
                          <m:r>
                            <a:rPr lang="en-US" sz="2000" b="0" i="1">
                              <a:latin typeface="Cambria Math"/>
                              <a:ea typeface="Cambria Math"/>
                            </a:rPr>
                            <m:t>𝜇</m:t>
                          </m:r>
                        </m:den>
                      </m:f>
                    </m:sup>
                  </m:sSup>
                </m:oMath>
              </a14:m>
              <a:endParaRPr lang="en-US" sz="2000"/>
            </a:p>
          </xdr:txBody>
        </xdr:sp>
      </mc:Choice>
      <mc:Fallback xmlns="">
        <xdr:sp macro="" textlink="">
          <xdr:nvSpPr>
            <xdr:cNvPr id="3" name="TextBox 2"/>
            <xdr:cNvSpPr txBox="1"/>
          </xdr:nvSpPr>
          <xdr:spPr>
            <a:xfrm>
              <a:off x="6267450" y="1743075"/>
              <a:ext cx="3629025" cy="54175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2000" b="0"/>
                <a:t>P(x&lt;=</a:t>
              </a:r>
              <a:r>
                <a:rPr lang="en-US" sz="2000" b="0" baseline="0"/>
                <a:t> </a:t>
              </a:r>
              <a:r>
                <a:rPr lang="en-US" sz="2000" b="0" i="0">
                  <a:solidFill>
                    <a:schemeClr val="tx1"/>
                  </a:solidFill>
                  <a:effectLst/>
                  <a:latin typeface="Cambria Math"/>
                  <a:ea typeface="+mn-ea"/>
                  <a:cs typeface="+mn-cs"/>
                </a:rPr>
                <a:t>𝑥_𝑜</a:t>
              </a:r>
              <a:r>
                <a:rPr lang="en-US" sz="2000">
                  <a:effectLst/>
                </a:rPr>
                <a:t>) = 1 - </a:t>
              </a:r>
              <a:r>
                <a:rPr lang="en-US" sz="2000" b="0" i="0">
                  <a:latin typeface="Cambria Math"/>
                </a:rPr>
                <a:t>𝑒^(−𝑥_𝑜/</a:t>
              </a:r>
              <a:r>
                <a:rPr lang="en-US" sz="2000" b="0" i="0">
                  <a:latin typeface="Cambria Math"/>
                  <a:ea typeface="Cambria Math"/>
                </a:rPr>
                <a:t>𝜇)</a:t>
              </a:r>
              <a:endParaRPr lang="en-US" sz="2000"/>
            </a:p>
          </xdr:txBody>
        </xdr:sp>
      </mc:Fallback>
    </mc:AlternateContent>
    <xdr:clientData/>
  </xdr:oneCellAnchor>
  <xdr:twoCellAnchor>
    <xdr:from>
      <xdr:col>7</xdr:col>
      <xdr:colOff>169792</xdr:colOff>
      <xdr:row>9</xdr:row>
      <xdr:rowOff>164824</xdr:rowOff>
    </xdr:from>
    <xdr:to>
      <xdr:col>14</xdr:col>
      <xdr:colOff>451401</xdr:colOff>
      <xdr:row>24</xdr:row>
      <xdr:rowOff>50524</xdr:rowOff>
    </xdr:to>
    <xdr:graphicFrame macro="">
      <xdr:nvGraphicFramePr>
        <xdr:cNvPr id="4" name="Chart 3">
          <a:extLst>
            <a:ext uri="{FF2B5EF4-FFF2-40B4-BE49-F238E27FC236}">
              <a16:creationId xmlns:a16="http://schemas.microsoft.com/office/drawing/2014/main" id="{00000000-0008-0000-0F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493714</xdr:colOff>
      <xdr:row>21</xdr:row>
      <xdr:rowOff>55706</xdr:rowOff>
    </xdr:from>
    <xdr:to>
      <xdr:col>11</xdr:col>
      <xdr:colOff>179717</xdr:colOff>
      <xdr:row>35</xdr:row>
      <xdr:rowOff>131906</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274320</xdr:colOff>
      <xdr:row>21</xdr:row>
      <xdr:rowOff>76200</xdr:rowOff>
    </xdr:from>
    <xdr:to>
      <xdr:col>14</xdr:col>
      <xdr:colOff>274320</xdr:colOff>
      <xdr:row>35</xdr:row>
      <xdr:rowOff>144780</xdr:rowOff>
    </xdr:to>
    <xdr:graphicFrame macro="">
      <xdr:nvGraphicFramePr>
        <xdr:cNvPr id="152591" name="Chart 1">
          <a:extLst>
            <a:ext uri="{FF2B5EF4-FFF2-40B4-BE49-F238E27FC236}">
              <a16:creationId xmlns:a16="http://schemas.microsoft.com/office/drawing/2014/main" id="{00000000-0008-0000-1000-00000F54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A0002-77E1-415B-9359-9A20676492C9}">
  <sheetPr>
    <tabColor rgb="FF0000FF"/>
  </sheetPr>
  <dimension ref="B2"/>
  <sheetViews>
    <sheetView zoomScale="160" zoomScaleNormal="160" workbookViewId="0"/>
  </sheetViews>
  <sheetFormatPr defaultRowHeight="14.4" x14ac:dyDescent="0.3"/>
  <cols>
    <col min="1" max="1" width="3" customWidth="1"/>
  </cols>
  <sheetData>
    <row r="2" spans="2:2" x14ac:dyDescent="0.3">
      <c r="B2" t="s">
        <v>172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sheetPr>
  <dimension ref="A2:M22"/>
  <sheetViews>
    <sheetView zoomScale="115" zoomScaleNormal="115" workbookViewId="0"/>
  </sheetViews>
  <sheetFormatPr defaultRowHeight="14.4" x14ac:dyDescent="0.3"/>
  <cols>
    <col min="1" max="1" width="2" bestFit="1" customWidth="1"/>
    <col min="2" max="2" width="32.109375" customWidth="1"/>
  </cols>
  <sheetData>
    <row r="2" spans="1:13" ht="28.8" x14ac:dyDescent="0.3">
      <c r="B2" s="57" t="s">
        <v>111</v>
      </c>
      <c r="C2" s="38">
        <v>136</v>
      </c>
    </row>
    <row r="3" spans="1:13" x14ac:dyDescent="0.3">
      <c r="B3" s="58" t="s">
        <v>112</v>
      </c>
      <c r="E3" s="39"/>
      <c r="F3" s="40"/>
      <c r="G3" s="40"/>
      <c r="H3" s="40"/>
      <c r="I3" s="40"/>
      <c r="J3" s="40"/>
      <c r="K3" s="41"/>
    </row>
    <row r="4" spans="1:13" x14ac:dyDescent="0.3">
      <c r="B4" s="58" t="s">
        <v>113</v>
      </c>
      <c r="E4" s="42"/>
      <c r="F4" s="43"/>
      <c r="G4" s="43"/>
      <c r="H4" s="43"/>
      <c r="I4" s="43"/>
      <c r="J4" s="43"/>
      <c r="K4" s="44"/>
    </row>
    <row r="5" spans="1:13" x14ac:dyDescent="0.3">
      <c r="B5" s="59" t="s">
        <v>114</v>
      </c>
      <c r="C5" s="13">
        <v>6.2500000000000003E-3</v>
      </c>
      <c r="D5" s="2" t="s">
        <v>4</v>
      </c>
      <c r="E5" s="55"/>
      <c r="F5" s="48"/>
      <c r="G5" s="49"/>
      <c r="H5" s="49"/>
      <c r="I5" s="49"/>
      <c r="J5" s="50"/>
      <c r="K5" s="44"/>
    </row>
    <row r="6" spans="1:13" x14ac:dyDescent="0.3">
      <c r="E6" s="42"/>
      <c r="F6" s="51"/>
      <c r="G6" s="7"/>
      <c r="H6" s="7"/>
      <c r="I6" s="7"/>
      <c r="J6" s="52"/>
      <c r="K6" s="44"/>
    </row>
    <row r="7" spans="1:13" x14ac:dyDescent="0.3">
      <c r="A7" s="60" t="s">
        <v>1</v>
      </c>
      <c r="B7" s="13" t="s">
        <v>127</v>
      </c>
      <c r="C7" s="38">
        <v>100</v>
      </c>
      <c r="E7" s="42"/>
      <c r="F7" s="51"/>
      <c r="G7" s="7"/>
      <c r="H7" s="7"/>
      <c r="I7" s="7"/>
      <c r="J7" s="52"/>
      <c r="K7" s="44"/>
    </row>
    <row r="8" spans="1:13" x14ac:dyDescent="0.3">
      <c r="B8" s="13" t="s">
        <v>128</v>
      </c>
      <c r="C8" s="38">
        <v>200</v>
      </c>
      <c r="E8" s="42"/>
      <c r="F8" s="51"/>
      <c r="G8" s="7"/>
      <c r="H8" s="7"/>
      <c r="I8" s="7"/>
      <c r="J8" s="52"/>
      <c r="K8" s="44"/>
    </row>
    <row r="9" spans="1:13" x14ac:dyDescent="0.3">
      <c r="B9" s="13" t="str">
        <f>"P("&amp;C7&amp;" &lt;= x &lt;= "&amp;C8&amp;") ="</f>
        <v>P(100 &lt;= x &lt;= 200) =</v>
      </c>
      <c r="C9" s="9">
        <f>$C$5*(C8-C7)</f>
        <v>0.625</v>
      </c>
      <c r="E9" s="45"/>
      <c r="F9" s="53"/>
      <c r="G9" s="46"/>
      <c r="H9" s="46"/>
      <c r="I9" s="46"/>
      <c r="J9" s="54"/>
      <c r="K9" s="47"/>
      <c r="M9" t="str">
        <f ca="1">_xlfn.IFNA(_xlfn.FORMULATEXT(C9),"")</f>
        <v>=$C$5*(C8-C7)</v>
      </c>
    </row>
    <row r="10" spans="1:13" x14ac:dyDescent="0.3">
      <c r="E10" s="14" t="s">
        <v>0</v>
      </c>
      <c r="F10" s="6">
        <f>G22</f>
        <v>56</v>
      </c>
      <c r="J10" s="14" t="s">
        <v>1</v>
      </c>
      <c r="K10" s="6">
        <f>G21</f>
        <v>216</v>
      </c>
    </row>
    <row r="11" spans="1:13" x14ac:dyDescent="0.3">
      <c r="A11" s="60" t="s">
        <v>1</v>
      </c>
      <c r="B11" s="13" t="s">
        <v>127</v>
      </c>
      <c r="C11" s="38">
        <v>150</v>
      </c>
      <c r="F11" s="56"/>
      <c r="K11" s="56"/>
    </row>
    <row r="12" spans="1:13" x14ac:dyDescent="0.3">
      <c r="B12" s="13" t="s">
        <v>128</v>
      </c>
      <c r="C12" s="38">
        <f>K10</f>
        <v>216</v>
      </c>
    </row>
    <row r="13" spans="1:13" x14ac:dyDescent="0.3">
      <c r="B13" s="13" t="str">
        <f>"P("&amp;C11&amp;" &lt;= x &lt;= "&amp;C12&amp;") ="</f>
        <v>P(150 &lt;= x &lt;= 216) =</v>
      </c>
      <c r="C13" s="9">
        <f>$C$5*(C12-C11)</f>
        <v>0.41250000000000003</v>
      </c>
      <c r="E13" s="10" t="s">
        <v>0</v>
      </c>
      <c r="F13" t="s">
        <v>115</v>
      </c>
      <c r="I13" t="s">
        <v>118</v>
      </c>
      <c r="M13" t="str">
        <f ca="1">_xlfn.IFNA(_xlfn.FORMULATEXT(C13),"")</f>
        <v>=$C$5*(C12-C11)</v>
      </c>
    </row>
    <row r="14" spans="1:13" x14ac:dyDescent="0.3">
      <c r="F14" t="s">
        <v>116</v>
      </c>
      <c r="I14" t="s">
        <v>120</v>
      </c>
    </row>
    <row r="15" spans="1:13" x14ac:dyDescent="0.3">
      <c r="A15" s="60" t="s">
        <v>1</v>
      </c>
      <c r="B15" s="13" t="s">
        <v>127</v>
      </c>
      <c r="C15" s="38">
        <f>F10</f>
        <v>56</v>
      </c>
      <c r="F15" t="s">
        <v>117</v>
      </c>
      <c r="I15" t="s">
        <v>119</v>
      </c>
    </row>
    <row r="16" spans="1:13" x14ac:dyDescent="0.3">
      <c r="B16" s="13" t="s">
        <v>128</v>
      </c>
      <c r="C16" s="38">
        <v>80</v>
      </c>
    </row>
    <row r="17" spans="2:13" x14ac:dyDescent="0.3">
      <c r="B17" s="13" t="str">
        <f>"P("&amp;C15&amp;" &lt;= x &lt;= "&amp;C16&amp;") ="</f>
        <v>P(56 &lt;= x &lt;= 80) =</v>
      </c>
      <c r="C17" s="9">
        <f>$C$5*(C16-C15)</f>
        <v>0.15000000000000002</v>
      </c>
      <c r="F17" t="s">
        <v>117</v>
      </c>
      <c r="H17" t="s">
        <v>126</v>
      </c>
      <c r="M17" t="str">
        <f ca="1">_xlfn.IFNA(_xlfn.FORMULATEXT(C17),"")</f>
        <v>=$C$5*(C16-C15)</v>
      </c>
    </row>
    <row r="18" spans="2:13" x14ac:dyDescent="0.3">
      <c r="F18" t="s">
        <v>121</v>
      </c>
    </row>
    <row r="19" spans="2:13" x14ac:dyDescent="0.3">
      <c r="F19" t="s">
        <v>122</v>
      </c>
    </row>
    <row r="20" spans="2:13" x14ac:dyDescent="0.3">
      <c r="F20" t="s">
        <v>124</v>
      </c>
    </row>
    <row r="21" spans="2:13" x14ac:dyDescent="0.3">
      <c r="F21" t="s">
        <v>123</v>
      </c>
      <c r="G21" s="9">
        <f>(1/C5+C2*2)/2</f>
        <v>216</v>
      </c>
      <c r="M21" t="str">
        <f ca="1">_xlfn.IFNA(_xlfn.FORMULATEXT(G21),"")</f>
        <v>=(1/C5+C2*2)/2</v>
      </c>
    </row>
    <row r="22" spans="2:13" x14ac:dyDescent="0.3">
      <c r="F22" t="s">
        <v>125</v>
      </c>
      <c r="G22" s="9">
        <f>G21-1/C5</f>
        <v>56</v>
      </c>
      <c r="M22" t="str">
        <f ca="1">_xlfn.IFNA(_xlfn.FORMULATEXT(G22),"")</f>
        <v>=G21-1/C5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3:K21"/>
  <sheetViews>
    <sheetView zoomScaleNormal="100" workbookViewId="0">
      <selection activeCell="G23" sqref="G23"/>
    </sheetView>
  </sheetViews>
  <sheetFormatPr defaultRowHeight="14.4" x14ac:dyDescent="0.3"/>
  <cols>
    <col min="1" max="1" width="3.88671875" customWidth="1"/>
    <col min="2" max="2" width="25.77734375" customWidth="1"/>
    <col min="3" max="3" width="11.77734375" bestFit="1" customWidth="1"/>
  </cols>
  <sheetData>
    <row r="3" spans="1:11" x14ac:dyDescent="0.3">
      <c r="D3" s="39"/>
      <c r="E3" s="40"/>
      <c r="F3" s="40"/>
      <c r="G3" s="40"/>
      <c r="H3" s="40"/>
      <c r="I3" s="40"/>
      <c r="J3" s="40"/>
      <c r="K3" s="41"/>
    </row>
    <row r="4" spans="1:11" x14ac:dyDescent="0.3">
      <c r="D4" s="42"/>
      <c r="E4" s="43"/>
      <c r="F4" s="43"/>
      <c r="G4" s="43"/>
      <c r="H4" s="43"/>
      <c r="I4" s="43"/>
      <c r="J4" s="43"/>
      <c r="K4" s="44"/>
    </row>
    <row r="5" spans="1:11" x14ac:dyDescent="0.3">
      <c r="B5" t="s">
        <v>129</v>
      </c>
      <c r="C5" s="61">
        <f>1/(K9-E9)</f>
        <v>2.0000000000000001E-4</v>
      </c>
      <c r="D5" s="42"/>
      <c r="E5" s="48"/>
      <c r="F5" s="49"/>
      <c r="G5" s="49"/>
      <c r="H5" s="49"/>
      <c r="I5" s="49"/>
      <c r="J5" s="50"/>
      <c r="K5" s="44"/>
    </row>
    <row r="6" spans="1:11" x14ac:dyDescent="0.3">
      <c r="D6" s="42"/>
      <c r="E6" s="51"/>
      <c r="F6" s="7"/>
      <c r="G6" s="7"/>
      <c r="H6" s="7"/>
      <c r="I6" s="7"/>
      <c r="J6" s="52"/>
      <c r="K6" s="44"/>
    </row>
    <row r="7" spans="1:11" x14ac:dyDescent="0.3">
      <c r="D7" s="42"/>
      <c r="E7" s="51"/>
      <c r="F7" s="7"/>
      <c r="G7" s="7"/>
      <c r="H7" s="7"/>
      <c r="I7" s="7"/>
      <c r="J7" s="52"/>
      <c r="K7" s="44"/>
    </row>
    <row r="8" spans="1:11" x14ac:dyDescent="0.3">
      <c r="D8" s="45"/>
      <c r="E8" s="53"/>
      <c r="F8" s="46"/>
      <c r="G8" s="46"/>
      <c r="H8" s="46"/>
      <c r="I8" s="46"/>
      <c r="J8" s="54"/>
      <c r="K8" s="47"/>
    </row>
    <row r="9" spans="1:11" x14ac:dyDescent="0.3">
      <c r="D9" t="s">
        <v>0</v>
      </c>
      <c r="E9">
        <v>10000</v>
      </c>
      <c r="J9" t="s">
        <v>1</v>
      </c>
      <c r="K9">
        <v>15000</v>
      </c>
    </row>
    <row r="11" spans="1:11" x14ac:dyDescent="0.3">
      <c r="A11" s="60" t="s">
        <v>0</v>
      </c>
      <c r="B11" s="13" t="s">
        <v>127</v>
      </c>
      <c r="C11" s="38">
        <f>$E$9</f>
        <v>10000</v>
      </c>
    </row>
    <row r="12" spans="1:11" x14ac:dyDescent="0.3">
      <c r="B12" s="13" t="s">
        <v>128</v>
      </c>
      <c r="C12" s="38">
        <v>12000</v>
      </c>
    </row>
    <row r="13" spans="1:11" x14ac:dyDescent="0.3">
      <c r="B13" s="13" t="str">
        <f>"P("&amp;C11&amp;" &lt;= x &lt;= "&amp;C12&amp;") ="</f>
        <v>P(10000 &lt;= x &lt;= 12000) =</v>
      </c>
      <c r="C13" s="9">
        <f>$C$5*(C12-C11)</f>
        <v>0.4</v>
      </c>
    </row>
    <row r="15" spans="1:11" x14ac:dyDescent="0.3">
      <c r="A15" s="60" t="s">
        <v>1</v>
      </c>
      <c r="B15" s="13" t="s">
        <v>127</v>
      </c>
      <c r="C15" s="38">
        <f>$E$9</f>
        <v>10000</v>
      </c>
    </row>
    <row r="16" spans="1:11" x14ac:dyDescent="0.3">
      <c r="B16" s="13" t="s">
        <v>128</v>
      </c>
      <c r="C16" s="38">
        <v>14000</v>
      </c>
    </row>
    <row r="17" spans="1:3" x14ac:dyDescent="0.3">
      <c r="B17" s="13" t="str">
        <f>"P("&amp;C15&amp;" &lt;= x &lt;= "&amp;C16&amp;") ="</f>
        <v>P(10000 &lt;= x &lt;= 14000) =</v>
      </c>
      <c r="C17" s="9">
        <f>$C$5*(C16-C15)</f>
        <v>0.8</v>
      </c>
    </row>
    <row r="19" spans="1:3" x14ac:dyDescent="0.3">
      <c r="A19" s="60" t="s">
        <v>11</v>
      </c>
      <c r="B19" s="13">
        <f>K9</f>
        <v>15000</v>
      </c>
      <c r="C19" s="9">
        <f>C5*(K9-E9)</f>
        <v>1</v>
      </c>
    </row>
    <row r="21" spans="1:3" x14ac:dyDescent="0.3">
      <c r="A21" s="60" t="s">
        <v>12</v>
      </c>
      <c r="B21" s="13" t="s">
        <v>130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585F0-7C83-431E-8F1C-DDC4D0F977EA}">
  <sheetPr>
    <tabColor rgb="FF0000FF"/>
  </sheetPr>
  <dimension ref="B2:B3"/>
  <sheetViews>
    <sheetView zoomScale="145" zoomScaleNormal="145" workbookViewId="0"/>
  </sheetViews>
  <sheetFormatPr defaultRowHeight="14.4" x14ac:dyDescent="0.3"/>
  <cols>
    <col min="1" max="1" width="3" customWidth="1"/>
  </cols>
  <sheetData>
    <row r="2" spans="2:2" x14ac:dyDescent="0.3">
      <c r="B2" t="s">
        <v>208</v>
      </c>
    </row>
    <row r="3" spans="2:2" x14ac:dyDescent="0.3">
      <c r="B3" t="s">
        <v>207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0000"/>
  </sheetPr>
  <dimension ref="A2:H8"/>
  <sheetViews>
    <sheetView zoomScale="130" zoomScaleNormal="130" workbookViewId="0"/>
  </sheetViews>
  <sheetFormatPr defaultRowHeight="14.4" x14ac:dyDescent="0.3"/>
  <sheetData>
    <row r="2" spans="1:8" x14ac:dyDescent="0.3"/>
    <row r="7" spans="1:8" x14ac:dyDescent="0.3">
      <c r="H7" t="s">
        <v>208</v>
      </c>
    </row>
    <row r="8" spans="1:8" x14ac:dyDescent="0.3">
      <c r="H8" t="s">
        <v>207</v>
      </c>
    </row>
  </sheetData>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1B58D-C1F3-45FF-BF82-1945AE1F083B}">
  <sheetPr>
    <tabColor rgb="FF0000FF"/>
  </sheetPr>
  <dimension ref="B2"/>
  <sheetViews>
    <sheetView zoomScale="160" zoomScaleNormal="160" workbookViewId="0"/>
  </sheetViews>
  <sheetFormatPr defaultRowHeight="14.4" x14ac:dyDescent="0.3"/>
  <cols>
    <col min="1" max="1" width="3" customWidth="1"/>
  </cols>
  <sheetData>
    <row r="2" spans="2:2" x14ac:dyDescent="0.3">
      <c r="B2" t="s">
        <v>172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0000"/>
  </sheetPr>
  <dimension ref="A2:G18"/>
  <sheetViews>
    <sheetView zoomScale="130" zoomScaleNormal="130" workbookViewId="0"/>
  </sheetViews>
  <sheetFormatPr defaultRowHeight="14.4" x14ac:dyDescent="0.3"/>
  <cols>
    <col min="1" max="1" width="3" bestFit="1" customWidth="1"/>
    <col min="6" max="7" width="12" bestFit="1" customWidth="1"/>
  </cols>
  <sheetData>
    <row r="2" spans="1:7" x14ac:dyDescent="0.3">
      <c r="A2" s="10">
        <v>12</v>
      </c>
    </row>
    <row r="3" spans="1:7" x14ac:dyDescent="0.3">
      <c r="B3" s="15" t="s">
        <v>39</v>
      </c>
      <c r="C3" s="15" t="s">
        <v>40</v>
      </c>
      <c r="D3" s="15" t="s">
        <v>41</v>
      </c>
      <c r="E3" s="15" t="s">
        <v>46</v>
      </c>
    </row>
    <row r="4" spans="1:7" x14ac:dyDescent="0.3">
      <c r="A4" s="10" t="s">
        <v>0</v>
      </c>
      <c r="B4">
        <v>0</v>
      </c>
      <c r="C4">
        <v>0.83</v>
      </c>
      <c r="D4" t="s">
        <v>42</v>
      </c>
      <c r="E4" s="9">
        <f>_xlfn.NORM.S.DIST(C4,1)-_xlfn.NORM.S.DIST(B4,1)</f>
        <v>0.29673060817193153</v>
      </c>
      <c r="G4" t="str">
        <f t="shared" ref="G4:G9" ca="1" si="0">_xlfn.IFNA(_xlfn.FORMULATEXT(E4),"")</f>
        <v>=NORM.S.DIST(C4,1)-NORM.S.DIST(B4,1)</v>
      </c>
    </row>
    <row r="5" spans="1:7" x14ac:dyDescent="0.3">
      <c r="A5" s="10" t="s">
        <v>1</v>
      </c>
      <c r="B5">
        <v>-1.57</v>
      </c>
      <c r="C5">
        <v>0</v>
      </c>
      <c r="D5" t="s">
        <v>42</v>
      </c>
      <c r="E5" s="9">
        <f>_xlfn.NORM.S.DIST(C5,1)-_xlfn.NORM.S.DIST(B5,1)</f>
        <v>0.44179244436144699</v>
      </c>
      <c r="G5" t="str">
        <f t="shared" ca="1" si="0"/>
        <v>=NORM.S.DIST(C5,1)-NORM.S.DIST(B5,1)</v>
      </c>
    </row>
    <row r="6" spans="1:7" x14ac:dyDescent="0.3">
      <c r="A6" s="10" t="s">
        <v>11</v>
      </c>
      <c r="B6">
        <v>0.44</v>
      </c>
      <c r="D6" t="s">
        <v>43</v>
      </c>
      <c r="E6" s="9">
        <f>1-_xlfn.NORM.S.DIST(B6,1)</f>
        <v>0.32996855366059363</v>
      </c>
      <c r="G6" t="str">
        <f t="shared" ca="1" si="0"/>
        <v>=1-NORM.S.DIST(B6,1)</v>
      </c>
    </row>
    <row r="7" spans="1:7" x14ac:dyDescent="0.3">
      <c r="A7" s="10" t="s">
        <v>12</v>
      </c>
      <c r="B7">
        <v>-0.23</v>
      </c>
      <c r="D7" t="s">
        <v>44</v>
      </c>
      <c r="E7" s="9">
        <f>1-_xlfn.NORM.S.DIST(B7,1)</f>
        <v>0.59095411514200591</v>
      </c>
      <c r="G7" t="str">
        <f t="shared" ca="1" si="0"/>
        <v>=1-NORM.S.DIST(B7,1)</v>
      </c>
    </row>
    <row r="8" spans="1:7" x14ac:dyDescent="0.3">
      <c r="A8" s="10" t="s">
        <v>20</v>
      </c>
      <c r="B8">
        <v>1.2</v>
      </c>
      <c r="D8" t="s">
        <v>45</v>
      </c>
      <c r="E8" s="9">
        <f>_xlfn.NORM.S.DIST(B8,1)</f>
        <v>0.88493032977829178</v>
      </c>
      <c r="G8" t="str">
        <f t="shared" ca="1" si="0"/>
        <v>=NORM.S.DIST(B8,1)</v>
      </c>
    </row>
    <row r="9" spans="1:7" x14ac:dyDescent="0.3">
      <c r="A9" s="10" t="s">
        <v>38</v>
      </c>
      <c r="B9">
        <v>-0.71</v>
      </c>
      <c r="D9" t="s">
        <v>42</v>
      </c>
      <c r="E9" s="9">
        <f>_xlfn.NORM.S.DIST(B9,1)</f>
        <v>0.23885206808998671</v>
      </c>
      <c r="G9" t="str">
        <f t="shared" ca="1" si="0"/>
        <v>=NORM.S.DIST(B9,1)</v>
      </c>
    </row>
    <row r="11" spans="1:7" x14ac:dyDescent="0.3">
      <c r="A11" s="10">
        <v>14</v>
      </c>
    </row>
    <row r="12" spans="1:7" x14ac:dyDescent="0.3">
      <c r="B12" s="15" t="s">
        <v>46</v>
      </c>
      <c r="C12" s="15" t="s">
        <v>39</v>
      </c>
    </row>
    <row r="13" spans="1:7" x14ac:dyDescent="0.3">
      <c r="A13" s="10" t="s">
        <v>0</v>
      </c>
      <c r="B13">
        <v>0.97499999999999998</v>
      </c>
      <c r="C13" s="9">
        <f>_xlfn.NORM.S.INV(B13)</f>
        <v>1.9599639845400536</v>
      </c>
      <c r="D13" t="s">
        <v>48</v>
      </c>
      <c r="G13" t="str">
        <f t="shared" ref="G13:G18" ca="1" si="1">_xlfn.IFNA(_xlfn.FORMULATEXT(C13),"")</f>
        <v>=NORM.S.INV(B13)</v>
      </c>
    </row>
    <row r="14" spans="1:7" x14ac:dyDescent="0.3">
      <c r="A14" s="10" t="s">
        <v>1</v>
      </c>
      <c r="B14">
        <v>0.47499999999999998</v>
      </c>
      <c r="C14" s="9">
        <f>_xlfn.NORM.S.INV(B14+0.5)</f>
        <v>1.9599639845400536</v>
      </c>
      <c r="D14" t="s">
        <v>47</v>
      </c>
      <c r="G14" t="str">
        <f t="shared" ca="1" si="1"/>
        <v>=NORM.S.INV(B14+0.5)</v>
      </c>
    </row>
    <row r="15" spans="1:7" x14ac:dyDescent="0.3">
      <c r="A15" s="10" t="s">
        <v>11</v>
      </c>
      <c r="B15">
        <v>0.72909999999999997</v>
      </c>
      <c r="C15" s="9">
        <f>_xlfn.NORM.S.INV(B15)</f>
        <v>0.61009330704339826</v>
      </c>
      <c r="D15" t="s">
        <v>48</v>
      </c>
      <c r="G15" t="str">
        <f t="shared" ca="1" si="1"/>
        <v>=NORM.S.INV(B15)</v>
      </c>
    </row>
    <row r="16" spans="1:7" x14ac:dyDescent="0.3">
      <c r="A16" s="10" t="s">
        <v>12</v>
      </c>
      <c r="B16">
        <v>0.13139999999999999</v>
      </c>
      <c r="C16" s="9">
        <f>_xlfn.NORM.S.INV(1-B16)</f>
        <v>1.1197976522064037</v>
      </c>
      <c r="D16" t="s">
        <v>49</v>
      </c>
      <c r="G16" t="str">
        <f t="shared" ca="1" si="1"/>
        <v>=NORM.S.INV(1-B16)</v>
      </c>
    </row>
    <row r="17" spans="1:7" x14ac:dyDescent="0.3">
      <c r="A17" s="10" t="s">
        <v>20</v>
      </c>
      <c r="B17">
        <v>0.67</v>
      </c>
      <c r="C17" s="9">
        <f>_xlfn.NORM.S.INV(B17)</f>
        <v>0.43991316567323396</v>
      </c>
      <c r="D17" t="s">
        <v>48</v>
      </c>
      <c r="G17" t="str">
        <f t="shared" ca="1" si="1"/>
        <v>=NORM.S.INV(B17)</v>
      </c>
    </row>
    <row r="18" spans="1:7" x14ac:dyDescent="0.3">
      <c r="A18" s="10" t="s">
        <v>38</v>
      </c>
      <c r="B18">
        <v>0.33</v>
      </c>
      <c r="C18" s="9">
        <f>_xlfn.NORM.S.INV(1-B18)</f>
        <v>0.43991316567323369</v>
      </c>
      <c r="D18" t="s">
        <v>49</v>
      </c>
      <c r="G18" t="str">
        <f t="shared" ca="1" si="1"/>
        <v>=NORM.S.INV(1-B18)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E65D6-3BE0-427A-9393-DD55CA750C13}">
  <sheetPr>
    <tabColor rgb="FF0000FF"/>
  </sheetPr>
  <dimension ref="B2:B8"/>
  <sheetViews>
    <sheetView zoomScale="160" zoomScaleNormal="160" workbookViewId="0"/>
  </sheetViews>
  <sheetFormatPr defaultRowHeight="14.4" x14ac:dyDescent="0.3"/>
  <cols>
    <col min="1" max="1" width="3" customWidth="1"/>
  </cols>
  <sheetData>
    <row r="2" spans="2:2" x14ac:dyDescent="0.3">
      <c r="B2" s="72" t="s">
        <v>198</v>
      </c>
    </row>
    <row r="3" spans="2:2" x14ac:dyDescent="0.3">
      <c r="B3" t="s">
        <v>199</v>
      </c>
    </row>
    <row r="5" spans="2:2" x14ac:dyDescent="0.3">
      <c r="B5" s="73" t="s">
        <v>194</v>
      </c>
    </row>
    <row r="6" spans="2:2" x14ac:dyDescent="0.3">
      <c r="B6" s="73" t="s">
        <v>195</v>
      </c>
    </row>
    <row r="7" spans="2:2" x14ac:dyDescent="0.3">
      <c r="B7" s="73" t="s">
        <v>196</v>
      </c>
    </row>
    <row r="8" spans="2:2" x14ac:dyDescent="0.3">
      <c r="B8" s="73" t="s">
        <v>197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A2:L14"/>
  <sheetViews>
    <sheetView zoomScale="85" zoomScaleNormal="85" workbookViewId="0"/>
  </sheetViews>
  <sheetFormatPr defaultRowHeight="14.4" x14ac:dyDescent="0.3"/>
  <cols>
    <col min="1" max="1" width="4.5546875" customWidth="1"/>
    <col min="2" max="2" width="32.88671875" customWidth="1"/>
    <col min="3" max="3" width="21.77734375" customWidth="1"/>
    <col min="4" max="4" width="12.44140625" bestFit="1" customWidth="1"/>
    <col min="5" max="5" width="15" customWidth="1"/>
    <col min="6" max="6" width="12.21875" bestFit="1" customWidth="1"/>
    <col min="7" max="7" width="9.44140625" customWidth="1"/>
    <col min="8" max="8" width="12.21875" bestFit="1" customWidth="1"/>
    <col min="9" max="9" width="12.21875" customWidth="1"/>
    <col min="10" max="10" width="16.21875" bestFit="1" customWidth="1"/>
    <col min="11" max="11" width="49.5546875" bestFit="1" customWidth="1"/>
    <col min="12" max="12" width="52.5546875" bestFit="1" customWidth="1"/>
    <col min="13" max="16" width="9" bestFit="1" customWidth="1"/>
  </cols>
  <sheetData>
    <row r="2" spans="1:12" x14ac:dyDescent="0.3">
      <c r="B2" t="s">
        <v>169</v>
      </c>
      <c r="C2">
        <v>183</v>
      </c>
      <c r="D2" t="s">
        <v>170</v>
      </c>
      <c r="E2" s="16"/>
    </row>
    <row r="3" spans="1:12" x14ac:dyDescent="0.3">
      <c r="B3" t="s">
        <v>50</v>
      </c>
      <c r="C3">
        <v>10.5</v>
      </c>
      <c r="D3" t="s">
        <v>170</v>
      </c>
    </row>
    <row r="4" spans="1:12" x14ac:dyDescent="0.3">
      <c r="B4" t="s">
        <v>53</v>
      </c>
    </row>
    <row r="5" spans="1:12" x14ac:dyDescent="0.3">
      <c r="D5" s="37" t="s">
        <v>9</v>
      </c>
      <c r="E5" s="37" t="s">
        <v>10</v>
      </c>
      <c r="F5" s="37" t="s">
        <v>53</v>
      </c>
      <c r="G5" s="37" t="s">
        <v>52</v>
      </c>
      <c r="H5" s="37" t="s">
        <v>54</v>
      </c>
    </row>
    <row r="6" spans="1:12" ht="69" customHeight="1" x14ac:dyDescent="0.3">
      <c r="A6" s="10" t="s">
        <v>0</v>
      </c>
      <c r="C6" s="37" t="str">
        <f>"P(x&lt;= "&amp;E6&amp;") ="</f>
        <v>P(x&lt;= 175) =</v>
      </c>
      <c r="D6" s="13"/>
      <c r="E6" s="13">
        <v>175</v>
      </c>
      <c r="F6" s="69">
        <f>(E6-$C$2)/$C$3</f>
        <v>-0.76190476190476186</v>
      </c>
      <c r="G6" s="69">
        <f>_xlfn.NORM.DIST(E6,C2,C3,1)</f>
        <v>0.22305842386064167</v>
      </c>
      <c r="H6" s="69">
        <f>_xlfn.NORM.S.DIST(F6,1)</f>
        <v>0.22305842386064167</v>
      </c>
      <c r="J6" t="str">
        <f ca="1">_xlfn.IFNA(_xlfn.FORMULATEXT(F6),"")</f>
        <v>=(E6-$C$2)/$C$3</v>
      </c>
      <c r="K6" t="str">
        <f ca="1">_xlfn.IFNA(_xlfn.FORMULATEXT(G6),"")</f>
        <v>=NORM.DIST(E6,C2,C3,1)</v>
      </c>
      <c r="L6" t="str">
        <f ca="1">_xlfn.IFNA(_xlfn.FORMULATEXT(H6),"")</f>
        <v>=NORM.S.DIST(F6,1)</v>
      </c>
    </row>
    <row r="7" spans="1:12" ht="69" customHeight="1" x14ac:dyDescent="0.3">
      <c r="A7" s="10" t="s">
        <v>1</v>
      </c>
      <c r="C7" s="37" t="str">
        <f>"P(x &gt;= "&amp;E7&amp;") ="</f>
        <v>P(x &gt;= 195) =</v>
      </c>
      <c r="D7" s="13"/>
      <c r="E7" s="13">
        <v>195</v>
      </c>
      <c r="F7" s="69">
        <f>(E7-C2)/C3</f>
        <v>1.1428571428571428</v>
      </c>
      <c r="G7" s="69">
        <f>1-_xlfn.NORM.DIST(E7,C2,C3,1)</f>
        <v>0.12654895447355785</v>
      </c>
      <c r="H7" s="69">
        <f>1-_xlfn.NORM.S.DIST(F7,1)</f>
        <v>0.12654895447355785</v>
      </c>
      <c r="J7" t="str">
        <f t="shared" ref="J7:K8" ca="1" si="0">_xlfn.IFNA(_xlfn.FORMULATEXT(F7),"")</f>
        <v>=(E7-C2)/C3</v>
      </c>
      <c r="K7" t="str">
        <f t="shared" ca="1" si="0"/>
        <v>=1-NORM.DIST(E7,C2,C3,1)</v>
      </c>
      <c r="L7" t="str">
        <f ca="1">_xlfn.IFNA(_xlfn.FORMULATEXT(H7),"")</f>
        <v>=1-NORM.S.DIST(F7,1)</v>
      </c>
    </row>
    <row r="8" spans="1:12" ht="69" customHeight="1" x14ac:dyDescent="0.3">
      <c r="A8" s="10" t="s">
        <v>11</v>
      </c>
      <c r="C8" s="37" t="str">
        <f>"P("&amp;D8&amp;" &lt;= x &lt;= "&amp;E8&amp;") ="</f>
        <v>P(173 &lt;= x &lt;= 193) =</v>
      </c>
      <c r="D8" s="13">
        <v>173</v>
      </c>
      <c r="E8" s="13">
        <v>193</v>
      </c>
      <c r="F8" s="70"/>
      <c r="G8" s="69">
        <f>_xlfn.NORM.DIST(E8,C2,C3,1)-_xlfn.NORM.DIST(D8,C2,C3,1)</f>
        <v>0.65909618407186987</v>
      </c>
      <c r="H8" s="69">
        <f>_xlfn.NORM.S.DIST((E8-C2)/C3,1)-_xlfn.NORM.S.DIST((D8-C2)/C3,1)</f>
        <v>0.65909618407186987</v>
      </c>
      <c r="J8" t="str">
        <f t="shared" ca="1" si="0"/>
        <v/>
      </c>
      <c r="K8" t="str">
        <f t="shared" ca="1" si="0"/>
        <v>=NORM.DIST(E8,C2,C3,1)-NORM.DIST(D8,C2,C3,1)</v>
      </c>
      <c r="L8" t="str">
        <f ca="1">_xlfn.IFNA(_xlfn.FORMULATEXT(H8),"")</f>
        <v>=NORM.S.DIST((E8-C2)/C3,1)-NORM.S.DIST((D8-C2)/C3,1)</v>
      </c>
    </row>
    <row r="9" spans="1:12" ht="13.5" customHeight="1" x14ac:dyDescent="0.3">
      <c r="A9" s="10" t="s">
        <v>12</v>
      </c>
      <c r="C9" s="37" t="str">
        <f>"P(x &gt;= "&amp;E9&amp;") ="</f>
        <v>P(x &gt;= 190) =</v>
      </c>
      <c r="D9" s="13"/>
      <c r="E9" s="13">
        <v>190</v>
      </c>
      <c r="F9" s="69">
        <f>(E9-C2)/C3</f>
        <v>0.66666666666666663</v>
      </c>
      <c r="G9" s="69">
        <f>1-_xlfn.NORM.DIST(E9,C2,C3,1)</f>
        <v>0.25249253754692291</v>
      </c>
      <c r="H9" s="69">
        <f>1-_xlfn.NORM.S.DIST(F9,1)</f>
        <v>0.25249253754692291</v>
      </c>
      <c r="J9" t="str">
        <f t="shared" ref="J9" ca="1" si="1">_xlfn.IFNA(_xlfn.FORMULATEXT(F9),"")</f>
        <v>=(E9-C2)/C3</v>
      </c>
      <c r="K9" t="str">
        <f t="shared" ref="K9" ca="1" si="2">_xlfn.IFNA(_xlfn.FORMULATEXT(G9),"")</f>
        <v>=1-NORM.DIST(E9,C2,C3,1)</v>
      </c>
      <c r="L9" t="str">
        <f ca="1">_xlfn.IFNA(_xlfn.FORMULATEXT(H9),"")</f>
        <v>=1-NORM.S.DIST(F9,1)</v>
      </c>
    </row>
    <row r="10" spans="1:12" ht="13.5" customHeight="1" x14ac:dyDescent="0.3"/>
    <row r="11" spans="1:12" x14ac:dyDescent="0.3">
      <c r="F11" s="71" t="s">
        <v>171</v>
      </c>
      <c r="G11" s="11"/>
      <c r="H11" s="13">
        <v>1000</v>
      </c>
    </row>
    <row r="12" spans="1:12" x14ac:dyDescent="0.3">
      <c r="F12" s="71" t="str">
        <f>"# taller than "&amp;E9</f>
        <v># taller than 190</v>
      </c>
      <c r="G12" s="11"/>
      <c r="H12" s="69">
        <f>H11*H9</f>
        <v>252.4925375469229</v>
      </c>
      <c r="J12" t="str">
        <f ca="1">_xlfn.IFNA(_xlfn.FORMULATEXT(H12),"")</f>
        <v>=H11*H9</v>
      </c>
    </row>
    <row r="14" spans="1:12" x14ac:dyDescent="0.3">
      <c r="F14" t="str">
        <f>"For a sample of "&amp;H11&amp;" Dutch men, you expect to find about "&amp;ROUND(H12,0)&amp;" that are taller than "&amp;E9&amp;" cm."</f>
        <v>For a sample of 1000 Dutch men, you expect to find about 252 that are taller than 190 cm.</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22A52-2E59-47A1-8FEA-2CEC95D86078}">
  <sheetPr>
    <tabColor rgb="FF0000FF"/>
  </sheetPr>
  <dimension ref="B2:B3"/>
  <sheetViews>
    <sheetView zoomScale="145" zoomScaleNormal="145" workbookViewId="0"/>
  </sheetViews>
  <sheetFormatPr defaultRowHeight="14.4" x14ac:dyDescent="0.3"/>
  <cols>
    <col min="1" max="1" width="3" customWidth="1"/>
  </cols>
  <sheetData>
    <row r="2" spans="2:2" x14ac:dyDescent="0.3">
      <c r="B2" s="72" t="s">
        <v>200</v>
      </c>
    </row>
    <row r="3" spans="2:2" x14ac:dyDescent="0.3">
      <c r="B3" t="s">
        <v>201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0000"/>
  </sheetPr>
  <dimension ref="B2:F7"/>
  <sheetViews>
    <sheetView zoomScale="175" zoomScaleNormal="175" workbookViewId="0"/>
  </sheetViews>
  <sheetFormatPr defaultRowHeight="14.4" x14ac:dyDescent="0.3"/>
  <cols>
    <col min="1" max="1" width="2.44140625" customWidth="1"/>
    <col min="2" max="2" width="34.44140625" bestFit="1" customWidth="1"/>
    <col min="5" max="5" width="6.88671875" customWidth="1"/>
    <col min="6" max="6" width="11" customWidth="1"/>
  </cols>
  <sheetData>
    <row r="2" spans="2:6" x14ac:dyDescent="0.3">
      <c r="B2" t="s">
        <v>55</v>
      </c>
      <c r="C2" s="18">
        <v>0.02</v>
      </c>
    </row>
    <row r="3" spans="2:6" x14ac:dyDescent="0.3">
      <c r="B3" t="s">
        <v>56</v>
      </c>
      <c r="C3">
        <v>100</v>
      </c>
    </row>
    <row r="4" spans="2:6" x14ac:dyDescent="0.3">
      <c r="B4" t="s">
        <v>57</v>
      </c>
      <c r="C4">
        <v>15</v>
      </c>
    </row>
    <row r="5" spans="2:6" x14ac:dyDescent="0.3">
      <c r="B5" t="s">
        <v>58</v>
      </c>
      <c r="C5" s="9">
        <f>_xlfn.NORM.INV(1-C2,C3,C4)</f>
        <v>130.80623365947733</v>
      </c>
      <c r="F5" t="str">
        <f ca="1">_xlfn.IFNA(_xlfn.FORMULATEXT(C5),"")</f>
        <v>=NORM.INV(1-C2,C3,C4)</v>
      </c>
    </row>
    <row r="7" spans="2:6" x14ac:dyDescent="0.3">
      <c r="B7" t="str">
        <f>"A score of about "&amp;ROUNDUP(C5,0)&amp;" or better should qualify a person for membership in Mensa."</f>
        <v>A score of about 131 or better should qualify a person for membership in Mensa.</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2:N20"/>
  <sheetViews>
    <sheetView zoomScale="115" zoomScaleNormal="115" workbookViewId="0"/>
  </sheetViews>
  <sheetFormatPr defaultRowHeight="14.4" x14ac:dyDescent="0.3"/>
  <cols>
    <col min="1" max="1" width="2" bestFit="1" customWidth="1"/>
    <col min="2" max="2" width="35.5546875" bestFit="1" customWidth="1"/>
    <col min="3" max="11" width="6.44140625" customWidth="1"/>
  </cols>
  <sheetData>
    <row r="2" spans="1:12" x14ac:dyDescent="0.3">
      <c r="B2" t="s">
        <v>2</v>
      </c>
    </row>
    <row r="3" spans="1:12" x14ac:dyDescent="0.3">
      <c r="B3" t="s">
        <v>0</v>
      </c>
      <c r="C3">
        <v>1</v>
      </c>
    </row>
    <row r="4" spans="1:12" x14ac:dyDescent="0.3">
      <c r="B4" t="s">
        <v>1</v>
      </c>
      <c r="C4">
        <v>1.5</v>
      </c>
    </row>
    <row r="5" spans="1:12" x14ac:dyDescent="0.3">
      <c r="B5" t="str">
        <f>"f(x) = 1/("&amp;C4&amp;" - "&amp;C3&amp;") = "&amp;1/(C4-C3)&amp;" = height = h"</f>
        <v>f(x) = 1/(1.5 - 1) = 2 = height = h</v>
      </c>
      <c r="C5">
        <f>1/(C4-C3)</f>
        <v>2</v>
      </c>
    </row>
    <row r="6" spans="1:12" x14ac:dyDescent="0.3">
      <c r="B6" t="s">
        <v>8</v>
      </c>
    </row>
    <row r="7" spans="1:12" x14ac:dyDescent="0.3">
      <c r="B7" t="s">
        <v>7</v>
      </c>
      <c r="C7">
        <f>C4-C3</f>
        <v>0.5</v>
      </c>
    </row>
    <row r="8" spans="1:12" x14ac:dyDescent="0.3">
      <c r="B8" s="36" t="s">
        <v>4</v>
      </c>
      <c r="C8" s="1"/>
      <c r="D8" s="1"/>
      <c r="E8" s="1"/>
      <c r="F8" s="1"/>
      <c r="G8" s="1"/>
      <c r="H8" s="1"/>
      <c r="I8" s="1"/>
      <c r="J8" s="1"/>
      <c r="K8" s="1"/>
    </row>
    <row r="9" spans="1:12" x14ac:dyDescent="0.3">
      <c r="A9" s="10" t="s">
        <v>0</v>
      </c>
      <c r="B9" s="8"/>
      <c r="C9" s="1"/>
      <c r="D9" s="1"/>
      <c r="E9" s="1"/>
      <c r="F9" s="1"/>
      <c r="G9" s="1"/>
      <c r="H9" s="1"/>
      <c r="I9" s="1"/>
      <c r="J9" s="1"/>
      <c r="K9" s="1"/>
    </row>
    <row r="10" spans="1:12" x14ac:dyDescent="0.3">
      <c r="B10" s="4">
        <v>2</v>
      </c>
      <c r="C10" s="1"/>
      <c r="D10" s="1"/>
      <c r="E10" s="1"/>
      <c r="F10" s="1"/>
      <c r="G10" s="7"/>
      <c r="H10" s="7"/>
      <c r="I10" s="1"/>
      <c r="J10" s="1"/>
      <c r="K10" s="1"/>
    </row>
    <row r="11" spans="1:12" x14ac:dyDescent="0.3">
      <c r="B11" s="4">
        <v>1</v>
      </c>
      <c r="C11" s="1"/>
      <c r="D11" s="1"/>
      <c r="E11" s="1"/>
      <c r="F11" s="1"/>
      <c r="G11" s="7"/>
      <c r="H11" s="7"/>
      <c r="I11" s="1"/>
      <c r="J11" s="1"/>
      <c r="K11" s="1"/>
    </row>
    <row r="12" spans="1:12" x14ac:dyDescent="0.3">
      <c r="B12" s="4">
        <v>0</v>
      </c>
      <c r="C12" s="5">
        <v>0.25</v>
      </c>
      <c r="D12" s="4">
        <v>0.5</v>
      </c>
      <c r="E12" s="5">
        <v>0.75</v>
      </c>
      <c r="F12" s="4">
        <v>1</v>
      </c>
      <c r="G12" s="5">
        <v>1.25</v>
      </c>
      <c r="H12" s="4">
        <v>1.5</v>
      </c>
      <c r="I12" s="5">
        <v>1.75</v>
      </c>
      <c r="J12" s="4">
        <v>2</v>
      </c>
      <c r="K12" s="5">
        <v>2.25</v>
      </c>
      <c r="L12" t="s">
        <v>3</v>
      </c>
    </row>
    <row r="14" spans="1:12" x14ac:dyDescent="0.3">
      <c r="A14" s="10" t="s">
        <v>1</v>
      </c>
      <c r="B14" t="s">
        <v>5</v>
      </c>
      <c r="C14" s="9">
        <v>0</v>
      </c>
      <c r="D14" t="s">
        <v>6</v>
      </c>
    </row>
    <row r="15" spans="1:12" x14ac:dyDescent="0.3">
      <c r="A15" s="10" t="s">
        <v>11</v>
      </c>
      <c r="B15" t="s">
        <v>9</v>
      </c>
      <c r="C15">
        <v>1</v>
      </c>
    </row>
    <row r="16" spans="1:12" x14ac:dyDescent="0.3">
      <c r="B16" t="s">
        <v>10</v>
      </c>
      <c r="C16">
        <v>1.25</v>
      </c>
    </row>
    <row r="17" spans="1:14" ht="28.8" x14ac:dyDescent="0.3">
      <c r="B17" t="str">
        <f>"P("&amp;C15&amp;"&lt;=x&lt;="&amp;C16&amp;") = h*w = 1/(b-a)*(x2 - x1)"</f>
        <v>P(1&lt;=x&lt;=1.25) = h*w = 1/(b-a)*(x2 - x1)</v>
      </c>
      <c r="C17" s="9">
        <f>$C$5*(C16-C15)</f>
        <v>0.5</v>
      </c>
      <c r="F17" s="12" t="str">
        <f>"** Note: because lines have no area: P("&amp;C15&amp;"&lt;=x&lt;="&amp;C16&amp;")"&amp;" = P("&amp;C15&amp;"&lt;x&lt;"&amp;C16&amp;")"</f>
        <v>** Note: because lines have no area: P(1&lt;=x&lt;=1.25) = P(1&lt;x&lt;1.25)</v>
      </c>
      <c r="G17" s="12"/>
      <c r="H17" s="12"/>
      <c r="I17" s="12"/>
      <c r="J17" s="12"/>
      <c r="K17" s="12"/>
      <c r="L17" s="12"/>
      <c r="N17" t="str">
        <f ca="1">_xlfn.IFNA(_xlfn.FORMULATEXT(C17),"")</f>
        <v>=$C$5*(C16-C15)</v>
      </c>
    </row>
    <row r="18" spans="1:14" x14ac:dyDescent="0.3">
      <c r="A18" s="10" t="s">
        <v>12</v>
      </c>
      <c r="B18" t="s">
        <v>9</v>
      </c>
      <c r="C18">
        <v>1.2</v>
      </c>
    </row>
    <row r="19" spans="1:14" x14ac:dyDescent="0.3">
      <c r="B19" t="s">
        <v>10</v>
      </c>
      <c r="C19">
        <v>1.5</v>
      </c>
    </row>
    <row r="20" spans="1:14" ht="28.8" x14ac:dyDescent="0.3">
      <c r="B20" t="str">
        <f>"P("&amp;C18&amp;"&lt;x&lt;"&amp;C19&amp;") = h*w = 1/(b-a)*(x2 - x1)"</f>
        <v>P(1.2&lt;x&lt;1.5) = h*w = 1/(b-a)*(x2 - x1)</v>
      </c>
      <c r="C20" s="9">
        <f>$C$5*(C19-C18)</f>
        <v>0.60000000000000009</v>
      </c>
      <c r="F20" s="12" t="str">
        <f>"** Note: because lines have no area: P("&amp;C18&amp;"&lt;=x&lt;="&amp;C19&amp;")"&amp;" = P("&amp;C18&amp;"&lt;x&lt;"&amp;C19&amp;")"</f>
        <v>** Note: because lines have no area: P(1.2&lt;=x&lt;=1.5) = P(1.2&lt;x&lt;1.5)</v>
      </c>
      <c r="G20" s="12"/>
      <c r="H20" s="12"/>
      <c r="I20" s="12"/>
      <c r="J20" s="12"/>
      <c r="K20" s="12"/>
      <c r="L20" s="12"/>
      <c r="N20" t="str">
        <f ca="1">_xlfn.IFNA(_xlfn.FORMULATEXT(C20),"")</f>
        <v>=$C$5*(C19-C18)</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05466-BBFE-4832-8035-6AA97C6CC161}">
  <sheetPr>
    <tabColor rgb="FF0000FF"/>
  </sheetPr>
  <dimension ref="B2:B6"/>
  <sheetViews>
    <sheetView zoomScale="160" zoomScaleNormal="160" workbookViewId="0"/>
  </sheetViews>
  <sheetFormatPr defaultRowHeight="14.4" x14ac:dyDescent="0.3"/>
  <cols>
    <col min="1" max="1" width="3" customWidth="1"/>
  </cols>
  <sheetData>
    <row r="2" spans="2:2" x14ac:dyDescent="0.3">
      <c r="B2" s="72" t="s">
        <v>205</v>
      </c>
    </row>
    <row r="3" spans="2:2" x14ac:dyDescent="0.3">
      <c r="B3" t="s">
        <v>206</v>
      </c>
    </row>
    <row r="4" spans="2:2" x14ac:dyDescent="0.3">
      <c r="B4" s="73" t="s">
        <v>202</v>
      </c>
    </row>
    <row r="5" spans="2:2" x14ac:dyDescent="0.3">
      <c r="B5" s="73" t="s">
        <v>203</v>
      </c>
    </row>
    <row r="6" spans="2:2" x14ac:dyDescent="0.3">
      <c r="B6" s="73" t="s">
        <v>204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0000"/>
  </sheetPr>
  <dimension ref="B2:F20"/>
  <sheetViews>
    <sheetView zoomScale="115" zoomScaleNormal="115" workbookViewId="0"/>
  </sheetViews>
  <sheetFormatPr defaultRowHeight="14.4" x14ac:dyDescent="0.3"/>
  <cols>
    <col min="1" max="1" width="3.77734375" customWidth="1"/>
    <col min="2" max="2" width="25" bestFit="1" customWidth="1"/>
  </cols>
  <sheetData>
    <row r="2" spans="2:6" x14ac:dyDescent="0.3">
      <c r="B2" t="s">
        <v>59</v>
      </c>
      <c r="C2">
        <v>80</v>
      </c>
      <c r="D2" t="s">
        <v>60</v>
      </c>
    </row>
    <row r="3" spans="2:6" x14ac:dyDescent="0.3">
      <c r="B3" t="s">
        <v>61</v>
      </c>
      <c r="C3">
        <v>10</v>
      </c>
      <c r="D3" t="s">
        <v>60</v>
      </c>
    </row>
    <row r="5" spans="2:6" x14ac:dyDescent="0.3">
      <c r="B5" s="10" t="s">
        <v>0</v>
      </c>
    </row>
    <row r="6" spans="2:6" x14ac:dyDescent="0.3">
      <c r="B6" t="s">
        <v>3</v>
      </c>
      <c r="C6">
        <v>60</v>
      </c>
    </row>
    <row r="7" spans="2:6" x14ac:dyDescent="0.3">
      <c r="B7" t="str">
        <f>"P(x&lt;="&amp;C6&amp;")"</f>
        <v>P(x&lt;=60)</v>
      </c>
      <c r="C7" s="9">
        <f>_xlfn.NORM.DIST(C6,C2,C3,1)</f>
        <v>2.2750131948179191E-2</v>
      </c>
      <c r="F7" t="str">
        <f ca="1">_xlfn.IFNA(_xlfn.FORMULATEXT(C7),"")</f>
        <v>=NORM.DIST(C6,C2,C3,1)</v>
      </c>
    </row>
    <row r="9" spans="2:6" x14ac:dyDescent="0.3">
      <c r="B9" s="10" t="s">
        <v>1</v>
      </c>
    </row>
    <row r="10" spans="2:6" x14ac:dyDescent="0.3">
      <c r="B10" t="s">
        <v>9</v>
      </c>
      <c r="C10">
        <v>75</v>
      </c>
    </row>
    <row r="11" spans="2:6" x14ac:dyDescent="0.3">
      <c r="B11" t="s">
        <v>10</v>
      </c>
      <c r="C11">
        <v>60</v>
      </c>
    </row>
    <row r="12" spans="2:6" x14ac:dyDescent="0.3">
      <c r="B12" t="str">
        <f>"P("&amp;C11&amp;"&lt;x&lt;"&amp;C10&amp;")"</f>
        <v>P(60&lt;x&lt;75)</v>
      </c>
      <c r="C12" s="9">
        <f>_xlfn.NORM.DIST(C10,C2,C3,1)-_xlfn.NORM.DIST(C11,C2,C3,1)</f>
        <v>0.28578740677780767</v>
      </c>
      <c r="F12" t="str">
        <f ca="1">_xlfn.IFNA(_xlfn.FORMULATEXT(C12),"")</f>
        <v>=NORM.DIST(C10,C2,C3,1)-NORM.DIST(C11,C2,C3,1)</v>
      </c>
    </row>
    <row r="14" spans="2:6" x14ac:dyDescent="0.3">
      <c r="B14" s="10" t="s">
        <v>11</v>
      </c>
    </row>
    <row r="15" spans="2:6" x14ac:dyDescent="0.3">
      <c r="B15" t="s">
        <v>107</v>
      </c>
      <c r="C15">
        <v>60</v>
      </c>
    </row>
    <row r="16" spans="2:6" x14ac:dyDescent="0.3">
      <c r="B16" t="s">
        <v>62</v>
      </c>
      <c r="C16">
        <v>90</v>
      </c>
      <c r="D16" t="s">
        <v>60</v>
      </c>
    </row>
    <row r="17" spans="2:6" x14ac:dyDescent="0.3">
      <c r="B17" t="s">
        <v>63</v>
      </c>
      <c r="C17" s="9">
        <f>1-_xlfn.NORM.DIST(C16,C2,C3,1)</f>
        <v>0.15865525393145696</v>
      </c>
      <c r="F17" t="str">
        <f ca="1">_xlfn.IFNA(_xlfn.FORMULATEXT(C17),"")</f>
        <v>=1-NORM.DIST(C16,C2,C3,1)</v>
      </c>
    </row>
    <row r="18" spans="2:6" x14ac:dyDescent="0.3">
      <c r="B18" t="s">
        <v>64</v>
      </c>
      <c r="C18" s="9">
        <f>C15*C17</f>
        <v>9.5193152358874187</v>
      </c>
      <c r="F18" t="str">
        <f ca="1">_xlfn.IFNA(_xlfn.FORMULATEXT(C18),"")</f>
        <v>=C15*C17</v>
      </c>
    </row>
    <row r="20" spans="2:6" x14ac:dyDescent="0.3">
      <c r="B20" t="s">
        <v>108</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46238-42C2-4E47-9EE4-8F1483EB4F31}">
  <sheetPr>
    <tabColor rgb="FF0000FF"/>
  </sheetPr>
  <dimension ref="B2:B7"/>
  <sheetViews>
    <sheetView zoomScale="160" zoomScaleNormal="160" workbookViewId="0"/>
  </sheetViews>
  <sheetFormatPr defaultRowHeight="14.4" x14ac:dyDescent="0.3"/>
  <cols>
    <col min="1" max="1" width="3" customWidth="1"/>
  </cols>
  <sheetData>
    <row r="2" spans="2:2" x14ac:dyDescent="0.3">
      <c r="B2" s="72" t="s">
        <v>213</v>
      </c>
    </row>
    <row r="3" spans="2:2" x14ac:dyDescent="0.3">
      <c r="B3" t="s">
        <v>214</v>
      </c>
    </row>
    <row r="4" spans="2:2" x14ac:dyDescent="0.3">
      <c r="B4" s="73" t="s">
        <v>209</v>
      </c>
    </row>
    <row r="5" spans="2:2" x14ac:dyDescent="0.3">
      <c r="B5" s="73" t="s">
        <v>210</v>
      </c>
    </row>
    <row r="6" spans="2:2" x14ac:dyDescent="0.3">
      <c r="B6" s="73" t="s">
        <v>211</v>
      </c>
    </row>
    <row r="7" spans="2:2" x14ac:dyDescent="0.3">
      <c r="B7" s="73" t="s">
        <v>212</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K628"/>
  <sheetViews>
    <sheetView zoomScaleNormal="100" workbookViewId="0"/>
  </sheetViews>
  <sheetFormatPr defaultRowHeight="14.4" x14ac:dyDescent="0.3"/>
  <cols>
    <col min="1" max="1" width="2" bestFit="1" customWidth="1"/>
    <col min="2" max="2" width="21.5546875" customWidth="1"/>
    <col min="8" max="8" width="13.21875" customWidth="1"/>
    <col min="9" max="9" width="15.21875" customWidth="1"/>
  </cols>
  <sheetData>
    <row r="1" spans="1:11" x14ac:dyDescent="0.3">
      <c r="B1" t="s">
        <v>70</v>
      </c>
      <c r="F1" t="str">
        <f>B1&amp;CHAR(10)&amp;B2&amp;" = "&amp;C2&amp;" "&amp;D2</f>
        <v>Follows Exponential Distribution
Average time between arrivals at intersection = 12 seconds</v>
      </c>
    </row>
    <row r="2" spans="1:11" ht="28.8" x14ac:dyDescent="0.3">
      <c r="B2" s="19" t="s">
        <v>68</v>
      </c>
      <c r="C2">
        <v>12</v>
      </c>
      <c r="D2" t="s">
        <v>69</v>
      </c>
    </row>
    <row r="4" spans="1:11" x14ac:dyDescent="0.3">
      <c r="B4" s="17" t="s">
        <v>65</v>
      </c>
      <c r="C4" s="17" t="s">
        <v>66</v>
      </c>
      <c r="D4" s="17" t="s">
        <v>52</v>
      </c>
      <c r="F4" t="s">
        <v>67</v>
      </c>
    </row>
    <row r="5" spans="1:11" x14ac:dyDescent="0.3">
      <c r="A5" s="10" t="s">
        <v>1</v>
      </c>
      <c r="B5">
        <v>12</v>
      </c>
      <c r="C5" t="s">
        <v>45</v>
      </c>
      <c r="D5" s="9">
        <f>_xlfn.EXPON.DIST(B5,1/$C$2,1)</f>
        <v>0.63212055882855767</v>
      </c>
      <c r="F5" s="9">
        <f>1-EXP(1)^(-B5/$C$2)</f>
        <v>0.63212055882855767</v>
      </c>
      <c r="H5" t="str">
        <f ca="1">_xlfn.IFNA(_xlfn.FORMULATEXT(D5),"")</f>
        <v>=EXPON.DIST(B5,1/$C$2,1)</v>
      </c>
      <c r="K5" t="str">
        <f ca="1">_xlfn.IFNA(_xlfn.FORMULATEXT(F5),"")</f>
        <v>=1-EXP(1)^(-B5/$C$2)</v>
      </c>
    </row>
    <row r="6" spans="1:11" x14ac:dyDescent="0.3">
      <c r="A6" s="10" t="s">
        <v>11</v>
      </c>
      <c r="B6">
        <v>6</v>
      </c>
      <c r="C6" t="s">
        <v>45</v>
      </c>
      <c r="D6" s="9">
        <f>_xlfn.EXPON.DIST(B6,1/$C$2,1)</f>
        <v>0.39346934028736658</v>
      </c>
      <c r="F6" s="9">
        <f>1-EXP(1)^(-B6/$C$2)</f>
        <v>0.39346934028736658</v>
      </c>
      <c r="H6" t="str">
        <f ca="1">_xlfn.IFNA(_xlfn.FORMULATEXT(D6),"")</f>
        <v>=EXPON.DIST(B6,1/$C$2,1)</v>
      </c>
      <c r="K6" t="str">
        <f ca="1">_xlfn.IFNA(_xlfn.FORMULATEXT(F6),"")</f>
        <v>=1-EXP(1)^(-B6/$C$2)</v>
      </c>
    </row>
    <row r="7" spans="1:11" x14ac:dyDescent="0.3">
      <c r="A7" s="10" t="s">
        <v>12</v>
      </c>
      <c r="B7">
        <v>30</v>
      </c>
      <c r="C7" t="s">
        <v>43</v>
      </c>
      <c r="D7" s="9">
        <f>1-_xlfn.EXPON.DIST(B7,1/$C$2,1)</f>
        <v>8.2084998623898842E-2</v>
      </c>
      <c r="F7" s="9">
        <f>EXP(1)^(-B7/$C$2)</f>
        <v>8.20849986238988E-2</v>
      </c>
      <c r="H7" t="str">
        <f ca="1">_xlfn.IFNA(_xlfn.FORMULATEXT(D7),"")</f>
        <v>=1-EXPON.DIST(B7,1/$C$2,1)</v>
      </c>
      <c r="K7" t="str">
        <f ca="1">_xlfn.IFNA(_xlfn.FORMULATEXT(F7),"")</f>
        <v>=EXP(1)^(-B7/$C$2)</v>
      </c>
    </row>
    <row r="9" spans="1:11" x14ac:dyDescent="0.3">
      <c r="A9" s="10" t="s">
        <v>0</v>
      </c>
      <c r="C9" t="s">
        <v>51</v>
      </c>
    </row>
    <row r="10" spans="1:11" x14ac:dyDescent="0.3">
      <c r="B10" s="17" t="s">
        <v>3</v>
      </c>
      <c r="C10" s="17" t="s">
        <v>4</v>
      </c>
    </row>
    <row r="11" spans="1:11" x14ac:dyDescent="0.3">
      <c r="B11">
        <v>0</v>
      </c>
      <c r="C11">
        <f>_xlfn.EXPON.DIST(B11,1/$C$2,0)</f>
        <v>8.3333333333333329E-2</v>
      </c>
    </row>
    <row r="12" spans="1:11" x14ac:dyDescent="0.3">
      <c r="B12">
        <f>B11+0.1</f>
        <v>0.1</v>
      </c>
      <c r="C12">
        <f t="shared" ref="C12:C75" si="0">_xlfn.EXPON.DIST(B12,1/$C$2,0)</f>
        <v>8.2641774386572997E-2</v>
      </c>
    </row>
    <row r="13" spans="1:11" x14ac:dyDescent="0.3">
      <c r="B13">
        <f t="shared" ref="B13:B76" si="1">B12+0.1</f>
        <v>0.2</v>
      </c>
      <c r="C13">
        <f t="shared" si="0"/>
        <v>8.1955954485134791E-2</v>
      </c>
    </row>
    <row r="14" spans="1:11" x14ac:dyDescent="0.3">
      <c r="B14">
        <f t="shared" si="1"/>
        <v>0.30000000000000004</v>
      </c>
      <c r="C14">
        <f t="shared" si="0"/>
        <v>8.1275826002361051E-2</v>
      </c>
    </row>
    <row r="15" spans="1:11" x14ac:dyDescent="0.3">
      <c r="B15">
        <f t="shared" si="1"/>
        <v>0.4</v>
      </c>
      <c r="C15">
        <f t="shared" si="0"/>
        <v>8.0601341706833821E-2</v>
      </c>
    </row>
    <row r="16" spans="1:11" x14ac:dyDescent="0.3">
      <c r="B16">
        <f t="shared" si="1"/>
        <v>0.5</v>
      </c>
      <c r="C16">
        <f t="shared" si="0"/>
        <v>7.9932454759094843E-2</v>
      </c>
    </row>
    <row r="17" spans="2:3" x14ac:dyDescent="0.3">
      <c r="B17">
        <f t="shared" si="1"/>
        <v>0.6</v>
      </c>
      <c r="C17">
        <f t="shared" si="0"/>
        <v>7.926911870839283E-2</v>
      </c>
    </row>
    <row r="18" spans="2:3" x14ac:dyDescent="0.3">
      <c r="B18">
        <f t="shared" si="1"/>
        <v>0.7</v>
      </c>
      <c r="C18">
        <f t="shared" si="0"/>
        <v>7.8611287489457671E-2</v>
      </c>
    </row>
    <row r="19" spans="2:3" x14ac:dyDescent="0.3">
      <c r="B19">
        <f t="shared" si="1"/>
        <v>0.79999999999999993</v>
      </c>
      <c r="C19">
        <f t="shared" si="0"/>
        <v>7.7958915419301472E-2</v>
      </c>
    </row>
    <row r="20" spans="2:3" x14ac:dyDescent="0.3">
      <c r="B20">
        <f t="shared" si="1"/>
        <v>0.89999999999999991</v>
      </c>
      <c r="C20">
        <f t="shared" si="0"/>
        <v>7.7311957194046071E-2</v>
      </c>
    </row>
    <row r="21" spans="2:3" x14ac:dyDescent="0.3">
      <c r="B21">
        <f t="shared" si="1"/>
        <v>0.99999999999999989</v>
      </c>
      <c r="C21">
        <f t="shared" si="0"/>
        <v>7.6670367885776941E-2</v>
      </c>
    </row>
    <row r="22" spans="2:3" x14ac:dyDescent="0.3">
      <c r="B22">
        <f t="shared" si="1"/>
        <v>1.0999999999999999</v>
      </c>
      <c r="C22">
        <f t="shared" si="0"/>
        <v>7.6034102939423143E-2</v>
      </c>
    </row>
    <row r="23" spans="2:3" x14ac:dyDescent="0.3">
      <c r="B23">
        <f t="shared" si="1"/>
        <v>1.2</v>
      </c>
      <c r="C23">
        <f t="shared" si="0"/>
        <v>7.5403118169663302E-2</v>
      </c>
    </row>
    <row r="24" spans="2:3" x14ac:dyDescent="0.3">
      <c r="B24">
        <f t="shared" si="1"/>
        <v>1.3</v>
      </c>
      <c r="C24">
        <f t="shared" si="0"/>
        <v>7.477736975785701E-2</v>
      </c>
    </row>
    <row r="25" spans="2:3" x14ac:dyDescent="0.3">
      <c r="B25">
        <f t="shared" si="1"/>
        <v>1.4000000000000001</v>
      </c>
      <c r="C25">
        <f t="shared" si="0"/>
        <v>7.4156814249001973E-2</v>
      </c>
    </row>
    <row r="26" spans="2:3" x14ac:dyDescent="0.3">
      <c r="B26">
        <f t="shared" si="1"/>
        <v>1.5000000000000002</v>
      </c>
      <c r="C26">
        <f t="shared" si="0"/>
        <v>7.3541408548716283E-2</v>
      </c>
    </row>
    <row r="27" spans="2:3" x14ac:dyDescent="0.3">
      <c r="B27">
        <f t="shared" si="1"/>
        <v>1.6000000000000003</v>
      </c>
      <c r="C27">
        <f t="shared" si="0"/>
        <v>7.2931109920245624E-2</v>
      </c>
    </row>
    <row r="28" spans="2:3" x14ac:dyDescent="0.3">
      <c r="B28">
        <f t="shared" si="1"/>
        <v>1.7000000000000004</v>
      </c>
      <c r="C28">
        <f t="shared" si="0"/>
        <v>7.2325875981495522E-2</v>
      </c>
    </row>
    <row r="29" spans="2:3" x14ac:dyDescent="0.3">
      <c r="B29">
        <f t="shared" si="1"/>
        <v>1.8000000000000005</v>
      </c>
      <c r="C29">
        <f t="shared" si="0"/>
        <v>7.1725664702088146E-2</v>
      </c>
    </row>
    <row r="30" spans="2:3" x14ac:dyDescent="0.3">
      <c r="B30">
        <f t="shared" si="1"/>
        <v>1.9000000000000006</v>
      </c>
      <c r="C30">
        <f t="shared" si="0"/>
        <v>7.1130434400443407E-2</v>
      </c>
    </row>
    <row r="31" spans="2:3" x14ac:dyDescent="0.3">
      <c r="B31">
        <f t="shared" si="1"/>
        <v>2.0000000000000004</v>
      </c>
      <c r="C31">
        <f t="shared" si="0"/>
        <v>7.0540143740884492E-2</v>
      </c>
    </row>
    <row r="32" spans="2:3" x14ac:dyDescent="0.3">
      <c r="B32">
        <f t="shared" si="1"/>
        <v>2.1000000000000005</v>
      </c>
      <c r="C32">
        <f t="shared" si="0"/>
        <v>6.9954751730767276E-2</v>
      </c>
    </row>
    <row r="33" spans="2:3" x14ac:dyDescent="0.3">
      <c r="B33">
        <f t="shared" si="1"/>
        <v>2.2000000000000006</v>
      </c>
      <c r="C33">
        <f t="shared" si="0"/>
        <v>6.9374217717633552E-2</v>
      </c>
    </row>
    <row r="34" spans="2:3" x14ac:dyDescent="0.3">
      <c r="B34">
        <f t="shared" si="1"/>
        <v>2.3000000000000007</v>
      </c>
      <c r="C34">
        <f t="shared" si="0"/>
        <v>6.8798501386388003E-2</v>
      </c>
    </row>
    <row r="35" spans="2:3" x14ac:dyDescent="0.3">
      <c r="B35">
        <f t="shared" si="1"/>
        <v>2.4000000000000008</v>
      </c>
      <c r="C35">
        <f t="shared" si="0"/>
        <v>6.822756275649848E-2</v>
      </c>
    </row>
    <row r="36" spans="2:3" x14ac:dyDescent="0.3">
      <c r="B36">
        <f t="shared" si="1"/>
        <v>2.5000000000000009</v>
      </c>
      <c r="C36">
        <f t="shared" si="0"/>
        <v>6.7661362179219572E-2</v>
      </c>
    </row>
    <row r="37" spans="2:3" x14ac:dyDescent="0.3">
      <c r="B37">
        <f t="shared" si="1"/>
        <v>2.600000000000001</v>
      </c>
      <c r="C37">
        <f t="shared" si="0"/>
        <v>6.7099860334839195E-2</v>
      </c>
    </row>
    <row r="38" spans="2:3" x14ac:dyDescent="0.3">
      <c r="B38">
        <f t="shared" si="1"/>
        <v>2.7000000000000011</v>
      </c>
      <c r="C38">
        <f t="shared" si="0"/>
        <v>6.654301822994807E-2</v>
      </c>
    </row>
    <row r="39" spans="2:3" x14ac:dyDescent="0.3">
      <c r="B39">
        <f t="shared" si="1"/>
        <v>2.8000000000000012</v>
      </c>
      <c r="C39">
        <f t="shared" si="0"/>
        <v>6.5990797194731804E-2</v>
      </c>
    </row>
    <row r="40" spans="2:3" x14ac:dyDescent="0.3">
      <c r="B40">
        <f t="shared" si="1"/>
        <v>2.9000000000000012</v>
      </c>
      <c r="C40">
        <f t="shared" si="0"/>
        <v>6.5443158880285429E-2</v>
      </c>
    </row>
    <row r="41" spans="2:3" x14ac:dyDescent="0.3">
      <c r="B41">
        <f t="shared" si="1"/>
        <v>3.0000000000000013</v>
      </c>
      <c r="C41">
        <f t="shared" si="0"/>
        <v>6.4900065255950393E-2</v>
      </c>
    </row>
    <row r="42" spans="2:3" x14ac:dyDescent="0.3">
      <c r="B42">
        <f t="shared" si="1"/>
        <v>3.1000000000000014</v>
      </c>
      <c r="C42">
        <f t="shared" si="0"/>
        <v>6.4361478606673406E-2</v>
      </c>
    </row>
    <row r="43" spans="2:3" x14ac:dyDescent="0.3">
      <c r="B43">
        <f t="shared" si="1"/>
        <v>3.2000000000000015</v>
      </c>
      <c r="C43">
        <f t="shared" si="0"/>
        <v>6.3827361530387372E-2</v>
      </c>
    </row>
    <row r="44" spans="2:3" x14ac:dyDescent="0.3">
      <c r="B44">
        <f t="shared" si="1"/>
        <v>3.3000000000000016</v>
      </c>
      <c r="C44">
        <f t="shared" si="0"/>
        <v>6.3297676935414021E-2</v>
      </c>
    </row>
    <row r="45" spans="2:3" x14ac:dyDescent="0.3">
      <c r="B45">
        <f t="shared" si="1"/>
        <v>3.4000000000000017</v>
      </c>
      <c r="C45">
        <f t="shared" si="0"/>
        <v>6.2772388037888052E-2</v>
      </c>
    </row>
    <row r="46" spans="2:3" x14ac:dyDescent="0.3">
      <c r="B46">
        <f t="shared" si="1"/>
        <v>3.5000000000000018</v>
      </c>
      <c r="C46">
        <f t="shared" si="0"/>
        <v>6.2251458359202705E-2</v>
      </c>
    </row>
    <row r="47" spans="2:3" x14ac:dyDescent="0.3">
      <c r="B47">
        <f t="shared" si="1"/>
        <v>3.6000000000000019</v>
      </c>
      <c r="C47">
        <f t="shared" si="0"/>
        <v>6.173485172347648E-2</v>
      </c>
    </row>
    <row r="48" spans="2:3" x14ac:dyDescent="0.3">
      <c r="B48">
        <f t="shared" si="1"/>
        <v>3.700000000000002</v>
      </c>
      <c r="C48">
        <f t="shared" si="0"/>
        <v>6.1222532255040964E-2</v>
      </c>
    </row>
    <row r="49" spans="2:3" x14ac:dyDescent="0.3">
      <c r="B49">
        <f t="shared" si="1"/>
        <v>3.800000000000002</v>
      </c>
      <c r="C49">
        <f t="shared" si="0"/>
        <v>6.0714464375949392E-2</v>
      </c>
    </row>
    <row r="50" spans="2:3" x14ac:dyDescent="0.3">
      <c r="B50">
        <f t="shared" si="1"/>
        <v>3.9000000000000021</v>
      </c>
      <c r="C50">
        <f t="shared" si="0"/>
        <v>6.0210612803506008E-2</v>
      </c>
    </row>
    <row r="51" spans="2:3" x14ac:dyDescent="0.3">
      <c r="B51">
        <f t="shared" si="1"/>
        <v>4.0000000000000018</v>
      </c>
      <c r="C51">
        <f t="shared" si="0"/>
        <v>5.9710942547815761E-2</v>
      </c>
    </row>
    <row r="52" spans="2:3" x14ac:dyDescent="0.3">
      <c r="B52">
        <f t="shared" si="1"/>
        <v>4.1000000000000014</v>
      </c>
      <c r="C52">
        <f t="shared" si="0"/>
        <v>5.9215418909354542E-2</v>
      </c>
    </row>
    <row r="53" spans="2:3" x14ac:dyDescent="0.3">
      <c r="B53">
        <f t="shared" si="1"/>
        <v>4.2000000000000011</v>
      </c>
      <c r="C53">
        <f t="shared" si="0"/>
        <v>5.8724007476559439E-2</v>
      </c>
    </row>
    <row r="54" spans="2:3" x14ac:dyDescent="0.3">
      <c r="B54">
        <f t="shared" si="1"/>
        <v>4.3000000000000007</v>
      </c>
      <c r="C54">
        <f t="shared" si="0"/>
        <v>5.8236674123439025E-2</v>
      </c>
    </row>
    <row r="55" spans="2:3" x14ac:dyDescent="0.3">
      <c r="B55">
        <f t="shared" si="1"/>
        <v>4.4000000000000004</v>
      </c>
      <c r="C55">
        <f t="shared" si="0"/>
        <v>5.7753385007203457E-2</v>
      </c>
    </row>
    <row r="56" spans="2:3" x14ac:dyDescent="0.3">
      <c r="B56">
        <f t="shared" si="1"/>
        <v>4.5</v>
      </c>
      <c r="C56">
        <f t="shared" si="0"/>
        <v>5.7274106565914348E-2</v>
      </c>
    </row>
    <row r="57" spans="2:3" x14ac:dyDescent="0.3">
      <c r="B57">
        <f t="shared" si="1"/>
        <v>4.5999999999999996</v>
      </c>
      <c r="C57">
        <f t="shared" si="0"/>
        <v>5.6798805516153995E-2</v>
      </c>
    </row>
    <row r="58" spans="2:3" x14ac:dyDescent="0.3">
      <c r="B58">
        <f t="shared" si="1"/>
        <v>4.6999999999999993</v>
      </c>
      <c r="C58">
        <f t="shared" si="0"/>
        <v>5.6327448850714036E-2</v>
      </c>
    </row>
    <row r="59" spans="2:3" x14ac:dyDescent="0.3">
      <c r="B59">
        <f t="shared" si="1"/>
        <v>4.7999999999999989</v>
      </c>
      <c r="C59">
        <f t="shared" si="0"/>
        <v>5.5860003836303275E-2</v>
      </c>
    </row>
    <row r="60" spans="2:3" x14ac:dyDescent="0.3">
      <c r="B60">
        <f t="shared" si="1"/>
        <v>4.8999999999999986</v>
      </c>
      <c r="C60">
        <f t="shared" si="0"/>
        <v>5.5396438011274536E-2</v>
      </c>
    </row>
    <row r="61" spans="2:3" x14ac:dyDescent="0.3">
      <c r="B61">
        <f t="shared" si="1"/>
        <v>4.9999999999999982</v>
      </c>
      <c r="C61">
        <f t="shared" si="0"/>
        <v>5.4936719183370321E-2</v>
      </c>
    </row>
    <row r="62" spans="2:3" x14ac:dyDescent="0.3">
      <c r="B62">
        <f t="shared" si="1"/>
        <v>5.0999999999999979</v>
      </c>
      <c r="C62">
        <f t="shared" si="0"/>
        <v>5.4480815427487284E-2</v>
      </c>
    </row>
    <row r="63" spans="2:3" x14ac:dyDescent="0.3">
      <c r="B63">
        <f t="shared" si="1"/>
        <v>5.1999999999999975</v>
      </c>
      <c r="C63">
        <f t="shared" si="0"/>
        <v>5.4028695083459151E-2</v>
      </c>
    </row>
    <row r="64" spans="2:3" x14ac:dyDescent="0.3">
      <c r="B64">
        <f t="shared" si="1"/>
        <v>5.2999999999999972</v>
      </c>
      <c r="C64">
        <f t="shared" si="0"/>
        <v>5.3580326753858126E-2</v>
      </c>
    </row>
    <row r="65" spans="2:3" x14ac:dyDescent="0.3">
      <c r="B65">
        <f t="shared" si="1"/>
        <v>5.3999999999999968</v>
      </c>
      <c r="C65">
        <f t="shared" si="0"/>
        <v>5.3135679301814454E-2</v>
      </c>
    </row>
    <row r="66" spans="2:3" x14ac:dyDescent="0.3">
      <c r="B66">
        <f t="shared" si="1"/>
        <v>5.4999999999999964</v>
      </c>
      <c r="C66">
        <f t="shared" si="0"/>
        <v>5.269472184885416E-2</v>
      </c>
    </row>
    <row r="67" spans="2:3" x14ac:dyDescent="0.3">
      <c r="B67">
        <f t="shared" si="1"/>
        <v>5.5999999999999961</v>
      </c>
      <c r="C67">
        <f t="shared" si="0"/>
        <v>5.2257423772754691E-2</v>
      </c>
    </row>
    <row r="68" spans="2:3" x14ac:dyDescent="0.3">
      <c r="B68">
        <f t="shared" si="1"/>
        <v>5.6999999999999957</v>
      </c>
      <c r="C68">
        <f t="shared" si="0"/>
        <v>5.1823754705418362E-2</v>
      </c>
    </row>
    <row r="69" spans="2:3" x14ac:dyDescent="0.3">
      <c r="B69">
        <f t="shared" si="1"/>
        <v>5.7999999999999954</v>
      </c>
      <c r="C69">
        <f t="shared" si="0"/>
        <v>5.1393684530763414E-2</v>
      </c>
    </row>
    <row r="70" spans="2:3" x14ac:dyDescent="0.3">
      <c r="B70">
        <f t="shared" si="1"/>
        <v>5.899999999999995</v>
      </c>
      <c r="C70">
        <f t="shared" si="0"/>
        <v>5.0967183382632682E-2</v>
      </c>
    </row>
    <row r="71" spans="2:3" x14ac:dyDescent="0.3">
      <c r="B71">
        <f t="shared" si="1"/>
        <v>5.9999999999999947</v>
      </c>
      <c r="C71">
        <f t="shared" si="0"/>
        <v>5.0544221642719468E-2</v>
      </c>
    </row>
    <row r="72" spans="2:3" x14ac:dyDescent="0.3">
      <c r="B72">
        <f t="shared" si="1"/>
        <v>6.0999999999999943</v>
      </c>
      <c r="C72">
        <f t="shared" si="0"/>
        <v>5.0124769938510755E-2</v>
      </c>
    </row>
    <row r="73" spans="2:3" x14ac:dyDescent="0.3">
      <c r="B73">
        <f t="shared" si="1"/>
        <v>6.199999999999994</v>
      </c>
      <c r="C73">
        <f t="shared" si="0"/>
        <v>4.9708799141247387E-2</v>
      </c>
    </row>
    <row r="74" spans="2:3" x14ac:dyDescent="0.3">
      <c r="B74">
        <f t="shared" si="1"/>
        <v>6.2999999999999936</v>
      </c>
      <c r="C74">
        <f t="shared" si="0"/>
        <v>4.9296280363901282E-2</v>
      </c>
    </row>
    <row r="75" spans="2:3" x14ac:dyDescent="0.3">
      <c r="B75">
        <f t="shared" si="1"/>
        <v>6.3999999999999932</v>
      </c>
      <c r="C75">
        <f t="shared" si="0"/>
        <v>4.8887184959169341E-2</v>
      </c>
    </row>
    <row r="76" spans="2:3" x14ac:dyDescent="0.3">
      <c r="B76">
        <f t="shared" si="1"/>
        <v>6.4999999999999929</v>
      </c>
      <c r="C76">
        <f t="shared" ref="C76:C139" si="2">_xlfn.EXPON.DIST(B76,1/$C$2,0)</f>
        <v>4.8481484517484054E-2</v>
      </c>
    </row>
    <row r="77" spans="2:3" x14ac:dyDescent="0.3">
      <c r="B77">
        <f t="shared" ref="B77:B140" si="3">B76+0.1</f>
        <v>6.5999999999999925</v>
      </c>
      <c r="C77">
        <f t="shared" si="2"/>
        <v>4.8079150865040589E-2</v>
      </c>
    </row>
    <row r="78" spans="2:3" x14ac:dyDescent="0.3">
      <c r="B78">
        <f t="shared" si="3"/>
        <v>6.6999999999999922</v>
      </c>
      <c r="C78">
        <f t="shared" si="2"/>
        <v>4.7680156061840284E-2</v>
      </c>
    </row>
    <row r="79" spans="2:3" x14ac:dyDescent="0.3">
      <c r="B79">
        <f t="shared" si="3"/>
        <v>6.7999999999999918</v>
      </c>
      <c r="C79">
        <f t="shared" si="2"/>
        <v>4.7284472399750345E-2</v>
      </c>
    </row>
    <row r="80" spans="2:3" x14ac:dyDescent="0.3">
      <c r="B80">
        <f t="shared" si="3"/>
        <v>6.8999999999999915</v>
      </c>
      <c r="C80">
        <f t="shared" si="2"/>
        <v>4.6892072400579674E-2</v>
      </c>
    </row>
    <row r="81" spans="2:3" x14ac:dyDescent="0.3">
      <c r="B81">
        <f t="shared" si="3"/>
        <v>6.9999999999999911</v>
      </c>
      <c r="C81">
        <f t="shared" si="2"/>
        <v>4.6502928814170626E-2</v>
      </c>
    </row>
    <row r="82" spans="2:3" x14ac:dyDescent="0.3">
      <c r="B82">
        <f t="shared" si="3"/>
        <v>7.0999999999999908</v>
      </c>
      <c r="C82">
        <f t="shared" si="2"/>
        <v>4.6117014616506642E-2</v>
      </c>
    </row>
    <row r="83" spans="2:3" x14ac:dyDescent="0.3">
      <c r="B83">
        <f t="shared" si="3"/>
        <v>7.1999999999999904</v>
      </c>
      <c r="C83">
        <f t="shared" si="2"/>
        <v>4.5734303007835569E-2</v>
      </c>
    </row>
    <row r="84" spans="2:3" x14ac:dyDescent="0.3">
      <c r="B84">
        <f t="shared" si="3"/>
        <v>7.2999999999999901</v>
      </c>
      <c r="C84">
        <f t="shared" si="2"/>
        <v>4.5354767410808572E-2</v>
      </c>
    </row>
    <row r="85" spans="2:3" x14ac:dyDescent="0.3">
      <c r="B85">
        <f t="shared" si="3"/>
        <v>7.3999999999999897</v>
      </c>
      <c r="C85">
        <f t="shared" si="2"/>
        <v>4.4978381468634428E-2</v>
      </c>
    </row>
    <row r="86" spans="2:3" x14ac:dyDescent="0.3">
      <c r="B86">
        <f t="shared" si="3"/>
        <v>7.4999999999999893</v>
      </c>
      <c r="C86">
        <f t="shared" si="2"/>
        <v>4.4605119043249222E-2</v>
      </c>
    </row>
    <row r="87" spans="2:3" x14ac:dyDescent="0.3">
      <c r="B87">
        <f t="shared" si="3"/>
        <v>7.599999999999989</v>
      </c>
      <c r="C87">
        <f t="shared" si="2"/>
        <v>4.4234954213501196E-2</v>
      </c>
    </row>
    <row r="88" spans="2:3" x14ac:dyDescent="0.3">
      <c r="B88">
        <f t="shared" si="3"/>
        <v>7.6999999999999886</v>
      </c>
      <c r="C88">
        <f t="shared" si="2"/>
        <v>4.3867861273350635E-2</v>
      </c>
    </row>
    <row r="89" spans="2:3" x14ac:dyDescent="0.3">
      <c r="B89">
        <f t="shared" si="3"/>
        <v>7.7999999999999883</v>
      </c>
      <c r="C89">
        <f t="shared" si="2"/>
        <v>4.3503814730084717E-2</v>
      </c>
    </row>
    <row r="90" spans="2:3" x14ac:dyDescent="0.3">
      <c r="B90">
        <f t="shared" si="3"/>
        <v>7.8999999999999879</v>
      </c>
      <c r="C90">
        <f t="shared" si="2"/>
        <v>4.3142789302547183E-2</v>
      </c>
    </row>
    <row r="91" spans="2:3" x14ac:dyDescent="0.3">
      <c r="B91">
        <f t="shared" si="3"/>
        <v>7.9999999999999876</v>
      </c>
      <c r="C91">
        <f t="shared" si="2"/>
        <v>4.2784759919382714E-2</v>
      </c>
    </row>
    <row r="92" spans="2:3" x14ac:dyDescent="0.3">
      <c r="B92">
        <f t="shared" si="3"/>
        <v>8.0999999999999872</v>
      </c>
      <c r="C92">
        <f t="shared" si="2"/>
        <v>4.2429701717295806E-2</v>
      </c>
    </row>
    <row r="93" spans="2:3" x14ac:dyDescent="0.3">
      <c r="B93">
        <f t="shared" si="3"/>
        <v>8.1999999999999869</v>
      </c>
      <c r="C93">
        <f t="shared" si="2"/>
        <v>4.2077590039324188E-2</v>
      </c>
    </row>
    <row r="94" spans="2:3" x14ac:dyDescent="0.3">
      <c r="B94">
        <f t="shared" si="3"/>
        <v>8.2999999999999865</v>
      </c>
      <c r="C94">
        <f t="shared" si="2"/>
        <v>4.1728400433126485E-2</v>
      </c>
    </row>
    <row r="95" spans="2:3" x14ac:dyDescent="0.3">
      <c r="B95">
        <f t="shared" si="3"/>
        <v>8.3999999999999861</v>
      </c>
      <c r="C95">
        <f t="shared" si="2"/>
        <v>4.1382108649284169E-2</v>
      </c>
    </row>
    <row r="96" spans="2:3" x14ac:dyDescent="0.3">
      <c r="B96">
        <f t="shared" si="3"/>
        <v>8.4999999999999858</v>
      </c>
      <c r="C96">
        <f t="shared" si="2"/>
        <v>4.1038690639617521E-2</v>
      </c>
    </row>
    <row r="97" spans="2:3" x14ac:dyDescent="0.3">
      <c r="B97">
        <f t="shared" si="3"/>
        <v>8.5999999999999854</v>
      </c>
      <c r="C97">
        <f t="shared" si="2"/>
        <v>4.0698122555515637E-2</v>
      </c>
    </row>
    <row r="98" spans="2:3" x14ac:dyDescent="0.3">
      <c r="B98">
        <f t="shared" si="3"/>
        <v>8.6999999999999851</v>
      </c>
      <c r="C98">
        <f t="shared" si="2"/>
        <v>4.0360380746280254E-2</v>
      </c>
    </row>
    <row r="99" spans="2:3" x14ac:dyDescent="0.3">
      <c r="B99">
        <f t="shared" si="3"/>
        <v>8.7999999999999847</v>
      </c>
      <c r="C99">
        <f t="shared" si="2"/>
        <v>4.0025441757483328E-2</v>
      </c>
    </row>
    <row r="100" spans="2:3" x14ac:dyDescent="0.3">
      <c r="B100">
        <f t="shared" si="3"/>
        <v>8.8999999999999844</v>
      </c>
      <c r="C100">
        <f t="shared" si="2"/>
        <v>3.9693282329338261E-2</v>
      </c>
    </row>
    <row r="101" spans="2:3" x14ac:dyDescent="0.3">
      <c r="B101">
        <f t="shared" si="3"/>
        <v>8.999999999999984</v>
      </c>
      <c r="C101">
        <f t="shared" si="2"/>
        <v>3.9363879395084608E-2</v>
      </c>
    </row>
    <row r="102" spans="2:3" x14ac:dyDescent="0.3">
      <c r="B102">
        <f t="shared" si="3"/>
        <v>9.0999999999999837</v>
      </c>
      <c r="C102">
        <f t="shared" si="2"/>
        <v>3.9037210079386223E-2</v>
      </c>
    </row>
    <row r="103" spans="2:3" x14ac:dyDescent="0.3">
      <c r="B103">
        <f t="shared" si="3"/>
        <v>9.1999999999999833</v>
      </c>
      <c r="C103">
        <f t="shared" si="2"/>
        <v>3.8713251696742675E-2</v>
      </c>
    </row>
    <row r="104" spans="2:3" x14ac:dyDescent="0.3">
      <c r="B104">
        <f t="shared" si="3"/>
        <v>9.2999999999999829</v>
      </c>
      <c r="C104">
        <f t="shared" si="2"/>
        <v>3.8391981749913873E-2</v>
      </c>
    </row>
    <row r="105" spans="2:3" x14ac:dyDescent="0.3">
      <c r="B105">
        <f t="shared" si="3"/>
        <v>9.3999999999999826</v>
      </c>
      <c r="C105">
        <f t="shared" si="2"/>
        <v>3.8073377928357723E-2</v>
      </c>
    </row>
    <row r="106" spans="2:3" x14ac:dyDescent="0.3">
      <c r="B106">
        <f t="shared" si="3"/>
        <v>9.4999999999999822</v>
      </c>
      <c r="C106">
        <f t="shared" si="2"/>
        <v>3.7757418106680804E-2</v>
      </c>
    </row>
    <row r="107" spans="2:3" x14ac:dyDescent="0.3">
      <c r="B107">
        <f t="shared" si="3"/>
        <v>9.5999999999999819</v>
      </c>
      <c r="C107">
        <f t="shared" si="2"/>
        <v>3.7444080343101857E-2</v>
      </c>
    </row>
    <row r="108" spans="2:3" x14ac:dyDescent="0.3">
      <c r="B108">
        <f t="shared" si="3"/>
        <v>9.6999999999999815</v>
      </c>
      <c r="C108">
        <f t="shared" si="2"/>
        <v>3.7133342877928036E-2</v>
      </c>
    </row>
    <row r="109" spans="2:3" x14ac:dyDescent="0.3">
      <c r="B109">
        <f t="shared" si="3"/>
        <v>9.7999999999999812</v>
      </c>
      <c r="C109">
        <f t="shared" si="2"/>
        <v>3.6825184132043831E-2</v>
      </c>
    </row>
    <row r="110" spans="2:3" x14ac:dyDescent="0.3">
      <c r="B110">
        <f t="shared" si="3"/>
        <v>9.8999999999999808</v>
      </c>
      <c r="C110">
        <f t="shared" si="2"/>
        <v>3.6519582705412494E-2</v>
      </c>
    </row>
    <row r="111" spans="2:3" x14ac:dyDescent="0.3">
      <c r="B111">
        <f t="shared" si="3"/>
        <v>9.9999999999999805</v>
      </c>
      <c r="C111">
        <f t="shared" si="2"/>
        <v>3.621651737558991E-2</v>
      </c>
    </row>
    <row r="112" spans="2:3" x14ac:dyDescent="0.3">
      <c r="B112">
        <f t="shared" si="3"/>
        <v>10.09999999999998</v>
      </c>
      <c r="C112">
        <f t="shared" si="2"/>
        <v>3.5915967096250827E-2</v>
      </c>
    </row>
    <row r="113" spans="2:3" x14ac:dyDescent="0.3">
      <c r="B113">
        <f t="shared" si="3"/>
        <v>10.19999999999998</v>
      </c>
      <c r="C113">
        <f t="shared" si="2"/>
        <v>3.5617910995727281E-2</v>
      </c>
    </row>
    <row r="114" spans="2:3" x14ac:dyDescent="0.3">
      <c r="B114">
        <f t="shared" si="3"/>
        <v>10.299999999999979</v>
      </c>
      <c r="C114">
        <f t="shared" si="2"/>
        <v>3.5322328375559181E-2</v>
      </c>
    </row>
    <row r="115" spans="2:3" x14ac:dyDescent="0.3">
      <c r="B115">
        <f t="shared" si="3"/>
        <v>10.399999999999979</v>
      </c>
      <c r="C115">
        <f t="shared" si="2"/>
        <v>3.5029198709056887E-2</v>
      </c>
    </row>
    <row r="116" spans="2:3" x14ac:dyDescent="0.3">
      <c r="B116">
        <f t="shared" si="3"/>
        <v>10.499999999999979</v>
      </c>
      <c r="C116">
        <f t="shared" si="2"/>
        <v>3.4738501639875762E-2</v>
      </c>
    </row>
    <row r="117" spans="2:3" x14ac:dyDescent="0.3">
      <c r="B117">
        <f t="shared" si="3"/>
        <v>10.599999999999978</v>
      </c>
      <c r="C117">
        <f t="shared" si="2"/>
        <v>3.4450216980602508E-2</v>
      </c>
    </row>
    <row r="118" spans="2:3" x14ac:dyDescent="0.3">
      <c r="B118">
        <f t="shared" si="3"/>
        <v>10.699999999999978</v>
      </c>
      <c r="C118">
        <f t="shared" si="2"/>
        <v>3.4164324711353257E-2</v>
      </c>
    </row>
    <row r="119" spans="2:3" x14ac:dyDescent="0.3">
      <c r="B119">
        <f t="shared" si="3"/>
        <v>10.799999999999978</v>
      </c>
      <c r="C119">
        <f t="shared" si="2"/>
        <v>3.3880804978383319E-2</v>
      </c>
    </row>
    <row r="120" spans="2:3" x14ac:dyDescent="0.3">
      <c r="B120">
        <f t="shared" si="3"/>
        <v>10.899999999999977</v>
      </c>
      <c r="C120">
        <f t="shared" si="2"/>
        <v>3.3599638092708405E-2</v>
      </c>
    </row>
    <row r="121" spans="2:3" x14ac:dyDescent="0.3">
      <c r="B121">
        <f t="shared" si="3"/>
        <v>10.999999999999977</v>
      </c>
      <c r="C121">
        <f t="shared" si="2"/>
        <v>3.3320804528737341E-2</v>
      </c>
    </row>
    <row r="122" spans="2:3" x14ac:dyDescent="0.3">
      <c r="B122">
        <f t="shared" si="3"/>
        <v>11.099999999999977</v>
      </c>
      <c r="C122">
        <f t="shared" si="2"/>
        <v>3.3044284922916133E-2</v>
      </c>
    </row>
    <row r="123" spans="2:3" x14ac:dyDescent="0.3">
      <c r="B123">
        <f t="shared" si="3"/>
        <v>11.199999999999976</v>
      </c>
      <c r="C123">
        <f t="shared" si="2"/>
        <v>3.2770060072383249E-2</v>
      </c>
    </row>
    <row r="124" spans="2:3" x14ac:dyDescent="0.3">
      <c r="B124">
        <f t="shared" si="3"/>
        <v>11.299999999999976</v>
      </c>
      <c r="C124">
        <f t="shared" si="2"/>
        <v>3.2498110933636089E-2</v>
      </c>
    </row>
    <row r="125" spans="2:3" x14ac:dyDescent="0.3">
      <c r="B125">
        <f t="shared" si="3"/>
        <v>11.399999999999975</v>
      </c>
      <c r="C125">
        <f t="shared" si="2"/>
        <v>3.2228418621208496E-2</v>
      </c>
    </row>
    <row r="126" spans="2:3" x14ac:dyDescent="0.3">
      <c r="B126">
        <f t="shared" si="3"/>
        <v>11.499999999999975</v>
      </c>
      <c r="C126">
        <f t="shared" si="2"/>
        <v>3.1960964406359288E-2</v>
      </c>
    </row>
    <row r="127" spans="2:3" x14ac:dyDescent="0.3">
      <c r="B127">
        <f t="shared" si="3"/>
        <v>11.599999999999975</v>
      </c>
      <c r="C127">
        <f t="shared" si="2"/>
        <v>3.1695729715771614E-2</v>
      </c>
    </row>
    <row r="128" spans="2:3" x14ac:dyDescent="0.3">
      <c r="B128">
        <f t="shared" si="3"/>
        <v>11.699999999999974</v>
      </c>
      <c r="C128">
        <f t="shared" si="2"/>
        <v>3.1432696130263144E-2</v>
      </c>
    </row>
    <row r="129" spans="2:3" x14ac:dyDescent="0.3">
      <c r="B129">
        <f t="shared" si="3"/>
        <v>11.799999999999974</v>
      </c>
      <c r="C129">
        <f t="shared" si="2"/>
        <v>3.1171845383506952E-2</v>
      </c>
    </row>
    <row r="130" spans="2:3" x14ac:dyDescent="0.3">
      <c r="B130">
        <f t="shared" si="3"/>
        <v>11.899999999999974</v>
      </c>
      <c r="C130">
        <f t="shared" si="2"/>
        <v>3.0913159360763026E-2</v>
      </c>
    </row>
    <row r="131" spans="2:3" x14ac:dyDescent="0.3">
      <c r="B131">
        <f t="shared" si="3"/>
        <v>11.999999999999973</v>
      </c>
      <c r="C131">
        <f t="shared" si="2"/>
        <v>3.0656620097620258E-2</v>
      </c>
    </row>
    <row r="132" spans="2:3" x14ac:dyDescent="0.3">
      <c r="B132">
        <f t="shared" si="3"/>
        <v>12.099999999999973</v>
      </c>
      <c r="C132">
        <f t="shared" si="2"/>
        <v>3.0402209778748957E-2</v>
      </c>
    </row>
    <row r="133" spans="2:3" x14ac:dyDescent="0.3">
      <c r="B133">
        <f t="shared" si="3"/>
        <v>12.199999999999973</v>
      </c>
      <c r="C133">
        <f t="shared" si="2"/>
        <v>3.0149910736663614E-2</v>
      </c>
    </row>
    <row r="134" spans="2:3" x14ac:dyDescent="0.3">
      <c r="B134">
        <f t="shared" si="3"/>
        <v>12.299999999999972</v>
      </c>
      <c r="C134">
        <f t="shared" si="2"/>
        <v>2.9899705450496035E-2</v>
      </c>
    </row>
    <row r="135" spans="2:3" x14ac:dyDescent="0.3">
      <c r="B135">
        <f t="shared" si="3"/>
        <v>12.399999999999972</v>
      </c>
      <c r="C135">
        <f t="shared" si="2"/>
        <v>2.9651576544778561E-2</v>
      </c>
    </row>
    <row r="136" spans="2:3" x14ac:dyDescent="0.3">
      <c r="B136">
        <f t="shared" si="3"/>
        <v>12.499999999999972</v>
      </c>
      <c r="C136">
        <f t="shared" si="2"/>
        <v>2.9405506788237477E-2</v>
      </c>
    </row>
    <row r="137" spans="2:3" x14ac:dyDescent="0.3">
      <c r="B137">
        <f t="shared" si="3"/>
        <v>12.599999999999971</v>
      </c>
      <c r="C137">
        <f t="shared" si="2"/>
        <v>2.9161479092596351E-2</v>
      </c>
    </row>
    <row r="138" spans="2:3" x14ac:dyDescent="0.3">
      <c r="B138">
        <f t="shared" si="3"/>
        <v>12.699999999999971</v>
      </c>
      <c r="C138">
        <f t="shared" si="2"/>
        <v>2.8919476511389354E-2</v>
      </c>
    </row>
    <row r="139" spans="2:3" x14ac:dyDescent="0.3">
      <c r="B139">
        <f t="shared" si="3"/>
        <v>12.799999999999971</v>
      </c>
      <c r="C139">
        <f t="shared" si="2"/>
        <v>2.8679482238784436E-2</v>
      </c>
    </row>
    <row r="140" spans="2:3" x14ac:dyDescent="0.3">
      <c r="B140">
        <f t="shared" si="3"/>
        <v>12.89999999999997</v>
      </c>
      <c r="C140">
        <f t="shared" ref="C140:C203" si="4">_xlfn.EXPON.DIST(B140,1/$C$2,0)</f>
        <v>2.8441479608416212E-2</v>
      </c>
    </row>
    <row r="141" spans="2:3" x14ac:dyDescent="0.3">
      <c r="B141">
        <f t="shared" ref="B141:B204" si="5">B140+0.1</f>
        <v>12.99999999999997</v>
      </c>
      <c r="C141">
        <f t="shared" si="4"/>
        <v>2.8205452092228585E-2</v>
      </c>
    </row>
    <row r="142" spans="2:3" x14ac:dyDescent="0.3">
      <c r="B142">
        <f t="shared" si="5"/>
        <v>13.099999999999969</v>
      </c>
      <c r="C142">
        <f t="shared" si="4"/>
        <v>2.7971383299326982E-2</v>
      </c>
    </row>
    <row r="143" spans="2:3" x14ac:dyDescent="0.3">
      <c r="B143">
        <f t="shared" si="5"/>
        <v>13.199999999999969</v>
      </c>
      <c r="C143">
        <f t="shared" si="4"/>
        <v>2.7739256974840032E-2</v>
      </c>
    </row>
    <row r="144" spans="2:3" x14ac:dyDescent="0.3">
      <c r="B144">
        <f t="shared" si="5"/>
        <v>13.299999999999969</v>
      </c>
      <c r="C144">
        <f t="shared" si="4"/>
        <v>2.7509056998790818E-2</v>
      </c>
    </row>
    <row r="145" spans="2:3" x14ac:dyDescent="0.3">
      <c r="B145">
        <f t="shared" si="5"/>
        <v>13.399999999999968</v>
      </c>
      <c r="C145">
        <f t="shared" si="4"/>
        <v>2.728076738497737E-2</v>
      </c>
    </row>
    <row r="146" spans="2:3" x14ac:dyDescent="0.3">
      <c r="B146">
        <f t="shared" si="5"/>
        <v>13.499999999999968</v>
      </c>
      <c r="C146">
        <f t="shared" si="4"/>
        <v>2.7054372279862546E-2</v>
      </c>
    </row>
    <row r="147" spans="2:3" x14ac:dyDescent="0.3">
      <c r="B147">
        <f t="shared" si="5"/>
        <v>13.599999999999968</v>
      </c>
      <c r="C147">
        <f t="shared" si="4"/>
        <v>2.6829855961473061E-2</v>
      </c>
    </row>
    <row r="148" spans="2:3" x14ac:dyDescent="0.3">
      <c r="B148">
        <f t="shared" si="5"/>
        <v>13.699999999999967</v>
      </c>
      <c r="C148">
        <f t="shared" si="4"/>
        <v>2.6607202838307691E-2</v>
      </c>
    </row>
    <row r="149" spans="2:3" x14ac:dyDescent="0.3">
      <c r="B149">
        <f t="shared" si="5"/>
        <v>13.799999999999967</v>
      </c>
      <c r="C149">
        <f t="shared" si="4"/>
        <v>2.6386397448254509E-2</v>
      </c>
    </row>
    <row r="150" spans="2:3" x14ac:dyDescent="0.3">
      <c r="B150">
        <f t="shared" si="5"/>
        <v>13.899999999999967</v>
      </c>
      <c r="C150">
        <f t="shared" si="4"/>
        <v>2.6167424457517133E-2</v>
      </c>
    </row>
    <row r="151" spans="2:3" x14ac:dyDescent="0.3">
      <c r="B151">
        <f t="shared" si="5"/>
        <v>13.999999999999966</v>
      </c>
      <c r="C151">
        <f t="shared" si="4"/>
        <v>2.5950268659549879E-2</v>
      </c>
    </row>
    <row r="152" spans="2:3" x14ac:dyDescent="0.3">
      <c r="B152">
        <f t="shared" si="5"/>
        <v>14.099999999999966</v>
      </c>
      <c r="C152">
        <f t="shared" si="4"/>
        <v>2.5734914974001728E-2</v>
      </c>
    </row>
    <row r="153" spans="2:3" x14ac:dyDescent="0.3">
      <c r="B153">
        <f t="shared" si="5"/>
        <v>14.199999999999966</v>
      </c>
      <c r="C153">
        <f t="shared" si="4"/>
        <v>2.5521348445669077E-2</v>
      </c>
    </row>
    <row r="154" spans="2:3" x14ac:dyDescent="0.3">
      <c r="B154">
        <f t="shared" si="5"/>
        <v>14.299999999999965</v>
      </c>
      <c r="C154">
        <f t="shared" si="4"/>
        <v>2.530955424345719E-2</v>
      </c>
    </row>
    <row r="155" spans="2:3" x14ac:dyDescent="0.3">
      <c r="B155">
        <f t="shared" si="5"/>
        <v>14.399999999999965</v>
      </c>
      <c r="C155">
        <f t="shared" si="4"/>
        <v>2.5099517659350246E-2</v>
      </c>
    </row>
    <row r="156" spans="2:3" x14ac:dyDescent="0.3">
      <c r="B156">
        <f t="shared" si="5"/>
        <v>14.499999999999964</v>
      </c>
      <c r="C156">
        <f t="shared" si="4"/>
        <v>2.4891224107389937E-2</v>
      </c>
    </row>
    <row r="157" spans="2:3" x14ac:dyDescent="0.3">
      <c r="B157">
        <f t="shared" si="5"/>
        <v>14.599999999999964</v>
      </c>
      <c r="C157">
        <f t="shared" si="4"/>
        <v>2.4684659122662551E-2</v>
      </c>
    </row>
    <row r="158" spans="2:3" x14ac:dyDescent="0.3">
      <c r="B158">
        <f t="shared" si="5"/>
        <v>14.699999999999964</v>
      </c>
      <c r="C158">
        <f t="shared" si="4"/>
        <v>2.4479808360294474E-2</v>
      </c>
    </row>
    <row r="159" spans="2:3" x14ac:dyDescent="0.3">
      <c r="B159">
        <f t="shared" si="5"/>
        <v>14.799999999999963</v>
      </c>
      <c r="C159">
        <f t="shared" si="4"/>
        <v>2.4276657594455995E-2</v>
      </c>
    </row>
    <row r="160" spans="2:3" x14ac:dyDescent="0.3">
      <c r="B160">
        <f t="shared" si="5"/>
        <v>14.899999999999963</v>
      </c>
      <c r="C160">
        <f t="shared" si="4"/>
        <v>2.4075192717373396E-2</v>
      </c>
    </row>
    <row r="161" spans="2:3" x14ac:dyDescent="0.3">
      <c r="B161">
        <f t="shared" si="5"/>
        <v>14.999999999999963</v>
      </c>
      <c r="C161">
        <f t="shared" si="4"/>
        <v>2.3875399738349248E-2</v>
      </c>
    </row>
    <row r="162" spans="2:3" x14ac:dyDescent="0.3">
      <c r="B162">
        <f t="shared" si="5"/>
        <v>15.099999999999962</v>
      </c>
      <c r="C162">
        <f t="shared" si="4"/>
        <v>2.3677264782790829E-2</v>
      </c>
    </row>
    <row r="163" spans="2:3" x14ac:dyDescent="0.3">
      <c r="B163">
        <f t="shared" si="5"/>
        <v>15.199999999999962</v>
      </c>
      <c r="C163">
        <f t="shared" si="4"/>
        <v>2.3480774091246603E-2</v>
      </c>
    </row>
    <row r="164" spans="2:3" x14ac:dyDescent="0.3">
      <c r="B164">
        <f t="shared" si="5"/>
        <v>15.299999999999962</v>
      </c>
      <c r="C164">
        <f t="shared" si="4"/>
        <v>2.3285914018450683E-2</v>
      </c>
    </row>
    <row r="165" spans="2:3" x14ac:dyDescent="0.3">
      <c r="B165">
        <f t="shared" si="5"/>
        <v>15.399999999999961</v>
      </c>
      <c r="C165">
        <f t="shared" si="4"/>
        <v>2.3092671032375268E-2</v>
      </c>
    </row>
    <row r="166" spans="2:3" x14ac:dyDescent="0.3">
      <c r="B166">
        <f t="shared" si="5"/>
        <v>15.499999999999961</v>
      </c>
      <c r="C166">
        <f t="shared" si="4"/>
        <v>2.2901031713290877E-2</v>
      </c>
    </row>
    <row r="167" spans="2:3" x14ac:dyDescent="0.3">
      <c r="B167">
        <f t="shared" si="5"/>
        <v>15.599999999999961</v>
      </c>
      <c r="C167">
        <f t="shared" si="4"/>
        <v>2.2710982752834456E-2</v>
      </c>
    </row>
    <row r="168" spans="2:3" x14ac:dyDescent="0.3">
      <c r="B168">
        <f t="shared" si="5"/>
        <v>15.69999999999996</v>
      </c>
      <c r="C168">
        <f t="shared" si="4"/>
        <v>2.2522510953085152E-2</v>
      </c>
    </row>
    <row r="169" spans="2:3" x14ac:dyDescent="0.3">
      <c r="B169">
        <f t="shared" si="5"/>
        <v>15.79999999999996</v>
      </c>
      <c r="C169">
        <f t="shared" si="4"/>
        <v>2.2335603225647788E-2</v>
      </c>
    </row>
    <row r="170" spans="2:3" x14ac:dyDescent="0.3">
      <c r="B170">
        <f t="shared" si="5"/>
        <v>15.899999999999959</v>
      </c>
      <c r="C170">
        <f t="shared" si="4"/>
        <v>2.2150246590743956E-2</v>
      </c>
    </row>
    <row r="171" spans="2:3" x14ac:dyDescent="0.3">
      <c r="B171">
        <f t="shared" si="5"/>
        <v>15.999999999999959</v>
      </c>
      <c r="C171">
        <f t="shared" si="4"/>
        <v>2.1966428176310636E-2</v>
      </c>
    </row>
    <row r="172" spans="2:3" x14ac:dyDescent="0.3">
      <c r="B172">
        <f t="shared" si="5"/>
        <v>16.099999999999959</v>
      </c>
      <c r="C172">
        <f t="shared" si="4"/>
        <v>2.1784135217106287E-2</v>
      </c>
    </row>
    <row r="173" spans="2:3" x14ac:dyDescent="0.3">
      <c r="B173">
        <f t="shared" si="5"/>
        <v>16.19999999999996</v>
      </c>
      <c r="C173">
        <f t="shared" si="4"/>
        <v>2.1603355053824366E-2</v>
      </c>
    </row>
    <row r="174" spans="2:3" x14ac:dyDescent="0.3">
      <c r="B174">
        <f t="shared" si="5"/>
        <v>16.299999999999962</v>
      </c>
      <c r="C174">
        <f t="shared" si="4"/>
        <v>2.1424075132214213E-2</v>
      </c>
    </row>
    <row r="175" spans="2:3" x14ac:dyDescent="0.3">
      <c r="B175">
        <f t="shared" si="5"/>
        <v>16.399999999999963</v>
      </c>
      <c r="C175">
        <f t="shared" si="4"/>
        <v>2.1246283002209227E-2</v>
      </c>
    </row>
    <row r="176" spans="2:3" x14ac:dyDescent="0.3">
      <c r="B176">
        <f t="shared" si="5"/>
        <v>16.499999999999964</v>
      </c>
      <c r="C176">
        <f t="shared" si="4"/>
        <v>2.1069966317062268E-2</v>
      </c>
    </row>
    <row r="177" spans="2:3" x14ac:dyDescent="0.3">
      <c r="B177">
        <f t="shared" si="5"/>
        <v>16.599999999999966</v>
      </c>
      <c r="C177">
        <f t="shared" si="4"/>
        <v>2.0895112832488228E-2</v>
      </c>
    </row>
    <row r="178" spans="2:3" x14ac:dyDescent="0.3">
      <c r="B178">
        <f t="shared" si="5"/>
        <v>16.699999999999967</v>
      </c>
      <c r="C178">
        <f t="shared" si="4"/>
        <v>2.0721710405813734E-2</v>
      </c>
    </row>
    <row r="179" spans="2:3" x14ac:dyDescent="0.3">
      <c r="B179">
        <f t="shared" si="5"/>
        <v>16.799999999999969</v>
      </c>
      <c r="C179">
        <f t="shared" si="4"/>
        <v>2.0549746995133927E-2</v>
      </c>
    </row>
    <row r="180" spans="2:3" x14ac:dyDescent="0.3">
      <c r="B180">
        <f t="shared" si="5"/>
        <v>16.89999999999997</v>
      </c>
      <c r="C180">
        <f t="shared" si="4"/>
        <v>2.0379210658476171E-2</v>
      </c>
    </row>
    <row r="181" spans="2:3" x14ac:dyDescent="0.3">
      <c r="B181">
        <f t="shared" si="5"/>
        <v>16.999999999999972</v>
      </c>
      <c r="C181">
        <f t="shared" si="4"/>
        <v>2.0210089552970774E-2</v>
      </c>
    </row>
    <row r="182" spans="2:3" x14ac:dyDescent="0.3">
      <c r="B182">
        <f t="shared" si="5"/>
        <v>17.099999999999973</v>
      </c>
      <c r="C182">
        <f t="shared" si="4"/>
        <v>2.0042371934028559E-2</v>
      </c>
    </row>
    <row r="183" spans="2:3" x14ac:dyDescent="0.3">
      <c r="B183">
        <f t="shared" si="5"/>
        <v>17.199999999999974</v>
      </c>
      <c r="C183">
        <f t="shared" si="4"/>
        <v>1.9876046154525245E-2</v>
      </c>
    </row>
    <row r="184" spans="2:3" x14ac:dyDescent="0.3">
      <c r="B184">
        <f t="shared" si="5"/>
        <v>17.299999999999976</v>
      </c>
      <c r="C184">
        <f t="shared" si="4"/>
        <v>1.9711100663992641E-2</v>
      </c>
    </row>
    <row r="185" spans="2:3" x14ac:dyDescent="0.3">
      <c r="B185">
        <f t="shared" si="5"/>
        <v>17.399999999999977</v>
      </c>
      <c r="C185">
        <f t="shared" si="4"/>
        <v>1.9547524007816508E-2</v>
      </c>
    </row>
    <row r="186" spans="2:3" x14ac:dyDescent="0.3">
      <c r="B186">
        <f t="shared" si="5"/>
        <v>17.499999999999979</v>
      </c>
      <c r="C186">
        <f t="shared" si="4"/>
        <v>1.9385304826441088E-2</v>
      </c>
    </row>
    <row r="187" spans="2:3" x14ac:dyDescent="0.3">
      <c r="B187">
        <f t="shared" si="5"/>
        <v>17.59999999999998</v>
      </c>
      <c r="C187">
        <f t="shared" si="4"/>
        <v>1.9224431854580268E-2</v>
      </c>
    </row>
    <row r="188" spans="2:3" x14ac:dyDescent="0.3">
      <c r="B188">
        <f t="shared" si="5"/>
        <v>17.699999999999982</v>
      </c>
      <c r="C188">
        <f t="shared" si="4"/>
        <v>1.9064893920435234E-2</v>
      </c>
    </row>
    <row r="189" spans="2:3" x14ac:dyDescent="0.3">
      <c r="B189">
        <f t="shared" si="5"/>
        <v>17.799999999999983</v>
      </c>
      <c r="C189">
        <f t="shared" si="4"/>
        <v>1.8906679944918667E-2</v>
      </c>
    </row>
    <row r="190" spans="2:3" x14ac:dyDescent="0.3">
      <c r="B190">
        <f t="shared" si="5"/>
        <v>17.899999999999984</v>
      </c>
      <c r="C190">
        <f t="shared" si="4"/>
        <v>1.874977894088535E-2</v>
      </c>
    </row>
    <row r="191" spans="2:3" x14ac:dyDescent="0.3">
      <c r="B191">
        <f t="shared" si="5"/>
        <v>17.999999999999986</v>
      </c>
      <c r="C191">
        <f t="shared" si="4"/>
        <v>1.8594180012369177E-2</v>
      </c>
    </row>
    <row r="192" spans="2:3" x14ac:dyDescent="0.3">
      <c r="B192">
        <f t="shared" si="5"/>
        <v>18.099999999999987</v>
      </c>
      <c r="C192">
        <f t="shared" si="4"/>
        <v>1.8439872353826457E-2</v>
      </c>
    </row>
    <row r="193" spans="2:3" x14ac:dyDescent="0.3">
      <c r="B193">
        <f t="shared" si="5"/>
        <v>18.199999999999989</v>
      </c>
      <c r="C193">
        <f t="shared" si="4"/>
        <v>1.8286845249385567E-2</v>
      </c>
    </row>
    <row r="194" spans="2:3" x14ac:dyDescent="0.3">
      <c r="B194">
        <f t="shared" si="5"/>
        <v>18.29999999999999</v>
      </c>
      <c r="C194">
        <f t="shared" si="4"/>
        <v>1.8135088072102755E-2</v>
      </c>
    </row>
    <row r="195" spans="2:3" x14ac:dyDescent="0.3">
      <c r="B195">
        <f t="shared" si="5"/>
        <v>18.399999999999991</v>
      </c>
      <c r="C195">
        <f t="shared" si="4"/>
        <v>1.7984590283224161E-2</v>
      </c>
    </row>
    <row r="196" spans="2:3" x14ac:dyDescent="0.3">
      <c r="B196">
        <f t="shared" si="5"/>
        <v>18.499999999999993</v>
      </c>
      <c r="C196">
        <f t="shared" si="4"/>
        <v>1.7835341431453967E-2</v>
      </c>
    </row>
    <row r="197" spans="2:3" x14ac:dyDescent="0.3">
      <c r="B197">
        <f t="shared" si="5"/>
        <v>18.599999999999994</v>
      </c>
      <c r="C197">
        <f t="shared" si="4"/>
        <v>1.7687331152228598E-2</v>
      </c>
    </row>
    <row r="198" spans="2:3" x14ac:dyDescent="0.3">
      <c r="B198">
        <f t="shared" si="5"/>
        <v>18.699999999999996</v>
      </c>
      <c r="C198">
        <f t="shared" si="4"/>
        <v>1.7540549166996957E-2</v>
      </c>
    </row>
    <row r="199" spans="2:3" x14ac:dyDescent="0.3">
      <c r="B199">
        <f t="shared" si="5"/>
        <v>18.799999999999997</v>
      </c>
      <c r="C199">
        <f t="shared" si="4"/>
        <v>1.7394985282506638E-2</v>
      </c>
    </row>
    <row r="200" spans="2:3" x14ac:dyDescent="0.3">
      <c r="B200">
        <f t="shared" si="5"/>
        <v>18.899999999999999</v>
      </c>
      <c r="C200">
        <f t="shared" si="4"/>
        <v>1.7250629390096056E-2</v>
      </c>
    </row>
    <row r="201" spans="2:3" x14ac:dyDescent="0.3">
      <c r="B201">
        <f t="shared" si="5"/>
        <v>19</v>
      </c>
      <c r="C201">
        <f t="shared" si="4"/>
        <v>1.7107471464992439E-2</v>
      </c>
    </row>
    <row r="202" spans="2:3" x14ac:dyDescent="0.3">
      <c r="B202">
        <f t="shared" si="5"/>
        <v>19.100000000000001</v>
      </c>
      <c r="C202">
        <f t="shared" si="4"/>
        <v>1.6965501565615684E-2</v>
      </c>
    </row>
    <row r="203" spans="2:3" x14ac:dyDescent="0.3">
      <c r="B203">
        <f t="shared" si="5"/>
        <v>19.200000000000003</v>
      </c>
      <c r="C203">
        <f t="shared" si="4"/>
        <v>1.6824709832887946E-2</v>
      </c>
    </row>
    <row r="204" spans="2:3" x14ac:dyDescent="0.3">
      <c r="B204">
        <f t="shared" si="5"/>
        <v>19.300000000000004</v>
      </c>
      <c r="C204">
        <f t="shared" ref="C204:C267" si="6">_xlfn.EXPON.DIST(B204,1/$C$2,0)</f>
        <v>1.6685086489548979E-2</v>
      </c>
    </row>
    <row r="205" spans="2:3" x14ac:dyDescent="0.3">
      <c r="B205">
        <f t="shared" ref="B205:B268" si="7">B204+0.1</f>
        <v>19.400000000000006</v>
      </c>
      <c r="C205">
        <f t="shared" si="6"/>
        <v>1.6546621839477166E-2</v>
      </c>
    </row>
    <row r="206" spans="2:3" x14ac:dyDescent="0.3">
      <c r="B206">
        <f t="shared" si="7"/>
        <v>19.500000000000007</v>
      </c>
      <c r="C206">
        <f t="shared" si="6"/>
        <v>1.6409306267016165E-2</v>
      </c>
    </row>
    <row r="207" spans="2:3" x14ac:dyDescent="0.3">
      <c r="B207">
        <f t="shared" si="7"/>
        <v>19.600000000000009</v>
      </c>
      <c r="C207">
        <f t="shared" si="6"/>
        <v>1.6273130236307134E-2</v>
      </c>
    </row>
    <row r="208" spans="2:3" x14ac:dyDescent="0.3">
      <c r="B208">
        <f t="shared" si="7"/>
        <v>19.70000000000001</v>
      </c>
      <c r="C208">
        <f t="shared" si="6"/>
        <v>1.6138084290626558E-2</v>
      </c>
    </row>
    <row r="209" spans="2:3" x14ac:dyDescent="0.3">
      <c r="B209">
        <f t="shared" si="7"/>
        <v>19.800000000000011</v>
      </c>
      <c r="C209">
        <f t="shared" si="6"/>
        <v>1.6004159051729496E-2</v>
      </c>
    </row>
    <row r="210" spans="2:3" x14ac:dyDescent="0.3">
      <c r="B210">
        <f t="shared" si="7"/>
        <v>19.900000000000013</v>
      </c>
      <c r="C210">
        <f t="shared" si="6"/>
        <v>1.5871345219198304E-2</v>
      </c>
    </row>
    <row r="211" spans="2:3" x14ac:dyDescent="0.3">
      <c r="B211">
        <f t="shared" si="7"/>
        <v>20.000000000000014</v>
      </c>
      <c r="C211">
        <f t="shared" si="6"/>
        <v>1.5739633569796799E-2</v>
      </c>
    </row>
    <row r="212" spans="2:3" x14ac:dyDescent="0.3">
      <c r="B212">
        <f t="shared" si="7"/>
        <v>20.100000000000016</v>
      </c>
      <c r="C212">
        <f t="shared" si="6"/>
        <v>1.5609014956829733E-2</v>
      </c>
    </row>
    <row r="213" spans="2:3" x14ac:dyDescent="0.3">
      <c r="B213">
        <f t="shared" si="7"/>
        <v>20.200000000000017</v>
      </c>
      <c r="C213">
        <f t="shared" si="6"/>
        <v>1.5479480309507592E-2</v>
      </c>
    </row>
    <row r="214" spans="2:3" x14ac:dyDescent="0.3">
      <c r="B214">
        <f t="shared" si="7"/>
        <v>20.300000000000018</v>
      </c>
      <c r="C214">
        <f t="shared" si="6"/>
        <v>1.5351020632316702E-2</v>
      </c>
    </row>
    <row r="215" spans="2:3" x14ac:dyDescent="0.3">
      <c r="B215">
        <f t="shared" si="7"/>
        <v>20.40000000000002</v>
      </c>
      <c r="C215">
        <f t="shared" si="6"/>
        <v>1.5223627004394532E-2</v>
      </c>
    </row>
    <row r="216" spans="2:3" x14ac:dyDescent="0.3">
      <c r="B216">
        <f t="shared" si="7"/>
        <v>20.500000000000021</v>
      </c>
      <c r="C216">
        <f t="shared" si="6"/>
        <v>1.5097290578910152E-2</v>
      </c>
    </row>
    <row r="217" spans="2:3" x14ac:dyDescent="0.3">
      <c r="B217">
        <f t="shared" si="7"/>
        <v>20.600000000000023</v>
      </c>
      <c r="C217">
        <f t="shared" si="6"/>
        <v>1.497200258244992E-2</v>
      </c>
    </row>
    <row r="218" spans="2:3" x14ac:dyDescent="0.3">
      <c r="B218">
        <f t="shared" si="7"/>
        <v>20.700000000000024</v>
      </c>
      <c r="C218">
        <f t="shared" si="6"/>
        <v>1.4847754314408174E-2</v>
      </c>
    </row>
    <row r="219" spans="2:3" x14ac:dyDescent="0.3">
      <c r="B219">
        <f t="shared" si="7"/>
        <v>20.800000000000026</v>
      </c>
      <c r="C219">
        <f t="shared" si="6"/>
        <v>1.472453714638303E-2</v>
      </c>
    </row>
    <row r="220" spans="2:3" x14ac:dyDescent="0.3">
      <c r="B220">
        <f t="shared" si="7"/>
        <v>20.900000000000027</v>
      </c>
      <c r="C220">
        <f t="shared" si="6"/>
        <v>1.4602342521577195E-2</v>
      </c>
    </row>
    <row r="221" spans="2:3" x14ac:dyDescent="0.3">
      <c r="B221">
        <f t="shared" si="7"/>
        <v>21.000000000000028</v>
      </c>
      <c r="C221">
        <f t="shared" si="6"/>
        <v>1.4481161954203729E-2</v>
      </c>
    </row>
    <row r="222" spans="2:3" x14ac:dyDescent="0.3">
      <c r="B222">
        <f t="shared" si="7"/>
        <v>21.10000000000003</v>
      </c>
      <c r="C222">
        <f t="shared" si="6"/>
        <v>1.4360987028896745E-2</v>
      </c>
    </row>
    <row r="223" spans="2:3" x14ac:dyDescent="0.3">
      <c r="B223">
        <f t="shared" si="7"/>
        <v>21.200000000000031</v>
      </c>
      <c r="C223">
        <f t="shared" si="6"/>
        <v>1.424180940012703E-2</v>
      </c>
    </row>
    <row r="224" spans="2:3" x14ac:dyDescent="0.3">
      <c r="B224">
        <f t="shared" si="7"/>
        <v>21.300000000000033</v>
      </c>
      <c r="C224">
        <f t="shared" si="6"/>
        <v>1.4123620791622472E-2</v>
      </c>
    </row>
    <row r="225" spans="2:3" x14ac:dyDescent="0.3">
      <c r="B225">
        <f t="shared" si="7"/>
        <v>21.400000000000034</v>
      </c>
      <c r="C225">
        <f t="shared" si="6"/>
        <v>1.4006412995793307E-2</v>
      </c>
    </row>
    <row r="226" spans="2:3" x14ac:dyDescent="0.3">
      <c r="B226">
        <f t="shared" si="7"/>
        <v>21.500000000000036</v>
      </c>
      <c r="C226">
        <f t="shared" si="6"/>
        <v>1.3890177873162171E-2</v>
      </c>
    </row>
    <row r="227" spans="2:3" x14ac:dyDescent="0.3">
      <c r="B227">
        <f t="shared" si="7"/>
        <v>21.600000000000037</v>
      </c>
      <c r="C227">
        <f t="shared" si="6"/>
        <v>1.3774907351798838E-2</v>
      </c>
    </row>
    <row r="228" spans="2:3" x14ac:dyDescent="0.3">
      <c r="B228">
        <f t="shared" si="7"/>
        <v>21.700000000000038</v>
      </c>
      <c r="C228">
        <f t="shared" si="6"/>
        <v>1.3660593426759661E-2</v>
      </c>
    </row>
    <row r="229" spans="2:3" x14ac:dyDescent="0.3">
      <c r="B229">
        <f t="shared" si="7"/>
        <v>21.80000000000004</v>
      </c>
      <c r="C229">
        <f t="shared" si="6"/>
        <v>1.3547228159531684E-2</v>
      </c>
    </row>
    <row r="230" spans="2:3" x14ac:dyDescent="0.3">
      <c r="B230">
        <f t="shared" si="7"/>
        <v>21.900000000000041</v>
      </c>
      <c r="C230">
        <f t="shared" si="6"/>
        <v>1.3434803677481353E-2</v>
      </c>
    </row>
    <row r="231" spans="2:3" x14ac:dyDescent="0.3">
      <c r="B231">
        <f t="shared" si="7"/>
        <v>22.000000000000043</v>
      </c>
      <c r="C231">
        <f t="shared" si="6"/>
        <v>1.3323312173307778E-2</v>
      </c>
    </row>
    <row r="232" spans="2:3" x14ac:dyDescent="0.3">
      <c r="B232">
        <f t="shared" si="7"/>
        <v>22.100000000000044</v>
      </c>
      <c r="C232">
        <f t="shared" si="6"/>
        <v>1.3212745904500592E-2</v>
      </c>
    </row>
    <row r="233" spans="2:3" x14ac:dyDescent="0.3">
      <c r="B233">
        <f t="shared" si="7"/>
        <v>22.200000000000045</v>
      </c>
      <c r="C233">
        <f t="shared" si="6"/>
        <v>1.3103097192802254E-2</v>
      </c>
    </row>
    <row r="234" spans="2:3" x14ac:dyDescent="0.3">
      <c r="B234">
        <f t="shared" si="7"/>
        <v>22.300000000000047</v>
      </c>
      <c r="C234">
        <f t="shared" si="6"/>
        <v>1.2994358423674818E-2</v>
      </c>
    </row>
    <row r="235" spans="2:3" x14ac:dyDescent="0.3">
      <c r="B235">
        <f t="shared" si="7"/>
        <v>22.400000000000048</v>
      </c>
      <c r="C235">
        <f t="shared" si="6"/>
        <v>1.2886522045771183E-2</v>
      </c>
    </row>
    <row r="236" spans="2:3" x14ac:dyDescent="0.3">
      <c r="B236">
        <f t="shared" si="7"/>
        <v>22.50000000000005</v>
      </c>
      <c r="C236">
        <f t="shared" si="6"/>
        <v>1.2779580570410655E-2</v>
      </c>
    </row>
    <row r="237" spans="2:3" x14ac:dyDescent="0.3">
      <c r="B237">
        <f t="shared" si="7"/>
        <v>22.600000000000051</v>
      </c>
      <c r="C237">
        <f t="shared" si="6"/>
        <v>1.2673526571058906E-2</v>
      </c>
    </row>
    <row r="238" spans="2:3" x14ac:dyDescent="0.3">
      <c r="B238">
        <f t="shared" si="7"/>
        <v>22.700000000000053</v>
      </c>
      <c r="C238">
        <f t="shared" si="6"/>
        <v>1.2568352682812256E-2</v>
      </c>
    </row>
    <row r="239" spans="2:3" x14ac:dyDescent="0.3">
      <c r="B239">
        <f t="shared" si="7"/>
        <v>22.800000000000054</v>
      </c>
      <c r="C239">
        <f t="shared" si="6"/>
        <v>1.2464051601886199E-2</v>
      </c>
    </row>
    <row r="240" spans="2:3" x14ac:dyDescent="0.3">
      <c r="B240">
        <f t="shared" si="7"/>
        <v>22.900000000000055</v>
      </c>
      <c r="C240">
        <f t="shared" si="6"/>
        <v>1.2360616085108193E-2</v>
      </c>
    </row>
    <row r="241" spans="2:3" x14ac:dyDescent="0.3">
      <c r="B241">
        <f t="shared" si="7"/>
        <v>23.000000000000057</v>
      </c>
      <c r="C241">
        <f t="shared" si="6"/>
        <v>1.2258038949414678E-2</v>
      </c>
    </row>
    <row r="242" spans="2:3" x14ac:dyDescent="0.3">
      <c r="B242">
        <f t="shared" si="7"/>
        <v>23.100000000000058</v>
      </c>
      <c r="C242">
        <f t="shared" si="6"/>
        <v>1.2156313071352225E-2</v>
      </c>
    </row>
    <row r="243" spans="2:3" x14ac:dyDescent="0.3">
      <c r="B243">
        <f t="shared" si="7"/>
        <v>23.20000000000006</v>
      </c>
      <c r="C243">
        <f t="shared" si="6"/>
        <v>1.2055431386582863E-2</v>
      </c>
    </row>
    <row r="244" spans="2:3" x14ac:dyDescent="0.3">
      <c r="B244">
        <f t="shared" si="7"/>
        <v>23.300000000000061</v>
      </c>
      <c r="C244">
        <f t="shared" si="6"/>
        <v>1.1955386889393498E-2</v>
      </c>
    </row>
    <row r="245" spans="2:3" x14ac:dyDescent="0.3">
      <c r="B245">
        <f t="shared" si="7"/>
        <v>23.400000000000063</v>
      </c>
      <c r="C245">
        <f t="shared" si="6"/>
        <v>1.1856172632209403E-2</v>
      </c>
    </row>
    <row r="246" spans="2:3" x14ac:dyDescent="0.3">
      <c r="B246">
        <f t="shared" si="7"/>
        <v>23.500000000000064</v>
      </c>
      <c r="C246">
        <f t="shared" si="6"/>
        <v>1.1757781725111729E-2</v>
      </c>
    </row>
    <row r="247" spans="2:3" x14ac:dyDescent="0.3">
      <c r="B247">
        <f t="shared" si="7"/>
        <v>23.600000000000065</v>
      </c>
      <c r="C247">
        <f t="shared" si="6"/>
        <v>1.1660207335359052E-2</v>
      </c>
    </row>
    <row r="248" spans="2:3" x14ac:dyDescent="0.3">
      <c r="B248">
        <f t="shared" si="7"/>
        <v>23.700000000000067</v>
      </c>
      <c r="C248">
        <f t="shared" si="6"/>
        <v>1.1563442686912876E-2</v>
      </c>
    </row>
    <row r="249" spans="2:3" x14ac:dyDescent="0.3">
      <c r="B249">
        <f t="shared" si="7"/>
        <v>23.800000000000068</v>
      </c>
      <c r="C249">
        <f t="shared" si="6"/>
        <v>1.1467481059967054E-2</v>
      </c>
    </row>
    <row r="250" spans="2:3" x14ac:dyDescent="0.3">
      <c r="B250">
        <f t="shared" si="7"/>
        <v>23.90000000000007</v>
      </c>
      <c r="C250">
        <f t="shared" si="6"/>
        <v>1.137231579048115E-2</v>
      </c>
    </row>
    <row r="251" spans="2:3" x14ac:dyDescent="0.3">
      <c r="B251">
        <f t="shared" si="7"/>
        <v>24.000000000000071</v>
      </c>
      <c r="C251">
        <f t="shared" si="6"/>
        <v>1.1277940269717658E-2</v>
      </c>
    </row>
    <row r="252" spans="2:3" x14ac:dyDescent="0.3">
      <c r="B252">
        <f t="shared" si="7"/>
        <v>24.100000000000072</v>
      </c>
      <c r="C252">
        <f t="shared" si="6"/>
        <v>1.1184347943783037E-2</v>
      </c>
    </row>
    <row r="253" spans="2:3" x14ac:dyDescent="0.3">
      <c r="B253">
        <f t="shared" si="7"/>
        <v>24.200000000000074</v>
      </c>
      <c r="C253">
        <f t="shared" si="6"/>
        <v>1.1091532313172586E-2</v>
      </c>
    </row>
    <row r="254" spans="2:3" x14ac:dyDescent="0.3">
      <c r="B254">
        <f t="shared" si="7"/>
        <v>24.300000000000075</v>
      </c>
      <c r="C254">
        <f t="shared" si="6"/>
        <v>1.0999486932319115E-2</v>
      </c>
    </row>
    <row r="255" spans="2:3" x14ac:dyDescent="0.3">
      <c r="B255">
        <f t="shared" si="7"/>
        <v>24.400000000000077</v>
      </c>
      <c r="C255">
        <f t="shared" si="6"/>
        <v>1.0908205409145293E-2</v>
      </c>
    </row>
    <row r="256" spans="2:3" x14ac:dyDescent="0.3">
      <c r="B256">
        <f t="shared" si="7"/>
        <v>24.500000000000078</v>
      </c>
      <c r="C256">
        <f t="shared" si="6"/>
        <v>1.081768140461976E-2</v>
      </c>
    </row>
    <row r="257" spans="2:3" x14ac:dyDescent="0.3">
      <c r="B257">
        <f t="shared" si="7"/>
        <v>24.60000000000008</v>
      </c>
      <c r="C257">
        <f t="shared" si="6"/>
        <v>1.0727908632316947E-2</v>
      </c>
    </row>
    <row r="258" spans="2:3" x14ac:dyDescent="0.3">
      <c r="B258">
        <f t="shared" si="7"/>
        <v>24.700000000000081</v>
      </c>
      <c r="C258">
        <f t="shared" si="6"/>
        <v>1.0638880857980475E-2</v>
      </c>
    </row>
    <row r="259" spans="2:3" x14ac:dyDescent="0.3">
      <c r="B259">
        <f t="shared" si="7"/>
        <v>24.800000000000082</v>
      </c>
      <c r="C259">
        <f t="shared" si="6"/>
        <v>1.0550591899090226E-2</v>
      </c>
    </row>
    <row r="260" spans="2:3" x14ac:dyDescent="0.3">
      <c r="B260">
        <f t="shared" si="7"/>
        <v>24.900000000000084</v>
      </c>
      <c r="C260">
        <f t="shared" si="6"/>
        <v>1.046303562443303E-2</v>
      </c>
    </row>
    <row r="261" spans="2:3" x14ac:dyDescent="0.3">
      <c r="B261">
        <f t="shared" si="7"/>
        <v>25.000000000000085</v>
      </c>
      <c r="C261">
        <f t="shared" si="6"/>
        <v>1.0376205953676845E-2</v>
      </c>
    </row>
    <row r="262" spans="2:3" x14ac:dyDescent="0.3">
      <c r="B262">
        <f t="shared" si="7"/>
        <v>25.100000000000087</v>
      </c>
      <c r="C262">
        <f t="shared" si="6"/>
        <v>1.0290096856948523E-2</v>
      </c>
    </row>
    <row r="263" spans="2:3" x14ac:dyDescent="0.3">
      <c r="B263">
        <f t="shared" si="7"/>
        <v>25.200000000000088</v>
      </c>
      <c r="C263">
        <f t="shared" si="6"/>
        <v>1.0204702354415085E-2</v>
      </c>
    </row>
    <row r="264" spans="2:3" x14ac:dyDescent="0.3">
      <c r="B264">
        <f t="shared" si="7"/>
        <v>25.30000000000009</v>
      </c>
      <c r="C264">
        <f t="shared" si="6"/>
        <v>1.0120016515868422E-2</v>
      </c>
    </row>
    <row r="265" spans="2:3" x14ac:dyDescent="0.3">
      <c r="B265">
        <f t="shared" si="7"/>
        <v>25.400000000000091</v>
      </c>
      <c r="C265">
        <f t="shared" si="6"/>
        <v>1.0036033460313483E-2</v>
      </c>
    </row>
    <row r="266" spans="2:3" x14ac:dyDescent="0.3">
      <c r="B266">
        <f t="shared" si="7"/>
        <v>25.500000000000092</v>
      </c>
      <c r="C266">
        <f t="shared" si="6"/>
        <v>9.9527473555598919E-3</v>
      </c>
    </row>
    <row r="267" spans="2:3" x14ac:dyDescent="0.3">
      <c r="B267">
        <f t="shared" si="7"/>
        <v>25.600000000000094</v>
      </c>
      <c r="C267">
        <f t="shared" si="6"/>
        <v>9.8701524178168992E-3</v>
      </c>
    </row>
    <row r="268" spans="2:3" x14ac:dyDescent="0.3">
      <c r="B268">
        <f t="shared" si="7"/>
        <v>25.700000000000095</v>
      </c>
      <c r="C268">
        <f t="shared" ref="C268:C331" si="8">_xlfn.EXPON.DIST(B268,1/$C$2,0)</f>
        <v>9.7882429112917425E-3</v>
      </c>
    </row>
    <row r="269" spans="2:3" x14ac:dyDescent="0.3">
      <c r="B269">
        <f t="shared" ref="B269:B332" si="9">B268+0.1</f>
        <v>25.800000000000097</v>
      </c>
      <c r="C269">
        <f t="shared" si="8"/>
        <v>9.7070131477913352E-3</v>
      </c>
    </row>
    <row r="270" spans="2:3" x14ac:dyDescent="0.3">
      <c r="B270">
        <f t="shared" si="9"/>
        <v>25.900000000000098</v>
      </c>
      <c r="C270">
        <f t="shared" si="8"/>
        <v>9.6264574863272334E-3</v>
      </c>
    </row>
    <row r="271" spans="2:3" x14ac:dyDescent="0.3">
      <c r="B271">
        <f t="shared" si="9"/>
        <v>26.000000000000099</v>
      </c>
      <c r="C271">
        <f t="shared" si="8"/>
        <v>9.5465703327238978E-3</v>
      </c>
    </row>
    <row r="272" spans="2:3" x14ac:dyDescent="0.3">
      <c r="B272">
        <f t="shared" si="9"/>
        <v>26.100000000000101</v>
      </c>
      <c r="C272">
        <f t="shared" si="8"/>
        <v>9.467346139230233E-3</v>
      </c>
    </row>
    <row r="273" spans="2:3" x14ac:dyDescent="0.3">
      <c r="B273">
        <f t="shared" si="9"/>
        <v>26.200000000000102</v>
      </c>
      <c r="C273">
        <f t="shared" si="8"/>
        <v>9.3887794041342936E-3</v>
      </c>
    </row>
    <row r="274" spans="2:3" x14ac:dyDescent="0.3">
      <c r="B274">
        <f t="shared" si="9"/>
        <v>26.300000000000104</v>
      </c>
      <c r="C274">
        <f t="shared" si="8"/>
        <v>9.3108646713812304E-3</v>
      </c>
    </row>
    <row r="275" spans="2:3" x14ac:dyDescent="0.3">
      <c r="B275">
        <f t="shared" si="9"/>
        <v>26.400000000000105</v>
      </c>
      <c r="C275">
        <f t="shared" si="8"/>
        <v>9.2335965301944094E-3</v>
      </c>
    </row>
    <row r="276" spans="2:3" x14ac:dyDescent="0.3">
      <c r="B276">
        <f t="shared" si="9"/>
        <v>26.500000000000107</v>
      </c>
      <c r="C276">
        <f t="shared" si="8"/>
        <v>9.1569696146996359E-3</v>
      </c>
    </row>
    <row r="277" spans="2:3" x14ac:dyDescent="0.3">
      <c r="B277">
        <f t="shared" si="9"/>
        <v>26.600000000000108</v>
      </c>
      <c r="C277">
        <f t="shared" si="8"/>
        <v>9.080978603552536E-3</v>
      </c>
    </row>
    <row r="278" spans="2:3" x14ac:dyDescent="0.3">
      <c r="B278">
        <f t="shared" si="9"/>
        <v>26.700000000000109</v>
      </c>
      <c r="C278">
        <f t="shared" si="8"/>
        <v>9.0056182195690244E-3</v>
      </c>
    </row>
    <row r="279" spans="2:3" x14ac:dyDescent="0.3">
      <c r="B279">
        <f t="shared" si="9"/>
        <v>26.800000000000111</v>
      </c>
      <c r="C279">
        <f t="shared" si="8"/>
        <v>8.9308832293588138E-3</v>
      </c>
    </row>
    <row r="280" spans="2:3" x14ac:dyDescent="0.3">
      <c r="B280">
        <f t="shared" si="9"/>
        <v>26.900000000000112</v>
      </c>
      <c r="C280">
        <f t="shared" si="8"/>
        <v>8.856768442961991E-3</v>
      </c>
    </row>
    <row r="281" spans="2:3" x14ac:dyDescent="0.3">
      <c r="B281">
        <f t="shared" si="9"/>
        <v>27.000000000000114</v>
      </c>
      <c r="C281">
        <f t="shared" si="8"/>
        <v>8.7832687134886123E-3</v>
      </c>
    </row>
    <row r="282" spans="2:3" x14ac:dyDescent="0.3">
      <c r="B282">
        <f t="shared" si="9"/>
        <v>27.100000000000115</v>
      </c>
      <c r="C282">
        <f t="shared" si="8"/>
        <v>8.7103789367612532E-3</v>
      </c>
    </row>
    <row r="283" spans="2:3" x14ac:dyDescent="0.3">
      <c r="B283">
        <f t="shared" si="9"/>
        <v>27.200000000000117</v>
      </c>
      <c r="C283">
        <f t="shared" si="8"/>
        <v>8.6380940509605698E-3</v>
      </c>
    </row>
    <row r="284" spans="2:3" x14ac:dyDescent="0.3">
      <c r="B284">
        <f t="shared" si="9"/>
        <v>27.300000000000118</v>
      </c>
      <c r="C284">
        <f t="shared" si="8"/>
        <v>8.5664090362737831E-3</v>
      </c>
    </row>
    <row r="285" spans="2:3" x14ac:dyDescent="0.3">
      <c r="B285">
        <f t="shared" si="9"/>
        <v>27.400000000000119</v>
      </c>
      <c r="C285">
        <f t="shared" si="8"/>
        <v>8.4953189145460586E-3</v>
      </c>
    </row>
    <row r="286" spans="2:3" x14ac:dyDescent="0.3">
      <c r="B286">
        <f t="shared" si="9"/>
        <v>27.500000000000121</v>
      </c>
      <c r="C286">
        <f t="shared" si="8"/>
        <v>8.4248187489348141E-3</v>
      </c>
    </row>
    <row r="287" spans="2:3" x14ac:dyDescent="0.3">
      <c r="B287">
        <f t="shared" si="9"/>
        <v>27.600000000000122</v>
      </c>
      <c r="C287">
        <f t="shared" si="8"/>
        <v>8.3549036435668928E-3</v>
      </c>
    </row>
    <row r="288" spans="2:3" x14ac:dyDescent="0.3">
      <c r="B288">
        <f t="shared" si="9"/>
        <v>27.700000000000124</v>
      </c>
      <c r="C288">
        <f t="shared" si="8"/>
        <v>8.2855687431985427E-3</v>
      </c>
    </row>
    <row r="289" spans="2:3" x14ac:dyDescent="0.3">
      <c r="B289">
        <f t="shared" si="9"/>
        <v>27.800000000000125</v>
      </c>
      <c r="C289">
        <f t="shared" si="8"/>
        <v>8.2168092328782586E-3</v>
      </c>
    </row>
    <row r="290" spans="2:3" x14ac:dyDescent="0.3">
      <c r="B290">
        <f t="shared" si="9"/>
        <v>27.900000000000126</v>
      </c>
      <c r="C290">
        <f t="shared" si="8"/>
        <v>8.1486203376124194E-3</v>
      </c>
    </row>
    <row r="291" spans="2:3" x14ac:dyDescent="0.3">
      <c r="B291">
        <f t="shared" si="9"/>
        <v>28.000000000000128</v>
      </c>
      <c r="C291">
        <f t="shared" si="8"/>
        <v>8.08099732203367E-3</v>
      </c>
    </row>
    <row r="292" spans="2:3" x14ac:dyDescent="0.3">
      <c r="B292">
        <f t="shared" si="9"/>
        <v>28.100000000000129</v>
      </c>
      <c r="C292">
        <f t="shared" si="8"/>
        <v>8.0139354900720834E-3</v>
      </c>
    </row>
    <row r="293" spans="2:3" x14ac:dyDescent="0.3">
      <c r="B293">
        <f t="shared" si="9"/>
        <v>28.200000000000131</v>
      </c>
      <c r="C293">
        <f t="shared" si="8"/>
        <v>7.94743018462905E-3</v>
      </c>
    </row>
    <row r="294" spans="2:3" x14ac:dyDescent="0.3">
      <c r="B294">
        <f t="shared" si="9"/>
        <v>28.300000000000132</v>
      </c>
      <c r="C294">
        <f t="shared" si="8"/>
        <v>7.881476787253849E-3</v>
      </c>
    </row>
    <row r="295" spans="2:3" x14ac:dyDescent="0.3">
      <c r="B295">
        <f t="shared" si="9"/>
        <v>28.400000000000134</v>
      </c>
      <c r="C295">
        <f t="shared" si="8"/>
        <v>7.8160707178229344E-3</v>
      </c>
    </row>
    <row r="296" spans="2:3" x14ac:dyDescent="0.3">
      <c r="B296">
        <f t="shared" si="9"/>
        <v>28.500000000000135</v>
      </c>
      <c r="C296">
        <f t="shared" si="8"/>
        <v>7.7512074342218707E-3</v>
      </c>
    </row>
    <row r="297" spans="2:3" x14ac:dyDescent="0.3">
      <c r="B297">
        <f t="shared" si="9"/>
        <v>28.600000000000136</v>
      </c>
      <c r="C297">
        <f t="shared" si="8"/>
        <v>7.6868824320298944E-3</v>
      </c>
    </row>
    <row r="298" spans="2:3" x14ac:dyDescent="0.3">
      <c r="B298">
        <f t="shared" si="9"/>
        <v>28.700000000000138</v>
      </c>
      <c r="C298">
        <f t="shared" si="8"/>
        <v>7.6230912442071096E-3</v>
      </c>
    </row>
    <row r="299" spans="2:3" x14ac:dyDescent="0.3">
      <c r="B299">
        <f t="shared" si="9"/>
        <v>28.800000000000139</v>
      </c>
      <c r="C299">
        <f t="shared" si="8"/>
        <v>7.5598294407842881E-3</v>
      </c>
    </row>
    <row r="300" spans="2:3" x14ac:dyDescent="0.3">
      <c r="B300">
        <f t="shared" si="9"/>
        <v>28.900000000000141</v>
      </c>
      <c r="C300">
        <f t="shared" si="8"/>
        <v>7.49709262855521E-3</v>
      </c>
    </row>
    <row r="301" spans="2:3" x14ac:dyDescent="0.3">
      <c r="B301">
        <f t="shared" si="9"/>
        <v>29.000000000000142</v>
      </c>
      <c r="C301">
        <f t="shared" si="8"/>
        <v>7.4348764507715867E-3</v>
      </c>
    </row>
    <row r="302" spans="2:3" x14ac:dyDescent="0.3">
      <c r="B302">
        <f t="shared" si="9"/>
        <v>29.100000000000144</v>
      </c>
      <c r="C302">
        <f t="shared" si="8"/>
        <v>7.373176586840521E-3</v>
      </c>
    </row>
    <row r="303" spans="2:3" x14ac:dyDescent="0.3">
      <c r="B303">
        <f t="shared" si="9"/>
        <v>29.200000000000145</v>
      </c>
      <c r="C303">
        <f t="shared" si="8"/>
        <v>7.3119887520244412E-3</v>
      </c>
    </row>
    <row r="304" spans="2:3" x14ac:dyDescent="0.3">
      <c r="B304">
        <f t="shared" si="9"/>
        <v>29.300000000000146</v>
      </c>
      <c r="C304">
        <f t="shared" si="8"/>
        <v>7.2513086971435561E-3</v>
      </c>
    </row>
    <row r="305" spans="2:3" x14ac:dyDescent="0.3">
      <c r="B305">
        <f t="shared" si="9"/>
        <v>29.400000000000148</v>
      </c>
      <c r="C305">
        <f t="shared" si="8"/>
        <v>7.1911322082807878E-3</v>
      </c>
    </row>
    <row r="306" spans="2:3" x14ac:dyDescent="0.3">
      <c r="B306">
        <f t="shared" si="9"/>
        <v>29.500000000000149</v>
      </c>
      <c r="C306">
        <f t="shared" si="8"/>
        <v>7.1314551064891119E-3</v>
      </c>
    </row>
    <row r="307" spans="2:3" x14ac:dyDescent="0.3">
      <c r="B307">
        <f t="shared" si="9"/>
        <v>29.600000000000151</v>
      </c>
      <c r="C307">
        <f t="shared" si="8"/>
        <v>7.0722732475013619E-3</v>
      </c>
    </row>
    <row r="308" spans="2:3" x14ac:dyDescent="0.3">
      <c r="B308">
        <f t="shared" si="9"/>
        <v>29.700000000000152</v>
      </c>
      <c r="C308">
        <f t="shared" si="8"/>
        <v>7.013582521442443E-3</v>
      </c>
    </row>
    <row r="309" spans="2:3" x14ac:dyDescent="0.3">
      <c r="B309">
        <f t="shared" si="9"/>
        <v>29.800000000000153</v>
      </c>
      <c r="C309">
        <f t="shared" si="8"/>
        <v>6.9553788525438982E-3</v>
      </c>
    </row>
    <row r="310" spans="2:3" x14ac:dyDescent="0.3">
      <c r="B310">
        <f t="shared" si="9"/>
        <v>29.900000000000155</v>
      </c>
      <c r="C310">
        <f t="shared" si="8"/>
        <v>6.8976581988608818E-3</v>
      </c>
    </row>
    <row r="311" spans="2:3" x14ac:dyDescent="0.3">
      <c r="B311">
        <f t="shared" si="9"/>
        <v>30.000000000000156</v>
      </c>
      <c r="C311">
        <f t="shared" si="8"/>
        <v>6.840416551991477E-3</v>
      </c>
    </row>
    <row r="312" spans="2:3" x14ac:dyDescent="0.3">
      <c r="B312">
        <f t="shared" si="9"/>
        <v>30.100000000000158</v>
      </c>
      <c r="C312">
        <f t="shared" si="8"/>
        <v>6.7836499367983118E-3</v>
      </c>
    </row>
    <row r="313" spans="2:3" x14ac:dyDescent="0.3">
      <c r="B313">
        <f t="shared" si="9"/>
        <v>30.200000000000159</v>
      </c>
      <c r="C313">
        <f t="shared" si="8"/>
        <v>6.7273544111325122E-3</v>
      </c>
    </row>
    <row r="314" spans="2:3" x14ac:dyDescent="0.3">
      <c r="B314">
        <f t="shared" si="9"/>
        <v>30.300000000000161</v>
      </c>
      <c r="C314">
        <f t="shared" si="8"/>
        <v>6.6715260655599573E-3</v>
      </c>
    </row>
    <row r="315" spans="2:3" x14ac:dyDescent="0.3">
      <c r="B315">
        <f t="shared" si="9"/>
        <v>30.400000000000162</v>
      </c>
      <c r="C315">
        <f t="shared" si="8"/>
        <v>6.6161610230897634E-3</v>
      </c>
    </row>
    <row r="316" spans="2:3" x14ac:dyDescent="0.3">
      <c r="B316">
        <f t="shared" si="9"/>
        <v>30.500000000000163</v>
      </c>
      <c r="C316">
        <f t="shared" si="8"/>
        <v>6.5612554389050635E-3</v>
      </c>
    </row>
    <row r="317" spans="2:3" x14ac:dyDescent="0.3">
      <c r="B317">
        <f t="shared" si="9"/>
        <v>30.600000000000165</v>
      </c>
      <c r="C317">
        <f t="shared" si="8"/>
        <v>6.5068055000960072E-3</v>
      </c>
    </row>
    <row r="318" spans="2:3" x14ac:dyDescent="0.3">
      <c r="B318">
        <f t="shared" si="9"/>
        <v>30.700000000000166</v>
      </c>
      <c r="C318">
        <f t="shared" si="8"/>
        <v>6.4528074253949585E-3</v>
      </c>
    </row>
    <row r="319" spans="2:3" x14ac:dyDescent="0.3">
      <c r="B319">
        <f t="shared" si="9"/>
        <v>30.800000000000168</v>
      </c>
      <c r="C319">
        <f t="shared" si="8"/>
        <v>6.3992574649139149E-3</v>
      </c>
    </row>
    <row r="320" spans="2:3" x14ac:dyDescent="0.3">
      <c r="B320">
        <f t="shared" si="9"/>
        <v>30.900000000000169</v>
      </c>
      <c r="C320">
        <f t="shared" si="8"/>
        <v>6.346151899884106E-3</v>
      </c>
    </row>
    <row r="321" spans="2:3" x14ac:dyDescent="0.3">
      <c r="B321">
        <f t="shared" si="9"/>
        <v>31.000000000000171</v>
      </c>
      <c r="C321">
        <f t="shared" si="8"/>
        <v>6.2934870423977263E-3</v>
      </c>
    </row>
    <row r="322" spans="2:3" x14ac:dyDescent="0.3">
      <c r="B322">
        <f t="shared" si="9"/>
        <v>31.100000000000172</v>
      </c>
      <c r="C322">
        <f t="shared" si="8"/>
        <v>6.2412592351518388E-3</v>
      </c>
    </row>
    <row r="323" spans="2:3" x14ac:dyDescent="0.3">
      <c r="B323">
        <f t="shared" si="9"/>
        <v>31.200000000000173</v>
      </c>
      <c r="C323">
        <f t="shared" si="8"/>
        <v>6.1894648511944018E-3</v>
      </c>
    </row>
    <row r="324" spans="2:3" x14ac:dyDescent="0.3">
      <c r="B324">
        <f t="shared" si="9"/>
        <v>31.300000000000175</v>
      </c>
      <c r="C324">
        <f t="shared" si="8"/>
        <v>6.138100293672376E-3</v>
      </c>
    </row>
    <row r="325" spans="2:3" x14ac:dyDescent="0.3">
      <c r="B325">
        <f t="shared" si="9"/>
        <v>31.400000000000176</v>
      </c>
      <c r="C325">
        <f t="shared" si="8"/>
        <v>6.0871619955819561E-3</v>
      </c>
    </row>
    <row r="326" spans="2:3" x14ac:dyDescent="0.3">
      <c r="B326">
        <f t="shared" si="9"/>
        <v>31.500000000000178</v>
      </c>
      <c r="C326">
        <f t="shared" si="8"/>
        <v>6.0366464195208665E-3</v>
      </c>
    </row>
    <row r="327" spans="2:3" x14ac:dyDescent="0.3">
      <c r="B327">
        <f t="shared" si="9"/>
        <v>31.600000000000179</v>
      </c>
      <c r="C327">
        <f t="shared" si="8"/>
        <v>5.9865500574426862E-3</v>
      </c>
    </row>
    <row r="328" spans="2:3" x14ac:dyDescent="0.3">
      <c r="B328">
        <f t="shared" si="9"/>
        <v>31.70000000000018</v>
      </c>
      <c r="C328">
        <f t="shared" si="8"/>
        <v>5.9368694304132458E-3</v>
      </c>
    </row>
    <row r="329" spans="2:3" x14ac:dyDescent="0.3">
      <c r="B329">
        <f t="shared" si="9"/>
        <v>31.800000000000182</v>
      </c>
      <c r="C329">
        <f t="shared" si="8"/>
        <v>5.887601088369044E-3</v>
      </c>
    </row>
    <row r="330" spans="2:3" x14ac:dyDescent="0.3">
      <c r="B330">
        <f t="shared" si="9"/>
        <v>31.900000000000183</v>
      </c>
      <c r="C330">
        <f t="shared" si="8"/>
        <v>5.8387416098776334E-3</v>
      </c>
    </row>
    <row r="331" spans="2:3" x14ac:dyDescent="0.3">
      <c r="B331">
        <f t="shared" si="9"/>
        <v>32.000000000000185</v>
      </c>
      <c r="C331">
        <f t="shared" si="8"/>
        <v>5.7902876019000384E-3</v>
      </c>
    </row>
    <row r="332" spans="2:3" x14ac:dyDescent="0.3">
      <c r="B332">
        <f t="shared" si="9"/>
        <v>32.100000000000186</v>
      </c>
      <c r="C332">
        <f t="shared" ref="C332:C395" si="10">_xlfn.EXPON.DIST(B332,1/$C$2,0)</f>
        <v>5.7422356995551257E-3</v>
      </c>
    </row>
    <row r="333" spans="2:3" x14ac:dyDescent="0.3">
      <c r="B333">
        <f t="shared" ref="B333:B396" si="11">B332+0.1</f>
        <v>32.200000000000188</v>
      </c>
      <c r="C333">
        <f t="shared" si="10"/>
        <v>5.6945825658859181E-3</v>
      </c>
    </row>
    <row r="334" spans="2:3" x14ac:dyDescent="0.3">
      <c r="B334">
        <f t="shared" si="11"/>
        <v>32.300000000000189</v>
      </c>
      <c r="C334">
        <f t="shared" si="10"/>
        <v>5.6473248916278692E-3</v>
      </c>
    </row>
    <row r="335" spans="2:3" x14ac:dyDescent="0.3">
      <c r="B335">
        <f t="shared" si="11"/>
        <v>32.40000000000019</v>
      </c>
      <c r="C335">
        <f t="shared" si="10"/>
        <v>5.6004593949790585E-3</v>
      </c>
    </row>
    <row r="336" spans="2:3" x14ac:dyDescent="0.3">
      <c r="B336">
        <f t="shared" si="11"/>
        <v>32.500000000000192</v>
      </c>
      <c r="C336">
        <f t="shared" si="10"/>
        <v>5.5539828213722695E-3</v>
      </c>
    </row>
    <row r="337" spans="2:3" x14ac:dyDescent="0.3">
      <c r="B337">
        <f t="shared" si="11"/>
        <v>32.600000000000193</v>
      </c>
      <c r="C337">
        <f t="shared" si="10"/>
        <v>5.5078919432489885E-3</v>
      </c>
    </row>
    <row r="338" spans="2:3" x14ac:dyDescent="0.3">
      <c r="B338">
        <f t="shared" si="11"/>
        <v>32.700000000000195</v>
      </c>
      <c r="C338">
        <f t="shared" si="10"/>
        <v>5.4621835598352726E-3</v>
      </c>
    </row>
    <row r="339" spans="2:3" x14ac:dyDescent="0.3">
      <c r="B339">
        <f t="shared" si="11"/>
        <v>32.800000000000196</v>
      </c>
      <c r="C339">
        <f t="shared" si="10"/>
        <v>5.4168544969194574E-3</v>
      </c>
    </row>
    <row r="340" spans="2:3" x14ac:dyDescent="0.3">
      <c r="B340">
        <f t="shared" si="11"/>
        <v>32.900000000000198</v>
      </c>
      <c r="C340">
        <f t="shared" si="10"/>
        <v>5.3719016066317311E-3</v>
      </c>
    </row>
    <row r="341" spans="2:3" x14ac:dyDescent="0.3">
      <c r="B341">
        <f t="shared" si="11"/>
        <v>33.000000000000199</v>
      </c>
      <c r="C341">
        <f t="shared" si="10"/>
        <v>5.327321767225543E-3</v>
      </c>
    </row>
    <row r="342" spans="2:3" x14ac:dyDescent="0.3">
      <c r="B342">
        <f t="shared" si="11"/>
        <v>33.1000000000002</v>
      </c>
      <c r="C342">
        <f t="shared" si="10"/>
        <v>5.2831118828607923E-3</v>
      </c>
    </row>
    <row r="343" spans="2:3" x14ac:dyDescent="0.3">
      <c r="B343">
        <f t="shared" si="11"/>
        <v>33.200000000000202</v>
      </c>
      <c r="C343">
        <f t="shared" si="10"/>
        <v>5.2392688833888517E-3</v>
      </c>
    </row>
    <row r="344" spans="2:3" x14ac:dyDescent="0.3">
      <c r="B344">
        <f t="shared" si="11"/>
        <v>33.300000000000203</v>
      </c>
      <c r="C344">
        <f t="shared" si="10"/>
        <v>5.1957897241393641E-3</v>
      </c>
    </row>
    <row r="345" spans="2:3" x14ac:dyDescent="0.3">
      <c r="B345">
        <f t="shared" si="11"/>
        <v>33.400000000000205</v>
      </c>
      <c r="C345">
        <f t="shared" si="10"/>
        <v>5.1526713857087967E-3</v>
      </c>
    </row>
    <row r="346" spans="2:3" x14ac:dyDescent="0.3">
      <c r="B346">
        <f t="shared" si="11"/>
        <v>33.500000000000206</v>
      </c>
      <c r="C346">
        <f t="shared" si="10"/>
        <v>5.1099108737507597E-3</v>
      </c>
    </row>
    <row r="347" spans="2:3" x14ac:dyDescent="0.3">
      <c r="B347">
        <f t="shared" si="11"/>
        <v>33.600000000000207</v>
      </c>
      <c r="C347">
        <f t="shared" si="10"/>
        <v>5.0675052187680765E-3</v>
      </c>
    </row>
    <row r="348" spans="2:3" x14ac:dyDescent="0.3">
      <c r="B348">
        <f t="shared" si="11"/>
        <v>33.700000000000209</v>
      </c>
      <c r="C348">
        <f t="shared" si="10"/>
        <v>5.0254514759065514E-3</v>
      </c>
    </row>
    <row r="349" spans="2:3" x14ac:dyDescent="0.3">
      <c r="B349">
        <f t="shared" si="11"/>
        <v>33.80000000000021</v>
      </c>
      <c r="C349">
        <f t="shared" si="10"/>
        <v>4.9837467247504721E-3</v>
      </c>
    </row>
    <row r="350" spans="2:3" x14ac:dyDescent="0.3">
      <c r="B350">
        <f t="shared" si="11"/>
        <v>33.900000000000212</v>
      </c>
      <c r="C350">
        <f t="shared" si="10"/>
        <v>4.9423880691198078E-3</v>
      </c>
    </row>
    <row r="351" spans="2:3" x14ac:dyDescent="0.3">
      <c r="B351">
        <f t="shared" si="11"/>
        <v>34.000000000000213</v>
      </c>
      <c r="C351">
        <f t="shared" si="10"/>
        <v>4.9013726368690716E-3</v>
      </c>
    </row>
    <row r="352" spans="2:3" x14ac:dyDescent="0.3">
      <c r="B352">
        <f t="shared" si="11"/>
        <v>34.100000000000215</v>
      </c>
      <c r="C352">
        <f t="shared" si="10"/>
        <v>4.8606975796878721E-3</v>
      </c>
    </row>
    <row r="353" spans="2:3" x14ac:dyDescent="0.3">
      <c r="B353">
        <f t="shared" si="11"/>
        <v>34.200000000000216</v>
      </c>
      <c r="C353">
        <f t="shared" si="10"/>
        <v>4.8203600729031185E-3</v>
      </c>
    </row>
    <row r="354" spans="2:3" x14ac:dyDescent="0.3">
      <c r="B354">
        <f t="shared" si="11"/>
        <v>34.300000000000217</v>
      </c>
      <c r="C354">
        <f t="shared" si="10"/>
        <v>4.7803573152828491E-3</v>
      </c>
    </row>
    <row r="355" spans="2:3" x14ac:dyDescent="0.3">
      <c r="B355">
        <f t="shared" si="11"/>
        <v>34.400000000000219</v>
      </c>
      <c r="C355">
        <f t="shared" si="10"/>
        <v>4.7406865288417066E-3</v>
      </c>
    </row>
    <row r="356" spans="2:3" x14ac:dyDescent="0.3">
      <c r="B356">
        <f t="shared" si="11"/>
        <v>34.50000000000022</v>
      </c>
      <c r="C356">
        <f t="shared" si="10"/>
        <v>4.7013449586480269E-3</v>
      </c>
    </row>
    <row r="357" spans="2:3" x14ac:dyDescent="0.3">
      <c r="B357">
        <f t="shared" si="11"/>
        <v>34.600000000000222</v>
      </c>
      <c r="C357">
        <f t="shared" si="10"/>
        <v>4.6623298726325112E-3</v>
      </c>
    </row>
    <row r="358" spans="2:3" x14ac:dyDescent="0.3">
      <c r="B358">
        <f t="shared" si="11"/>
        <v>34.700000000000223</v>
      </c>
      <c r="C358">
        <f t="shared" si="10"/>
        <v>4.6236385613985052E-3</v>
      </c>
    </row>
    <row r="359" spans="2:3" x14ac:dyDescent="0.3">
      <c r="B359">
        <f t="shared" si="11"/>
        <v>34.800000000000225</v>
      </c>
      <c r="C359">
        <f t="shared" si="10"/>
        <v>4.5852683380338509E-3</v>
      </c>
    </row>
    <row r="360" spans="2:3" x14ac:dyDescent="0.3">
      <c r="B360">
        <f t="shared" si="11"/>
        <v>34.900000000000226</v>
      </c>
      <c r="C360">
        <f t="shared" si="10"/>
        <v>4.5472165379242795E-3</v>
      </c>
    </row>
    <row r="361" spans="2:3" x14ac:dyDescent="0.3">
      <c r="B361">
        <f t="shared" si="11"/>
        <v>35.000000000000227</v>
      </c>
      <c r="C361">
        <f t="shared" si="10"/>
        <v>4.5094805185683807E-3</v>
      </c>
    </row>
    <row r="362" spans="2:3" x14ac:dyDescent="0.3">
      <c r="B362">
        <f t="shared" si="11"/>
        <v>35.100000000000229</v>
      </c>
      <c r="C362">
        <f t="shared" si="10"/>
        <v>4.472057659394092E-3</v>
      </c>
    </row>
    <row r="363" spans="2:3" x14ac:dyDescent="0.3">
      <c r="B363">
        <f t="shared" si="11"/>
        <v>35.20000000000023</v>
      </c>
      <c r="C363">
        <f t="shared" si="10"/>
        <v>4.434945361576707E-3</v>
      </c>
    </row>
    <row r="364" spans="2:3" x14ac:dyDescent="0.3">
      <c r="B364">
        <f t="shared" si="11"/>
        <v>35.300000000000232</v>
      </c>
      <c r="C364">
        <f t="shared" si="10"/>
        <v>4.398141047858406E-3</v>
      </c>
    </row>
    <row r="365" spans="2:3" x14ac:dyDescent="0.3">
      <c r="B365">
        <f t="shared" si="11"/>
        <v>35.400000000000233</v>
      </c>
      <c r="C365">
        <f t="shared" si="10"/>
        <v>4.3616421623692819E-3</v>
      </c>
    </row>
    <row r="366" spans="2:3" x14ac:dyDescent="0.3">
      <c r="B366">
        <f t="shared" si="11"/>
        <v>35.500000000000234</v>
      </c>
      <c r="C366">
        <f t="shared" si="10"/>
        <v>4.3254461704498384E-3</v>
      </c>
    </row>
    <row r="367" spans="2:3" x14ac:dyDescent="0.3">
      <c r="B367">
        <f t="shared" si="11"/>
        <v>35.600000000000236</v>
      </c>
      <c r="C367">
        <f t="shared" si="10"/>
        <v>4.2895505584749794E-3</v>
      </c>
    </row>
    <row r="368" spans="2:3" x14ac:dyDescent="0.3">
      <c r="B368">
        <f t="shared" si="11"/>
        <v>35.700000000000237</v>
      </c>
      <c r="C368">
        <f t="shared" si="10"/>
        <v>4.2539528336794493E-3</v>
      </c>
    </row>
    <row r="369" spans="2:3" x14ac:dyDescent="0.3">
      <c r="B369">
        <f t="shared" si="11"/>
        <v>35.800000000000239</v>
      </c>
      <c r="C369">
        <f t="shared" si="10"/>
        <v>4.2186505239847193E-3</v>
      </c>
    </row>
    <row r="370" spans="2:3" x14ac:dyDescent="0.3">
      <c r="B370">
        <f t="shared" si="11"/>
        <v>35.90000000000024</v>
      </c>
      <c r="C370">
        <f t="shared" si="10"/>
        <v>4.1836411778273155E-3</v>
      </c>
    </row>
    <row r="371" spans="2:3" x14ac:dyDescent="0.3">
      <c r="B371">
        <f t="shared" si="11"/>
        <v>36.000000000000242</v>
      </c>
      <c r="C371">
        <f t="shared" si="10"/>
        <v>4.1489223639885782E-3</v>
      </c>
    </row>
    <row r="372" spans="2:3" x14ac:dyDescent="0.3">
      <c r="B372">
        <f t="shared" si="11"/>
        <v>36.100000000000243</v>
      </c>
      <c r="C372">
        <f t="shared" si="10"/>
        <v>4.1144916714258148E-3</v>
      </c>
    </row>
    <row r="373" spans="2:3" x14ac:dyDescent="0.3">
      <c r="B373">
        <f t="shared" si="11"/>
        <v>36.200000000000244</v>
      </c>
      <c r="C373">
        <f t="shared" si="10"/>
        <v>4.080346709104868E-3</v>
      </c>
    </row>
    <row r="374" spans="2:3" x14ac:dyDescent="0.3">
      <c r="B374">
        <f t="shared" si="11"/>
        <v>36.300000000000246</v>
      </c>
      <c r="C374">
        <f t="shared" si="10"/>
        <v>4.0464851058340818E-3</v>
      </c>
    </row>
    <row r="375" spans="2:3" x14ac:dyDescent="0.3">
      <c r="B375">
        <f t="shared" si="11"/>
        <v>36.400000000000247</v>
      </c>
      <c r="C375">
        <f t="shared" si="10"/>
        <v>4.0129045100996174E-3</v>
      </c>
    </row>
    <row r="376" spans="2:3" x14ac:dyDescent="0.3">
      <c r="B376">
        <f t="shared" si="11"/>
        <v>36.500000000000249</v>
      </c>
      <c r="C376">
        <f t="shared" si="10"/>
        <v>3.9796025899021641E-3</v>
      </c>
    </row>
    <row r="377" spans="2:3" x14ac:dyDescent="0.3">
      <c r="B377">
        <f t="shared" si="11"/>
        <v>36.60000000000025</v>
      </c>
      <c r="C377">
        <f t="shared" si="10"/>
        <v>3.946577032594995E-3</v>
      </c>
    </row>
    <row r="378" spans="2:3" x14ac:dyDescent="0.3">
      <c r="B378">
        <f t="shared" si="11"/>
        <v>36.700000000000252</v>
      </c>
      <c r="C378">
        <f t="shared" si="10"/>
        <v>3.9138255447233559E-3</v>
      </c>
    </row>
    <row r="379" spans="2:3" x14ac:dyDescent="0.3">
      <c r="B379">
        <f t="shared" si="11"/>
        <v>36.800000000000253</v>
      </c>
      <c r="C379">
        <f t="shared" si="10"/>
        <v>3.8813458518652034E-3</v>
      </c>
    </row>
    <row r="380" spans="2:3" x14ac:dyDescent="0.3">
      <c r="B380">
        <f t="shared" si="11"/>
        <v>36.900000000000254</v>
      </c>
      <c r="C380">
        <f t="shared" si="10"/>
        <v>3.8491356984732611E-3</v>
      </c>
    </row>
    <row r="381" spans="2:3" x14ac:dyDescent="0.3">
      <c r="B381">
        <f t="shared" si="11"/>
        <v>37.000000000000256</v>
      </c>
      <c r="C381">
        <f t="shared" si="10"/>
        <v>3.817192847718376E-3</v>
      </c>
    </row>
    <row r="382" spans="2:3" x14ac:dyDescent="0.3">
      <c r="B382">
        <f t="shared" si="11"/>
        <v>37.100000000000257</v>
      </c>
      <c r="C382">
        <f t="shared" si="10"/>
        <v>3.7855150813341839E-3</v>
      </c>
    </row>
    <row r="383" spans="2:3" x14ac:dyDescent="0.3">
      <c r="B383">
        <f t="shared" si="11"/>
        <v>37.200000000000259</v>
      </c>
      <c r="C383">
        <f t="shared" si="10"/>
        <v>3.75410019946307E-3</v>
      </c>
    </row>
    <row r="384" spans="2:3" x14ac:dyDescent="0.3">
      <c r="B384">
        <f t="shared" si="11"/>
        <v>37.30000000000026</v>
      </c>
      <c r="C384">
        <f t="shared" si="10"/>
        <v>3.7229460205033889E-3</v>
      </c>
    </row>
    <row r="385" spans="2:3" x14ac:dyDescent="0.3">
      <c r="B385">
        <f t="shared" si="11"/>
        <v>37.400000000000261</v>
      </c>
      <c r="C385">
        <f t="shared" si="10"/>
        <v>3.692050380957968E-3</v>
      </c>
    </row>
    <row r="386" spans="2:3" x14ac:dyDescent="0.3">
      <c r="B386">
        <f t="shared" si="11"/>
        <v>37.500000000000263</v>
      </c>
      <c r="C386">
        <f t="shared" si="10"/>
        <v>3.6614111352838716E-3</v>
      </c>
    </row>
    <row r="387" spans="2:3" x14ac:dyDescent="0.3">
      <c r="B387">
        <f t="shared" si="11"/>
        <v>37.600000000000264</v>
      </c>
      <c r="C387">
        <f t="shared" si="10"/>
        <v>3.6310261557433898E-3</v>
      </c>
    </row>
    <row r="388" spans="2:3" x14ac:dyDescent="0.3">
      <c r="B388">
        <f t="shared" si="11"/>
        <v>37.700000000000266</v>
      </c>
      <c r="C388">
        <f t="shared" si="10"/>
        <v>3.6008933322562867E-3</v>
      </c>
    </row>
    <row r="389" spans="2:3" x14ac:dyDescent="0.3">
      <c r="B389">
        <f t="shared" si="11"/>
        <v>37.800000000000267</v>
      </c>
      <c r="C389">
        <f t="shared" si="10"/>
        <v>3.571010572253269E-3</v>
      </c>
    </row>
    <row r="390" spans="2:3" x14ac:dyDescent="0.3">
      <c r="B390">
        <f t="shared" si="11"/>
        <v>37.900000000000269</v>
      </c>
      <c r="C390">
        <f t="shared" si="10"/>
        <v>3.5413758005306594E-3</v>
      </c>
    </row>
    <row r="391" spans="2:3" x14ac:dyDescent="0.3">
      <c r="B391">
        <f t="shared" si="11"/>
        <v>38.00000000000027</v>
      </c>
      <c r="C391">
        <f t="shared" si="10"/>
        <v>3.5119869591062878E-3</v>
      </c>
    </row>
    <row r="392" spans="2:3" x14ac:dyDescent="0.3">
      <c r="B392">
        <f t="shared" si="11"/>
        <v>38.100000000000271</v>
      </c>
      <c r="C392">
        <f t="shared" si="10"/>
        <v>3.4828420070765805E-3</v>
      </c>
    </row>
    <row r="393" spans="2:3" x14ac:dyDescent="0.3">
      <c r="B393">
        <f t="shared" si="11"/>
        <v>38.200000000000273</v>
      </c>
      <c r="C393">
        <f t="shared" si="10"/>
        <v>3.4539389204748224E-3</v>
      </c>
    </row>
    <row r="394" spans="2:3" x14ac:dyDescent="0.3">
      <c r="B394">
        <f t="shared" si="11"/>
        <v>38.300000000000274</v>
      </c>
      <c r="C394">
        <f t="shared" si="10"/>
        <v>3.4252756921306035E-3</v>
      </c>
    </row>
    <row r="395" spans="2:3" x14ac:dyDescent="0.3">
      <c r="B395">
        <f t="shared" si="11"/>
        <v>38.400000000000276</v>
      </c>
      <c r="C395">
        <f t="shared" si="10"/>
        <v>3.3968503315304401E-3</v>
      </c>
    </row>
    <row r="396" spans="2:3" x14ac:dyDescent="0.3">
      <c r="B396">
        <f t="shared" si="11"/>
        <v>38.500000000000277</v>
      </c>
      <c r="C396">
        <f t="shared" ref="C396:C459" si="12">_xlfn.EXPON.DIST(B396,1/$C$2,0)</f>
        <v>3.3686608646795323E-3</v>
      </c>
    </row>
    <row r="397" spans="2:3" x14ac:dyDescent="0.3">
      <c r="B397">
        <f t="shared" ref="B397:B460" si="13">B396+0.1</f>
        <v>38.600000000000279</v>
      </c>
      <c r="C397">
        <f t="shared" si="12"/>
        <v>3.3407053339646843E-3</v>
      </c>
    </row>
    <row r="398" spans="2:3" x14ac:dyDescent="0.3">
      <c r="B398">
        <f t="shared" si="13"/>
        <v>38.70000000000028</v>
      </c>
      <c r="C398">
        <f t="shared" si="12"/>
        <v>3.3129817980183649E-3</v>
      </c>
    </row>
    <row r="399" spans="2:3" x14ac:dyDescent="0.3">
      <c r="B399">
        <f t="shared" si="13"/>
        <v>38.800000000000281</v>
      </c>
      <c r="C399">
        <f t="shared" si="12"/>
        <v>3.2854883315838802E-3</v>
      </c>
    </row>
    <row r="400" spans="2:3" x14ac:dyDescent="0.3">
      <c r="B400">
        <f t="shared" si="13"/>
        <v>38.900000000000283</v>
      </c>
      <c r="C400">
        <f t="shared" si="12"/>
        <v>3.258223025381677E-3</v>
      </c>
    </row>
    <row r="401" spans="2:3" x14ac:dyDescent="0.3">
      <c r="B401">
        <f t="shared" si="13"/>
        <v>39.000000000000284</v>
      </c>
      <c r="C401">
        <f t="shared" si="12"/>
        <v>3.231183985976758E-3</v>
      </c>
    </row>
    <row r="402" spans="2:3" x14ac:dyDescent="0.3">
      <c r="B402">
        <f t="shared" si="13"/>
        <v>39.100000000000286</v>
      </c>
      <c r="C402">
        <f t="shared" si="12"/>
        <v>3.2043693356471866E-3</v>
      </c>
    </row>
    <row r="403" spans="2:3" x14ac:dyDescent="0.3">
      <c r="B403">
        <f t="shared" si="13"/>
        <v>39.200000000000287</v>
      </c>
      <c r="C403">
        <f t="shared" si="12"/>
        <v>3.17777721225369E-3</v>
      </c>
    </row>
    <row r="404" spans="2:3" x14ac:dyDescent="0.3">
      <c r="B404">
        <f t="shared" si="13"/>
        <v>39.300000000000288</v>
      </c>
      <c r="C404">
        <f t="shared" si="12"/>
        <v>3.1514057691103482E-3</v>
      </c>
    </row>
    <row r="405" spans="2:3" x14ac:dyDescent="0.3">
      <c r="B405">
        <f t="shared" si="13"/>
        <v>39.40000000000029</v>
      </c>
      <c r="C405">
        <f t="shared" si="12"/>
        <v>3.1252531748563431E-3</v>
      </c>
    </row>
    <row r="406" spans="2:3" x14ac:dyDescent="0.3">
      <c r="B406">
        <f t="shared" si="13"/>
        <v>39.500000000000291</v>
      </c>
      <c r="C406">
        <f t="shared" si="12"/>
        <v>3.0993176133287852E-3</v>
      </c>
    </row>
    <row r="407" spans="2:3" x14ac:dyDescent="0.3">
      <c r="B407">
        <f t="shared" si="13"/>
        <v>39.600000000000293</v>
      </c>
      <c r="C407">
        <f t="shared" si="12"/>
        <v>3.0735972834365927E-3</v>
      </c>
    </row>
    <row r="408" spans="2:3" x14ac:dyDescent="0.3">
      <c r="B408">
        <f t="shared" si="13"/>
        <v>39.700000000000294</v>
      </c>
      <c r="C408">
        <f t="shared" si="12"/>
        <v>3.0480903990354061E-3</v>
      </c>
    </row>
    <row r="409" spans="2:3" x14ac:dyDescent="0.3">
      <c r="B409">
        <f t="shared" si="13"/>
        <v>39.800000000000296</v>
      </c>
      <c r="C409">
        <f t="shared" si="12"/>
        <v>3.0227951888035583E-3</v>
      </c>
    </row>
    <row r="410" spans="2:3" x14ac:dyDescent="0.3">
      <c r="B410">
        <f t="shared" si="13"/>
        <v>39.900000000000297</v>
      </c>
      <c r="C410">
        <f t="shared" si="12"/>
        <v>2.9977098961190642E-3</v>
      </c>
    </row>
    <row r="411" spans="2:3" x14ac:dyDescent="0.3">
      <c r="B411">
        <f t="shared" si="13"/>
        <v>40.000000000000298</v>
      </c>
      <c r="C411">
        <f t="shared" si="12"/>
        <v>2.9728327789376265E-3</v>
      </c>
    </row>
    <row r="412" spans="2:3" x14ac:dyDescent="0.3">
      <c r="B412">
        <f t="shared" si="13"/>
        <v>40.1000000000003</v>
      </c>
      <c r="C412">
        <f t="shared" si="12"/>
        <v>2.9481621096716648E-3</v>
      </c>
    </row>
    <row r="413" spans="2:3" x14ac:dyDescent="0.3">
      <c r="B413">
        <f t="shared" si="13"/>
        <v>40.200000000000301</v>
      </c>
      <c r="C413">
        <f t="shared" si="12"/>
        <v>2.9236961750703457E-3</v>
      </c>
    </row>
    <row r="414" spans="2:3" x14ac:dyDescent="0.3">
      <c r="B414">
        <f t="shared" si="13"/>
        <v>40.300000000000303</v>
      </c>
      <c r="C414">
        <f t="shared" si="12"/>
        <v>2.8994332761005993E-3</v>
      </c>
    </row>
    <row r="415" spans="2:3" x14ac:dyDescent="0.3">
      <c r="B415">
        <f t="shared" si="13"/>
        <v>40.400000000000304</v>
      </c>
      <c r="C415">
        <f t="shared" si="12"/>
        <v>2.875371727829134E-3</v>
      </c>
    </row>
    <row r="416" spans="2:3" x14ac:dyDescent="0.3">
      <c r="B416">
        <f t="shared" si="13"/>
        <v>40.500000000000306</v>
      </c>
      <c r="C416">
        <f t="shared" si="12"/>
        <v>2.851509859305431E-3</v>
      </c>
    </row>
    <row r="417" spans="2:3" x14ac:dyDescent="0.3">
      <c r="B417">
        <f t="shared" si="13"/>
        <v>40.600000000000307</v>
      </c>
      <c r="C417">
        <f t="shared" si="12"/>
        <v>2.8278460134456948E-3</v>
      </c>
    </row>
    <row r="418" spans="2:3" x14ac:dyDescent="0.3">
      <c r="B418">
        <f t="shared" si="13"/>
        <v>40.700000000000308</v>
      </c>
      <c r="C418">
        <f t="shared" si="12"/>
        <v>2.8043785469177868E-3</v>
      </c>
    </row>
    <row r="419" spans="2:3" x14ac:dyDescent="0.3">
      <c r="B419">
        <f t="shared" si="13"/>
        <v>40.80000000000031</v>
      </c>
      <c r="C419">
        <f t="shared" si="12"/>
        <v>2.781105830027102E-3</v>
      </c>
    </row>
    <row r="420" spans="2:3" x14ac:dyDescent="0.3">
      <c r="B420">
        <f t="shared" si="13"/>
        <v>40.900000000000311</v>
      </c>
      <c r="C420">
        <f t="shared" si="12"/>
        <v>2.7580262466033911E-3</v>
      </c>
    </row>
    <row r="421" spans="2:3" x14ac:dyDescent="0.3">
      <c r="B421">
        <f t="shared" si="13"/>
        <v>41.000000000000313</v>
      </c>
      <c r="C421">
        <f t="shared" si="12"/>
        <v>2.7351381938885287E-3</v>
      </c>
    </row>
    <row r="422" spans="2:3" x14ac:dyDescent="0.3">
      <c r="B422">
        <f t="shared" si="13"/>
        <v>41.100000000000314</v>
      </c>
      <c r="C422">
        <f t="shared" si="12"/>
        <v>2.7124400824252146E-3</v>
      </c>
    </row>
    <row r="423" spans="2:3" x14ac:dyDescent="0.3">
      <c r="B423">
        <f t="shared" si="13"/>
        <v>41.200000000000315</v>
      </c>
      <c r="C423">
        <f t="shared" si="12"/>
        <v>2.6899303359465849E-3</v>
      </c>
    </row>
    <row r="424" spans="2:3" x14ac:dyDescent="0.3">
      <c r="B424">
        <f t="shared" si="13"/>
        <v>41.300000000000317</v>
      </c>
      <c r="C424">
        <f t="shared" si="12"/>
        <v>2.6676073912667527E-3</v>
      </c>
    </row>
    <row r="425" spans="2:3" x14ac:dyDescent="0.3">
      <c r="B425">
        <f t="shared" si="13"/>
        <v>41.400000000000318</v>
      </c>
      <c r="C425">
        <f t="shared" si="12"/>
        <v>2.6454696981722588E-3</v>
      </c>
    </row>
    <row r="426" spans="2:3" x14ac:dyDescent="0.3">
      <c r="B426">
        <f t="shared" si="13"/>
        <v>41.50000000000032</v>
      </c>
      <c r="C426">
        <f t="shared" si="12"/>
        <v>2.6235157193144057E-3</v>
      </c>
    </row>
    <row r="427" spans="2:3" x14ac:dyDescent="0.3">
      <c r="B427">
        <f t="shared" si="13"/>
        <v>41.600000000000321</v>
      </c>
      <c r="C427">
        <f t="shared" si="12"/>
        <v>2.601743930102506E-3</v>
      </c>
    </row>
    <row r="428" spans="2:3" x14ac:dyDescent="0.3">
      <c r="B428">
        <f t="shared" si="13"/>
        <v>41.700000000000323</v>
      </c>
      <c r="C428">
        <f t="shared" si="12"/>
        <v>2.5801528185980045E-3</v>
      </c>
    </row>
    <row r="429" spans="2:3" x14ac:dyDescent="0.3">
      <c r="B429">
        <f t="shared" si="13"/>
        <v>41.800000000000324</v>
      </c>
      <c r="C429">
        <f t="shared" si="12"/>
        <v>2.5587408854094804E-3</v>
      </c>
    </row>
    <row r="430" spans="2:3" x14ac:dyDescent="0.3">
      <c r="B430">
        <f t="shared" si="13"/>
        <v>41.900000000000325</v>
      </c>
      <c r="C430">
        <f t="shared" si="12"/>
        <v>2.5375066435885225E-3</v>
      </c>
    </row>
    <row r="431" spans="2:3" x14ac:dyDescent="0.3">
      <c r="B431">
        <f t="shared" si="13"/>
        <v>42.000000000000327</v>
      </c>
      <c r="C431">
        <f t="shared" si="12"/>
        <v>2.5164486185264732E-3</v>
      </c>
    </row>
    <row r="432" spans="2:3" x14ac:dyDescent="0.3">
      <c r="B432">
        <f t="shared" si="13"/>
        <v>42.100000000000328</v>
      </c>
      <c r="C432">
        <f t="shared" si="12"/>
        <v>2.4955653478520175E-3</v>
      </c>
    </row>
    <row r="433" spans="2:3" x14ac:dyDescent="0.3">
      <c r="B433">
        <f t="shared" si="13"/>
        <v>42.20000000000033</v>
      </c>
      <c r="C433">
        <f t="shared" si="12"/>
        <v>2.4748553813296308E-3</v>
      </c>
    </row>
    <row r="434" spans="2:3" x14ac:dyDescent="0.3">
      <c r="B434">
        <f t="shared" si="13"/>
        <v>42.300000000000331</v>
      </c>
      <c r="C434">
        <f t="shared" si="12"/>
        <v>2.4543172807588733E-3</v>
      </c>
    </row>
    <row r="435" spans="2:3" x14ac:dyDescent="0.3">
      <c r="B435">
        <f t="shared" si="13"/>
        <v>42.400000000000333</v>
      </c>
      <c r="C435">
        <f t="shared" si="12"/>
        <v>2.4339496198745054E-3</v>
      </c>
    </row>
    <row r="436" spans="2:3" x14ac:dyDescent="0.3">
      <c r="B436">
        <f t="shared" si="13"/>
        <v>42.500000000000334</v>
      </c>
      <c r="C436">
        <f t="shared" si="12"/>
        <v>2.4137509842474471E-3</v>
      </c>
    </row>
    <row r="437" spans="2:3" x14ac:dyDescent="0.3">
      <c r="B437">
        <f t="shared" si="13"/>
        <v>42.600000000000335</v>
      </c>
      <c r="C437">
        <f t="shared" si="12"/>
        <v>2.3937199711865525E-3</v>
      </c>
    </row>
    <row r="438" spans="2:3" x14ac:dyDescent="0.3">
      <c r="B438">
        <f t="shared" si="13"/>
        <v>42.700000000000337</v>
      </c>
      <c r="C438">
        <f t="shared" si="12"/>
        <v>2.3738551896411971E-3</v>
      </c>
    </row>
    <row r="439" spans="2:3" x14ac:dyDescent="0.3">
      <c r="B439">
        <f t="shared" si="13"/>
        <v>42.800000000000338</v>
      </c>
      <c r="C439">
        <f t="shared" si="12"/>
        <v>2.3541552601046784E-3</v>
      </c>
    </row>
    <row r="440" spans="2:3" x14ac:dyDescent="0.3">
      <c r="B440">
        <f t="shared" si="13"/>
        <v>42.90000000000034</v>
      </c>
      <c r="C440">
        <f t="shared" si="12"/>
        <v>2.3346188145184185E-3</v>
      </c>
    </row>
    <row r="441" spans="2:3" x14ac:dyDescent="0.3">
      <c r="B441">
        <f t="shared" si="13"/>
        <v>43.000000000000341</v>
      </c>
      <c r="C441">
        <f t="shared" si="12"/>
        <v>2.315244496176956E-3</v>
      </c>
    </row>
    <row r="442" spans="2:3" x14ac:dyDescent="0.3">
      <c r="B442">
        <f t="shared" si="13"/>
        <v>43.100000000000342</v>
      </c>
      <c r="C442">
        <f t="shared" si="12"/>
        <v>2.2960309596337294E-3</v>
      </c>
    </row>
    <row r="443" spans="2:3" x14ac:dyDescent="0.3">
      <c r="B443">
        <f t="shared" si="13"/>
        <v>43.200000000000344</v>
      </c>
      <c r="C443">
        <f t="shared" si="12"/>
        <v>2.2769768706076485E-3</v>
      </c>
    </row>
    <row r="444" spans="2:3" x14ac:dyDescent="0.3">
      <c r="B444">
        <f t="shared" si="13"/>
        <v>43.300000000000345</v>
      </c>
      <c r="C444">
        <f t="shared" si="12"/>
        <v>2.2580809058904278E-3</v>
      </c>
    </row>
    <row r="445" spans="2:3" x14ac:dyDescent="0.3">
      <c r="B445">
        <f t="shared" si="13"/>
        <v>43.400000000000347</v>
      </c>
      <c r="C445">
        <f t="shared" si="12"/>
        <v>2.2393417532547001E-3</v>
      </c>
    </row>
    <row r="446" spans="2:3" x14ac:dyDescent="0.3">
      <c r="B446">
        <f t="shared" si="13"/>
        <v>43.500000000000348</v>
      </c>
      <c r="C446">
        <f t="shared" si="12"/>
        <v>2.2207581113628931E-3</v>
      </c>
    </row>
    <row r="447" spans="2:3" x14ac:dyDescent="0.3">
      <c r="B447">
        <f t="shared" si="13"/>
        <v>43.60000000000035</v>
      </c>
      <c r="C447">
        <f t="shared" si="12"/>
        <v>2.2023286896768498E-3</v>
      </c>
    </row>
    <row r="448" spans="2:3" x14ac:dyDescent="0.3">
      <c r="B448">
        <f t="shared" si="13"/>
        <v>43.700000000000351</v>
      </c>
      <c r="C448">
        <f t="shared" si="12"/>
        <v>2.184052208368213E-3</v>
      </c>
    </row>
    <row r="449" spans="2:3" x14ac:dyDescent="0.3">
      <c r="B449">
        <f t="shared" si="13"/>
        <v>43.800000000000352</v>
      </c>
      <c r="C449">
        <f t="shared" si="12"/>
        <v>2.1659273982295485E-3</v>
      </c>
    </row>
    <row r="450" spans="2:3" x14ac:dyDescent="0.3">
      <c r="B450">
        <f t="shared" si="13"/>
        <v>43.900000000000354</v>
      </c>
      <c r="C450">
        <f t="shared" si="12"/>
        <v>2.1479530005862005E-3</v>
      </c>
    </row>
    <row r="451" spans="2:3" x14ac:dyDescent="0.3">
      <c r="B451">
        <f t="shared" si="13"/>
        <v>44.000000000000355</v>
      </c>
      <c r="C451">
        <f t="shared" si="12"/>
        <v>2.1301277672088866E-3</v>
      </c>
    </row>
    <row r="452" spans="2:3" x14ac:dyDescent="0.3">
      <c r="B452">
        <f t="shared" si="13"/>
        <v>44.100000000000357</v>
      </c>
      <c r="C452">
        <f t="shared" si="12"/>
        <v>2.1124504602270154E-3</v>
      </c>
    </row>
    <row r="453" spans="2:3" x14ac:dyDescent="0.3">
      <c r="B453">
        <f t="shared" si="13"/>
        <v>44.200000000000358</v>
      </c>
      <c r="C453">
        <f t="shared" si="12"/>
        <v>2.09491985204272E-3</v>
      </c>
    </row>
    <row r="454" spans="2:3" x14ac:dyDescent="0.3">
      <c r="B454">
        <f t="shared" si="13"/>
        <v>44.30000000000036</v>
      </c>
      <c r="C454">
        <f t="shared" si="12"/>
        <v>2.0775347252456073E-3</v>
      </c>
    </row>
    <row r="455" spans="2:3" x14ac:dyDescent="0.3">
      <c r="B455">
        <f t="shared" si="13"/>
        <v>44.400000000000361</v>
      </c>
      <c r="C455">
        <f t="shared" si="12"/>
        <v>2.060293872528221E-3</v>
      </c>
    </row>
    <row r="456" spans="2:3" x14ac:dyDescent="0.3">
      <c r="B456">
        <f t="shared" si="13"/>
        <v>44.500000000000362</v>
      </c>
      <c r="C456">
        <f t="shared" si="12"/>
        <v>2.0431960966021921E-3</v>
      </c>
    </row>
    <row r="457" spans="2:3" x14ac:dyDescent="0.3">
      <c r="B457">
        <f t="shared" si="13"/>
        <v>44.600000000000364</v>
      </c>
      <c r="C457">
        <f t="shared" si="12"/>
        <v>2.0262402101150988E-3</v>
      </c>
    </row>
    <row r="458" spans="2:3" x14ac:dyDescent="0.3">
      <c r="B458">
        <f t="shared" si="13"/>
        <v>44.700000000000365</v>
      </c>
      <c r="C458">
        <f t="shared" si="12"/>
        <v>2.0094250355680112E-3</v>
      </c>
    </row>
    <row r="459" spans="2:3" x14ac:dyDescent="0.3">
      <c r="B459">
        <f t="shared" si="13"/>
        <v>44.800000000000367</v>
      </c>
      <c r="C459">
        <f t="shared" si="12"/>
        <v>1.9927494052337158E-3</v>
      </c>
    </row>
    <row r="460" spans="2:3" x14ac:dyDescent="0.3">
      <c r="B460">
        <f t="shared" si="13"/>
        <v>44.900000000000368</v>
      </c>
      <c r="C460">
        <f t="shared" ref="C460:C523" si="14">_xlfn.EXPON.DIST(B460,1/$C$2,0)</f>
        <v>1.9762121610756266E-3</v>
      </c>
    </row>
    <row r="461" spans="2:3" x14ac:dyDescent="0.3">
      <c r="B461">
        <f t="shared" ref="B461:B524" si="15">B460+0.1</f>
        <v>45.000000000000369</v>
      </c>
      <c r="C461">
        <f t="shared" si="14"/>
        <v>1.9598121546673657E-3</v>
      </c>
    </row>
    <row r="462" spans="2:3" x14ac:dyDescent="0.3">
      <c r="B462">
        <f t="shared" si="15"/>
        <v>45.100000000000371</v>
      </c>
      <c r="C462">
        <f t="shared" si="14"/>
        <v>1.9435482471130072E-3</v>
      </c>
    </row>
    <row r="463" spans="2:3" x14ac:dyDescent="0.3">
      <c r="B463">
        <f t="shared" si="15"/>
        <v>45.200000000000372</v>
      </c>
      <c r="C463">
        <f t="shared" si="14"/>
        <v>1.92741930896799E-3</v>
      </c>
    </row>
    <row r="464" spans="2:3" x14ac:dyDescent="0.3">
      <c r="B464">
        <f t="shared" si="15"/>
        <v>45.300000000000374</v>
      </c>
      <c r="C464">
        <f t="shared" si="14"/>
        <v>1.9114242201606849E-3</v>
      </c>
    </row>
    <row r="465" spans="2:3" x14ac:dyDescent="0.3">
      <c r="B465">
        <f t="shared" si="15"/>
        <v>45.400000000000375</v>
      </c>
      <c r="C465">
        <f t="shared" si="14"/>
        <v>1.8955618699146065E-3</v>
      </c>
    </row>
    <row r="466" spans="2:3" x14ac:dyDescent="0.3">
      <c r="B466">
        <f t="shared" si="15"/>
        <v>45.500000000000377</v>
      </c>
      <c r="C466">
        <f t="shared" si="14"/>
        <v>1.8798311566712795E-3</v>
      </c>
    </row>
    <row r="467" spans="2:3" x14ac:dyDescent="0.3">
      <c r="B467">
        <f t="shared" si="15"/>
        <v>45.600000000000378</v>
      </c>
      <c r="C467">
        <f t="shared" si="14"/>
        <v>1.8642309880137411E-3</v>
      </c>
    </row>
    <row r="468" spans="2:3" x14ac:dyDescent="0.3">
      <c r="B468">
        <f t="shared" si="15"/>
        <v>45.700000000000379</v>
      </c>
      <c r="C468">
        <f t="shared" si="14"/>
        <v>1.8487602805906762E-3</v>
      </c>
    </row>
    <row r="469" spans="2:3" x14ac:dyDescent="0.3">
      <c r="B469">
        <f t="shared" si="15"/>
        <v>45.800000000000381</v>
      </c>
      <c r="C469">
        <f t="shared" si="14"/>
        <v>1.8334179600411836E-3</v>
      </c>
    </row>
    <row r="470" spans="2:3" x14ac:dyDescent="0.3">
      <c r="B470">
        <f t="shared" si="15"/>
        <v>45.900000000000382</v>
      </c>
      <c r="C470">
        <f t="shared" si="14"/>
        <v>1.818202960920173E-3</v>
      </c>
    </row>
    <row r="471" spans="2:3" x14ac:dyDescent="0.3">
      <c r="B471">
        <f t="shared" si="15"/>
        <v>46.000000000000384</v>
      </c>
      <c r="C471">
        <f t="shared" si="14"/>
        <v>1.803114226624367E-3</v>
      </c>
    </row>
    <row r="472" spans="2:3" x14ac:dyDescent="0.3">
      <c r="B472">
        <f t="shared" si="15"/>
        <v>46.100000000000385</v>
      </c>
      <c r="C472">
        <f t="shared" si="14"/>
        <v>1.7881507093189314E-3</v>
      </c>
    </row>
    <row r="473" spans="2:3" x14ac:dyDescent="0.3">
      <c r="B473">
        <f t="shared" si="15"/>
        <v>46.200000000000387</v>
      </c>
      <c r="C473">
        <f t="shared" si="14"/>
        <v>1.7733113698647073E-3</v>
      </c>
    </row>
    <row r="474" spans="2:3" x14ac:dyDescent="0.3">
      <c r="B474">
        <f t="shared" si="15"/>
        <v>46.300000000000388</v>
      </c>
      <c r="C474">
        <f t="shared" si="14"/>
        <v>1.7585951777460461E-3</v>
      </c>
    </row>
    <row r="475" spans="2:3" x14ac:dyDescent="0.3">
      <c r="B475">
        <f t="shared" si="15"/>
        <v>46.400000000000389</v>
      </c>
      <c r="C475">
        <f t="shared" si="14"/>
        <v>1.7440011109992469E-3</v>
      </c>
    </row>
    <row r="476" spans="2:3" x14ac:dyDescent="0.3">
      <c r="B476">
        <f t="shared" si="15"/>
        <v>46.500000000000391</v>
      </c>
      <c r="C476">
        <f t="shared" si="14"/>
        <v>1.7295281561415889E-3</v>
      </c>
    </row>
    <row r="477" spans="2:3" x14ac:dyDescent="0.3">
      <c r="B477">
        <f t="shared" si="15"/>
        <v>46.600000000000392</v>
      </c>
      <c r="C477">
        <f t="shared" si="14"/>
        <v>1.7151753081009456E-3</v>
      </c>
    </row>
    <row r="478" spans="2:3" x14ac:dyDescent="0.3">
      <c r="B478">
        <f t="shared" si="15"/>
        <v>46.700000000000394</v>
      </c>
      <c r="C478">
        <f t="shared" si="14"/>
        <v>1.7009415701459895E-3</v>
      </c>
    </row>
    <row r="479" spans="2:3" x14ac:dyDescent="0.3">
      <c r="B479">
        <f t="shared" si="15"/>
        <v>46.800000000000395</v>
      </c>
      <c r="C479">
        <f t="shared" si="14"/>
        <v>1.6868259538169771E-3</v>
      </c>
    </row>
    <row r="480" spans="2:3" x14ac:dyDescent="0.3">
      <c r="B480">
        <f t="shared" si="15"/>
        <v>46.900000000000396</v>
      </c>
      <c r="C480">
        <f t="shared" si="14"/>
        <v>1.6728274788571011E-3</v>
      </c>
    </row>
    <row r="481" spans="2:3" x14ac:dyDescent="0.3">
      <c r="B481">
        <f t="shared" si="15"/>
        <v>47.000000000000398</v>
      </c>
      <c r="C481">
        <f t="shared" si="14"/>
        <v>1.6589451731444183E-3</v>
      </c>
    </row>
    <row r="482" spans="2:3" x14ac:dyDescent="0.3">
      <c r="B482">
        <f t="shared" si="15"/>
        <v>47.100000000000399</v>
      </c>
      <c r="C482">
        <f t="shared" si="14"/>
        <v>1.6451780726243438E-3</v>
      </c>
    </row>
    <row r="483" spans="2:3" x14ac:dyDescent="0.3">
      <c r="B483">
        <f t="shared" si="15"/>
        <v>47.200000000000401</v>
      </c>
      <c r="C483">
        <f t="shared" si="14"/>
        <v>1.6315252212426962E-3</v>
      </c>
    </row>
    <row r="484" spans="2:3" x14ac:dyDescent="0.3">
      <c r="B484">
        <f t="shared" si="15"/>
        <v>47.300000000000402</v>
      </c>
      <c r="C484">
        <f t="shared" si="14"/>
        <v>1.6179856708793093E-3</v>
      </c>
    </row>
    <row r="485" spans="2:3" x14ac:dyDescent="0.3">
      <c r="B485">
        <f t="shared" si="15"/>
        <v>47.400000000000404</v>
      </c>
      <c r="C485">
        <f t="shared" si="14"/>
        <v>1.6045584812821897E-3</v>
      </c>
    </row>
    <row r="486" spans="2:3" x14ac:dyDescent="0.3">
      <c r="B486">
        <f t="shared" si="15"/>
        <v>47.500000000000405</v>
      </c>
      <c r="C486">
        <f t="shared" si="14"/>
        <v>1.5912427200022194E-3</v>
      </c>
    </row>
    <row r="487" spans="2:3" x14ac:dyDescent="0.3">
      <c r="B487">
        <f t="shared" si="15"/>
        <v>47.600000000000406</v>
      </c>
      <c r="C487">
        <f t="shared" si="14"/>
        <v>1.5780374623284013E-3</v>
      </c>
    </row>
    <row r="488" spans="2:3" x14ac:dyDescent="0.3">
      <c r="B488">
        <f t="shared" si="15"/>
        <v>47.700000000000408</v>
      </c>
      <c r="C488">
        <f t="shared" si="14"/>
        <v>1.5649417912236472E-3</v>
      </c>
    </row>
    <row r="489" spans="2:3" x14ac:dyDescent="0.3">
      <c r="B489">
        <f t="shared" si="15"/>
        <v>47.800000000000409</v>
      </c>
      <c r="C489">
        <f t="shared" si="14"/>
        <v>1.5519547972610887E-3</v>
      </c>
    </row>
    <row r="490" spans="2:3" x14ac:dyDescent="0.3">
      <c r="B490">
        <f t="shared" si="15"/>
        <v>47.900000000000411</v>
      </c>
      <c r="C490">
        <f t="shared" si="14"/>
        <v>1.5390755785609259E-3</v>
      </c>
    </row>
    <row r="491" spans="2:3" x14ac:dyDescent="0.3">
      <c r="B491">
        <f t="shared" si="15"/>
        <v>48.000000000000412</v>
      </c>
      <c r="C491">
        <f t="shared" si="14"/>
        <v>1.5263032407277968E-3</v>
      </c>
    </row>
    <row r="492" spans="2:3" x14ac:dyDescent="0.3">
      <c r="B492">
        <f t="shared" si="15"/>
        <v>48.100000000000414</v>
      </c>
      <c r="C492">
        <f t="shared" si="14"/>
        <v>1.5136368967886608E-3</v>
      </c>
    </row>
    <row r="493" spans="2:3" x14ac:dyDescent="0.3">
      <c r="B493">
        <f t="shared" si="15"/>
        <v>48.200000000000415</v>
      </c>
      <c r="C493">
        <f t="shared" si="14"/>
        <v>1.5010756671312111E-3</v>
      </c>
    </row>
    <row r="494" spans="2:3" x14ac:dyDescent="0.3">
      <c r="B494">
        <f t="shared" si="15"/>
        <v>48.300000000000416</v>
      </c>
      <c r="C494">
        <f t="shared" si="14"/>
        <v>1.488618679442786E-3</v>
      </c>
    </row>
    <row r="495" spans="2:3" x14ac:dyDescent="0.3">
      <c r="B495">
        <f t="shared" si="15"/>
        <v>48.400000000000418</v>
      </c>
      <c r="C495">
        <f t="shared" si="14"/>
        <v>1.4762650686497869E-3</v>
      </c>
    </row>
    <row r="496" spans="2:3" x14ac:dyDescent="0.3">
      <c r="B496">
        <f t="shared" si="15"/>
        <v>48.500000000000419</v>
      </c>
      <c r="C496">
        <f t="shared" si="14"/>
        <v>1.4640139768576118E-3</v>
      </c>
    </row>
    <row r="497" spans="2:3" x14ac:dyDescent="0.3">
      <c r="B497">
        <f t="shared" si="15"/>
        <v>48.600000000000421</v>
      </c>
      <c r="C497">
        <f t="shared" si="14"/>
        <v>1.4518645532910759E-3</v>
      </c>
    </row>
    <row r="498" spans="2:3" x14ac:dyDescent="0.3">
      <c r="B498">
        <f t="shared" si="15"/>
        <v>48.700000000000422</v>
      </c>
      <c r="C498">
        <f t="shared" si="14"/>
        <v>1.4398159542353235E-3</v>
      </c>
    </row>
    <row r="499" spans="2:3" x14ac:dyDescent="0.3">
      <c r="B499">
        <f t="shared" si="15"/>
        <v>48.800000000000423</v>
      </c>
      <c r="C499">
        <f t="shared" si="14"/>
        <v>1.4278673429772466E-3</v>
      </c>
    </row>
    <row r="500" spans="2:3" x14ac:dyDescent="0.3">
      <c r="B500">
        <f t="shared" si="15"/>
        <v>48.900000000000425</v>
      </c>
      <c r="C500">
        <f t="shared" si="14"/>
        <v>1.4160178897473733E-3</v>
      </c>
    </row>
    <row r="501" spans="2:3" x14ac:dyDescent="0.3">
      <c r="B501">
        <f t="shared" si="15"/>
        <v>49.000000000000426</v>
      </c>
      <c r="C501">
        <f t="shared" si="14"/>
        <v>1.4042667716622427E-3</v>
      </c>
    </row>
    <row r="502" spans="2:3" x14ac:dyDescent="0.3">
      <c r="B502">
        <f t="shared" si="15"/>
        <v>49.100000000000428</v>
      </c>
      <c r="C502">
        <f t="shared" si="14"/>
        <v>1.3926131726672668E-3</v>
      </c>
    </row>
    <row r="503" spans="2:3" x14ac:dyDescent="0.3">
      <c r="B503">
        <f t="shared" si="15"/>
        <v>49.200000000000429</v>
      </c>
      <c r="C503">
        <f t="shared" si="14"/>
        <v>1.3810562834800553E-3</v>
      </c>
    </row>
    <row r="504" spans="2:3" x14ac:dyDescent="0.3">
      <c r="B504">
        <f t="shared" si="15"/>
        <v>49.300000000000431</v>
      </c>
      <c r="C504">
        <f t="shared" si="14"/>
        <v>1.3695953015342122E-3</v>
      </c>
    </row>
    <row r="505" spans="2:3" x14ac:dyDescent="0.3">
      <c r="B505">
        <f t="shared" si="15"/>
        <v>49.400000000000432</v>
      </c>
      <c r="C505">
        <f t="shared" si="14"/>
        <v>1.3582294309236087E-3</v>
      </c>
    </row>
    <row r="506" spans="2:3" x14ac:dyDescent="0.3">
      <c r="B506">
        <f t="shared" si="15"/>
        <v>49.500000000000433</v>
      </c>
      <c r="C506">
        <f t="shared" si="14"/>
        <v>1.3469578823471083E-3</v>
      </c>
    </row>
    <row r="507" spans="2:3" x14ac:dyDescent="0.3">
      <c r="B507">
        <f t="shared" si="15"/>
        <v>49.600000000000435</v>
      </c>
      <c r="C507">
        <f t="shared" si="14"/>
        <v>1.3357798730537498E-3</v>
      </c>
    </row>
    <row r="508" spans="2:3" x14ac:dyDescent="0.3">
      <c r="B508">
        <f t="shared" si="15"/>
        <v>49.700000000000436</v>
      </c>
      <c r="C508">
        <f t="shared" si="14"/>
        <v>1.3246946267883968E-3</v>
      </c>
    </row>
    <row r="509" spans="2:3" x14ac:dyDescent="0.3">
      <c r="B509">
        <f t="shared" si="15"/>
        <v>49.800000000000438</v>
      </c>
      <c r="C509">
        <f t="shared" si="14"/>
        <v>1.3137013737378269E-3</v>
      </c>
    </row>
    <row r="510" spans="2:3" x14ac:dyDescent="0.3">
      <c r="B510">
        <f t="shared" si="15"/>
        <v>49.900000000000439</v>
      </c>
      <c r="C510">
        <f t="shared" si="14"/>
        <v>1.3027993504772695E-3</v>
      </c>
    </row>
    <row r="511" spans="2:3" x14ac:dyDescent="0.3">
      <c r="B511">
        <f t="shared" si="15"/>
        <v>50.000000000000441</v>
      </c>
      <c r="C511">
        <f t="shared" si="14"/>
        <v>1.2919877999173959E-3</v>
      </c>
    </row>
    <row r="512" spans="2:3" x14ac:dyDescent="0.3">
      <c r="B512">
        <f t="shared" si="15"/>
        <v>50.100000000000442</v>
      </c>
      <c r="C512">
        <f t="shared" si="14"/>
        <v>1.2812659712517394E-3</v>
      </c>
    </row>
    <row r="513" spans="2:3" x14ac:dyDescent="0.3">
      <c r="B513">
        <f t="shared" si="15"/>
        <v>50.200000000000443</v>
      </c>
      <c r="C513">
        <f t="shared" si="14"/>
        <v>1.2706331199045543E-3</v>
      </c>
    </row>
    <row r="514" spans="2:3" x14ac:dyDescent="0.3">
      <c r="B514">
        <f t="shared" si="15"/>
        <v>50.300000000000445</v>
      </c>
      <c r="C514">
        <f t="shared" si="14"/>
        <v>1.2600885074791138E-3</v>
      </c>
    </row>
    <row r="515" spans="2:3" x14ac:dyDescent="0.3">
      <c r="B515">
        <f t="shared" si="15"/>
        <v>50.400000000000446</v>
      </c>
      <c r="C515">
        <f t="shared" si="14"/>
        <v>1.2496314017064296E-3</v>
      </c>
    </row>
    <row r="516" spans="2:3" x14ac:dyDescent="0.3">
      <c r="B516">
        <f t="shared" si="15"/>
        <v>50.500000000000448</v>
      </c>
      <c r="C516">
        <f t="shared" si="14"/>
        <v>1.2392610763943962E-3</v>
      </c>
    </row>
    <row r="517" spans="2:3" x14ac:dyDescent="0.3">
      <c r="B517">
        <f t="shared" si="15"/>
        <v>50.600000000000449</v>
      </c>
      <c r="C517">
        <f t="shared" si="14"/>
        <v>1.2289768113773671E-3</v>
      </c>
    </row>
    <row r="518" spans="2:3" x14ac:dyDescent="0.3">
      <c r="B518">
        <f t="shared" si="15"/>
        <v>50.70000000000045</v>
      </c>
      <c r="C518">
        <f t="shared" si="14"/>
        <v>1.2187778924661395E-3</v>
      </c>
    </row>
    <row r="519" spans="2:3" x14ac:dyDescent="0.3">
      <c r="B519">
        <f t="shared" si="15"/>
        <v>50.800000000000452</v>
      </c>
      <c r="C519">
        <f t="shared" si="14"/>
        <v>1.2086636113983551E-3</v>
      </c>
    </row>
    <row r="520" spans="2:3" x14ac:dyDescent="0.3">
      <c r="B520">
        <f t="shared" si="15"/>
        <v>50.900000000000453</v>
      </c>
      <c r="C520">
        <f t="shared" si="14"/>
        <v>1.1986332657893204E-3</v>
      </c>
    </row>
    <row r="521" spans="2:3" x14ac:dyDescent="0.3">
      <c r="B521">
        <f t="shared" si="15"/>
        <v>51.000000000000455</v>
      </c>
      <c r="C521">
        <f t="shared" si="14"/>
        <v>1.1886861590832268E-3</v>
      </c>
    </row>
    <row r="522" spans="2:3" x14ac:dyDescent="0.3">
      <c r="B522">
        <f t="shared" si="15"/>
        <v>51.100000000000456</v>
      </c>
      <c r="C522">
        <f t="shared" si="14"/>
        <v>1.1788216005047761E-3</v>
      </c>
    </row>
    <row r="523" spans="2:3" x14ac:dyDescent="0.3">
      <c r="B523">
        <f t="shared" si="15"/>
        <v>51.200000000000458</v>
      </c>
      <c r="C523">
        <f t="shared" si="14"/>
        <v>1.1690389050112147E-3</v>
      </c>
    </row>
    <row r="524" spans="2:3" x14ac:dyDescent="0.3">
      <c r="B524">
        <f t="shared" si="15"/>
        <v>51.300000000000459</v>
      </c>
      <c r="C524">
        <f t="shared" ref="C524:C587" si="16">_xlfn.EXPON.DIST(B524,1/$C$2,0)</f>
        <v>1.1593373932447582E-3</v>
      </c>
    </row>
    <row r="525" spans="2:3" x14ac:dyDescent="0.3">
      <c r="B525">
        <f t="shared" ref="B525:B588" si="17">B524+0.1</f>
        <v>51.40000000000046</v>
      </c>
      <c r="C525">
        <f t="shared" si="16"/>
        <v>1.1497163914854112E-3</v>
      </c>
    </row>
    <row r="526" spans="2:3" x14ac:dyDescent="0.3">
      <c r="B526">
        <f t="shared" si="17"/>
        <v>51.500000000000462</v>
      </c>
      <c r="C526">
        <f t="shared" si="16"/>
        <v>1.1401752316041857E-3</v>
      </c>
    </row>
    <row r="527" spans="2:3" x14ac:dyDescent="0.3">
      <c r="B527">
        <f t="shared" si="17"/>
        <v>51.600000000000463</v>
      </c>
      <c r="C527">
        <f t="shared" si="16"/>
        <v>1.1307132510167011E-3</v>
      </c>
    </row>
    <row r="528" spans="2:3" x14ac:dyDescent="0.3">
      <c r="B528">
        <f t="shared" si="17"/>
        <v>51.700000000000465</v>
      </c>
      <c r="C528">
        <f t="shared" si="16"/>
        <v>1.121329792637168E-3</v>
      </c>
    </row>
    <row r="529" spans="2:3" x14ac:dyDescent="0.3">
      <c r="B529">
        <f t="shared" si="17"/>
        <v>51.800000000000466</v>
      </c>
      <c r="C529">
        <f t="shared" si="16"/>
        <v>1.1120242048327617E-3</v>
      </c>
    </row>
    <row r="530" spans="2:3" x14ac:dyDescent="0.3">
      <c r="B530">
        <f t="shared" si="17"/>
        <v>51.900000000000468</v>
      </c>
      <c r="C530">
        <f t="shared" si="16"/>
        <v>1.1027958413783686E-3</v>
      </c>
    </row>
    <row r="531" spans="2:3" x14ac:dyDescent="0.3">
      <c r="B531">
        <f t="shared" si="17"/>
        <v>52.000000000000469</v>
      </c>
      <c r="C531">
        <f t="shared" si="16"/>
        <v>1.0936440614117045E-3</v>
      </c>
    </row>
    <row r="532" spans="2:3" x14ac:dyDescent="0.3">
      <c r="B532">
        <f t="shared" si="17"/>
        <v>52.10000000000047</v>
      </c>
      <c r="C532">
        <f t="shared" si="16"/>
        <v>1.0845682293888171E-3</v>
      </c>
    </row>
    <row r="533" spans="2:3" x14ac:dyDescent="0.3">
      <c r="B533">
        <f t="shared" si="17"/>
        <v>52.200000000000472</v>
      </c>
      <c r="C533">
        <f t="shared" si="16"/>
        <v>1.0755677150399473E-3</v>
      </c>
    </row>
    <row r="534" spans="2:3" x14ac:dyDescent="0.3">
      <c r="B534">
        <f t="shared" si="17"/>
        <v>52.300000000000473</v>
      </c>
      <c r="C534">
        <f t="shared" si="16"/>
        <v>1.0666418933257577E-3</v>
      </c>
    </row>
    <row r="535" spans="2:3" x14ac:dyDescent="0.3">
      <c r="B535">
        <f t="shared" si="17"/>
        <v>52.400000000000475</v>
      </c>
      <c r="C535">
        <f t="shared" si="16"/>
        <v>1.0577901443939313E-3</v>
      </c>
    </row>
    <row r="536" spans="2:3" x14ac:dyDescent="0.3">
      <c r="B536">
        <f t="shared" si="17"/>
        <v>52.500000000000476</v>
      </c>
      <c r="C536">
        <f t="shared" si="16"/>
        <v>1.0490118535361253E-3</v>
      </c>
    </row>
    <row r="537" spans="2:3" x14ac:dyDescent="0.3">
      <c r="B537">
        <f t="shared" si="17"/>
        <v>52.600000000000477</v>
      </c>
      <c r="C537">
        <f t="shared" si="16"/>
        <v>1.0403064111452784E-3</v>
      </c>
    </row>
    <row r="538" spans="2:3" x14ac:dyDescent="0.3">
      <c r="B538">
        <f t="shared" si="17"/>
        <v>52.700000000000479</v>
      </c>
      <c r="C538">
        <f t="shared" si="16"/>
        <v>1.0316732126732821E-3</v>
      </c>
    </row>
    <row r="539" spans="2:3" x14ac:dyDescent="0.3">
      <c r="B539">
        <f t="shared" si="17"/>
        <v>52.80000000000048</v>
      </c>
      <c r="C539">
        <f t="shared" si="16"/>
        <v>1.0231116585889964E-3</v>
      </c>
    </row>
    <row r="540" spans="2:3" x14ac:dyDescent="0.3">
      <c r="B540">
        <f t="shared" si="17"/>
        <v>52.900000000000482</v>
      </c>
      <c r="C540">
        <f t="shared" si="16"/>
        <v>1.0146211543366115E-3</v>
      </c>
    </row>
    <row r="541" spans="2:3" x14ac:dyDescent="0.3">
      <c r="B541">
        <f t="shared" si="17"/>
        <v>53.000000000000483</v>
      </c>
      <c r="C541">
        <f t="shared" si="16"/>
        <v>1.0062011102943656E-3</v>
      </c>
    </row>
    <row r="542" spans="2:3" x14ac:dyDescent="0.3">
      <c r="B542">
        <f t="shared" si="17"/>
        <v>53.100000000000485</v>
      </c>
      <c r="C542">
        <f t="shared" si="16"/>
        <v>9.9785094173359518E-4</v>
      </c>
    </row>
    <row r="543" spans="2:3" x14ac:dyDescent="0.3">
      <c r="B543">
        <f t="shared" si="17"/>
        <v>53.200000000000486</v>
      </c>
      <c r="C543">
        <f t="shared" si="16"/>
        <v>9.895700687781255E-4</v>
      </c>
    </row>
    <row r="544" spans="2:3" x14ac:dyDescent="0.3">
      <c r="B544">
        <f t="shared" si="17"/>
        <v>53.300000000000487</v>
      </c>
      <c r="C544">
        <f t="shared" si="16"/>
        <v>9.8135791636400809E-4</v>
      </c>
    </row>
    <row r="545" spans="2:3" x14ac:dyDescent="0.3">
      <c r="B545">
        <f t="shared" si="17"/>
        <v>53.400000000000489</v>
      </c>
      <c r="C545">
        <f t="shared" si="16"/>
        <v>9.7321391419958128E-4</v>
      </c>
    </row>
    <row r="546" spans="2:3" x14ac:dyDescent="0.3">
      <c r="B546">
        <f t="shared" si="17"/>
        <v>53.50000000000049</v>
      </c>
      <c r="C546">
        <f t="shared" si="16"/>
        <v>9.6513749672586457E-4</v>
      </c>
    </row>
    <row r="547" spans="2:3" x14ac:dyDescent="0.3">
      <c r="B547">
        <f t="shared" si="17"/>
        <v>53.600000000000492</v>
      </c>
      <c r="C547">
        <f t="shared" si="16"/>
        <v>9.5712810307728836E-4</v>
      </c>
    </row>
    <row r="548" spans="2:3" x14ac:dyDescent="0.3">
      <c r="B548">
        <f t="shared" si="17"/>
        <v>53.700000000000493</v>
      </c>
      <c r="C548">
        <f t="shared" si="16"/>
        <v>9.4918517704274262E-4</v>
      </c>
    </row>
    <row r="549" spans="2:3" x14ac:dyDescent="0.3">
      <c r="B549">
        <f t="shared" si="17"/>
        <v>53.800000000000495</v>
      </c>
      <c r="C549">
        <f t="shared" si="16"/>
        <v>9.413081670269479E-4</v>
      </c>
    </row>
    <row r="550" spans="2:3" x14ac:dyDescent="0.3">
      <c r="B550">
        <f t="shared" si="17"/>
        <v>53.900000000000496</v>
      </c>
      <c r="C550">
        <f t="shared" si="16"/>
        <v>9.3349652601215475E-4</v>
      </c>
    </row>
    <row r="551" spans="2:3" x14ac:dyDescent="0.3">
      <c r="B551">
        <f t="shared" si="17"/>
        <v>54.000000000000497</v>
      </c>
      <c r="C551">
        <f t="shared" si="16"/>
        <v>9.2574971152015444E-4</v>
      </c>
    </row>
    <row r="552" spans="2:3" x14ac:dyDescent="0.3">
      <c r="B552">
        <f t="shared" si="17"/>
        <v>54.100000000000499</v>
      </c>
      <c r="C552">
        <f t="shared" si="16"/>
        <v>9.1806718557460327E-4</v>
      </c>
    </row>
    <row r="553" spans="2:3" x14ac:dyDescent="0.3">
      <c r="B553">
        <f t="shared" si="17"/>
        <v>54.2000000000005</v>
      </c>
      <c r="C553">
        <f t="shared" si="16"/>
        <v>9.1044841466366843E-4</v>
      </c>
    </row>
    <row r="554" spans="2:3" x14ac:dyDescent="0.3">
      <c r="B554">
        <f t="shared" si="17"/>
        <v>54.300000000000502</v>
      </c>
      <c r="C554">
        <f t="shared" si="16"/>
        <v>9.0289286970297573E-4</v>
      </c>
    </row>
    <row r="555" spans="2:3" x14ac:dyDescent="0.3">
      <c r="B555">
        <f t="shared" si="17"/>
        <v>54.400000000000503</v>
      </c>
      <c r="C555">
        <f t="shared" si="16"/>
        <v>8.9540002599886493E-4</v>
      </c>
    </row>
    <row r="556" spans="2:3" x14ac:dyDescent="0.3">
      <c r="B556">
        <f t="shared" si="17"/>
        <v>54.500000000000504</v>
      </c>
      <c r="C556">
        <f t="shared" si="16"/>
        <v>8.8796936321195699E-4</v>
      </c>
    </row>
    <row r="557" spans="2:3" x14ac:dyDescent="0.3">
      <c r="B557">
        <f t="shared" si="17"/>
        <v>54.600000000000506</v>
      </c>
      <c r="C557">
        <f t="shared" si="16"/>
        <v>8.8060036532101784E-4</v>
      </c>
    </row>
    <row r="558" spans="2:3" x14ac:dyDescent="0.3">
      <c r="B558">
        <f t="shared" si="17"/>
        <v>54.700000000000507</v>
      </c>
      <c r="C558">
        <f t="shared" si="16"/>
        <v>8.7329252058711943E-4</v>
      </c>
    </row>
    <row r="559" spans="2:3" x14ac:dyDescent="0.3">
      <c r="B559">
        <f t="shared" si="17"/>
        <v>54.800000000000509</v>
      </c>
      <c r="C559">
        <f t="shared" si="16"/>
        <v>8.6604532151810811E-4</v>
      </c>
    </row>
    <row r="560" spans="2:3" x14ac:dyDescent="0.3">
      <c r="B560">
        <f t="shared" si="17"/>
        <v>54.90000000000051</v>
      </c>
      <c r="C560">
        <f t="shared" si="16"/>
        <v>8.5885826483335912E-4</v>
      </c>
    </row>
    <row r="561" spans="2:3" x14ac:dyDescent="0.3">
      <c r="B561">
        <f t="shared" si="17"/>
        <v>55.000000000000512</v>
      </c>
      <c r="C561">
        <f t="shared" si="16"/>
        <v>8.5173085142882402E-4</v>
      </c>
    </row>
    <row r="562" spans="2:3" x14ac:dyDescent="0.3">
      <c r="B562">
        <f t="shared" si="17"/>
        <v>55.100000000000513</v>
      </c>
      <c r="C562">
        <f t="shared" si="16"/>
        <v>8.4466258634237487E-4</v>
      </c>
    </row>
    <row r="563" spans="2:3" x14ac:dyDescent="0.3">
      <c r="B563">
        <f t="shared" si="17"/>
        <v>55.200000000000514</v>
      </c>
      <c r="C563">
        <f t="shared" si="16"/>
        <v>8.3765297871942976E-4</v>
      </c>
    </row>
    <row r="564" spans="2:3" x14ac:dyDescent="0.3">
      <c r="B564">
        <f t="shared" si="17"/>
        <v>55.300000000000516</v>
      </c>
      <c r="C564">
        <f t="shared" si="16"/>
        <v>8.3070154177886286E-4</v>
      </c>
    </row>
    <row r="565" spans="2:3" x14ac:dyDescent="0.3">
      <c r="B565">
        <f t="shared" si="17"/>
        <v>55.400000000000517</v>
      </c>
      <c r="C565">
        <f t="shared" si="16"/>
        <v>8.2380779277920532E-4</v>
      </c>
    </row>
    <row r="566" spans="2:3" x14ac:dyDescent="0.3">
      <c r="B566">
        <f t="shared" si="17"/>
        <v>55.500000000000519</v>
      </c>
      <c r="C566">
        <f t="shared" si="16"/>
        <v>8.1697125298511744E-4</v>
      </c>
    </row>
    <row r="567" spans="2:3" x14ac:dyDescent="0.3">
      <c r="B567">
        <f t="shared" si="17"/>
        <v>55.60000000000052</v>
      </c>
      <c r="C567">
        <f t="shared" si="16"/>
        <v>8.101914476341429E-4</v>
      </c>
    </row>
    <row r="568" spans="2:3" x14ac:dyDescent="0.3">
      <c r="B568">
        <f t="shared" si="17"/>
        <v>55.700000000000522</v>
      </c>
      <c r="C568">
        <f t="shared" si="16"/>
        <v>8.0346790590374133E-4</v>
      </c>
    </row>
    <row r="569" spans="2:3" x14ac:dyDescent="0.3">
      <c r="B569">
        <f t="shared" si="17"/>
        <v>55.800000000000523</v>
      </c>
      <c r="C569">
        <f t="shared" si="16"/>
        <v>7.9680016087859133E-4</v>
      </c>
    </row>
    <row r="570" spans="2:3" x14ac:dyDescent="0.3">
      <c r="B570">
        <f t="shared" si="17"/>
        <v>55.900000000000524</v>
      </c>
      <c r="C570">
        <f t="shared" si="16"/>
        <v>7.9018774951816295E-4</v>
      </c>
    </row>
    <row r="571" spans="2:3" x14ac:dyDescent="0.3">
      <c r="B571">
        <f t="shared" si="17"/>
        <v>56.000000000000526</v>
      </c>
      <c r="C571">
        <f t="shared" si="16"/>
        <v>7.8363021262456639E-4</v>
      </c>
    </row>
    <row r="572" spans="2:3" x14ac:dyDescent="0.3">
      <c r="B572">
        <f t="shared" si="17"/>
        <v>56.100000000000527</v>
      </c>
      <c r="C572">
        <f t="shared" si="16"/>
        <v>7.7712709481066004E-4</v>
      </c>
    </row>
    <row r="573" spans="2:3" x14ac:dyDescent="0.3">
      <c r="B573">
        <f t="shared" si="17"/>
        <v>56.200000000000529</v>
      </c>
      <c r="C573">
        <f t="shared" si="16"/>
        <v>7.7067794446842545E-4</v>
      </c>
    </row>
    <row r="574" spans="2:3" x14ac:dyDescent="0.3">
      <c r="B574">
        <f t="shared" si="17"/>
        <v>56.30000000000053</v>
      </c>
      <c r="C574">
        <f t="shared" si="16"/>
        <v>7.6428231373760916E-4</v>
      </c>
    </row>
    <row r="575" spans="2:3" x14ac:dyDescent="0.3">
      <c r="B575">
        <f t="shared" si="17"/>
        <v>56.400000000000531</v>
      </c>
      <c r="C575">
        <f t="shared" si="16"/>
        <v>7.579397584746183E-4</v>
      </c>
    </row>
    <row r="576" spans="2:3" x14ac:dyDescent="0.3">
      <c r="B576">
        <f t="shared" si="17"/>
        <v>56.500000000000533</v>
      </c>
      <c r="C576">
        <f t="shared" si="16"/>
        <v>7.5164983822167616E-4</v>
      </c>
    </row>
    <row r="577" spans="2:3" x14ac:dyDescent="0.3">
      <c r="B577">
        <f t="shared" si="17"/>
        <v>56.600000000000534</v>
      </c>
      <c r="C577">
        <f t="shared" si="16"/>
        <v>7.4541211617623788E-4</v>
      </c>
    </row>
    <row r="578" spans="2:3" x14ac:dyDescent="0.3">
      <c r="B578">
        <f t="shared" si="17"/>
        <v>56.700000000000536</v>
      </c>
      <c r="C578">
        <f t="shared" si="16"/>
        <v>7.392261591606553E-4</v>
      </c>
    </row>
    <row r="579" spans="2:3" x14ac:dyDescent="0.3">
      <c r="B579">
        <f t="shared" si="17"/>
        <v>56.800000000000537</v>
      </c>
      <c r="C579">
        <f t="shared" si="16"/>
        <v>7.3309153759209319E-4</v>
      </c>
    </row>
    <row r="580" spans="2:3" x14ac:dyDescent="0.3">
      <c r="B580">
        <f t="shared" si="17"/>
        <v>56.900000000000539</v>
      </c>
      <c r="C580">
        <f t="shared" si="16"/>
        <v>7.2700782545269947E-4</v>
      </c>
    </row>
    <row r="581" spans="2:3" x14ac:dyDescent="0.3">
      <c r="B581">
        <f t="shared" si="17"/>
        <v>57.00000000000054</v>
      </c>
      <c r="C581">
        <f t="shared" si="16"/>
        <v>7.2097460026002082E-4</v>
      </c>
    </row>
    <row r="582" spans="2:3" x14ac:dyDescent="0.3">
      <c r="B582">
        <f t="shared" si="17"/>
        <v>57.100000000000541</v>
      </c>
      <c r="C582">
        <f t="shared" si="16"/>
        <v>7.1499144303765918E-4</v>
      </c>
    </row>
    <row r="583" spans="2:3" x14ac:dyDescent="0.3">
      <c r="B583">
        <f t="shared" si="17"/>
        <v>57.200000000000543</v>
      </c>
      <c r="C583">
        <f t="shared" si="16"/>
        <v>7.0905793828618152E-4</v>
      </c>
    </row>
    <row r="584" spans="2:3" x14ac:dyDescent="0.3">
      <c r="B584">
        <f t="shared" si="17"/>
        <v>57.300000000000544</v>
      </c>
      <c r="C584">
        <f t="shared" si="16"/>
        <v>7.0317367395426292E-4</v>
      </c>
    </row>
    <row r="585" spans="2:3" x14ac:dyDescent="0.3">
      <c r="B585">
        <f t="shared" si="17"/>
        <v>57.400000000000546</v>
      </c>
      <c r="C585">
        <f t="shared" si="16"/>
        <v>6.9733824141006971E-4</v>
      </c>
    </row>
    <row r="586" spans="2:3" x14ac:dyDescent="0.3">
      <c r="B586">
        <f t="shared" si="17"/>
        <v>57.500000000000547</v>
      </c>
      <c r="C586">
        <f t="shared" si="16"/>
        <v>6.9155123541288655E-4</v>
      </c>
    </row>
    <row r="587" spans="2:3" x14ac:dyDescent="0.3">
      <c r="B587">
        <f t="shared" si="17"/>
        <v>57.600000000000549</v>
      </c>
      <c r="C587">
        <f t="shared" si="16"/>
        <v>6.8581225408497143E-4</v>
      </c>
    </row>
    <row r="588" spans="2:3" x14ac:dyDescent="0.3">
      <c r="B588">
        <f t="shared" si="17"/>
        <v>57.70000000000055</v>
      </c>
      <c r="C588">
        <f t="shared" ref="C588:C628" si="18">_xlfn.EXPON.DIST(B588,1/$C$2,0)</f>
        <v>6.8012089888364708E-4</v>
      </c>
    </row>
    <row r="589" spans="2:3" x14ac:dyDescent="0.3">
      <c r="B589">
        <f t="shared" ref="B589:B628" si="19">B588+0.1</f>
        <v>57.800000000000551</v>
      </c>
      <c r="C589">
        <f t="shared" si="18"/>
        <v>6.7447677457362683E-4</v>
      </c>
    </row>
    <row r="590" spans="2:3" x14ac:dyDescent="0.3">
      <c r="B590">
        <f t="shared" si="19"/>
        <v>57.900000000000553</v>
      </c>
      <c r="C590">
        <f t="shared" si="18"/>
        <v>6.6887948919956578E-4</v>
      </c>
    </row>
    <row r="591" spans="2:3" x14ac:dyDescent="0.3">
      <c r="B591">
        <f t="shared" si="19"/>
        <v>58.000000000000554</v>
      </c>
      <c r="C591">
        <f t="shared" si="18"/>
        <v>6.633286540588401E-4</v>
      </c>
    </row>
    <row r="592" spans="2:3" x14ac:dyDescent="0.3">
      <c r="B592">
        <f t="shared" si="19"/>
        <v>58.100000000000556</v>
      </c>
      <c r="C592">
        <f t="shared" si="18"/>
        <v>6.5782388367455734E-4</v>
      </c>
    </row>
    <row r="593" spans="2:3" x14ac:dyDescent="0.3">
      <c r="B593">
        <f t="shared" si="19"/>
        <v>58.200000000000557</v>
      </c>
      <c r="C593">
        <f t="shared" si="18"/>
        <v>6.5236479576878431E-4</v>
      </c>
    </row>
    <row r="594" spans="2:3" x14ac:dyDescent="0.3">
      <c r="B594">
        <f t="shared" si="19"/>
        <v>58.300000000000558</v>
      </c>
      <c r="C594">
        <f t="shared" si="18"/>
        <v>6.4695101123599954E-4</v>
      </c>
    </row>
    <row r="595" spans="2:3" x14ac:dyDescent="0.3">
      <c r="B595">
        <f t="shared" si="19"/>
        <v>58.40000000000056</v>
      </c>
      <c r="C595">
        <f t="shared" si="18"/>
        <v>6.4158215411676842E-4</v>
      </c>
    </row>
    <row r="596" spans="2:3" x14ac:dyDescent="0.3">
      <c r="B596">
        <f t="shared" si="19"/>
        <v>58.500000000000561</v>
      </c>
      <c r="C596">
        <f t="shared" si="18"/>
        <v>6.3625785157163405E-4</v>
      </c>
    </row>
    <row r="597" spans="2:3" x14ac:dyDescent="0.3">
      <c r="B597">
        <f t="shared" si="19"/>
        <v>58.600000000000563</v>
      </c>
      <c r="C597">
        <f t="shared" si="18"/>
        <v>6.3097773385522335E-4</v>
      </c>
    </row>
    <row r="598" spans="2:3" x14ac:dyDescent="0.3">
      <c r="B598">
        <f t="shared" si="19"/>
        <v>58.700000000000564</v>
      </c>
      <c r="C598">
        <f t="shared" si="18"/>
        <v>6.2574143429057331E-4</v>
      </c>
    </row>
    <row r="599" spans="2:3" x14ac:dyDescent="0.3">
      <c r="B599">
        <f t="shared" si="19"/>
        <v>58.800000000000566</v>
      </c>
      <c r="C599">
        <f t="shared" si="18"/>
        <v>6.2054858924366608E-4</v>
      </c>
    </row>
    <row r="600" spans="2:3" x14ac:dyDescent="0.3">
      <c r="B600">
        <f t="shared" si="19"/>
        <v>58.900000000000567</v>
      </c>
      <c r="C600">
        <f t="shared" si="18"/>
        <v>6.1539883809817427E-4</v>
      </c>
    </row>
    <row r="601" spans="2:3" x14ac:dyDescent="0.3">
      <c r="B601">
        <f t="shared" si="19"/>
        <v>59.000000000000568</v>
      </c>
      <c r="C601">
        <f t="shared" si="18"/>
        <v>6.1029182323042155E-4</v>
      </c>
    </row>
    <row r="602" spans="2:3" x14ac:dyDescent="0.3">
      <c r="B602">
        <f t="shared" si="19"/>
        <v>59.10000000000057</v>
      </c>
      <c r="C602">
        <f t="shared" si="18"/>
        <v>6.0522718998454574E-4</v>
      </c>
    </row>
    <row r="603" spans="2:3" x14ac:dyDescent="0.3">
      <c r="B603">
        <f t="shared" si="19"/>
        <v>59.200000000000571</v>
      </c>
      <c r="C603">
        <f t="shared" si="18"/>
        <v>6.0020458664786832E-4</v>
      </c>
    </row>
    <row r="604" spans="2:3" x14ac:dyDescent="0.3">
      <c r="B604">
        <f t="shared" si="19"/>
        <v>59.300000000000573</v>
      </c>
      <c r="C604">
        <f t="shared" si="18"/>
        <v>5.9522366442647302E-4</v>
      </c>
    </row>
    <row r="605" spans="2:3" x14ac:dyDescent="0.3">
      <c r="B605">
        <f t="shared" si="19"/>
        <v>59.400000000000574</v>
      </c>
      <c r="C605">
        <f t="shared" si="18"/>
        <v>5.9028407742098212E-4</v>
      </c>
    </row>
    <row r="606" spans="2:3" x14ac:dyDescent="0.3">
      <c r="B606">
        <f t="shared" si="19"/>
        <v>59.500000000000576</v>
      </c>
      <c r="C606">
        <f t="shared" si="18"/>
        <v>5.8538548260253401E-4</v>
      </c>
    </row>
    <row r="607" spans="2:3" x14ac:dyDescent="0.3">
      <c r="B607">
        <f t="shared" si="19"/>
        <v>59.600000000000577</v>
      </c>
      <c r="C607">
        <f t="shared" si="18"/>
        <v>5.80527539788965E-4</v>
      </c>
    </row>
    <row r="608" spans="2:3" x14ac:dyDescent="0.3">
      <c r="B608">
        <f t="shared" si="19"/>
        <v>59.700000000000578</v>
      </c>
      <c r="C608">
        <f t="shared" si="18"/>
        <v>5.7570991162118337E-4</v>
      </c>
    </row>
    <row r="609" spans="2:3" x14ac:dyDescent="0.3">
      <c r="B609">
        <f t="shared" si="19"/>
        <v>59.80000000000058</v>
      </c>
      <c r="C609">
        <f t="shared" si="18"/>
        <v>5.7093226353974028E-4</v>
      </c>
    </row>
    <row r="610" spans="2:3" x14ac:dyDescent="0.3">
      <c r="B610">
        <f t="shared" si="19"/>
        <v>59.900000000000581</v>
      </c>
      <c r="C610">
        <f t="shared" si="18"/>
        <v>5.6619426376159959E-4</v>
      </c>
    </row>
    <row r="611" spans="2:3" x14ac:dyDescent="0.3">
      <c r="B611">
        <f t="shared" si="19"/>
        <v>60.000000000000583</v>
      </c>
      <c r="C611">
        <f t="shared" si="18"/>
        <v>5.6149558325709536E-4</v>
      </c>
    </row>
    <row r="612" spans="2:3" x14ac:dyDescent="0.3">
      <c r="B612">
        <f t="shared" si="19"/>
        <v>60.100000000000584</v>
      </c>
      <c r="C612">
        <f t="shared" si="18"/>
        <v>5.5683589572708071E-4</v>
      </c>
    </row>
    <row r="613" spans="2:3" x14ac:dyDescent="0.3">
      <c r="B613">
        <f t="shared" si="19"/>
        <v>60.200000000000585</v>
      </c>
      <c r="C613">
        <f t="shared" si="18"/>
        <v>5.5221487758027211E-4</v>
      </c>
    </row>
    <row r="614" spans="2:3" x14ac:dyDescent="0.3">
      <c r="B614">
        <f t="shared" si="19"/>
        <v>60.300000000000587</v>
      </c>
      <c r="C614">
        <f t="shared" si="18"/>
        <v>5.4763220791077469E-4</v>
      </c>
    </row>
    <row r="615" spans="2:3" x14ac:dyDescent="0.3">
      <c r="B615">
        <f t="shared" si="19"/>
        <v>60.400000000000588</v>
      </c>
      <c r="C615">
        <f t="shared" si="18"/>
        <v>5.4308756847579675E-4</v>
      </c>
    </row>
    <row r="616" spans="2:3" x14ac:dyDescent="0.3">
      <c r="B616">
        <f t="shared" si="19"/>
        <v>60.50000000000059</v>
      </c>
      <c r="C616">
        <f t="shared" si="18"/>
        <v>5.3858064367355151E-4</v>
      </c>
    </row>
    <row r="617" spans="2:3" x14ac:dyDescent="0.3">
      <c r="B617">
        <f t="shared" si="19"/>
        <v>60.600000000000591</v>
      </c>
      <c r="C617">
        <f t="shared" si="18"/>
        <v>5.3411112052133909E-4</v>
      </c>
    </row>
    <row r="618" spans="2:3" x14ac:dyDescent="0.3">
      <c r="B618">
        <f t="shared" si="19"/>
        <v>60.700000000000593</v>
      </c>
      <c r="C618">
        <f t="shared" si="18"/>
        <v>5.2967868863381025E-4</v>
      </c>
    </row>
    <row r="619" spans="2:3" x14ac:dyDescent="0.3">
      <c r="B619">
        <f t="shared" si="19"/>
        <v>60.800000000000594</v>
      </c>
      <c r="C619">
        <f t="shared" si="18"/>
        <v>5.2528304020141412E-4</v>
      </c>
    </row>
    <row r="620" spans="2:3" x14ac:dyDescent="0.3">
      <c r="B620">
        <f t="shared" si="19"/>
        <v>60.900000000000595</v>
      </c>
      <c r="C620">
        <f t="shared" si="18"/>
        <v>5.2092386996902126E-4</v>
      </c>
    </row>
    <row r="621" spans="2:3" x14ac:dyDescent="0.3">
      <c r="B621">
        <f t="shared" si="19"/>
        <v>61.000000000000597</v>
      </c>
      <c r="C621">
        <f t="shared" si="18"/>
        <v>5.1660087521472392E-4</v>
      </c>
    </row>
    <row r="622" spans="2:3" x14ac:dyDescent="0.3">
      <c r="B622">
        <f t="shared" si="19"/>
        <v>61.100000000000598</v>
      </c>
      <c r="C622">
        <f t="shared" si="18"/>
        <v>5.1231375572881614E-4</v>
      </c>
    </row>
    <row r="623" spans="2:3" x14ac:dyDescent="0.3">
      <c r="B623">
        <f t="shared" si="19"/>
        <v>61.2000000000006</v>
      </c>
      <c r="C623">
        <f t="shared" si="18"/>
        <v>5.080622137929446E-4</v>
      </c>
    </row>
    <row r="624" spans="2:3" x14ac:dyDescent="0.3">
      <c r="B624">
        <f t="shared" si="19"/>
        <v>61.300000000000601</v>
      </c>
      <c r="C624">
        <f t="shared" si="18"/>
        <v>5.0384595415943186E-4</v>
      </c>
    </row>
    <row r="625" spans="2:3" x14ac:dyDescent="0.3">
      <c r="B625">
        <f t="shared" si="19"/>
        <v>61.400000000000603</v>
      </c>
      <c r="C625">
        <f t="shared" si="18"/>
        <v>4.9966468403077617E-4</v>
      </c>
    </row>
    <row r="626" spans="2:3" x14ac:dyDescent="0.3">
      <c r="B626">
        <f t="shared" si="19"/>
        <v>61.500000000000604</v>
      </c>
      <c r="C626">
        <f t="shared" si="18"/>
        <v>4.9551811303931654E-4</v>
      </c>
    </row>
    <row r="627" spans="2:3" x14ac:dyDescent="0.3">
      <c r="B627">
        <f t="shared" si="19"/>
        <v>61.600000000000605</v>
      </c>
      <c r="C627">
        <f t="shared" si="18"/>
        <v>4.914059532270666E-4</v>
      </c>
    </row>
    <row r="628" spans="2:3" x14ac:dyDescent="0.3">
      <c r="B628">
        <f t="shared" si="19"/>
        <v>61.700000000000607</v>
      </c>
      <c r="C628">
        <f t="shared" si="18"/>
        <v>4.8732791902572083E-4</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I113"/>
  <sheetViews>
    <sheetView zoomScale="115" zoomScaleNormal="115" workbookViewId="0"/>
  </sheetViews>
  <sheetFormatPr defaultRowHeight="14.4" x14ac:dyDescent="0.3"/>
  <cols>
    <col min="1" max="1" width="4" customWidth="1"/>
    <col min="2" max="2" width="26.77734375" customWidth="1"/>
  </cols>
  <sheetData>
    <row r="1" spans="1:9" x14ac:dyDescent="0.3">
      <c r="B1" t="str">
        <f>"Italian Café, Mean Take Out Time = "&amp;C3&amp;" "&amp;D3</f>
        <v>Italian Café, Mean Take Out Time = 25 mins</v>
      </c>
    </row>
    <row r="3" spans="1:9" x14ac:dyDescent="0.3">
      <c r="B3" s="13" t="s">
        <v>142</v>
      </c>
      <c r="C3" s="13">
        <v>25</v>
      </c>
      <c r="D3" t="s">
        <v>143</v>
      </c>
    </row>
    <row r="4" spans="1:9" x14ac:dyDescent="0.3">
      <c r="B4" s="13" t="s">
        <v>144</v>
      </c>
      <c r="C4" s="13">
        <f>1/C3</f>
        <v>0.04</v>
      </c>
      <c r="E4" s="17" t="s">
        <v>154</v>
      </c>
    </row>
    <row r="5" spans="1:9" x14ac:dyDescent="0.3">
      <c r="A5" s="10" t="s">
        <v>0</v>
      </c>
      <c r="B5" s="13" t="s">
        <v>3</v>
      </c>
      <c r="C5" s="13">
        <v>20</v>
      </c>
    </row>
    <row r="6" spans="1:9" x14ac:dyDescent="0.3">
      <c r="B6" s="13" t="str">
        <f>"P(x&lt;="&amp;C5&amp;") ="</f>
        <v>P(x&lt;=20) =</v>
      </c>
      <c r="C6" s="9">
        <f>_xlfn.EXPON.DIST(C5,1/$C$3,1)</f>
        <v>0.55067103588277844</v>
      </c>
      <c r="E6" s="9">
        <f>1-EXP(1)^-(C5/$C$3)</f>
        <v>0.55067103588277844</v>
      </c>
    </row>
    <row r="7" spans="1:9" x14ac:dyDescent="0.3">
      <c r="B7" s="13" t="s">
        <v>3</v>
      </c>
      <c r="C7" s="13">
        <v>30</v>
      </c>
    </row>
    <row r="8" spans="1:9" x14ac:dyDescent="0.3">
      <c r="A8" s="10" t="s">
        <v>1</v>
      </c>
      <c r="B8" s="13" t="str">
        <f>"P(x&lt;="&amp;C7&amp;") ="</f>
        <v>P(x&lt;=30) =</v>
      </c>
      <c r="C8" s="9">
        <f>1-_xlfn.EXPON.DIST(C7,1/$C$3,1)</f>
        <v>0.30119421191220219</v>
      </c>
      <c r="E8" s="9">
        <f>EXP(1)^-(C7/$C$3)</f>
        <v>0.30119421191220214</v>
      </c>
    </row>
    <row r="9" spans="1:9" x14ac:dyDescent="0.3">
      <c r="B9" s="13" t="s">
        <v>3</v>
      </c>
      <c r="C9" s="13">
        <v>25</v>
      </c>
    </row>
    <row r="10" spans="1:9" x14ac:dyDescent="0.3">
      <c r="A10" s="10" t="s">
        <v>11</v>
      </c>
      <c r="B10" s="13" t="str">
        <f>"P(x&lt;="&amp;C9&amp;") ="</f>
        <v>P(x&lt;=25) =</v>
      </c>
      <c r="C10" s="9">
        <f>_xlfn.EXPON.DIST(C9,1/$C$3,1)</f>
        <v>0.63212055882855767</v>
      </c>
      <c r="E10" s="9">
        <f>1-EXP(1)^-(C9/$C$3)</f>
        <v>0.63212055882855767</v>
      </c>
    </row>
    <row r="11" spans="1:9" x14ac:dyDescent="0.3">
      <c r="I11" t="s">
        <v>131</v>
      </c>
    </row>
    <row r="12" spans="1:9" x14ac:dyDescent="0.3">
      <c r="B12" s="15" t="s">
        <v>145</v>
      </c>
      <c r="C12" s="15" t="s">
        <v>4</v>
      </c>
      <c r="I12" t="s">
        <v>132</v>
      </c>
    </row>
    <row r="13" spans="1:9" x14ac:dyDescent="0.3">
      <c r="B13" s="13">
        <v>0</v>
      </c>
      <c r="C13" s="9">
        <f>_xlfn.EXPON.DIST(B13,1/$C$3,0)</f>
        <v>0.04</v>
      </c>
      <c r="E13" s="9">
        <f t="shared" ref="E13:E44" si="0">1/$C$3*EXP(1)^-(B13/$C$3)</f>
        <v>0.04</v>
      </c>
      <c r="I13" t="s">
        <v>133</v>
      </c>
    </row>
    <row r="14" spans="1:9" x14ac:dyDescent="0.3">
      <c r="B14" s="13">
        <v>1</v>
      </c>
      <c r="C14" s="9">
        <f t="shared" ref="C14:C77" si="1">_xlfn.EXPON.DIST(B14,1/$C$3,0)</f>
        <v>3.8431577566092931E-2</v>
      </c>
      <c r="E14" s="9">
        <f t="shared" si="0"/>
        <v>3.8431577566092931E-2</v>
      </c>
      <c r="I14" t="s">
        <v>134</v>
      </c>
    </row>
    <row r="15" spans="1:9" x14ac:dyDescent="0.3">
      <c r="B15" s="13">
        <v>2</v>
      </c>
      <c r="C15" s="9">
        <f t="shared" si="1"/>
        <v>3.6924653855465429E-2</v>
      </c>
      <c r="E15" s="9">
        <f t="shared" si="0"/>
        <v>3.6924653855465429E-2</v>
      </c>
      <c r="I15" t="s">
        <v>99</v>
      </c>
    </row>
    <row r="16" spans="1:9" x14ac:dyDescent="0.3">
      <c r="B16" s="13">
        <v>3</v>
      </c>
      <c r="C16" s="9">
        <f t="shared" si="1"/>
        <v>3.5476817468686299E-2</v>
      </c>
      <c r="E16" s="9">
        <f t="shared" si="0"/>
        <v>3.5476817468686299E-2</v>
      </c>
      <c r="I16" t="s">
        <v>135</v>
      </c>
    </row>
    <row r="17" spans="2:9" x14ac:dyDescent="0.3">
      <c r="B17" s="13">
        <v>4</v>
      </c>
      <c r="C17" s="9">
        <f t="shared" si="1"/>
        <v>3.4085751558648451E-2</v>
      </c>
      <c r="E17" s="9">
        <f t="shared" si="0"/>
        <v>3.4085751558648451E-2</v>
      </c>
      <c r="I17" s="62" t="s">
        <v>136</v>
      </c>
    </row>
    <row r="18" spans="2:9" x14ac:dyDescent="0.3">
      <c r="B18" s="13">
        <v>5</v>
      </c>
      <c r="C18" s="9">
        <f t="shared" si="1"/>
        <v>3.2749230123119276E-2</v>
      </c>
      <c r="E18" s="9">
        <f t="shared" si="0"/>
        <v>3.2749230123119276E-2</v>
      </c>
      <c r="I18" s="62" t="s">
        <v>137</v>
      </c>
    </row>
    <row r="19" spans="2:9" x14ac:dyDescent="0.3">
      <c r="B19" s="13">
        <v>6</v>
      </c>
      <c r="C19" s="9">
        <f t="shared" si="1"/>
        <v>3.1465114442662138E-2</v>
      </c>
      <c r="E19" s="9">
        <f t="shared" si="0"/>
        <v>3.1465114442662132E-2</v>
      </c>
      <c r="I19" s="62" t="s">
        <v>138</v>
      </c>
    </row>
    <row r="20" spans="2:9" x14ac:dyDescent="0.3">
      <c r="B20" s="13">
        <v>7</v>
      </c>
      <c r="C20" s="9">
        <f t="shared" si="1"/>
        <v>3.0231349658229021E-2</v>
      </c>
      <c r="E20" s="9">
        <f t="shared" si="0"/>
        <v>3.0231349658229021E-2</v>
      </c>
      <c r="I20" s="63" t="s">
        <v>139</v>
      </c>
    </row>
    <row r="21" spans="2:9" x14ac:dyDescent="0.3">
      <c r="B21" s="13">
        <v>8</v>
      </c>
      <c r="C21" s="9">
        <f t="shared" si="1"/>
        <v>2.9045961482947639E-2</v>
      </c>
      <c r="E21" s="9">
        <f t="shared" si="0"/>
        <v>2.9045961482947635E-2</v>
      </c>
      <c r="I21" t="s">
        <v>140</v>
      </c>
    </row>
    <row r="22" spans="2:9" x14ac:dyDescent="0.3">
      <c r="B22" s="13">
        <v>9</v>
      </c>
      <c r="C22" s="9">
        <f t="shared" si="1"/>
        <v>2.7907053042841242E-2</v>
      </c>
      <c r="E22" s="9">
        <f t="shared" si="0"/>
        <v>2.7907053042841246E-2</v>
      </c>
      <c r="I22" s="63" t="s">
        <v>141</v>
      </c>
    </row>
    <row r="23" spans="2:9" x14ac:dyDescent="0.3">
      <c r="B23" s="13">
        <v>10</v>
      </c>
      <c r="C23" s="9">
        <f t="shared" si="1"/>
        <v>2.6812801841425572E-2</v>
      </c>
      <c r="E23" s="9">
        <f t="shared" si="0"/>
        <v>2.6812801841425572E-2</v>
      </c>
    </row>
    <row r="24" spans="2:9" x14ac:dyDescent="0.3">
      <c r="B24" s="13">
        <v>11</v>
      </c>
      <c r="C24" s="9">
        <f t="shared" si="1"/>
        <v>2.5761456843325658E-2</v>
      </c>
      <c r="E24" s="9">
        <f t="shared" si="0"/>
        <v>2.5761456843325658E-2</v>
      </c>
    </row>
    <row r="25" spans="2:9" x14ac:dyDescent="0.3">
      <c r="B25" s="13">
        <v>12</v>
      </c>
      <c r="C25" s="9">
        <f t="shared" si="1"/>
        <v>2.4751335672245633E-2</v>
      </c>
      <c r="E25" s="9">
        <f t="shared" si="0"/>
        <v>2.4751335672245633E-2</v>
      </c>
    </row>
    <row r="26" spans="2:9" x14ac:dyDescent="0.3">
      <c r="B26" s="13">
        <v>13</v>
      </c>
      <c r="C26" s="9">
        <f t="shared" si="1"/>
        <v>2.3780821918807777E-2</v>
      </c>
      <c r="E26" s="9">
        <f t="shared" si="0"/>
        <v>2.378082191880777E-2</v>
      </c>
    </row>
    <row r="27" spans="2:9" x14ac:dyDescent="0.3">
      <c r="B27" s="13">
        <v>14</v>
      </c>
      <c r="C27" s="9">
        <f t="shared" si="1"/>
        <v>2.2848362553952596E-2</v>
      </c>
      <c r="E27" s="9">
        <f t="shared" si="0"/>
        <v>2.2848362553952596E-2</v>
      </c>
    </row>
    <row r="28" spans="2:9" x14ac:dyDescent="0.3">
      <c r="B28" s="13">
        <v>15</v>
      </c>
      <c r="C28" s="9">
        <f t="shared" si="1"/>
        <v>2.1952465443761057E-2</v>
      </c>
      <c r="E28" s="9">
        <f t="shared" si="0"/>
        <v>2.195246544376106E-2</v>
      </c>
    </row>
    <row r="29" spans="2:9" x14ac:dyDescent="0.3">
      <c r="B29" s="13">
        <v>16</v>
      </c>
      <c r="C29" s="9">
        <f t="shared" si="1"/>
        <v>2.1091696961721942E-2</v>
      </c>
      <c r="E29" s="9">
        <f t="shared" si="0"/>
        <v>2.1091696961721942E-2</v>
      </c>
    </row>
    <row r="30" spans="2:9" x14ac:dyDescent="0.3">
      <c r="B30" s="13">
        <v>17</v>
      </c>
      <c r="C30" s="9">
        <f t="shared" si="1"/>
        <v>2.0264679694623582E-2</v>
      </c>
      <c r="E30" s="9">
        <f t="shared" si="0"/>
        <v>2.0264679694623582E-2</v>
      </c>
    </row>
    <row r="31" spans="2:9" x14ac:dyDescent="0.3">
      <c r="B31" s="13">
        <v>18</v>
      </c>
      <c r="C31" s="9">
        <f t="shared" si="1"/>
        <v>1.9470090238398869E-2</v>
      </c>
      <c r="E31" s="9">
        <f t="shared" si="0"/>
        <v>1.9470090238398869E-2</v>
      </c>
    </row>
    <row r="32" spans="2:9" x14ac:dyDescent="0.3">
      <c r="B32" s="13">
        <v>19</v>
      </c>
      <c r="C32" s="9">
        <f t="shared" si="1"/>
        <v>1.8706657080396368E-2</v>
      </c>
      <c r="E32" s="9">
        <f t="shared" si="0"/>
        <v>1.8706657080396372E-2</v>
      </c>
    </row>
    <row r="33" spans="2:5" x14ac:dyDescent="0.3">
      <c r="B33" s="13">
        <v>20</v>
      </c>
      <c r="C33" s="9">
        <f t="shared" si="1"/>
        <v>1.7973158564688865E-2</v>
      </c>
      <c r="E33" s="9">
        <f t="shared" si="0"/>
        <v>1.7973158564688865E-2</v>
      </c>
    </row>
    <row r="34" spans="2:5" x14ac:dyDescent="0.3">
      <c r="B34" s="13">
        <v>21</v>
      </c>
      <c r="C34" s="9">
        <f t="shared" si="1"/>
        <v>1.726842093716319E-2</v>
      </c>
      <c r="E34" s="9">
        <f t="shared" si="0"/>
        <v>1.726842093716319E-2</v>
      </c>
    </row>
    <row r="35" spans="2:5" x14ac:dyDescent="0.3">
      <c r="B35" s="13">
        <v>22</v>
      </c>
      <c r="C35" s="9">
        <f t="shared" si="1"/>
        <v>1.6591316467263254E-2</v>
      </c>
      <c r="E35" s="9">
        <f t="shared" si="0"/>
        <v>1.6591316467263254E-2</v>
      </c>
    </row>
    <row r="36" spans="2:5" x14ac:dyDescent="0.3">
      <c r="B36" s="13">
        <v>23</v>
      </c>
      <c r="C36" s="9">
        <f t="shared" si="1"/>
        <v>1.5940761643380565E-2</v>
      </c>
      <c r="E36" s="9">
        <f t="shared" si="0"/>
        <v>1.5940761643380565E-2</v>
      </c>
    </row>
    <row r="37" spans="2:5" x14ac:dyDescent="0.3">
      <c r="B37" s="13">
        <v>24</v>
      </c>
      <c r="C37" s="9">
        <f t="shared" si="1"/>
        <v>1.5315715439004483E-2</v>
      </c>
      <c r="E37" s="9">
        <f t="shared" si="0"/>
        <v>1.5315715439004481E-2</v>
      </c>
    </row>
    <row r="38" spans="2:5" x14ac:dyDescent="0.3">
      <c r="B38" s="13">
        <v>25</v>
      </c>
      <c r="C38" s="9">
        <f t="shared" si="1"/>
        <v>1.4715177646857694E-2</v>
      </c>
      <c r="E38" s="9">
        <f t="shared" si="0"/>
        <v>1.4715177646857694E-2</v>
      </c>
    </row>
    <row r="39" spans="2:5" x14ac:dyDescent="0.3">
      <c r="B39" s="13">
        <v>26</v>
      </c>
      <c r="C39" s="9">
        <f t="shared" si="1"/>
        <v>1.4138187278351207E-2</v>
      </c>
      <c r="E39" s="9">
        <f t="shared" si="0"/>
        <v>1.4138187278351205E-2</v>
      </c>
    </row>
    <row r="40" spans="2:5" x14ac:dyDescent="0.3">
      <c r="B40" s="13">
        <v>27</v>
      </c>
      <c r="C40" s="9">
        <f t="shared" si="1"/>
        <v>1.3583821025797565E-2</v>
      </c>
      <c r="E40" s="9">
        <f t="shared" si="0"/>
        <v>1.3583821025797565E-2</v>
      </c>
    </row>
    <row r="41" spans="2:5" x14ac:dyDescent="0.3">
      <c r="B41" s="13">
        <v>28</v>
      </c>
      <c r="C41" s="9">
        <f t="shared" si="1"/>
        <v>1.3051191784921579E-2</v>
      </c>
      <c r="E41" s="9">
        <f t="shared" si="0"/>
        <v>1.3051191784921579E-2</v>
      </c>
    </row>
    <row r="42" spans="2:5" x14ac:dyDescent="0.3">
      <c r="B42" s="13">
        <v>29</v>
      </c>
      <c r="C42" s="9">
        <f t="shared" si="1"/>
        <v>1.2539447235304214E-2</v>
      </c>
      <c r="E42" s="9">
        <f t="shared" si="0"/>
        <v>1.2539447235304214E-2</v>
      </c>
    </row>
    <row r="43" spans="2:5" x14ac:dyDescent="0.3">
      <c r="B43" s="13">
        <v>30</v>
      </c>
      <c r="C43" s="9">
        <f t="shared" si="1"/>
        <v>1.2047768476488085E-2</v>
      </c>
      <c r="E43" s="9">
        <f t="shared" si="0"/>
        <v>1.2047768476488085E-2</v>
      </c>
    </row>
    <row r="44" spans="2:5" x14ac:dyDescent="0.3">
      <c r="B44" s="13">
        <v>31</v>
      </c>
      <c r="C44" s="9">
        <f t="shared" si="1"/>
        <v>1.1575368717562024E-2</v>
      </c>
      <c r="E44" s="9">
        <f t="shared" si="0"/>
        <v>1.1575368717562026E-2</v>
      </c>
    </row>
    <row r="45" spans="2:5" x14ac:dyDescent="0.3">
      <c r="B45" s="13">
        <v>32</v>
      </c>
      <c r="C45" s="9">
        <f t="shared" si="1"/>
        <v>1.1121492018127765E-2</v>
      </c>
      <c r="E45" s="9">
        <f t="shared" ref="E45:E76" si="2">1/$C$3*EXP(1)^-(B45/$C$3)</f>
        <v>1.1121492018127765E-2</v>
      </c>
    </row>
    <row r="46" spans="2:5" x14ac:dyDescent="0.3">
      <c r="B46" s="13">
        <v>33</v>
      </c>
      <c r="C46" s="9">
        <f t="shared" si="1"/>
        <v>1.0685412078634014E-2</v>
      </c>
      <c r="E46" s="9">
        <f t="shared" si="2"/>
        <v>1.0685412078634014E-2</v>
      </c>
    </row>
    <row r="47" spans="2:5" x14ac:dyDescent="0.3">
      <c r="B47" s="13">
        <v>34</v>
      </c>
      <c r="C47" s="9">
        <f t="shared" si="1"/>
        <v>1.0266431078142235E-2</v>
      </c>
      <c r="E47" s="9">
        <f t="shared" si="2"/>
        <v>1.0266431078142235E-2</v>
      </c>
    </row>
    <row r="48" spans="2:5" x14ac:dyDescent="0.3">
      <c r="B48" s="13">
        <v>35</v>
      </c>
      <c r="C48" s="9">
        <f t="shared" si="1"/>
        <v>9.8638785576642581E-3</v>
      </c>
      <c r="E48" s="9">
        <f t="shared" si="2"/>
        <v>9.8638785576642598E-3</v>
      </c>
    </row>
    <row r="49" spans="2:5" x14ac:dyDescent="0.3">
      <c r="B49" s="13">
        <v>36</v>
      </c>
      <c r="C49" s="9">
        <f t="shared" si="1"/>
        <v>9.4771103472848714E-3</v>
      </c>
      <c r="E49" s="9">
        <f t="shared" si="2"/>
        <v>9.4771103472848714E-3</v>
      </c>
    </row>
    <row r="50" spans="2:5" x14ac:dyDescent="0.3">
      <c r="B50" s="13">
        <v>37</v>
      </c>
      <c r="C50" s="9">
        <f t="shared" si="1"/>
        <v>9.1055075353525094E-3</v>
      </c>
      <c r="E50" s="9">
        <f t="shared" si="2"/>
        <v>9.1055075353525094E-3</v>
      </c>
    </row>
    <row r="51" spans="2:5" x14ac:dyDescent="0.3">
      <c r="B51" s="13">
        <v>38</v>
      </c>
      <c r="C51" s="9">
        <f t="shared" si="1"/>
        <v>8.7484754780885899E-3</v>
      </c>
      <c r="E51" s="9">
        <f t="shared" si="2"/>
        <v>8.7484754780885916E-3</v>
      </c>
    </row>
    <row r="52" spans="2:5" x14ac:dyDescent="0.3">
      <c r="B52" s="13">
        <v>39</v>
      </c>
      <c r="C52" s="9">
        <f t="shared" si="1"/>
        <v>8.4054428480305893E-3</v>
      </c>
      <c r="E52" s="9">
        <f t="shared" si="2"/>
        <v>8.4054428480305893E-3</v>
      </c>
    </row>
    <row r="53" spans="2:5" x14ac:dyDescent="0.3">
      <c r="B53" s="13">
        <v>40</v>
      </c>
      <c r="C53" s="9">
        <f t="shared" si="1"/>
        <v>8.0758607197862157E-3</v>
      </c>
      <c r="E53" s="9">
        <f t="shared" si="2"/>
        <v>8.0758607197862174E-3</v>
      </c>
    </row>
    <row r="54" spans="2:5" x14ac:dyDescent="0.3">
      <c r="B54" s="13">
        <v>41</v>
      </c>
      <c r="C54" s="9">
        <f t="shared" si="1"/>
        <v>7.7592016916356752E-3</v>
      </c>
      <c r="E54" s="9">
        <f t="shared" si="2"/>
        <v>7.7592016916356778E-3</v>
      </c>
    </row>
    <row r="55" spans="2:5" x14ac:dyDescent="0.3">
      <c r="B55" s="13">
        <v>42</v>
      </c>
      <c r="C55" s="9">
        <f t="shared" si="1"/>
        <v>7.4549590415763992E-3</v>
      </c>
      <c r="E55" s="9">
        <f t="shared" si="2"/>
        <v>7.4549590415763992E-3</v>
      </c>
    </row>
    <row r="56" spans="2:5" x14ac:dyDescent="0.3">
      <c r="B56" s="13">
        <v>43</v>
      </c>
      <c r="C56" s="9">
        <f t="shared" si="1"/>
        <v>7.1626459164597289E-3</v>
      </c>
      <c r="E56" s="9">
        <f t="shared" si="2"/>
        <v>7.1626459164597289E-3</v>
      </c>
    </row>
    <row r="57" spans="2:5" x14ac:dyDescent="0.3">
      <c r="B57" s="13">
        <v>44</v>
      </c>
      <c r="C57" s="9">
        <f t="shared" si="1"/>
        <v>6.8817945529220216E-3</v>
      </c>
      <c r="E57" s="9">
        <f t="shared" si="2"/>
        <v>6.8817945529220208E-3</v>
      </c>
    </row>
    <row r="58" spans="2:5" x14ac:dyDescent="0.3">
      <c r="B58" s="13">
        <v>45</v>
      </c>
      <c r="C58" s="9">
        <f t="shared" si="1"/>
        <v>6.6119555288634618E-3</v>
      </c>
      <c r="E58" s="9">
        <f t="shared" si="2"/>
        <v>6.6119555288634618E-3</v>
      </c>
    </row>
    <row r="59" spans="2:5" x14ac:dyDescent="0.3">
      <c r="B59" s="13">
        <v>46</v>
      </c>
      <c r="C59" s="9">
        <f t="shared" si="1"/>
        <v>6.352697044276827E-3</v>
      </c>
      <c r="E59" s="9">
        <f t="shared" si="2"/>
        <v>6.352697044276827E-3</v>
      </c>
    </row>
    <row r="60" spans="2:5" x14ac:dyDescent="0.3">
      <c r="B60" s="13">
        <v>47</v>
      </c>
      <c r="C60" s="9">
        <f t="shared" si="1"/>
        <v>6.1036042302753547E-3</v>
      </c>
      <c r="E60" s="9">
        <f t="shared" si="2"/>
        <v>6.1036042302753555E-3</v>
      </c>
    </row>
    <row r="61" spans="2:5" x14ac:dyDescent="0.3">
      <c r="B61" s="13">
        <v>48</v>
      </c>
      <c r="C61" s="9">
        <f t="shared" si="1"/>
        <v>5.8642784852140067E-3</v>
      </c>
      <c r="E61" s="9">
        <f t="shared" si="2"/>
        <v>5.8642784852140067E-3</v>
      </c>
    </row>
    <row r="62" spans="2:5" x14ac:dyDescent="0.3">
      <c r="B62" s="13">
        <v>49</v>
      </c>
      <c r="C62" s="9">
        <f t="shared" si="1"/>
        <v>5.6343368368418001E-3</v>
      </c>
      <c r="E62" s="9">
        <f t="shared" si="2"/>
        <v>5.6343368368418001E-3</v>
      </c>
    </row>
    <row r="63" spans="2:5" x14ac:dyDescent="0.3">
      <c r="B63" s="13">
        <v>50</v>
      </c>
      <c r="C63" s="9">
        <f t="shared" si="1"/>
        <v>5.4134113294645085E-3</v>
      </c>
      <c r="E63" s="9">
        <f t="shared" si="2"/>
        <v>5.4134113294645085E-3</v>
      </c>
    </row>
    <row r="64" spans="2:5" x14ac:dyDescent="0.3">
      <c r="B64" s="13">
        <v>51</v>
      </c>
      <c r="C64" s="9">
        <f t="shared" si="1"/>
        <v>5.2011484351370367E-3</v>
      </c>
      <c r="E64" s="9">
        <f t="shared" si="2"/>
        <v>5.2011484351370367E-3</v>
      </c>
    </row>
    <row r="65" spans="2:5" x14ac:dyDescent="0.3">
      <c r="B65" s="13">
        <v>52</v>
      </c>
      <c r="C65" s="9">
        <f t="shared" si="1"/>
        <v>4.9972084879432964E-3</v>
      </c>
      <c r="E65" s="9">
        <f t="shared" si="2"/>
        <v>4.9972084879432964E-3</v>
      </c>
    </row>
    <row r="66" spans="2:5" x14ac:dyDescent="0.3">
      <c r="B66" s="13">
        <v>53</v>
      </c>
      <c r="C66" s="9">
        <f t="shared" si="1"/>
        <v>4.801265140458269E-3</v>
      </c>
      <c r="E66" s="9">
        <f t="shared" si="2"/>
        <v>4.801265140458269E-3</v>
      </c>
    </row>
    <row r="67" spans="2:5" x14ac:dyDescent="0.3">
      <c r="B67" s="13">
        <v>54</v>
      </c>
      <c r="C67" s="9">
        <f t="shared" si="1"/>
        <v>4.6130048415225005E-3</v>
      </c>
      <c r="E67" s="9">
        <f t="shared" si="2"/>
        <v>4.6130048415225005E-3</v>
      </c>
    </row>
    <row r="68" spans="2:5" x14ac:dyDescent="0.3">
      <c r="B68" s="13">
        <v>55</v>
      </c>
      <c r="C68" s="9">
        <f t="shared" si="1"/>
        <v>4.4321263344933547E-3</v>
      </c>
      <c r="E68" s="9">
        <f t="shared" si="2"/>
        <v>4.4321263344933547E-3</v>
      </c>
    </row>
    <row r="69" spans="2:5" x14ac:dyDescent="0.3">
      <c r="B69" s="13">
        <v>56</v>
      </c>
      <c r="C69" s="9">
        <f t="shared" si="1"/>
        <v>4.2583401751701121E-3</v>
      </c>
      <c r="E69" s="9">
        <f t="shared" si="2"/>
        <v>4.2583401751701121E-3</v>
      </c>
    </row>
    <row r="70" spans="2:5" x14ac:dyDescent="0.3">
      <c r="B70" s="13">
        <v>57</v>
      </c>
      <c r="C70" s="9">
        <f t="shared" si="1"/>
        <v>4.0913682686214972E-3</v>
      </c>
      <c r="E70" s="9">
        <f t="shared" si="2"/>
        <v>4.0913682686214989E-3</v>
      </c>
    </row>
    <row r="71" spans="2:5" x14ac:dyDescent="0.3">
      <c r="B71" s="13">
        <v>58</v>
      </c>
      <c r="C71" s="9">
        <f t="shared" si="1"/>
        <v>3.9309434241744622E-3</v>
      </c>
      <c r="E71" s="9">
        <f t="shared" si="2"/>
        <v>3.9309434241744622E-3</v>
      </c>
    </row>
    <row r="72" spans="2:5" x14ac:dyDescent="0.3">
      <c r="B72" s="13">
        <v>59</v>
      </c>
      <c r="C72" s="9">
        <f t="shared" si="1"/>
        <v>3.7768089278520938E-3</v>
      </c>
      <c r="E72" s="9">
        <f t="shared" si="2"/>
        <v>3.7768089278520938E-3</v>
      </c>
    </row>
    <row r="73" spans="2:5" x14ac:dyDescent="0.3">
      <c r="B73" s="13">
        <v>60</v>
      </c>
      <c r="C73" s="9">
        <f t="shared" si="1"/>
        <v>3.6287181315765005E-3</v>
      </c>
      <c r="E73" s="9">
        <f t="shared" si="2"/>
        <v>3.6287181315765005E-3</v>
      </c>
    </row>
    <row r="74" spans="2:5" x14ac:dyDescent="0.3">
      <c r="B74" s="13">
        <v>61</v>
      </c>
      <c r="C74" s="9">
        <f t="shared" si="1"/>
        <v>3.4864340584792519E-3</v>
      </c>
      <c r="E74" s="9">
        <f t="shared" si="2"/>
        <v>3.4864340584792519E-3</v>
      </c>
    </row>
    <row r="75" spans="2:5" x14ac:dyDescent="0.3">
      <c r="B75" s="13">
        <v>62</v>
      </c>
      <c r="C75" s="9">
        <f t="shared" si="1"/>
        <v>3.3497290236878387E-3</v>
      </c>
      <c r="E75" s="9">
        <f t="shared" si="2"/>
        <v>3.3497290236878387E-3</v>
      </c>
    </row>
    <row r="76" spans="2:5" x14ac:dyDescent="0.3">
      <c r="B76" s="13">
        <v>63</v>
      </c>
      <c r="C76" s="9">
        <f t="shared" si="1"/>
        <v>3.2183842699812976E-3</v>
      </c>
      <c r="E76" s="9">
        <f t="shared" si="2"/>
        <v>3.2183842699812972E-3</v>
      </c>
    </row>
    <row r="77" spans="2:5" x14ac:dyDescent="0.3">
      <c r="B77" s="13">
        <v>64</v>
      </c>
      <c r="C77" s="9">
        <f t="shared" si="1"/>
        <v>3.0921896177319897E-3</v>
      </c>
      <c r="E77" s="9">
        <f t="shared" ref="E77:E113" si="3">1/$C$3*EXP(1)^-(B77/$C$3)</f>
        <v>3.0921896177319897E-3</v>
      </c>
    </row>
    <row r="78" spans="2:5" x14ac:dyDescent="0.3">
      <c r="B78" s="13">
        <v>65</v>
      </c>
      <c r="C78" s="9">
        <f t="shared" ref="C78:C113" si="4">_xlfn.EXPON.DIST(B78,1/$C$3,0)</f>
        <v>2.9709431285733553E-3</v>
      </c>
      <c r="E78" s="9">
        <f t="shared" si="3"/>
        <v>2.9709431285733553E-3</v>
      </c>
    </row>
    <row r="79" spans="2:5" x14ac:dyDescent="0.3">
      <c r="B79" s="13">
        <v>66</v>
      </c>
      <c r="C79" s="9">
        <f t="shared" si="4"/>
        <v>2.854450782255442E-3</v>
      </c>
      <c r="E79" s="9">
        <f t="shared" si="3"/>
        <v>2.854450782255442E-3</v>
      </c>
    </row>
    <row r="80" spans="2:5" x14ac:dyDescent="0.3">
      <c r="B80" s="13">
        <v>67</v>
      </c>
      <c r="C80" s="9">
        <f t="shared" si="4"/>
        <v>2.7425261661711167E-3</v>
      </c>
      <c r="E80" s="9">
        <f t="shared" si="3"/>
        <v>2.7425261661711167E-3</v>
      </c>
    </row>
    <row r="81" spans="2:5" x14ac:dyDescent="0.3">
      <c r="B81" s="13">
        <v>68</v>
      </c>
      <c r="C81" s="9">
        <f t="shared" si="4"/>
        <v>2.6349901770561178E-3</v>
      </c>
      <c r="E81" s="9">
        <f t="shared" si="3"/>
        <v>2.6349901770561178E-3</v>
      </c>
    </row>
    <row r="82" spans="2:5" x14ac:dyDescent="0.3">
      <c r="B82" s="13">
        <v>69</v>
      </c>
      <c r="C82" s="9">
        <f t="shared" si="4"/>
        <v>2.531670734385628E-3</v>
      </c>
      <c r="E82" s="9">
        <f t="shared" si="3"/>
        <v>2.5316707343856293E-3</v>
      </c>
    </row>
    <row r="83" spans="2:5" x14ac:dyDescent="0.3">
      <c r="B83" s="13">
        <v>70</v>
      </c>
      <c r="C83" s="9">
        <f t="shared" si="4"/>
        <v>2.4324025050087182E-3</v>
      </c>
      <c r="E83" s="9">
        <f t="shared" si="3"/>
        <v>2.432402505008719E-3</v>
      </c>
    </row>
    <row r="84" spans="2:5" x14ac:dyDescent="0.3">
      <c r="B84" s="13">
        <v>71</v>
      </c>
      <c r="C84" s="9">
        <f t="shared" si="4"/>
        <v>2.3370266385800333E-3</v>
      </c>
      <c r="E84" s="9">
        <f t="shared" si="3"/>
        <v>2.3370266385800333E-3</v>
      </c>
    </row>
    <row r="85" spans="2:5" x14ac:dyDescent="0.3">
      <c r="B85" s="13">
        <v>72</v>
      </c>
      <c r="C85" s="9">
        <f t="shared" si="4"/>
        <v>2.2453905133653492E-3</v>
      </c>
      <c r="E85" s="9">
        <f t="shared" si="3"/>
        <v>2.2453905133653492E-3</v>
      </c>
    </row>
    <row r="86" spans="2:5" x14ac:dyDescent="0.3">
      <c r="B86" s="13">
        <v>73</v>
      </c>
      <c r="C86" s="9">
        <f t="shared" si="4"/>
        <v>2.157347492014241E-3</v>
      </c>
      <c r="E86" s="9">
        <f t="shared" si="3"/>
        <v>2.157347492014241E-3</v>
      </c>
    </row>
    <row r="87" spans="2:5" x14ac:dyDescent="0.3">
      <c r="B87" s="13">
        <v>74</v>
      </c>
      <c r="C87" s="9">
        <f t="shared" si="4"/>
        <v>2.0727566869090334E-3</v>
      </c>
      <c r="E87" s="9">
        <f t="shared" si="3"/>
        <v>2.0727566869090334E-3</v>
      </c>
    </row>
    <row r="88" spans="2:5" x14ac:dyDescent="0.3">
      <c r="B88" s="13">
        <v>75</v>
      </c>
      <c r="C88" s="9">
        <f t="shared" si="4"/>
        <v>1.991482734714558E-3</v>
      </c>
      <c r="E88" s="9">
        <f t="shared" si="3"/>
        <v>1.991482734714558E-3</v>
      </c>
    </row>
    <row r="89" spans="2:5" x14ac:dyDescent="0.3">
      <c r="B89" s="13">
        <v>76</v>
      </c>
      <c r="C89" s="9">
        <f t="shared" si="4"/>
        <v>1.9133955797679349E-3</v>
      </c>
      <c r="E89" s="9">
        <f t="shared" si="3"/>
        <v>1.9133955797679344E-3</v>
      </c>
    </row>
    <row r="90" spans="2:5" x14ac:dyDescent="0.3">
      <c r="B90" s="13">
        <v>77</v>
      </c>
      <c r="C90" s="9">
        <f t="shared" si="4"/>
        <v>1.8383702659617682E-3</v>
      </c>
      <c r="E90" s="9">
        <f t="shared" si="3"/>
        <v>1.8383702659617682E-3</v>
      </c>
    </row>
    <row r="91" spans="2:5" x14ac:dyDescent="0.3">
      <c r="B91" s="13">
        <v>78</v>
      </c>
      <c r="C91" s="9">
        <f t="shared" si="4"/>
        <v>1.7662867367877145E-3</v>
      </c>
      <c r="E91" s="9">
        <f t="shared" si="3"/>
        <v>1.7662867367877148E-3</v>
      </c>
    </row>
    <row r="92" spans="2:5" x14ac:dyDescent="0.3">
      <c r="B92" s="13">
        <v>79</v>
      </c>
      <c r="C92" s="9">
        <f t="shared" si="4"/>
        <v>1.6970296432204555E-3</v>
      </c>
      <c r="E92" s="9">
        <f t="shared" si="3"/>
        <v>1.6970296432204555E-3</v>
      </c>
    </row>
    <row r="93" spans="2:5" x14ac:dyDescent="0.3">
      <c r="B93" s="13">
        <v>80</v>
      </c>
      <c r="C93" s="9">
        <f t="shared" si="4"/>
        <v>1.6304881591346484E-3</v>
      </c>
      <c r="E93" s="9">
        <f t="shared" si="3"/>
        <v>1.6304881591346484E-3</v>
      </c>
    </row>
    <row r="94" spans="2:5" x14ac:dyDescent="0.3">
      <c r="B94" s="13">
        <v>81</v>
      </c>
      <c r="C94" s="9">
        <f t="shared" si="4"/>
        <v>1.5665558039594826E-3</v>
      </c>
      <c r="E94" s="9">
        <f t="shared" si="3"/>
        <v>1.5665558039594826E-3</v>
      </c>
    </row>
    <row r="95" spans="2:5" x14ac:dyDescent="0.3">
      <c r="B95" s="13">
        <v>82</v>
      </c>
      <c r="C95" s="9">
        <f t="shared" si="4"/>
        <v>1.5051302722870481E-3</v>
      </c>
      <c r="E95" s="9">
        <f t="shared" si="3"/>
        <v>1.5051302722870485E-3</v>
      </c>
    </row>
    <row r="96" spans="2:5" x14ac:dyDescent="0.3">
      <c r="B96" s="13">
        <v>83</v>
      </c>
      <c r="C96" s="9">
        <f t="shared" si="4"/>
        <v>1.4461132701618566E-3</v>
      </c>
      <c r="E96" s="9">
        <f t="shared" si="3"/>
        <v>1.446113270161857E-3</v>
      </c>
    </row>
    <row r="97" spans="2:5" x14ac:dyDescent="0.3">
      <c r="B97" s="13">
        <v>84</v>
      </c>
      <c r="C97" s="9">
        <f t="shared" si="4"/>
        <v>1.3894103577895426E-3</v>
      </c>
      <c r="E97" s="9">
        <f t="shared" si="3"/>
        <v>1.3894103577895426E-3</v>
      </c>
    </row>
    <row r="98" spans="2:5" x14ac:dyDescent="0.3">
      <c r="B98" s="13">
        <v>85</v>
      </c>
      <c r="C98" s="9">
        <f t="shared" si="4"/>
        <v>1.3349307984130432E-3</v>
      </c>
      <c r="E98" s="9">
        <f t="shared" si="3"/>
        <v>1.3349307984130432E-3</v>
      </c>
    </row>
    <row r="99" spans="2:5" x14ac:dyDescent="0.3">
      <c r="B99" s="13">
        <v>86</v>
      </c>
      <c r="C99" s="9">
        <f t="shared" si="4"/>
        <v>1.2825874131144309E-3</v>
      </c>
      <c r="E99" s="9">
        <f t="shared" si="3"/>
        <v>1.2825874131144311E-3</v>
      </c>
    </row>
    <row r="100" spans="2:5" x14ac:dyDescent="0.3">
      <c r="B100" s="13">
        <v>87</v>
      </c>
      <c r="C100" s="9">
        <f t="shared" si="4"/>
        <v>1.2322964413100431E-3</v>
      </c>
      <c r="E100" s="9">
        <f t="shared" si="3"/>
        <v>1.2322964413100431E-3</v>
      </c>
    </row>
    <row r="101" spans="2:5" x14ac:dyDescent="0.3">
      <c r="B101" s="13">
        <v>88</v>
      </c>
      <c r="C101" s="9">
        <f t="shared" si="4"/>
        <v>1.1839774067156799E-3</v>
      </c>
      <c r="E101" s="9">
        <f t="shared" si="3"/>
        <v>1.1839774067156799E-3</v>
      </c>
    </row>
    <row r="102" spans="2:5" x14ac:dyDescent="0.3">
      <c r="B102" s="13">
        <v>89</v>
      </c>
      <c r="C102" s="9">
        <f t="shared" si="4"/>
        <v>1.1375529885673803E-3</v>
      </c>
      <c r="E102" s="9">
        <f t="shared" si="3"/>
        <v>1.1375529885673803E-3</v>
      </c>
    </row>
    <row r="103" spans="2:5" x14ac:dyDescent="0.3">
      <c r="B103" s="13">
        <v>90</v>
      </c>
      <c r="C103" s="9">
        <f t="shared" si="4"/>
        <v>1.0929488978917024E-3</v>
      </c>
      <c r="E103" s="9">
        <f t="shared" si="3"/>
        <v>1.0929488978917024E-3</v>
      </c>
    </row>
    <row r="104" spans="2:5" x14ac:dyDescent="0.3">
      <c r="B104" s="13">
        <v>91</v>
      </c>
      <c r="C104" s="9">
        <f t="shared" si="4"/>
        <v>1.0500937586275184E-3</v>
      </c>
      <c r="E104" s="9">
        <f t="shared" si="3"/>
        <v>1.0500937586275184E-3</v>
      </c>
    </row>
    <row r="105" spans="2:5" x14ac:dyDescent="0.3">
      <c r="B105" s="13">
        <v>92</v>
      </c>
      <c r="C105" s="9">
        <f t="shared" si="4"/>
        <v>1.0089189934090884E-3</v>
      </c>
      <c r="E105" s="9">
        <f t="shared" si="3"/>
        <v>1.0089189934090884E-3</v>
      </c>
    </row>
    <row r="106" spans="2:5" x14ac:dyDescent="0.3">
      <c r="B106" s="13">
        <v>93</v>
      </c>
      <c r="C106" s="9">
        <f t="shared" si="4"/>
        <v>9.6935871382764459E-4</v>
      </c>
      <c r="E106" s="9">
        <f t="shared" si="3"/>
        <v>9.6935871382764459E-4</v>
      </c>
    </row>
    <row r="107" spans="2:5" x14ac:dyDescent="0.3">
      <c r="B107" s="13">
        <v>94</v>
      </c>
      <c r="C107" s="9">
        <f t="shared" si="4"/>
        <v>9.3134961499588E-4</v>
      </c>
      <c r="E107" s="9">
        <f t="shared" si="3"/>
        <v>9.3134961499588044E-4</v>
      </c>
    </row>
    <row r="108" spans="2:5" x14ac:dyDescent="0.3">
      <c r="B108" s="13">
        <v>95</v>
      </c>
      <c r="C108" s="9">
        <f t="shared" si="4"/>
        <v>8.9483087424662366E-4</v>
      </c>
      <c r="E108" s="9">
        <f t="shared" si="3"/>
        <v>8.9483087424662409E-4</v>
      </c>
    </row>
    <row r="109" spans="2:5" x14ac:dyDescent="0.3">
      <c r="B109" s="13">
        <v>96</v>
      </c>
      <c r="C109" s="9">
        <f t="shared" si="4"/>
        <v>8.5974405380359695E-4</v>
      </c>
      <c r="E109" s="9">
        <f t="shared" si="3"/>
        <v>8.5974405380359695E-4</v>
      </c>
    </row>
    <row r="110" spans="2:5" x14ac:dyDescent="0.3">
      <c r="B110" s="13">
        <v>97</v>
      </c>
      <c r="C110" s="9">
        <f t="shared" si="4"/>
        <v>8.2603300726850264E-4</v>
      </c>
      <c r="E110" s="9">
        <f t="shared" si="3"/>
        <v>8.2603300726850264E-4</v>
      </c>
    </row>
    <row r="111" spans="2:5" x14ac:dyDescent="0.3">
      <c r="B111" s="13">
        <v>98</v>
      </c>
      <c r="C111" s="9">
        <f t="shared" si="4"/>
        <v>7.9364378977481154E-4</v>
      </c>
      <c r="E111" s="9">
        <f t="shared" si="3"/>
        <v>7.9364378977481154E-4</v>
      </c>
    </row>
    <row r="112" spans="2:5" x14ac:dyDescent="0.3">
      <c r="B112" s="13">
        <v>99</v>
      </c>
      <c r="C112" s="9">
        <f t="shared" si="4"/>
        <v>7.6252457166446543E-4</v>
      </c>
      <c r="E112" s="9">
        <f t="shared" si="3"/>
        <v>7.6252457166446543E-4</v>
      </c>
    </row>
    <row r="113" spans="2:5" x14ac:dyDescent="0.3">
      <c r="B113" s="13">
        <v>100</v>
      </c>
      <c r="C113" s="9">
        <f t="shared" si="4"/>
        <v>7.3262555554936713E-4</v>
      </c>
      <c r="E113" s="9">
        <f t="shared" si="3"/>
        <v>7.3262555554936735E-4</v>
      </c>
    </row>
  </sheetData>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C2B00-FB89-448E-BE49-E5DA8E11C47E}">
  <sheetPr>
    <tabColor rgb="FF0000FF"/>
  </sheetPr>
  <dimension ref="B2:B9"/>
  <sheetViews>
    <sheetView zoomScale="160" zoomScaleNormal="160" workbookViewId="0"/>
  </sheetViews>
  <sheetFormatPr defaultRowHeight="14.4" x14ac:dyDescent="0.3"/>
  <cols>
    <col min="1" max="1" width="3" customWidth="1"/>
  </cols>
  <sheetData>
    <row r="2" spans="2:2" x14ac:dyDescent="0.3">
      <c r="B2" s="72" t="s">
        <v>221</v>
      </c>
    </row>
    <row r="3" spans="2:2" x14ac:dyDescent="0.3">
      <c r="B3" t="s">
        <v>220</v>
      </c>
    </row>
    <row r="5" spans="2:2" x14ac:dyDescent="0.3">
      <c r="B5" s="73" t="s">
        <v>215</v>
      </c>
    </row>
    <row r="6" spans="2:2" x14ac:dyDescent="0.3">
      <c r="B6" s="73" t="s">
        <v>216</v>
      </c>
    </row>
    <row r="7" spans="2:2" x14ac:dyDescent="0.3">
      <c r="B7" s="73" t="s">
        <v>217</v>
      </c>
    </row>
    <row r="8" spans="2:2" x14ac:dyDescent="0.3">
      <c r="B8" s="73" t="s">
        <v>218</v>
      </c>
    </row>
    <row r="9" spans="2:2" x14ac:dyDescent="0.3">
      <c r="B9" s="73" t="s">
        <v>219</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2:N324"/>
  <sheetViews>
    <sheetView zoomScale="85" zoomScaleNormal="85" workbookViewId="0"/>
  </sheetViews>
  <sheetFormatPr defaultRowHeight="14.4" x14ac:dyDescent="0.3"/>
  <cols>
    <col min="1" max="1" width="4.5546875" customWidth="1"/>
    <col min="2" max="2" width="24" customWidth="1"/>
    <col min="13" max="13" width="3.77734375" customWidth="1"/>
  </cols>
  <sheetData>
    <row r="2" spans="1:14" x14ac:dyDescent="0.3">
      <c r="B2" t="s">
        <v>146</v>
      </c>
      <c r="C2">
        <v>1.6</v>
      </c>
      <c r="D2" t="s">
        <v>147</v>
      </c>
    </row>
    <row r="3" spans="1:14" x14ac:dyDescent="0.3">
      <c r="B3" t="s">
        <v>150</v>
      </c>
    </row>
    <row r="4" spans="1:14" x14ac:dyDescent="0.3">
      <c r="A4" s="10" t="s">
        <v>0</v>
      </c>
      <c r="B4" t="s">
        <v>148</v>
      </c>
      <c r="C4" s="9">
        <f>1/C2</f>
        <v>0.625</v>
      </c>
      <c r="D4" t="s">
        <v>149</v>
      </c>
      <c r="G4" t="str">
        <f ca="1">_xlfn.IFNA(_xlfn.FORMULATEXT(C4),"")</f>
        <v>=1/C2</v>
      </c>
    </row>
    <row r="5" spans="1:14" x14ac:dyDescent="0.3">
      <c r="C5" s="9">
        <f>C4*60</f>
        <v>37.5</v>
      </c>
      <c r="D5" t="s">
        <v>151</v>
      </c>
      <c r="G5" t="str">
        <f ca="1">_xlfn.IFNA(_xlfn.FORMULATEXT(C5),"")</f>
        <v>=C4*60</v>
      </c>
    </row>
    <row r="7" spans="1:14" x14ac:dyDescent="0.3">
      <c r="C7" t="str">
        <f>"Fire Departmnet gets an average of 1 call evary "&amp;C5&amp;" mins"</f>
        <v>Fire Departmnet gets an average of 1 call evary 37.5 mins</v>
      </c>
    </row>
    <row r="9" spans="1:14" x14ac:dyDescent="0.3">
      <c r="A9" s="10" t="s">
        <v>1</v>
      </c>
      <c r="B9" t="s">
        <v>152</v>
      </c>
    </row>
    <row r="10" spans="1:14" x14ac:dyDescent="0.3">
      <c r="B10" t="s">
        <v>153</v>
      </c>
    </row>
    <row r="12" spans="1:14" x14ac:dyDescent="0.3">
      <c r="A12" s="10" t="s">
        <v>11</v>
      </c>
      <c r="B12" t="s">
        <v>3</v>
      </c>
      <c r="C12">
        <v>60</v>
      </c>
      <c r="D12" t="s">
        <v>143</v>
      </c>
    </row>
    <row r="13" spans="1:14" x14ac:dyDescent="0.3">
      <c r="B13" t="str">
        <f>"P(x&lt;="&amp;C12&amp;")"</f>
        <v>P(x&lt;=60)</v>
      </c>
      <c r="C13" s="9">
        <f>_xlfn.EXPON.DIST(C12,1/$C$5,1)</f>
        <v>0.79810348200534464</v>
      </c>
      <c r="E13" s="9">
        <f>1-EXP(1)^-(C12/$C$5)</f>
        <v>0.79810348200534453</v>
      </c>
      <c r="G13" t="str">
        <f ca="1">_xlfn.IFNA(_xlfn.FORMULATEXT(C13),"")</f>
        <v>=EXPON.DIST(C12,1/$C$5,1)</v>
      </c>
      <c r="N13" t="str">
        <f ca="1">_xlfn.IFNA(_xlfn.FORMULATEXT(E13),"")</f>
        <v>=1-EXP(1)^-(C12/$C$5)</v>
      </c>
    </row>
    <row r="15" spans="1:14" x14ac:dyDescent="0.3">
      <c r="A15" s="10" t="s">
        <v>12</v>
      </c>
      <c r="B15" t="s">
        <v>3</v>
      </c>
      <c r="C15">
        <v>30</v>
      </c>
      <c r="D15" t="s">
        <v>143</v>
      </c>
    </row>
    <row r="16" spans="1:14" x14ac:dyDescent="0.3">
      <c r="B16" t="str">
        <f>"P(x&gt;="&amp;C15&amp;")"</f>
        <v>P(x&gt;=30)</v>
      </c>
      <c r="C16" s="9">
        <f>1-_xlfn.EXPON.DIST(C15,1/$C$5,1)</f>
        <v>0.44932896411722156</v>
      </c>
      <c r="E16" s="9">
        <f>EXP(1)^-(C15/C5)</f>
        <v>0.44932896411722156</v>
      </c>
      <c r="G16" t="str">
        <f ca="1">_xlfn.IFNA(_xlfn.FORMULATEXT(C16),"")</f>
        <v>=1-EXPON.DIST(C15,1/$C$5,1)</v>
      </c>
      <c r="N16" t="str">
        <f ca="1">_xlfn.IFNA(_xlfn.FORMULATEXT(E16),"")</f>
        <v>=EXP(1)^-(C15/C5)</v>
      </c>
    </row>
    <row r="18" spans="1:14" x14ac:dyDescent="0.3">
      <c r="A18" s="10" t="s">
        <v>20</v>
      </c>
      <c r="B18" t="s">
        <v>3</v>
      </c>
      <c r="C18">
        <v>5</v>
      </c>
      <c r="D18" t="s">
        <v>143</v>
      </c>
    </row>
    <row r="19" spans="1:14" x14ac:dyDescent="0.3">
      <c r="C19">
        <v>20</v>
      </c>
      <c r="D19" t="s">
        <v>143</v>
      </c>
    </row>
    <row r="20" spans="1:14" x14ac:dyDescent="0.3">
      <c r="B20" t="str">
        <f>"P("&amp;C18&amp;" &lt;= x &lt;= "&amp;C19&amp;")"</f>
        <v>P(5 &lt;= x &lt;= 20)</v>
      </c>
      <c r="C20" s="9">
        <f>_xlfn.EXPON.DIST(C19,1/$C$5,1)-_xlfn.EXPON.DIST(C18,1/$C$5,1)</f>
        <v>0.28852709953291572</v>
      </c>
      <c r="E20" s="9">
        <f>1-EXP(1)^-(C19/$C$5)-1+EXP(1)^-(C18/$C$5)</f>
        <v>0.28852709953291567</v>
      </c>
      <c r="G20" t="str">
        <f ca="1">_xlfn.IFNA(_xlfn.FORMULATEXT(C20),"")</f>
        <v>=EXPON.DIST(C19,1/$C$5,1)-EXPON.DIST(C18,1/$C$5,1)</v>
      </c>
      <c r="N20" t="str">
        <f ca="1">_xlfn.IFNA(_xlfn.FORMULATEXT(E20),"")</f>
        <v>=1-EXP(1)^-(C19/$C$5)-1+EXP(1)^-(C18/$C$5)</v>
      </c>
    </row>
    <row r="23" spans="1:14" x14ac:dyDescent="0.3">
      <c r="B23" s="15" t="s">
        <v>153</v>
      </c>
      <c r="C23" s="15" t="s">
        <v>4</v>
      </c>
    </row>
    <row r="24" spans="1:14" x14ac:dyDescent="0.3">
      <c r="B24" s="13">
        <v>0</v>
      </c>
      <c r="C24" s="13">
        <f>_xlfn.EXPON.DIST(B24,1/$C$5,0)</f>
        <v>2.6666666666666668E-2</v>
      </c>
    </row>
    <row r="25" spans="1:14" x14ac:dyDescent="0.3">
      <c r="B25" s="13">
        <v>1</v>
      </c>
      <c r="C25" s="13">
        <f t="shared" ref="C25:C88" si="0">_xlfn.EXPON.DIST(B25,1/$C$5,0)</f>
        <v>2.596495331608387E-2</v>
      </c>
    </row>
    <row r="26" spans="1:14" x14ac:dyDescent="0.3">
      <c r="B26" s="13">
        <v>2</v>
      </c>
      <c r="C26" s="13">
        <f t="shared" si="0"/>
        <v>2.5281705026490551E-2</v>
      </c>
    </row>
    <row r="27" spans="1:14" x14ac:dyDescent="0.3">
      <c r="B27" s="13">
        <v>3</v>
      </c>
      <c r="C27" s="13">
        <f t="shared" si="0"/>
        <v>2.4616435903643621E-2</v>
      </c>
    </row>
    <row r="28" spans="1:14" x14ac:dyDescent="0.3">
      <c r="B28" s="13">
        <v>4</v>
      </c>
      <c r="C28" s="13">
        <f t="shared" si="0"/>
        <v>2.3968672839242904E-2</v>
      </c>
    </row>
    <row r="29" spans="1:14" x14ac:dyDescent="0.3">
      <c r="B29" s="13">
        <v>5</v>
      </c>
      <c r="C29" s="13">
        <f t="shared" si="0"/>
        <v>2.3337955174478602E-2</v>
      </c>
    </row>
    <row r="30" spans="1:14" x14ac:dyDescent="0.3">
      <c r="B30" s="13">
        <v>6</v>
      </c>
      <c r="C30" s="13">
        <f t="shared" si="0"/>
        <v>2.2723834372432306E-2</v>
      </c>
    </row>
    <row r="31" spans="1:14" x14ac:dyDescent="0.3">
      <c r="B31" s="13">
        <v>7</v>
      </c>
      <c r="C31" s="13">
        <f t="shared" si="0"/>
        <v>2.2125873699098502E-2</v>
      </c>
    </row>
    <row r="32" spans="1:14" x14ac:dyDescent="0.3">
      <c r="B32" s="13">
        <v>8</v>
      </c>
      <c r="C32" s="13">
        <f t="shared" si="0"/>
        <v>2.1543647912799765E-2</v>
      </c>
    </row>
    <row r="33" spans="2:3" x14ac:dyDescent="0.3">
      <c r="B33" s="13">
        <v>9</v>
      </c>
      <c r="C33" s="13">
        <f t="shared" si="0"/>
        <v>2.0976742961774757E-2</v>
      </c>
    </row>
    <row r="34" spans="2:3" x14ac:dyDescent="0.3">
      <c r="B34" s="13">
        <v>10</v>
      </c>
      <c r="C34" s="13">
        <f t="shared" si="0"/>
        <v>2.0424755689723965E-2</v>
      </c>
    </row>
    <row r="35" spans="2:3" x14ac:dyDescent="0.3">
      <c r="B35" s="13">
        <v>11</v>
      </c>
      <c r="C35" s="13">
        <f t="shared" si="0"/>
        <v>1.9887293549103794E-2</v>
      </c>
    </row>
    <row r="36" spans="2:3" x14ac:dyDescent="0.3">
      <c r="B36" s="13">
        <v>12</v>
      </c>
      <c r="C36" s="13">
        <f t="shared" si="0"/>
        <v>1.9363974321965093E-2</v>
      </c>
    </row>
    <row r="37" spans="2:3" x14ac:dyDescent="0.3">
      <c r="B37" s="13">
        <v>13</v>
      </c>
      <c r="C37" s="13">
        <f t="shared" si="0"/>
        <v>1.8854425848137638E-2</v>
      </c>
    </row>
    <row r="38" spans="2:3" x14ac:dyDescent="0.3">
      <c r="B38" s="13">
        <v>14</v>
      </c>
      <c r="C38" s="13">
        <f t="shared" si="0"/>
        <v>1.8358285760567201E-2</v>
      </c>
    </row>
    <row r="39" spans="2:3" x14ac:dyDescent="0.3">
      <c r="B39" s="13">
        <v>15</v>
      </c>
      <c r="C39" s="13">
        <f t="shared" si="0"/>
        <v>1.787520122761705E-2</v>
      </c>
    </row>
    <row r="40" spans="2:3" x14ac:dyDescent="0.3">
      <c r="B40" s="13">
        <v>16</v>
      </c>
      <c r="C40" s="13">
        <f t="shared" si="0"/>
        <v>1.7404828702150564E-2</v>
      </c>
    </row>
    <row r="41" spans="2:3" x14ac:dyDescent="0.3">
      <c r="B41" s="13">
        <v>17</v>
      </c>
      <c r="C41" s="13">
        <f t="shared" si="0"/>
        <v>1.6946833677216597E-2</v>
      </c>
    </row>
    <row r="42" spans="2:3" x14ac:dyDescent="0.3">
      <c r="B42" s="13">
        <v>18</v>
      </c>
      <c r="C42" s="13">
        <f t="shared" si="0"/>
        <v>1.6500890448163757E-2</v>
      </c>
    </row>
    <row r="43" spans="2:3" x14ac:dyDescent="0.3">
      <c r="B43" s="13">
        <v>19</v>
      </c>
      <c r="C43" s="13">
        <f t="shared" si="0"/>
        <v>1.6066681881014479E-2</v>
      </c>
    </row>
    <row r="44" spans="2:3" x14ac:dyDescent="0.3">
      <c r="B44" s="13">
        <v>20</v>
      </c>
      <c r="C44" s="13">
        <f t="shared" si="0"/>
        <v>1.5643899186934183E-2</v>
      </c>
    </row>
    <row r="45" spans="2:3" x14ac:dyDescent="0.3">
      <c r="B45" s="13">
        <v>21</v>
      </c>
      <c r="C45" s="13">
        <f t="shared" si="0"/>
        <v>1.5232241702635064E-2</v>
      </c>
    </row>
    <row r="46" spans="2:3" x14ac:dyDescent="0.3">
      <c r="B46" s="13">
        <v>22</v>
      </c>
      <c r="C46" s="13">
        <f t="shared" si="0"/>
        <v>1.4831416676558448E-2</v>
      </c>
    </row>
    <row r="47" spans="2:3" x14ac:dyDescent="0.3">
      <c r="B47" s="13">
        <v>23</v>
      </c>
      <c r="C47" s="13">
        <f t="shared" si="0"/>
        <v>1.4441139060683544E-2</v>
      </c>
    </row>
    <row r="48" spans="2:3" x14ac:dyDescent="0.3">
      <c r="B48" s="13">
        <v>24</v>
      </c>
      <c r="C48" s="13">
        <f t="shared" si="0"/>
        <v>1.4061131307814629E-2</v>
      </c>
    </row>
    <row r="49" spans="2:3" x14ac:dyDescent="0.3">
      <c r="B49" s="13">
        <v>25</v>
      </c>
      <c r="C49" s="13">
        <f t="shared" si="0"/>
        <v>1.3691123174202454E-2</v>
      </c>
    </row>
    <row r="50" spans="2:3" x14ac:dyDescent="0.3">
      <c r="B50" s="13">
        <v>26</v>
      </c>
      <c r="C50" s="13">
        <f t="shared" si="0"/>
        <v>1.3330851527359527E-2</v>
      </c>
    </row>
    <row r="51" spans="2:3" x14ac:dyDescent="0.3">
      <c r="B51" s="13">
        <v>27</v>
      </c>
      <c r="C51" s="13">
        <f t="shared" si="0"/>
        <v>1.2980060158932577E-2</v>
      </c>
    </row>
    <row r="52" spans="2:3" x14ac:dyDescent="0.3">
      <c r="B52" s="13">
        <v>28</v>
      </c>
      <c r="C52" s="13">
        <f t="shared" si="0"/>
        <v>1.263849960249917E-2</v>
      </c>
    </row>
    <row r="53" spans="2:3" x14ac:dyDescent="0.3">
      <c r="B53" s="13">
        <v>29</v>
      </c>
      <c r="C53" s="13">
        <f t="shared" si="0"/>
        <v>1.2305926956158829E-2</v>
      </c>
    </row>
    <row r="54" spans="2:3" x14ac:dyDescent="0.3">
      <c r="B54" s="13">
        <v>30</v>
      </c>
      <c r="C54" s="13">
        <f t="shared" si="0"/>
        <v>1.1982105709792575E-2</v>
      </c>
    </row>
    <row r="55" spans="2:3" x14ac:dyDescent="0.3">
      <c r="B55" s="13">
        <v>31</v>
      </c>
      <c r="C55" s="13">
        <f t="shared" si="0"/>
        <v>1.1666805576867981E-2</v>
      </c>
    </row>
    <row r="56" spans="2:3" x14ac:dyDescent="0.3">
      <c r="B56" s="13">
        <v>32</v>
      </c>
      <c r="C56" s="13">
        <f t="shared" si="0"/>
        <v>1.1359802330670153E-2</v>
      </c>
    </row>
    <row r="57" spans="2:3" x14ac:dyDescent="0.3">
      <c r="B57" s="13">
        <v>33</v>
      </c>
      <c r="C57" s="13">
        <f t="shared" si="0"/>
        <v>1.1060877644842171E-2</v>
      </c>
    </row>
    <row r="58" spans="2:3" x14ac:dyDescent="0.3">
      <c r="B58" s="13">
        <v>34</v>
      </c>
      <c r="C58" s="13">
        <f t="shared" si="0"/>
        <v>1.0769818938121596E-2</v>
      </c>
    </row>
    <row r="59" spans="2:3" x14ac:dyDescent="0.3">
      <c r="B59" s="13">
        <v>35</v>
      </c>
      <c r="C59" s="13">
        <f t="shared" si="0"/>
        <v>1.0486419223162621E-2</v>
      </c>
    </row>
    <row r="60" spans="2:3" x14ac:dyDescent="0.3">
      <c r="B60" s="13">
        <v>36</v>
      </c>
      <c r="C60" s="13">
        <f t="shared" si="0"/>
        <v>1.021047695933632E-2</v>
      </c>
    </row>
    <row r="61" spans="2:3" x14ac:dyDescent="0.3">
      <c r="B61" s="13">
        <v>37</v>
      </c>
      <c r="C61" s="13">
        <f t="shared" si="0"/>
        <v>9.9417959094044075E-3</v>
      </c>
    </row>
    <row r="62" spans="2:3" x14ac:dyDescent="0.3">
      <c r="B62" s="13">
        <v>38</v>
      </c>
      <c r="C62" s="13">
        <f t="shared" si="0"/>
        <v>9.6801849999644599E-3</v>
      </c>
    </row>
    <row r="63" spans="2:3" x14ac:dyDescent="0.3">
      <c r="B63" s="13">
        <v>39</v>
      </c>
      <c r="C63" s="13">
        <f t="shared" si="0"/>
        <v>9.4254581855674723E-3</v>
      </c>
    </row>
    <row r="64" spans="2:3" x14ac:dyDescent="0.3">
      <c r="B64" s="13">
        <v>40</v>
      </c>
      <c r="C64" s="13">
        <f t="shared" si="0"/>
        <v>9.1774343164109963E-3</v>
      </c>
    </row>
    <row r="65" spans="2:3" x14ac:dyDescent="0.3">
      <c r="B65" s="13">
        <v>41</v>
      </c>
      <c r="C65" s="13">
        <f t="shared" si="0"/>
        <v>8.9359370095139085E-3</v>
      </c>
    </row>
    <row r="66" spans="2:3" x14ac:dyDescent="0.3">
      <c r="B66" s="13">
        <v>42</v>
      </c>
      <c r="C66" s="13">
        <f t="shared" si="0"/>
        <v>8.7007945232810534E-3</v>
      </c>
    </row>
    <row r="67" spans="2:3" x14ac:dyDescent="0.3">
      <c r="B67" s="13">
        <v>43</v>
      </c>
      <c r="C67" s="13">
        <f t="shared" si="0"/>
        <v>8.4718396353686519E-3</v>
      </c>
    </row>
    <row r="68" spans="2:3" x14ac:dyDescent="0.3">
      <c r="B68" s="13">
        <v>44</v>
      </c>
      <c r="C68" s="13">
        <f t="shared" si="0"/>
        <v>8.2489095237636006E-3</v>
      </c>
    </row>
    <row r="69" spans="2:3" x14ac:dyDescent="0.3">
      <c r="B69" s="13">
        <v>45</v>
      </c>
      <c r="C69" s="13">
        <f t="shared" si="0"/>
        <v>8.0318456509920547E-3</v>
      </c>
    </row>
    <row r="70" spans="2:3" x14ac:dyDescent="0.3">
      <c r="B70" s="13">
        <v>46</v>
      </c>
      <c r="C70" s="13">
        <f t="shared" si="0"/>
        <v>7.8204936513749969E-3</v>
      </c>
    </row>
    <row r="71" spans="2:3" x14ac:dyDescent="0.3">
      <c r="B71" s="13">
        <v>47</v>
      </c>
      <c r="C71" s="13">
        <f t="shared" si="0"/>
        <v>7.6147032212505791E-3</v>
      </c>
    </row>
    <row r="72" spans="2:3" x14ac:dyDescent="0.3">
      <c r="B72" s="13">
        <v>48</v>
      </c>
      <c r="C72" s="13">
        <f t="shared" si="0"/>
        <v>7.414328012085177E-3</v>
      </c>
    </row>
    <row r="73" spans="2:3" x14ac:dyDescent="0.3">
      <c r="B73" s="13">
        <v>49</v>
      </c>
      <c r="C73" s="13">
        <f t="shared" si="0"/>
        <v>7.2192255263971699E-3</v>
      </c>
    </row>
    <row r="74" spans="2:3" x14ac:dyDescent="0.3">
      <c r="B74" s="13">
        <v>50</v>
      </c>
      <c r="C74" s="13">
        <f t="shared" si="0"/>
        <v>7.0292570164193794E-3</v>
      </c>
    </row>
    <row r="75" spans="2:3" x14ac:dyDescent="0.3">
      <c r="B75" s="13">
        <v>51</v>
      </c>
      <c r="C75" s="13">
        <f t="shared" si="0"/>
        <v>6.8442873854281574E-3</v>
      </c>
    </row>
    <row r="76" spans="2:3" x14ac:dyDescent="0.3">
      <c r="B76" s="13">
        <v>52</v>
      </c>
      <c r="C76" s="13">
        <f t="shared" si="0"/>
        <v>6.6641850916688925E-3</v>
      </c>
    </row>
    <row r="77" spans="2:3" x14ac:dyDescent="0.3">
      <c r="B77" s="13">
        <v>53</v>
      </c>
      <c r="C77" s="13">
        <f t="shared" si="0"/>
        <v>6.4888220548096828E-3</v>
      </c>
    </row>
    <row r="78" spans="2:3" x14ac:dyDescent="0.3">
      <c r="B78" s="13">
        <v>54</v>
      </c>
      <c r="C78" s="13">
        <f t="shared" si="0"/>
        <v>6.3180735648565795E-3</v>
      </c>
    </row>
    <row r="79" spans="2:3" x14ac:dyDescent="0.3">
      <c r="B79" s="13">
        <v>55</v>
      </c>
      <c r="C79" s="13">
        <f t="shared" si="0"/>
        <v>6.1518181934656748E-3</v>
      </c>
    </row>
    <row r="80" spans="2:3" x14ac:dyDescent="0.3">
      <c r="B80" s="13">
        <v>56</v>
      </c>
      <c r="C80" s="13">
        <f t="shared" si="0"/>
        <v>5.989937707588937E-3</v>
      </c>
    </row>
    <row r="81" spans="2:3" x14ac:dyDescent="0.3">
      <c r="B81" s="13">
        <v>57</v>
      </c>
      <c r="C81" s="13">
        <f t="shared" si="0"/>
        <v>5.8323169853923933E-3</v>
      </c>
    </row>
    <row r="82" spans="2:3" x14ac:dyDescent="0.3">
      <c r="B82" s="13">
        <v>58</v>
      </c>
      <c r="C82" s="13">
        <f t="shared" si="0"/>
        <v>5.6788439343868676E-3</v>
      </c>
    </row>
    <row r="83" spans="2:3" x14ac:dyDescent="0.3">
      <c r="B83" s="13">
        <v>59</v>
      </c>
      <c r="C83" s="13">
        <f t="shared" si="0"/>
        <v>5.5294094117130394E-3</v>
      </c>
    </row>
    <row r="84" spans="2:3" x14ac:dyDescent="0.3">
      <c r="B84" s="13">
        <v>60</v>
      </c>
      <c r="C84" s="13">
        <f t="shared" si="0"/>
        <v>5.3839071465241438E-3</v>
      </c>
    </row>
    <row r="85" spans="2:3" x14ac:dyDescent="0.3">
      <c r="B85" s="13">
        <v>61</v>
      </c>
      <c r="C85" s="13">
        <f t="shared" si="0"/>
        <v>5.2422336644111145E-3</v>
      </c>
    </row>
    <row r="86" spans="2:3" x14ac:dyDescent="0.3">
      <c r="B86" s="13">
        <v>62</v>
      </c>
      <c r="C86" s="13">
        <f t="shared" si="0"/>
        <v>5.1042882138164179E-3</v>
      </c>
    </row>
    <row r="87" spans="2:3" x14ac:dyDescent="0.3">
      <c r="B87" s="13">
        <v>63</v>
      </c>
      <c r="C87" s="13">
        <f t="shared" si="0"/>
        <v>4.9699726943842658E-3</v>
      </c>
    </row>
    <row r="88" spans="2:3" x14ac:dyDescent="0.3">
      <c r="B88" s="13">
        <v>64</v>
      </c>
      <c r="C88" s="13">
        <f t="shared" si="0"/>
        <v>4.8391915871962123E-3</v>
      </c>
    </row>
    <row r="89" spans="2:3" x14ac:dyDescent="0.3">
      <c r="B89" s="13">
        <v>65</v>
      </c>
      <c r="C89" s="13">
        <f t="shared" ref="C89:C152" si="1">_xlfn.EXPON.DIST(B89,1/$C$5,0)</f>
        <v>4.7118518868425798E-3</v>
      </c>
    </row>
    <row r="90" spans="2:3" x14ac:dyDescent="0.3">
      <c r="B90" s="13">
        <v>66</v>
      </c>
      <c r="C90" s="13">
        <f t="shared" si="1"/>
        <v>4.5878630352813483E-3</v>
      </c>
    </row>
    <row r="91" spans="2:3" x14ac:dyDescent="0.3">
      <c r="B91" s="13">
        <v>67</v>
      </c>
      <c r="C91" s="13">
        <f t="shared" si="1"/>
        <v>4.4671368574375125E-3</v>
      </c>
    </row>
    <row r="92" spans="2:3" x14ac:dyDescent="0.3">
      <c r="B92" s="13">
        <v>68</v>
      </c>
      <c r="C92" s="13">
        <f t="shared" si="1"/>
        <v>4.349587498497098E-3</v>
      </c>
    </row>
    <row r="93" spans="2:3" x14ac:dyDescent="0.3">
      <c r="B93" s="13">
        <v>69</v>
      </c>
      <c r="C93" s="13">
        <f t="shared" si="1"/>
        <v>4.2351313628512183E-3</v>
      </c>
    </row>
    <row r="94" spans="2:3" x14ac:dyDescent="0.3">
      <c r="B94" s="13">
        <v>70</v>
      </c>
      <c r="C94" s="13">
        <f t="shared" si="1"/>
        <v>4.1236870546467949E-3</v>
      </c>
    </row>
    <row r="95" spans="2:3" x14ac:dyDescent="0.3">
      <c r="B95" s="13">
        <v>71</v>
      </c>
      <c r="C95" s="13">
        <f t="shared" si="1"/>
        <v>4.0151753199016271E-3</v>
      </c>
    </row>
    <row r="96" spans="2:3" x14ac:dyDescent="0.3">
      <c r="B96" s="13">
        <v>72</v>
      </c>
      <c r="C96" s="13">
        <f t="shared" si="1"/>
        <v>3.90951899014267E-3</v>
      </c>
    </row>
    <row r="97" spans="2:3" x14ac:dyDescent="0.3">
      <c r="B97" s="13">
        <v>73</v>
      </c>
      <c r="C97" s="13">
        <f t="shared" si="1"/>
        <v>3.8066429275274167E-3</v>
      </c>
    </row>
    <row r="98" spans="2:3" x14ac:dyDescent="0.3">
      <c r="B98" s="13">
        <v>74</v>
      </c>
      <c r="C98" s="13">
        <f t="shared" si="1"/>
        <v>3.7064739714093827E-3</v>
      </c>
    </row>
    <row r="99" spans="2:3" x14ac:dyDescent="0.3">
      <c r="B99" s="13">
        <v>75</v>
      </c>
      <c r="C99" s="13">
        <f t="shared" si="1"/>
        <v>3.6089408863096725E-3</v>
      </c>
    </row>
    <row r="100" spans="2:3" x14ac:dyDescent="0.3">
      <c r="B100" s="13">
        <v>76</v>
      </c>
      <c r="C100" s="13">
        <f t="shared" si="1"/>
        <v>3.513974311257636E-3</v>
      </c>
    </row>
    <row r="101" spans="2:3" x14ac:dyDescent="0.3">
      <c r="B101" s="13">
        <v>77</v>
      </c>
      <c r="C101" s="13">
        <f t="shared" si="1"/>
        <v>3.421506710464592E-3</v>
      </c>
    </row>
    <row r="102" spans="2:3" x14ac:dyDescent="0.3">
      <c r="B102" s="13">
        <v>78</v>
      </c>
      <c r="C102" s="13">
        <f t="shared" si="1"/>
        <v>3.3314723252955312E-3</v>
      </c>
    </row>
    <row r="103" spans="2:3" x14ac:dyDescent="0.3">
      <c r="B103" s="13">
        <v>79</v>
      </c>
      <c r="C103" s="13">
        <f t="shared" si="1"/>
        <v>3.2438071275046436E-3</v>
      </c>
    </row>
    <row r="104" spans="2:3" x14ac:dyDescent="0.3">
      <c r="B104" s="13">
        <v>80</v>
      </c>
      <c r="C104" s="13">
        <f t="shared" si="1"/>
        <v>3.1584487737014322E-3</v>
      </c>
    </row>
    <row r="105" spans="2:3" x14ac:dyDescent="0.3">
      <c r="B105" s="13">
        <v>81</v>
      </c>
      <c r="C105" s="13">
        <f t="shared" si="1"/>
        <v>3.0753365610150006E-3</v>
      </c>
    </row>
    <row r="106" spans="2:3" x14ac:dyDescent="0.3">
      <c r="B106" s="13">
        <v>82</v>
      </c>
      <c r="C106" s="13">
        <f t="shared" si="1"/>
        <v>2.994411383925014E-3</v>
      </c>
    </row>
    <row r="107" spans="2:3" x14ac:dyDescent="0.3">
      <c r="B107" s="13">
        <v>83</v>
      </c>
      <c r="C107" s="13">
        <f t="shared" si="1"/>
        <v>2.9156156922286159E-3</v>
      </c>
    </row>
    <row r="108" spans="2:3" x14ac:dyDescent="0.3">
      <c r="B108" s="13">
        <v>84</v>
      </c>
      <c r="C108" s="13">
        <f t="shared" si="1"/>
        <v>2.8388934501134082E-3</v>
      </c>
    </row>
    <row r="109" spans="2:3" x14ac:dyDescent="0.3">
      <c r="B109" s="13">
        <v>85</v>
      </c>
      <c r="C109" s="13">
        <f t="shared" si="1"/>
        <v>2.7641900963074097E-3</v>
      </c>
    </row>
    <row r="110" spans="2:3" x14ac:dyDescent="0.3">
      <c r="B110" s="13">
        <v>86</v>
      </c>
      <c r="C110" s="13">
        <f t="shared" si="1"/>
        <v>2.6914525052776218E-3</v>
      </c>
    </row>
    <row r="111" spans="2:3" x14ac:dyDescent="0.3">
      <c r="B111" s="13">
        <v>87</v>
      </c>
      <c r="C111" s="13">
        <f t="shared" si="1"/>
        <v>2.6206289494496403E-3</v>
      </c>
    </row>
    <row r="112" spans="2:3" x14ac:dyDescent="0.3">
      <c r="B112" s="13">
        <v>88</v>
      </c>
      <c r="C112" s="13">
        <f t="shared" si="1"/>
        <v>2.5516690624214186E-3</v>
      </c>
    </row>
    <row r="113" spans="2:3" x14ac:dyDescent="0.3">
      <c r="B113" s="13">
        <v>89</v>
      </c>
      <c r="C113" s="13">
        <f t="shared" si="1"/>
        <v>2.4845238031450359E-3</v>
      </c>
    </row>
    <row r="114" spans="2:3" x14ac:dyDescent="0.3">
      <c r="B114" s="13">
        <v>90</v>
      </c>
      <c r="C114" s="13">
        <f t="shared" si="1"/>
        <v>2.4191454210509993E-3</v>
      </c>
    </row>
    <row r="115" spans="2:3" x14ac:dyDescent="0.3">
      <c r="B115" s="13">
        <v>91</v>
      </c>
      <c r="C115" s="13">
        <f t="shared" si="1"/>
        <v>2.3554874220902723E-3</v>
      </c>
    </row>
    <row r="116" spans="2:3" x14ac:dyDescent="0.3">
      <c r="B116" s="13">
        <v>92</v>
      </c>
      <c r="C116" s="13">
        <f t="shared" si="1"/>
        <v>2.2935045356698744E-3</v>
      </c>
    </row>
    <row r="117" spans="2:3" x14ac:dyDescent="0.3">
      <c r="B117" s="13">
        <v>93</v>
      </c>
      <c r="C117" s="13">
        <f t="shared" si="1"/>
        <v>2.2331526824585592E-3</v>
      </c>
    </row>
    <row r="118" spans="2:3" x14ac:dyDescent="0.3">
      <c r="B118" s="13">
        <v>94</v>
      </c>
      <c r="C118" s="13">
        <f t="shared" si="1"/>
        <v>2.1743889430396479E-3</v>
      </c>
    </row>
    <row r="119" spans="2:3" x14ac:dyDescent="0.3">
      <c r="B119" s="13">
        <v>95</v>
      </c>
      <c r="C119" s="13">
        <f t="shared" si="1"/>
        <v>2.1171715273887522E-3</v>
      </c>
    </row>
    <row r="120" spans="2:3" x14ac:dyDescent="0.3">
      <c r="B120" s="13">
        <v>96</v>
      </c>
      <c r="C120" s="13">
        <f t="shared" si="1"/>
        <v>2.0614597451546601E-3</v>
      </c>
    </row>
    <row r="121" spans="2:3" x14ac:dyDescent="0.3">
      <c r="B121" s="13">
        <v>97</v>
      </c>
      <c r="C121" s="13">
        <f t="shared" si="1"/>
        <v>2.0072139767222581E-3</v>
      </c>
    </row>
    <row r="122" spans="2:3" x14ac:dyDescent="0.3">
      <c r="B122" s="13">
        <v>98</v>
      </c>
      <c r="C122" s="13">
        <f t="shared" si="1"/>
        <v>1.9543956450369182E-3</v>
      </c>
    </row>
    <row r="123" spans="2:3" x14ac:dyDescent="0.3">
      <c r="B123" s="13">
        <v>99</v>
      </c>
      <c r="C123" s="13">
        <f t="shared" si="1"/>
        <v>1.9029671881702949E-3</v>
      </c>
    </row>
    <row r="124" spans="2:3" x14ac:dyDescent="0.3">
      <c r="B124" s="13">
        <v>100</v>
      </c>
      <c r="C124" s="13">
        <f t="shared" si="1"/>
        <v>1.8528920326080405E-3</v>
      </c>
    </row>
    <row r="125" spans="2:3" x14ac:dyDescent="0.3">
      <c r="B125" s="13">
        <v>101</v>
      </c>
      <c r="C125" s="13">
        <f t="shared" si="1"/>
        <v>1.8041345672404323E-3</v>
      </c>
    </row>
    <row r="126" spans="2:3" x14ac:dyDescent="0.3">
      <c r="B126" s="13">
        <v>102</v>
      </c>
      <c r="C126" s="13">
        <f t="shared" si="1"/>
        <v>1.756660118037412E-3</v>
      </c>
    </row>
    <row r="127" spans="2:3" x14ac:dyDescent="0.3">
      <c r="B127" s="13">
        <v>103</v>
      </c>
      <c r="C127" s="13">
        <f t="shared" si="1"/>
        <v>1.7104349233900416E-3</v>
      </c>
    </row>
    <row r="128" spans="2:3" x14ac:dyDescent="0.3">
      <c r="B128" s="13">
        <v>104</v>
      </c>
      <c r="C128" s="13">
        <f t="shared" si="1"/>
        <v>1.6654261101008221E-3</v>
      </c>
    </row>
    <row r="129" spans="2:3" x14ac:dyDescent="0.3">
      <c r="B129" s="13">
        <v>105</v>
      </c>
      <c r="C129" s="13">
        <f t="shared" si="1"/>
        <v>1.6216016700058122E-3</v>
      </c>
    </row>
    <row r="130" spans="2:3" x14ac:dyDescent="0.3">
      <c r="B130" s="13">
        <v>106</v>
      </c>
      <c r="C130" s="13">
        <f t="shared" si="1"/>
        <v>1.5789304372119208E-3</v>
      </c>
    </row>
    <row r="131" spans="2:3" x14ac:dyDescent="0.3">
      <c r="B131" s="13">
        <v>107</v>
      </c>
      <c r="C131" s="13">
        <f t="shared" si="1"/>
        <v>1.5373820659331779E-3</v>
      </c>
    </row>
    <row r="132" spans="2:3" x14ac:dyDescent="0.3">
      <c r="B132" s="13">
        <v>108</v>
      </c>
      <c r="C132" s="13">
        <f t="shared" si="1"/>
        <v>1.4969270089102323E-3</v>
      </c>
    </row>
    <row r="133" spans="2:3" x14ac:dyDescent="0.3">
      <c r="B133" s="13">
        <v>109</v>
      </c>
      <c r="C133" s="13">
        <f t="shared" si="1"/>
        <v>1.4575364963977217E-3</v>
      </c>
    </row>
    <row r="134" spans="2:3" x14ac:dyDescent="0.3">
      <c r="B134" s="13">
        <v>110</v>
      </c>
      <c r="C134" s="13">
        <f t="shared" si="1"/>
        <v>1.419182515704573E-3</v>
      </c>
    </row>
    <row r="135" spans="2:3" x14ac:dyDescent="0.3">
      <c r="B135" s="13">
        <v>111</v>
      </c>
      <c r="C135" s="13">
        <f t="shared" si="1"/>
        <v>1.3818377912726883E-3</v>
      </c>
    </row>
    <row r="136" spans="2:3" x14ac:dyDescent="0.3">
      <c r="B136" s="13">
        <v>112</v>
      </c>
      <c r="C136" s="13">
        <f t="shared" si="1"/>
        <v>1.3454757652798428E-3</v>
      </c>
    </row>
    <row r="137" spans="2:3" x14ac:dyDescent="0.3">
      <c r="B137" s="13">
        <v>113</v>
      </c>
      <c r="C137" s="13">
        <f t="shared" si="1"/>
        <v>1.3100705787529997E-3</v>
      </c>
    </row>
    <row r="138" spans="2:3" x14ac:dyDescent="0.3">
      <c r="B138" s="13">
        <v>114</v>
      </c>
      <c r="C138" s="13">
        <f t="shared" si="1"/>
        <v>1.2755970531786232E-3</v>
      </c>
    </row>
    <row r="139" spans="2:3" x14ac:dyDescent="0.3">
      <c r="B139" s="13">
        <v>115</v>
      </c>
      <c r="C139" s="13">
        <f t="shared" si="1"/>
        <v>1.242030672596891E-3</v>
      </c>
    </row>
    <row r="140" spans="2:3" x14ac:dyDescent="0.3">
      <c r="B140" s="13">
        <v>116</v>
      </c>
      <c r="C140" s="13">
        <f t="shared" si="1"/>
        <v>1.2093475661670945E-3</v>
      </c>
    </row>
    <row r="141" spans="2:3" x14ac:dyDescent="0.3">
      <c r="B141" s="13">
        <v>117</v>
      </c>
      <c r="C141" s="13">
        <f t="shared" si="1"/>
        <v>1.1775244911918098E-3</v>
      </c>
    </row>
    <row r="142" spans="2:3" x14ac:dyDescent="0.3">
      <c r="B142" s="13">
        <v>118</v>
      </c>
      <c r="C142" s="13">
        <f t="shared" si="1"/>
        <v>1.146538816587778E-3</v>
      </c>
    </row>
    <row r="143" spans="2:3" x14ac:dyDescent="0.3">
      <c r="B143" s="13">
        <v>119</v>
      </c>
      <c r="C143" s="13">
        <f t="shared" si="1"/>
        <v>1.1163685067917387E-3</v>
      </c>
    </row>
    <row r="144" spans="2:3" x14ac:dyDescent="0.3">
      <c r="B144" s="13">
        <v>120</v>
      </c>
      <c r="C144" s="13">
        <f t="shared" si="1"/>
        <v>1.0869921060897656E-3</v>
      </c>
    </row>
    <row r="145" spans="2:3" x14ac:dyDescent="0.3">
      <c r="B145" s="13">
        <v>121</v>
      </c>
      <c r="C145" s="13">
        <f t="shared" si="1"/>
        <v>1.0583887233589666E-3</v>
      </c>
    </row>
    <row r="146" spans="2:3" x14ac:dyDescent="0.3">
      <c r="B146" s="13">
        <v>122</v>
      </c>
      <c r="C146" s="13">
        <f t="shared" si="1"/>
        <v>1.0305380172106941E-3</v>
      </c>
    </row>
    <row r="147" spans="2:3" x14ac:dyDescent="0.3">
      <c r="B147" s="13">
        <v>123</v>
      </c>
      <c r="C147" s="13">
        <f t="shared" si="1"/>
        <v>1.0034201815246988E-3</v>
      </c>
    </row>
    <row r="148" spans="2:3" x14ac:dyDescent="0.3">
      <c r="B148" s="13">
        <v>124</v>
      </c>
      <c r="C148" s="13">
        <f t="shared" si="1"/>
        <v>9.7701593136394487E-4</v>
      </c>
    </row>
    <row r="149" spans="2:3" x14ac:dyDescent="0.3">
      <c r="B149" s="13">
        <v>125</v>
      </c>
      <c r="C149" s="13">
        <f t="shared" si="1"/>
        <v>9.5130648926006396E-4</v>
      </c>
    </row>
    <row r="150" spans="2:3" x14ac:dyDescent="0.3">
      <c r="B150" s="13">
        <v>126</v>
      </c>
      <c r="C150" s="13">
        <f t="shared" si="1"/>
        <v>9.2627357185969472E-4</v>
      </c>
    </row>
    <row r="151" spans="2:3" x14ac:dyDescent="0.3">
      <c r="B151" s="13">
        <v>127</v>
      </c>
      <c r="C151" s="13">
        <f t="shared" si="1"/>
        <v>9.0189937692222136E-4</v>
      </c>
    </row>
    <row r="152" spans="2:3" x14ac:dyDescent="0.3">
      <c r="B152" s="13">
        <v>128</v>
      </c>
      <c r="C152" s="13">
        <f t="shared" si="1"/>
        <v>8.7816657065964746E-4</v>
      </c>
    </row>
    <row r="153" spans="2:3" x14ac:dyDescent="0.3">
      <c r="B153" s="13">
        <v>129</v>
      </c>
      <c r="C153" s="13">
        <f t="shared" ref="C153:C216" si="2">_xlfn.EXPON.DIST(B153,1/$C$5,0)</f>
        <v>8.5505827540962014E-4</v>
      </c>
    </row>
    <row r="154" spans="2:3" x14ac:dyDescent="0.3">
      <c r="B154" s="13">
        <v>130</v>
      </c>
      <c r="C154" s="13">
        <f t="shared" si="2"/>
        <v>8.3255805763282414E-4</v>
      </c>
    </row>
    <row r="155" spans="2:3" x14ac:dyDescent="0.3">
      <c r="B155" s="13">
        <v>131</v>
      </c>
      <c r="C155" s="13">
        <f t="shared" si="2"/>
        <v>8.1064991622621511E-4</v>
      </c>
    </row>
    <row r="156" spans="2:3" x14ac:dyDescent="0.3">
      <c r="B156" s="13">
        <v>132</v>
      </c>
      <c r="C156" s="13">
        <f t="shared" si="2"/>
        <v>7.8931827114378668E-4</v>
      </c>
    </row>
    <row r="157" spans="2:3" x14ac:dyDescent="0.3">
      <c r="B157" s="13">
        <v>133</v>
      </c>
      <c r="C157" s="13">
        <f t="shared" si="2"/>
        <v>7.6854795231676674E-4</v>
      </c>
    </row>
    <row r="158" spans="2:3" x14ac:dyDescent="0.3">
      <c r="B158" s="13">
        <v>134</v>
      </c>
      <c r="C158" s="13">
        <f t="shared" si="2"/>
        <v>7.48324188865376E-4</v>
      </c>
    </row>
    <row r="159" spans="2:3" x14ac:dyDescent="0.3">
      <c r="B159" s="13">
        <v>135</v>
      </c>
      <c r="C159" s="13">
        <f t="shared" si="2"/>
        <v>7.2863259859446826E-4</v>
      </c>
    </row>
    <row r="160" spans="2:3" x14ac:dyDescent="0.3">
      <c r="B160" s="13">
        <v>136</v>
      </c>
      <c r="C160" s="13">
        <f t="shared" si="2"/>
        <v>7.09459177765584E-4</v>
      </c>
    </row>
    <row r="161" spans="2:3" x14ac:dyDescent="0.3">
      <c r="B161" s="13">
        <v>137</v>
      </c>
      <c r="C161" s="13">
        <f t="shared" si="2"/>
        <v>6.9079029113814868E-4</v>
      </c>
    </row>
    <row r="162" spans="2:3" x14ac:dyDescent="0.3">
      <c r="B162" s="13">
        <v>138</v>
      </c>
      <c r="C162" s="13">
        <f t="shared" si="2"/>
        <v>6.7261266227272576E-4</v>
      </c>
    </row>
    <row r="163" spans="2:3" x14ac:dyDescent="0.3">
      <c r="B163" s="13">
        <v>139</v>
      </c>
      <c r="C163" s="13">
        <f t="shared" si="2"/>
        <v>6.5491336408943267E-4</v>
      </c>
    </row>
    <row r="164" spans="2:3" x14ac:dyDescent="0.3">
      <c r="B164" s="13">
        <v>140</v>
      </c>
      <c r="C164" s="13">
        <f t="shared" si="2"/>
        <v>6.3767980967480847E-4</v>
      </c>
    </row>
    <row r="165" spans="2:3" x14ac:dyDescent="0.3">
      <c r="B165" s="13">
        <v>141</v>
      </c>
      <c r="C165" s="13">
        <f t="shared" si="2"/>
        <v>6.2089974333058671E-4</v>
      </c>
    </row>
    <row r="166" spans="2:3" x14ac:dyDescent="0.3">
      <c r="B166" s="13">
        <v>142</v>
      </c>
      <c r="C166" s="13">
        <f t="shared" si="2"/>
        <v>6.0456123185801758E-4</v>
      </c>
    </row>
    <row r="167" spans="2:3" x14ac:dyDescent="0.3">
      <c r="B167" s="13">
        <v>143</v>
      </c>
      <c r="C167" s="13">
        <f t="shared" si="2"/>
        <v>5.8865265607153439E-4</v>
      </c>
    </row>
    <row r="168" spans="2:3" x14ac:dyDescent="0.3">
      <c r="B168" s="13">
        <v>144</v>
      </c>
      <c r="C168" s="13">
        <f t="shared" si="2"/>
        <v>5.7316270253573109E-4</v>
      </c>
    </row>
    <row r="169" spans="2:3" x14ac:dyDescent="0.3">
      <c r="B169" s="13">
        <v>145</v>
      </c>
      <c r="C169" s="13">
        <f t="shared" si="2"/>
        <v>5.5808035551977711E-4</v>
      </c>
    </row>
    <row r="170" spans="2:3" x14ac:dyDescent="0.3">
      <c r="B170" s="13">
        <v>146</v>
      </c>
      <c r="C170" s="13">
        <f t="shared" si="2"/>
        <v>5.4339488916354379E-4</v>
      </c>
    </row>
    <row r="171" spans="2:3" x14ac:dyDescent="0.3">
      <c r="B171" s="13">
        <v>147</v>
      </c>
      <c r="C171" s="13">
        <f t="shared" si="2"/>
        <v>5.2909585984987418E-4</v>
      </c>
    </row>
    <row r="172" spans="2:3" x14ac:dyDescent="0.3">
      <c r="B172" s="13">
        <v>148</v>
      </c>
      <c r="C172" s="13">
        <f t="shared" si="2"/>
        <v>5.1517309877757136E-4</v>
      </c>
    </row>
    <row r="173" spans="2:3" x14ac:dyDescent="0.3">
      <c r="B173" s="13">
        <v>149</v>
      </c>
      <c r="C173" s="13">
        <f t="shared" si="2"/>
        <v>5.0161670472982135E-4</v>
      </c>
    </row>
    <row r="174" spans="2:3" x14ac:dyDescent="0.3">
      <c r="B174" s="13">
        <v>150</v>
      </c>
      <c r="C174" s="13">
        <f t="shared" si="2"/>
        <v>4.8841703703291146E-4</v>
      </c>
    </row>
    <row r="175" spans="2:3" x14ac:dyDescent="0.3">
      <c r="B175" s="13">
        <v>151</v>
      </c>
      <c r="C175" s="13">
        <f t="shared" si="2"/>
        <v>4.7556470870023298E-4</v>
      </c>
    </row>
    <row r="176" spans="2:3" x14ac:dyDescent="0.3">
      <c r="B176" s="13">
        <v>152</v>
      </c>
      <c r="C176" s="13">
        <f t="shared" si="2"/>
        <v>4.6305057975669649E-4</v>
      </c>
    </row>
    <row r="177" spans="2:3" x14ac:dyDescent="0.3">
      <c r="B177" s="13">
        <v>153</v>
      </c>
      <c r="C177" s="13">
        <f t="shared" si="2"/>
        <v>4.5086575073880744E-4</v>
      </c>
    </row>
    <row r="178" spans="2:3" x14ac:dyDescent="0.3">
      <c r="B178" s="13">
        <v>154</v>
      </c>
      <c r="C178" s="13">
        <f t="shared" si="2"/>
        <v>4.3900155636578375E-4</v>
      </c>
    </row>
    <row r="179" spans="2:3" x14ac:dyDescent="0.3">
      <c r="B179" s="13">
        <v>155</v>
      </c>
      <c r="C179" s="13">
        <f t="shared" si="2"/>
        <v>4.2744955937721517E-4</v>
      </c>
    </row>
    <row r="180" spans="2:3" x14ac:dyDescent="0.3">
      <c r="B180" s="13">
        <v>156</v>
      </c>
      <c r="C180" s="13">
        <f t="shared" si="2"/>
        <v>4.1620154453287549E-4</v>
      </c>
    </row>
    <row r="181" spans="2:3" x14ac:dyDescent="0.3">
      <c r="B181" s="13">
        <v>157</v>
      </c>
      <c r="C181" s="13">
        <f t="shared" si="2"/>
        <v>4.0524951277042936E-4</v>
      </c>
    </row>
    <row r="182" spans="2:3" x14ac:dyDescent="0.3">
      <c r="B182" s="13">
        <v>158</v>
      </c>
      <c r="C182" s="13">
        <f t="shared" si="2"/>
        <v>3.9458567551687218E-4</v>
      </c>
    </row>
    <row r="183" spans="2:3" x14ac:dyDescent="0.3">
      <c r="B183" s="13">
        <v>159</v>
      </c>
      <c r="C183" s="13">
        <f t="shared" si="2"/>
        <v>3.8420244914966271E-4</v>
      </c>
    </row>
    <row r="184" spans="2:3" x14ac:dyDescent="0.3">
      <c r="B184" s="13">
        <v>160</v>
      </c>
      <c r="C184" s="13">
        <f t="shared" si="2"/>
        <v>3.7409244960360301E-4</v>
      </c>
    </row>
    <row r="185" spans="2:3" x14ac:dyDescent="0.3">
      <c r="B185" s="13">
        <v>161</v>
      </c>
      <c r="C185" s="13">
        <f t="shared" si="2"/>
        <v>3.6424848711963761E-4</v>
      </c>
    </row>
    <row r="186" spans="2:3" x14ac:dyDescent="0.3">
      <c r="B186" s="13">
        <v>162</v>
      </c>
      <c r="C186" s="13">
        <f t="shared" si="2"/>
        <v>3.5466356113183383E-4</v>
      </c>
    </row>
    <row r="187" spans="2:3" x14ac:dyDescent="0.3">
      <c r="B187" s="13">
        <v>163</v>
      </c>
      <c r="C187" s="13">
        <f t="shared" si="2"/>
        <v>3.4533085528890467E-4</v>
      </c>
    </row>
    <row r="188" spans="2:3" x14ac:dyDescent="0.3">
      <c r="B188" s="13">
        <v>164</v>
      </c>
      <c r="C188" s="13">
        <f t="shared" si="2"/>
        <v>3.3624373260673945E-4</v>
      </c>
    </row>
    <row r="189" spans="2:3" x14ac:dyDescent="0.3">
      <c r="B189" s="13">
        <v>165</v>
      </c>
      <c r="C189" s="13">
        <f t="shared" si="2"/>
        <v>3.2739573074849163E-4</v>
      </c>
    </row>
    <row r="190" spans="2:3" x14ac:dyDescent="0.3">
      <c r="B190" s="13">
        <v>166</v>
      </c>
      <c r="C190" s="13">
        <f t="shared" si="2"/>
        <v>3.1878055742886571E-4</v>
      </c>
    </row>
    <row r="191" spans="2:3" x14ac:dyDescent="0.3">
      <c r="B191" s="13">
        <v>167</v>
      </c>
      <c r="C191" s="13">
        <f t="shared" si="2"/>
        <v>3.1039208593933821E-4</v>
      </c>
    </row>
    <row r="192" spans="2:3" x14ac:dyDescent="0.3">
      <c r="B192" s="13">
        <v>168</v>
      </c>
      <c r="C192" s="13">
        <f t="shared" si="2"/>
        <v>3.0222435079113033E-4</v>
      </c>
    </row>
    <row r="193" spans="2:3" x14ac:dyDescent="0.3">
      <c r="B193" s="13">
        <v>169</v>
      </c>
      <c r="C193" s="13">
        <f t="shared" si="2"/>
        <v>2.9427154347282959E-4</v>
      </c>
    </row>
    <row r="194" spans="2:3" x14ac:dyDescent="0.3">
      <c r="B194" s="13">
        <v>170</v>
      </c>
      <c r="C194" s="13">
        <f t="shared" si="2"/>
        <v>2.8652800831964877E-4</v>
      </c>
    </row>
    <row r="195" spans="2:3" x14ac:dyDescent="0.3">
      <c r="B195" s="13">
        <v>171</v>
      </c>
      <c r="C195" s="13">
        <f t="shared" si="2"/>
        <v>2.7898823849138119E-4</v>
      </c>
    </row>
    <row r="196" spans="2:3" x14ac:dyDescent="0.3">
      <c r="B196" s="13">
        <v>172</v>
      </c>
      <c r="C196" s="13">
        <f t="shared" si="2"/>
        <v>2.7164687205619452E-4</v>
      </c>
    </row>
    <row r="197" spans="2:3" x14ac:dyDescent="0.3">
      <c r="B197" s="13">
        <v>173</v>
      </c>
      <c r="C197" s="13">
        <f t="shared" si="2"/>
        <v>2.6449868817747372E-4</v>
      </c>
    </row>
    <row r="198" spans="2:3" x14ac:dyDescent="0.3">
      <c r="B198" s="13">
        <v>174</v>
      </c>
      <c r="C198" s="13">
        <f t="shared" si="2"/>
        <v>2.5753860340100719E-4</v>
      </c>
    </row>
    <row r="199" spans="2:3" x14ac:dyDescent="0.3">
      <c r="B199" s="13">
        <v>175</v>
      </c>
      <c r="C199" s="13">
        <f t="shared" si="2"/>
        <v>2.5076166803987218E-4</v>
      </c>
    </row>
    <row r="200" spans="2:3" x14ac:dyDescent="0.3">
      <c r="B200" s="13">
        <v>176</v>
      </c>
      <c r="C200" s="13">
        <f t="shared" si="2"/>
        <v>2.4416306265444759E-4</v>
      </c>
    </row>
    <row r="201" spans="2:3" x14ac:dyDescent="0.3">
      <c r="B201" s="13">
        <v>177</v>
      </c>
      <c r="C201" s="13">
        <f t="shared" si="2"/>
        <v>2.3773809462505454E-4</v>
      </c>
    </row>
    <row r="202" spans="2:3" x14ac:dyDescent="0.3">
      <c r="B202" s="13">
        <v>178</v>
      </c>
      <c r="C202" s="13">
        <f t="shared" si="2"/>
        <v>2.3148219481478518E-4</v>
      </c>
    </row>
    <row r="203" spans="2:3" x14ac:dyDescent="0.3">
      <c r="B203" s="13">
        <v>179</v>
      </c>
      <c r="C203" s="13">
        <f t="shared" si="2"/>
        <v>2.2539091432014489E-4</v>
      </c>
    </row>
    <row r="204" spans="2:3" x14ac:dyDescent="0.3">
      <c r="B204" s="13">
        <v>180</v>
      </c>
      <c r="C204" s="13">
        <f t="shared" si="2"/>
        <v>2.1945992130720064E-4</v>
      </c>
    </row>
    <row r="205" spans="2:3" x14ac:dyDescent="0.3">
      <c r="B205" s="13">
        <v>181</v>
      </c>
      <c r="C205" s="13">
        <f t="shared" si="2"/>
        <v>2.1368499793098392E-4</v>
      </c>
    </row>
    <row r="206" spans="2:3" x14ac:dyDescent="0.3">
      <c r="B206" s="13">
        <v>182</v>
      </c>
      <c r="C206" s="13">
        <f t="shared" si="2"/>
        <v>2.0806203733595539E-4</v>
      </c>
    </row>
    <row r="207" spans="2:3" x14ac:dyDescent="0.3">
      <c r="B207" s="13">
        <v>183</v>
      </c>
      <c r="C207" s="13">
        <f t="shared" si="2"/>
        <v>2.0258704073540179E-4</v>
      </c>
    </row>
    <row r="208" spans="2:3" x14ac:dyDescent="0.3">
      <c r="B208" s="13">
        <v>184</v>
      </c>
      <c r="C208" s="13">
        <f t="shared" si="2"/>
        <v>1.972561145676857E-4</v>
      </c>
    </row>
    <row r="209" spans="2:3" x14ac:dyDescent="0.3">
      <c r="B209" s="13">
        <v>185</v>
      </c>
      <c r="C209" s="13">
        <f t="shared" si="2"/>
        <v>1.9206546772732692E-4</v>
      </c>
    </row>
    <row r="210" spans="2:3" x14ac:dyDescent="0.3">
      <c r="B210" s="13">
        <v>186</v>
      </c>
      <c r="C210" s="13">
        <f t="shared" si="2"/>
        <v>1.8701140886894467E-4</v>
      </c>
    </row>
    <row r="211" spans="2:3" x14ac:dyDescent="0.3">
      <c r="B211" s="13">
        <v>187</v>
      </c>
      <c r="C211" s="13">
        <f t="shared" si="2"/>
        <v>1.8209034378214567E-4</v>
      </c>
    </row>
    <row r="212" spans="2:3" x14ac:dyDescent="0.3">
      <c r="B212" s="13">
        <v>188</v>
      </c>
      <c r="C212" s="13">
        <f t="shared" si="2"/>
        <v>1.7729877283549034E-4</v>
      </c>
    </row>
    <row r="213" spans="2:3" x14ac:dyDescent="0.3">
      <c r="B213" s="13">
        <v>189</v>
      </c>
      <c r="C213" s="13">
        <f t="shared" si="2"/>
        <v>1.7263328848771746E-4</v>
      </c>
    </row>
    <row r="214" spans="2:3" x14ac:dyDescent="0.3">
      <c r="B214" s="13">
        <v>190</v>
      </c>
      <c r="C214" s="13">
        <f t="shared" si="2"/>
        <v>1.6809057286446073E-4</v>
      </c>
    </row>
    <row r="215" spans="2:3" x14ac:dyDescent="0.3">
      <c r="B215" s="13">
        <v>191</v>
      </c>
      <c r="C215" s="13">
        <f t="shared" si="2"/>
        <v>1.6366739539873192E-4</v>
      </c>
    </row>
    <row r="216" spans="2:3" x14ac:dyDescent="0.3">
      <c r="B216" s="13">
        <v>192</v>
      </c>
      <c r="C216" s="13">
        <f t="shared" si="2"/>
        <v>1.5936061053349181E-4</v>
      </c>
    </row>
    <row r="217" spans="2:3" x14ac:dyDescent="0.3">
      <c r="B217" s="13">
        <v>193</v>
      </c>
      <c r="C217" s="13">
        <f t="shared" ref="C217:C280" si="3">_xlfn.EXPON.DIST(B217,1/$C$5,0)</f>
        <v>1.551671554846776E-4</v>
      </c>
    </row>
    <row r="218" spans="2:3" x14ac:dyDescent="0.3">
      <c r="B218" s="13">
        <v>194</v>
      </c>
      <c r="C218" s="13">
        <f t="shared" si="3"/>
        <v>1.5108404806309428E-4</v>
      </c>
    </row>
    <row r="219" spans="2:3" x14ac:dyDescent="0.3">
      <c r="B219" s="13">
        <v>195</v>
      </c>
      <c r="C219" s="13">
        <f t="shared" si="3"/>
        <v>1.471083845536206E-4</v>
      </c>
    </row>
    <row r="220" spans="2:3" x14ac:dyDescent="0.3">
      <c r="B220" s="13">
        <v>196</v>
      </c>
      <c r="C220" s="13">
        <f t="shared" si="3"/>
        <v>1.4323733765022272E-4</v>
      </c>
    </row>
    <row r="221" spans="2:3" x14ac:dyDescent="0.3">
      <c r="B221" s="13">
        <v>197</v>
      </c>
      <c r="C221" s="13">
        <f t="shared" si="3"/>
        <v>1.3946815444530647E-4</v>
      </c>
    </row>
    <row r="222" spans="2:3" x14ac:dyDescent="0.3">
      <c r="B222" s="13">
        <v>198</v>
      </c>
      <c r="C222" s="13">
        <f t="shared" si="3"/>
        <v>1.3579815447197841E-4</v>
      </c>
    </row>
    <row r="223" spans="2:3" x14ac:dyDescent="0.3">
      <c r="B223" s="13">
        <v>199</v>
      </c>
      <c r="C223" s="13">
        <f t="shared" si="3"/>
        <v>1.3222472779782248E-4</v>
      </c>
    </row>
    <row r="224" spans="2:3" x14ac:dyDescent="0.3">
      <c r="B224" s="13">
        <v>200</v>
      </c>
      <c r="C224" s="13">
        <f t="shared" si="3"/>
        <v>1.2874533316883832E-4</v>
      </c>
    </row>
    <row r="225" spans="2:3" x14ac:dyDescent="0.3">
      <c r="B225" s="13">
        <v>201</v>
      </c>
      <c r="C225" s="13">
        <f t="shared" si="3"/>
        <v>1.2535749620222071E-4</v>
      </c>
    </row>
    <row r="226" spans="2:3" x14ac:dyDescent="0.3">
      <c r="B226" s="13">
        <v>202</v>
      </c>
      <c r="C226" s="13">
        <f t="shared" si="3"/>
        <v>1.2205880762669334E-4</v>
      </c>
    </row>
    <row r="227" spans="2:3" x14ac:dyDescent="0.3">
      <c r="B227" s="13">
        <v>203</v>
      </c>
      <c r="C227" s="13">
        <f t="shared" si="3"/>
        <v>1.188469215691482E-4</v>
      </c>
    </row>
    <row r="228" spans="2:3" x14ac:dyDescent="0.3">
      <c r="B228" s="13">
        <v>204</v>
      </c>
      <c r="C228" s="13">
        <f t="shared" si="3"/>
        <v>1.1571955388637053E-4</v>
      </c>
    </row>
    <row r="229" spans="2:3" x14ac:dyDescent="0.3">
      <c r="B229" s="13">
        <v>205</v>
      </c>
      <c r="C229" s="13">
        <f t="shared" si="3"/>
        <v>1.1267448054066238E-4</v>
      </c>
    </row>
    <row r="230" spans="2:3" x14ac:dyDescent="0.3">
      <c r="B230" s="13">
        <v>206</v>
      </c>
      <c r="C230" s="13">
        <f t="shared" si="3"/>
        <v>1.0970953601821113E-4</v>
      </c>
    </row>
    <row r="231" spans="2:3" x14ac:dyDescent="0.3">
      <c r="B231" s="13">
        <v>207</v>
      </c>
      <c r="C231" s="13">
        <f t="shared" si="3"/>
        <v>1.0682261178907779E-4</v>
      </c>
    </row>
    <row r="232" spans="2:3" x14ac:dyDescent="0.3">
      <c r="B232" s="13">
        <v>208</v>
      </c>
      <c r="C232" s="13">
        <f t="shared" si="3"/>
        <v>1.0401165480770833E-4</v>
      </c>
    </row>
    <row r="233" spans="2:3" x14ac:dyDescent="0.3">
      <c r="B233" s="13">
        <v>209</v>
      </c>
      <c r="C233" s="13">
        <f t="shared" si="3"/>
        <v>1.0127466605290416E-4</v>
      </c>
    </row>
    <row r="234" spans="2:3" x14ac:dyDescent="0.3">
      <c r="B234" s="13">
        <v>210</v>
      </c>
      <c r="C234" s="13">
        <f t="shared" si="3"/>
        <v>9.8609699106211443E-5</v>
      </c>
    </row>
    <row r="235" spans="2:3" x14ac:dyDescent="0.3">
      <c r="B235" s="13">
        <v>211</v>
      </c>
      <c r="C235" s="13">
        <f t="shared" si="3"/>
        <v>9.6014858767719675E-5</v>
      </c>
    </row>
    <row r="236" spans="2:3" x14ac:dyDescent="0.3">
      <c r="B236" s="13">
        <v>212</v>
      </c>
      <c r="C236" s="13">
        <f t="shared" si="3"/>
        <v>9.3488299708283524E-5</v>
      </c>
    </row>
    <row r="237" spans="2:3" x14ac:dyDescent="0.3">
      <c r="B237" s="13">
        <v>213</v>
      </c>
      <c r="C237" s="13">
        <f t="shared" si="3"/>
        <v>9.1028225157211394E-5</v>
      </c>
    </row>
    <row r="238" spans="2:3" x14ac:dyDescent="0.3">
      <c r="B238" s="13">
        <v>214</v>
      </c>
      <c r="C238" s="13">
        <f t="shared" si="3"/>
        <v>8.863288562448621E-5</v>
      </c>
    </row>
    <row r="239" spans="2:3" x14ac:dyDescent="0.3">
      <c r="B239" s="13">
        <v>215</v>
      </c>
      <c r="C239" s="13">
        <f t="shared" si="3"/>
        <v>8.6300577656609474E-5</v>
      </c>
    </row>
    <row r="240" spans="2:3" x14ac:dyDescent="0.3">
      <c r="B240" s="13">
        <v>216</v>
      </c>
      <c r="C240" s="13">
        <f t="shared" si="3"/>
        <v>8.4029642625185031E-5</v>
      </c>
    </row>
    <row r="241" spans="2:3" x14ac:dyDescent="0.3">
      <c r="B241" s="13">
        <v>217</v>
      </c>
      <c r="C241" s="13">
        <f t="shared" si="3"/>
        <v>8.1818465547380291E-5</v>
      </c>
    </row>
    <row r="242" spans="2:3" x14ac:dyDescent="0.3">
      <c r="B242" s="13">
        <v>218</v>
      </c>
      <c r="C242" s="13">
        <f t="shared" si="3"/>
        <v>7.9665473937425469E-5</v>
      </c>
    </row>
    <row r="243" spans="2:3" x14ac:dyDescent="0.3">
      <c r="B243" s="13">
        <v>219</v>
      </c>
      <c r="C243" s="13">
        <f t="shared" si="3"/>
        <v>7.7569136688335511E-5</v>
      </c>
    </row>
    <row r="244" spans="2:3" x14ac:dyDescent="0.3">
      <c r="B244" s="13">
        <v>220</v>
      </c>
      <c r="C244" s="13">
        <f t="shared" si="3"/>
        <v>7.5527962983058526E-5</v>
      </c>
    </row>
    <row r="245" spans="2:3" x14ac:dyDescent="0.3">
      <c r="B245" s="13">
        <v>221</v>
      </c>
      <c r="C245" s="13">
        <f t="shared" si="3"/>
        <v>7.3540501234275945E-5</v>
      </c>
    </row>
    <row r="246" spans="2:3" x14ac:dyDescent="0.3">
      <c r="B246" s="13">
        <v>222</v>
      </c>
      <c r="C246" s="13">
        <f t="shared" si="3"/>
        <v>7.1605338052101817E-5</v>
      </c>
    </row>
    <row r="247" spans="2:3" x14ac:dyDescent="0.3">
      <c r="B247" s="13">
        <v>223</v>
      </c>
      <c r="C247" s="13">
        <f t="shared" si="3"/>
        <v>6.9721097238946054E-5</v>
      </c>
    </row>
    <row r="248" spans="2:3" x14ac:dyDescent="0.3">
      <c r="B248" s="13">
        <v>224</v>
      </c>
      <c r="C248" s="13">
        <f t="shared" si="3"/>
        <v>6.7886438810826685E-5</v>
      </c>
    </row>
    <row r="249" spans="2:3" x14ac:dyDescent="0.3">
      <c r="B249" s="13">
        <v>225</v>
      </c>
      <c r="C249" s="13">
        <f t="shared" si="3"/>
        <v>6.6100058044436235E-5</v>
      </c>
    </row>
    <row r="250" spans="2:3" x14ac:dyDescent="0.3">
      <c r="B250" s="13">
        <v>226</v>
      </c>
      <c r="C250" s="13">
        <f t="shared" si="3"/>
        <v>6.4360684549283226E-5</v>
      </c>
    </row>
    <row r="251" spans="2:3" x14ac:dyDescent="0.3">
      <c r="B251" s="13">
        <v>227</v>
      </c>
      <c r="C251" s="13">
        <f t="shared" si="3"/>
        <v>6.2667081364250232E-5</v>
      </c>
    </row>
    <row r="252" spans="2:3" x14ac:dyDescent="0.3">
      <c r="B252" s="13">
        <v>228</v>
      </c>
      <c r="C252" s="13">
        <f t="shared" si="3"/>
        <v>6.1018044077924515E-5</v>
      </c>
    </row>
    <row r="253" spans="2:3" x14ac:dyDescent="0.3">
      <c r="B253" s="13">
        <v>229</v>
      </c>
      <c r="C253" s="13">
        <f t="shared" si="3"/>
        <v>5.9412399972077133E-5</v>
      </c>
    </row>
    <row r="254" spans="2:3" x14ac:dyDescent="0.3">
      <c r="B254" s="13">
        <v>230</v>
      </c>
      <c r="C254" s="13">
        <f t="shared" si="3"/>
        <v>5.7849007187680709E-5</v>
      </c>
    </row>
    <row r="255" spans="2:3" x14ac:dyDescent="0.3">
      <c r="B255" s="13">
        <v>231</v>
      </c>
      <c r="C255" s="13">
        <f t="shared" si="3"/>
        <v>5.632675391287238E-5</v>
      </c>
    </row>
    <row r="256" spans="2:3" x14ac:dyDescent="0.3">
      <c r="B256" s="13">
        <v>232</v>
      </c>
      <c r="C256" s="13">
        <f t="shared" si="3"/>
        <v>5.4844557592285304E-5</v>
      </c>
    </row>
    <row r="257" spans="2:3" x14ac:dyDescent="0.3">
      <c r="B257" s="13">
        <v>233</v>
      </c>
      <c r="C257" s="13">
        <f t="shared" si="3"/>
        <v>5.3401364157186047E-5</v>
      </c>
    </row>
    <row r="258" spans="2:3" x14ac:dyDescent="0.3">
      <c r="B258" s="13">
        <v>234</v>
      </c>
      <c r="C258" s="13">
        <f t="shared" si="3"/>
        <v>5.1996147275869886E-5</v>
      </c>
    </row>
    <row r="259" spans="2:3" x14ac:dyDescent="0.3">
      <c r="B259" s="13">
        <v>235</v>
      </c>
      <c r="C259" s="13">
        <f t="shared" si="3"/>
        <v>5.0627907623781825E-5</v>
      </c>
    </row>
    <row r="260" spans="2:3" x14ac:dyDescent="0.3">
      <c r="B260" s="13">
        <v>236</v>
      </c>
      <c r="C260" s="13">
        <f t="shared" si="3"/>
        <v>4.9295672172843829E-5</v>
      </c>
    </row>
    <row r="261" spans="2:3" x14ac:dyDescent="0.3">
      <c r="B261" s="13">
        <v>237</v>
      </c>
      <c r="C261" s="13">
        <f t="shared" si="3"/>
        <v>4.7998493499482433E-5</v>
      </c>
    </row>
    <row r="262" spans="2:3" x14ac:dyDescent="0.3">
      <c r="B262" s="13">
        <v>238</v>
      </c>
      <c r="C262" s="13">
        <f t="shared" si="3"/>
        <v>4.6735449110865622E-5</v>
      </c>
    </row>
    <row r="263" spans="2:3" x14ac:dyDescent="0.3">
      <c r="B263" s="13">
        <v>239</v>
      </c>
      <c r="C263" s="13">
        <f t="shared" si="3"/>
        <v>4.5505640788868939E-5</v>
      </c>
    </row>
    <row r="264" spans="2:3" x14ac:dyDescent="0.3">
      <c r="B264" s="13">
        <v>240</v>
      </c>
      <c r="C264" s="13">
        <f t="shared" si="3"/>
        <v>4.430819395130491E-5</v>
      </c>
    </row>
    <row r="265" spans="2:3" x14ac:dyDescent="0.3">
      <c r="B265" s="13">
        <v>241</v>
      </c>
      <c r="C265" s="13">
        <f t="shared" si="3"/>
        <v>4.3142257029960813E-5</v>
      </c>
    </row>
    <row r="266" spans="2:3" x14ac:dyDescent="0.3">
      <c r="B266" s="13">
        <v>242</v>
      </c>
      <c r="C266" s="13">
        <f t="shared" si="3"/>
        <v>4.2007000865003361E-5</v>
      </c>
    </row>
    <row r="267" spans="2:3" x14ac:dyDescent="0.3">
      <c r="B267" s="13">
        <v>243</v>
      </c>
      <c r="C267" s="13">
        <f t="shared" si="3"/>
        <v>4.090161811531902E-5</v>
      </c>
    </row>
    <row r="268" spans="2:3" x14ac:dyDescent="0.3">
      <c r="B268" s="13">
        <v>244</v>
      </c>
      <c r="C268" s="13">
        <f t="shared" si="3"/>
        <v>3.9825322684370583E-5</v>
      </c>
    </row>
    <row r="269" spans="2:3" x14ac:dyDescent="0.3">
      <c r="B269" s="13">
        <v>245</v>
      </c>
      <c r="C269" s="13">
        <f t="shared" si="3"/>
        <v>3.8777349161162146E-5</v>
      </c>
    </row>
    <row r="270" spans="2:3" x14ac:dyDescent="0.3">
      <c r="B270" s="13">
        <v>246</v>
      </c>
      <c r="C270" s="13">
        <f t="shared" si="3"/>
        <v>3.7756952275914728E-5</v>
      </c>
    </row>
    <row r="271" spans="2:3" x14ac:dyDescent="0.3">
      <c r="B271" s="13">
        <v>247</v>
      </c>
      <c r="C271" s="13">
        <f t="shared" si="3"/>
        <v>3.6763406370064972E-5</v>
      </c>
    </row>
    <row r="272" spans="2:3" x14ac:dyDescent="0.3">
      <c r="B272" s="13">
        <v>248</v>
      </c>
      <c r="C272" s="13">
        <f t="shared" si="3"/>
        <v>3.5796004880210881E-5</v>
      </c>
    </row>
    <row r="273" spans="2:3" x14ac:dyDescent="0.3">
      <c r="B273" s="13">
        <v>249</v>
      </c>
      <c r="C273" s="13">
        <f t="shared" si="3"/>
        <v>3.4854059835636969E-5</v>
      </c>
    </row>
    <row r="274" spans="2:3" x14ac:dyDescent="0.3">
      <c r="B274" s="13">
        <v>250</v>
      </c>
      <c r="C274" s="13">
        <f t="shared" si="3"/>
        <v>3.3936901369061545E-5</v>
      </c>
    </row>
    <row r="275" spans="2:3" x14ac:dyDescent="0.3">
      <c r="B275" s="13">
        <v>251</v>
      </c>
      <c r="C275" s="13">
        <f t="shared" si="3"/>
        <v>3.3043877240258477E-5</v>
      </c>
    </row>
    <row r="276" spans="2:3" x14ac:dyDescent="0.3">
      <c r="B276" s="13">
        <v>252</v>
      </c>
      <c r="C276" s="13">
        <f t="shared" si="3"/>
        <v>3.2174352372214389E-5</v>
      </c>
    </row>
    <row r="277" spans="2:3" x14ac:dyDescent="0.3">
      <c r="B277" s="13">
        <v>253</v>
      </c>
      <c r="C277" s="13">
        <f t="shared" si="3"/>
        <v>3.1327708399491709E-5</v>
      </c>
    </row>
    <row r="278" spans="2:3" x14ac:dyDescent="0.3">
      <c r="B278" s="13">
        <v>254</v>
      </c>
      <c r="C278" s="13">
        <f t="shared" si="3"/>
        <v>3.050334322847591E-5</v>
      </c>
    </row>
    <row r="279" spans="2:3" x14ac:dyDescent="0.3">
      <c r="B279" s="13">
        <v>255</v>
      </c>
      <c r="C279" s="13">
        <f t="shared" si="3"/>
        <v>2.9700670609194732E-5</v>
      </c>
    </row>
    <row r="280" spans="2:3" x14ac:dyDescent="0.3">
      <c r="B280" s="13">
        <v>256</v>
      </c>
      <c r="C280" s="13">
        <f t="shared" si="3"/>
        <v>2.891911971840471E-5</v>
      </c>
    </row>
    <row r="281" spans="2:3" x14ac:dyDescent="0.3">
      <c r="B281" s="13">
        <v>257</v>
      </c>
      <c r="C281" s="13">
        <f t="shared" ref="C281:C324" si="4">_xlfn.EXPON.DIST(B281,1/$C$5,0)</f>
        <v>2.8158134753648209E-5</v>
      </c>
    </row>
    <row r="282" spans="2:3" x14ac:dyDescent="0.3">
      <c r="B282" s="13">
        <v>258</v>
      </c>
      <c r="C282" s="13">
        <f t="shared" si="4"/>
        <v>2.7417174537992771E-5</v>
      </c>
    </row>
    <row r="283" spans="2:3" x14ac:dyDescent="0.3">
      <c r="B283" s="13">
        <v>259</v>
      </c>
      <c r="C283" s="13">
        <f t="shared" si="4"/>
        <v>2.6695712135171465E-5</v>
      </c>
    </row>
    <row r="284" spans="2:3" x14ac:dyDescent="0.3">
      <c r="B284" s="13">
        <v>260</v>
      </c>
      <c r="C284" s="13">
        <f t="shared" si="4"/>
        <v>2.5993234474850285E-5</v>
      </c>
    </row>
    <row r="285" spans="2:3" x14ac:dyDescent="0.3">
      <c r="B285" s="13">
        <v>261</v>
      </c>
      <c r="C285" s="13">
        <f t="shared" si="4"/>
        <v>2.5309241987756586E-5</v>
      </c>
    </row>
    <row r="286" spans="2:3" x14ac:dyDescent="0.3">
      <c r="B286" s="13">
        <v>262</v>
      </c>
      <c r="C286" s="13">
        <f t="shared" si="4"/>
        <v>2.4643248250408861E-5</v>
      </c>
    </row>
    <row r="287" spans="2:3" x14ac:dyDescent="0.3">
      <c r="B287" s="13">
        <v>263</v>
      </c>
      <c r="C287" s="13">
        <f t="shared" si="4"/>
        <v>2.3994779639194937E-5</v>
      </c>
    </row>
    <row r="288" spans="2:3" x14ac:dyDescent="0.3">
      <c r="B288" s="13">
        <v>264</v>
      </c>
      <c r="C288" s="13">
        <f t="shared" si="4"/>
        <v>2.3363374993553113E-5</v>
      </c>
    </row>
    <row r="289" spans="2:3" x14ac:dyDescent="0.3">
      <c r="B289" s="13">
        <v>265</v>
      </c>
      <c r="C289" s="13">
        <f t="shared" si="4"/>
        <v>2.2748585288016278E-5</v>
      </c>
    </row>
    <row r="290" spans="2:3" x14ac:dyDescent="0.3">
      <c r="B290" s="13">
        <v>266</v>
      </c>
      <c r="C290" s="13">
        <f t="shared" si="4"/>
        <v>2.2149973312886069E-5</v>
      </c>
    </row>
    <row r="291" spans="2:3" x14ac:dyDescent="0.3">
      <c r="B291" s="13">
        <v>267</v>
      </c>
      <c r="C291" s="13">
        <f t="shared" si="4"/>
        <v>2.1567113363309641E-5</v>
      </c>
    </row>
    <row r="292" spans="2:3" x14ac:dyDescent="0.3">
      <c r="B292" s="13">
        <v>268</v>
      </c>
      <c r="C292" s="13">
        <f t="shared" si="4"/>
        <v>2.099959093653836E-5</v>
      </c>
    </row>
    <row r="293" spans="2:3" x14ac:dyDescent="0.3">
      <c r="B293" s="13">
        <v>269</v>
      </c>
      <c r="C293" s="13">
        <f t="shared" si="4"/>
        <v>2.0447002437152872E-5</v>
      </c>
    </row>
    <row r="294" spans="2:3" x14ac:dyDescent="0.3">
      <c r="B294" s="13">
        <v>270</v>
      </c>
      <c r="C294" s="13">
        <f t="shared" si="4"/>
        <v>1.9908954890044778E-5</v>
      </c>
    </row>
    <row r="295" spans="2:3" x14ac:dyDescent="0.3">
      <c r="B295" s="13">
        <v>271</v>
      </c>
      <c r="C295" s="13">
        <f t="shared" si="4"/>
        <v>1.9385065660951202E-5</v>
      </c>
    </row>
    <row r="296" spans="2:3" x14ac:dyDescent="0.3">
      <c r="B296" s="13">
        <v>272</v>
      </c>
      <c r="C296" s="13">
        <f t="shared" si="4"/>
        <v>1.8874962184343193E-5</v>
      </c>
    </row>
    <row r="297" spans="2:3" x14ac:dyDescent="0.3">
      <c r="B297" s="13">
        <v>273</v>
      </c>
      <c r="C297" s="13">
        <f t="shared" si="4"/>
        <v>1.8378281698474483E-5</v>
      </c>
    </row>
    <row r="298" spans="2:3" x14ac:dyDescent="0.3">
      <c r="B298" s="13">
        <v>274</v>
      </c>
      <c r="C298" s="13">
        <f t="shared" si="4"/>
        <v>1.7894670987402307E-5</v>
      </c>
    </row>
    <row r="299" spans="2:3" x14ac:dyDescent="0.3">
      <c r="B299" s="13">
        <v>275</v>
      </c>
      <c r="C299" s="13">
        <f t="shared" si="4"/>
        <v>1.7423786129796804E-5</v>
      </c>
    </row>
    <row r="300" spans="2:3" x14ac:dyDescent="0.3">
      <c r="B300" s="13">
        <v>276</v>
      </c>
      <c r="C300" s="13">
        <f t="shared" si="4"/>
        <v>1.6965292254360138E-5</v>
      </c>
    </row>
    <row r="301" spans="2:3" x14ac:dyDescent="0.3">
      <c r="B301" s="13">
        <v>277</v>
      </c>
      <c r="C301" s="13">
        <f t="shared" si="4"/>
        <v>1.6518863301681763E-5</v>
      </c>
    </row>
    <row r="302" spans="2:3" x14ac:dyDescent="0.3">
      <c r="B302" s="13">
        <v>278</v>
      </c>
      <c r="C302" s="13">
        <f t="shared" si="4"/>
        <v>1.6084181792360164E-5</v>
      </c>
    </row>
    <row r="303" spans="2:3" x14ac:dyDescent="0.3">
      <c r="B303" s="13">
        <v>279</v>
      </c>
      <c r="C303" s="13">
        <f t="shared" si="4"/>
        <v>1.566093860122642E-5</v>
      </c>
    </row>
    <row r="304" spans="2:3" x14ac:dyDescent="0.3">
      <c r="B304" s="13">
        <v>280</v>
      </c>
      <c r="C304" s="13">
        <f t="shared" si="4"/>
        <v>1.5248832737508748E-5</v>
      </c>
    </row>
    <row r="305" spans="2:3" x14ac:dyDescent="0.3">
      <c r="B305" s="13">
        <v>281</v>
      </c>
      <c r="C305" s="13">
        <f t="shared" si="4"/>
        <v>1.4847571130781966E-5</v>
      </c>
    </row>
    <row r="306" spans="2:3" x14ac:dyDescent="0.3">
      <c r="B306" s="13">
        <v>282</v>
      </c>
      <c r="C306" s="13">
        <f t="shared" si="4"/>
        <v>1.4456868422549565E-5</v>
      </c>
    </row>
    <row r="307" spans="2:3" x14ac:dyDescent="0.3">
      <c r="B307" s="13">
        <v>283</v>
      </c>
      <c r="C307" s="13">
        <f t="shared" si="4"/>
        <v>1.4076446763309995E-5</v>
      </c>
    </row>
    <row r="308" spans="2:3" x14ac:dyDescent="0.3">
      <c r="B308" s="13">
        <v>284</v>
      </c>
      <c r="C308" s="13">
        <f t="shared" si="4"/>
        <v>1.3706035614963136E-5</v>
      </c>
    </row>
    <row r="309" spans="2:3" x14ac:dyDescent="0.3">
      <c r="B309" s="13">
        <v>285</v>
      </c>
      <c r="C309" s="13">
        <f t="shared" si="4"/>
        <v>1.3345371558416277E-5</v>
      </c>
    </row>
    <row r="310" spans="2:3" x14ac:dyDescent="0.3">
      <c r="B310" s="13">
        <v>286</v>
      </c>
      <c r="C310" s="13">
        <f t="shared" si="4"/>
        <v>1.2994198106252707E-5</v>
      </c>
    </row>
    <row r="311" spans="2:3" x14ac:dyDescent="0.3">
      <c r="B311" s="13">
        <v>287</v>
      </c>
      <c r="C311" s="13">
        <f t="shared" si="4"/>
        <v>1.2652265520329876E-5</v>
      </c>
    </row>
    <row r="312" spans="2:3" x14ac:dyDescent="0.3">
      <c r="B312" s="13">
        <v>288</v>
      </c>
      <c r="C312" s="13">
        <f t="shared" si="4"/>
        <v>1.2319330634177358E-5</v>
      </c>
    </row>
    <row r="313" spans="2:3" x14ac:dyDescent="0.3">
      <c r="B313" s="13">
        <v>289</v>
      </c>
      <c r="C313" s="13">
        <f t="shared" si="4"/>
        <v>1.199515668006814E-5</v>
      </c>
    </row>
    <row r="314" spans="2:3" x14ac:dyDescent="0.3">
      <c r="B314" s="13">
        <v>290</v>
      </c>
      <c r="C314" s="13">
        <f t="shared" si="4"/>
        <v>1.1679513120640534E-5</v>
      </c>
    </row>
    <row r="315" spans="2:3" x14ac:dyDescent="0.3">
      <c r="B315" s="13">
        <v>291</v>
      </c>
      <c r="C315" s="13">
        <f t="shared" si="4"/>
        <v>1.1372175484950759E-5</v>
      </c>
    </row>
    <row r="316" spans="2:3" x14ac:dyDescent="0.3">
      <c r="B316" s="13">
        <v>292</v>
      </c>
      <c r="C316" s="13">
        <f t="shared" si="4"/>
        <v>1.1072925208839748E-5</v>
      </c>
    </row>
    <row r="317" spans="2:3" x14ac:dyDescent="0.3">
      <c r="B317" s="13">
        <v>293</v>
      </c>
      <c r="C317" s="13">
        <f t="shared" si="4"/>
        <v>1.0781549479500461E-5</v>
      </c>
    </row>
    <row r="318" spans="2:3" x14ac:dyDescent="0.3">
      <c r="B318" s="13">
        <v>294</v>
      </c>
      <c r="C318" s="13">
        <f t="shared" si="4"/>
        <v>1.0497841084135412E-5</v>
      </c>
    </row>
    <row r="319" spans="2:3" x14ac:dyDescent="0.3">
      <c r="B319" s="13">
        <v>295</v>
      </c>
      <c r="C319" s="13">
        <f t="shared" si="4"/>
        <v>1.0221598262596624E-5</v>
      </c>
    </row>
    <row r="320" spans="2:3" x14ac:dyDescent="0.3">
      <c r="B320" s="13">
        <v>296</v>
      </c>
      <c r="C320" s="13">
        <f t="shared" si="4"/>
        <v>9.9526245639032002E-6</v>
      </c>
    </row>
    <row r="321" spans="2:3" x14ac:dyDescent="0.3">
      <c r="B321" s="13">
        <v>297</v>
      </c>
      <c r="C321" s="13">
        <f t="shared" si="4"/>
        <v>9.6907287065345997E-6</v>
      </c>
    </row>
    <row r="322" spans="2:3" x14ac:dyDescent="0.3">
      <c r="B322" s="13">
        <v>298</v>
      </c>
      <c r="C322" s="13">
        <f t="shared" si="4"/>
        <v>9.4357244424001778E-6</v>
      </c>
    </row>
    <row r="323" spans="2:3" x14ac:dyDescent="0.3">
      <c r="B323" s="13">
        <v>299</v>
      </c>
      <c r="C323" s="13">
        <f t="shared" si="4"/>
        <v>9.1874304243882059E-6</v>
      </c>
    </row>
    <row r="324" spans="2:3" x14ac:dyDescent="0.3">
      <c r="B324" s="13">
        <v>300</v>
      </c>
      <c r="C324" s="13">
        <f t="shared" si="4"/>
        <v>8.9456700774003166E-6</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CCF68-D119-4EF9-9F83-41FA7C49D257}">
  <sheetPr>
    <tabColor rgb="FF0000FF"/>
  </sheetPr>
  <dimension ref="B2:C8"/>
  <sheetViews>
    <sheetView zoomScale="160" zoomScaleNormal="160" workbookViewId="0"/>
  </sheetViews>
  <sheetFormatPr defaultRowHeight="14.4" x14ac:dyDescent="0.3"/>
  <cols>
    <col min="1" max="1" width="3" customWidth="1"/>
  </cols>
  <sheetData>
    <row r="2" spans="2:3" x14ac:dyDescent="0.3">
      <c r="B2" s="72" t="s">
        <v>224</v>
      </c>
    </row>
    <row r="3" spans="2:3" x14ac:dyDescent="0.3">
      <c r="B3" t="s">
        <v>225</v>
      </c>
    </row>
    <row r="5" spans="2:3" x14ac:dyDescent="0.3">
      <c r="B5" s="73" t="s">
        <v>222</v>
      </c>
    </row>
    <row r="6" spans="2:3" x14ac:dyDescent="0.3">
      <c r="B6" s="73" t="s">
        <v>226</v>
      </c>
    </row>
    <row r="7" spans="2:3" x14ac:dyDescent="0.3">
      <c r="C7" s="74" t="s">
        <v>227</v>
      </c>
    </row>
    <row r="8" spans="2:3" x14ac:dyDescent="0.3">
      <c r="B8" s="73" t="s">
        <v>223</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B2:H15"/>
  <sheetViews>
    <sheetView zoomScale="145" zoomScaleNormal="145" workbookViewId="0"/>
  </sheetViews>
  <sheetFormatPr defaultRowHeight="14.4" x14ac:dyDescent="0.3"/>
  <cols>
    <col min="1" max="1" width="3.21875" customWidth="1"/>
    <col min="3" max="3" width="22.77734375" customWidth="1"/>
  </cols>
  <sheetData>
    <row r="2" spans="2:8" x14ac:dyDescent="0.3">
      <c r="C2" s="15" t="s">
        <v>155</v>
      </c>
      <c r="D2" s="11">
        <v>450</v>
      </c>
    </row>
    <row r="3" spans="2:8" x14ac:dyDescent="0.3">
      <c r="C3" s="15" t="s">
        <v>50</v>
      </c>
      <c r="D3" s="11">
        <v>100</v>
      </c>
    </row>
    <row r="5" spans="2:8" x14ac:dyDescent="0.3">
      <c r="B5" s="10" t="s">
        <v>0</v>
      </c>
      <c r="C5" s="15" t="s">
        <v>157</v>
      </c>
      <c r="D5" s="13">
        <v>400</v>
      </c>
    </row>
    <row r="6" spans="2:8" x14ac:dyDescent="0.3">
      <c r="C6" s="15" t="s">
        <v>156</v>
      </c>
      <c r="D6" s="13">
        <v>500</v>
      </c>
    </row>
    <row r="7" spans="2:8" x14ac:dyDescent="0.3">
      <c r="C7" s="15" t="str">
        <f>"P"&amp;D5&amp;" &lt;= x &lt;= "&amp;D6&amp;")"</f>
        <v>P400 &lt;= x &lt;= 500)</v>
      </c>
      <c r="D7" s="9">
        <f>_xlfn.NORM.DIST(D6,$D$2,$D$3,1)-_xlfn.NORM.DIST(D5,$D$2,$D$3,1)</f>
        <v>0.38292492254802624</v>
      </c>
      <c r="H7" t="str">
        <f ca="1">_xlfn.IFNA(_xlfn.FORMULATEXT(D7),"")</f>
        <v>=NORM.DIST(D6,$D$2,$D$3,1)-NORM.DIST(D5,$D$2,$D$3,1)</v>
      </c>
    </row>
    <row r="9" spans="2:8" x14ac:dyDescent="0.3">
      <c r="B9" s="10" t="s">
        <v>1</v>
      </c>
      <c r="C9" s="15" t="s">
        <v>65</v>
      </c>
      <c r="D9" s="13">
        <v>630</v>
      </c>
    </row>
    <row r="10" spans="2:8" x14ac:dyDescent="0.3">
      <c r="C10" s="15" t="str">
        <f>"P(x&gt;="&amp;$D$9&amp;")"</f>
        <v>P(x&gt;=630)</v>
      </c>
      <c r="D10" s="9">
        <f>1-_xlfn.NORM.DIST(D9,$D$2,$D$3,1)</f>
        <v>3.5930319112925768E-2</v>
      </c>
      <c r="H10" t="str">
        <f t="shared" ref="H10:H11" ca="1" si="0">_xlfn.IFNA(_xlfn.FORMULATEXT(D10),"")</f>
        <v>=1-NORM.DIST(D9,$D$2,$D$3,1)</v>
      </c>
    </row>
    <row r="11" spans="2:8" x14ac:dyDescent="0.3">
      <c r="C11" s="15" t="str">
        <f>"P(x&lt;"&amp;$D$9&amp;")"</f>
        <v>P(x&lt;630)</v>
      </c>
      <c r="D11" s="9">
        <f>1-D10</f>
        <v>0.96406968088707423</v>
      </c>
      <c r="H11" t="str">
        <f t="shared" ca="1" si="0"/>
        <v>=1-D10</v>
      </c>
    </row>
    <row r="13" spans="2:8" x14ac:dyDescent="0.3">
      <c r="B13" s="10" t="s">
        <v>11</v>
      </c>
      <c r="C13" s="15" t="s">
        <v>65</v>
      </c>
      <c r="D13" s="13">
        <v>480</v>
      </c>
    </row>
    <row r="14" spans="2:8" x14ac:dyDescent="0.3">
      <c r="C14" s="15" t="str">
        <f>"P(x&gt;="&amp;D13&amp;")"</f>
        <v>P(x&gt;=480)</v>
      </c>
      <c r="D14" s="9">
        <f>1-_xlfn.NORM.DIST(D13,$D$2,$D$3,1)</f>
        <v>0.38208857781104733</v>
      </c>
      <c r="E14" t="s">
        <v>158</v>
      </c>
      <c r="H14" t="str">
        <f t="shared" ref="H14:H15" ca="1" si="1">_xlfn.IFNA(_xlfn.FORMULATEXT(D14),"")</f>
        <v>=1-NORM.DIST(D13,$D$2,$D$3,1)</v>
      </c>
    </row>
    <row r="15" spans="2:8" x14ac:dyDescent="0.3">
      <c r="C15" s="15" t="str">
        <f>"P(x&lt;"&amp;D13&amp;")"</f>
        <v>P(x&lt;480)</v>
      </c>
      <c r="D15" s="9">
        <f>1-D14</f>
        <v>0.61791142218895267</v>
      </c>
      <c r="H15" t="str">
        <f t="shared" ca="1" si="1"/>
        <v>=1-D14</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J12"/>
  <sheetViews>
    <sheetView zoomScale="145" zoomScaleNormal="145" workbookViewId="0"/>
  </sheetViews>
  <sheetFormatPr defaultRowHeight="14.4" x14ac:dyDescent="0.3"/>
  <cols>
    <col min="2" max="2" width="22.77734375" customWidth="1"/>
    <col min="3" max="4" width="11.109375" bestFit="1" customWidth="1"/>
  </cols>
  <sheetData>
    <row r="1" spans="1:10" x14ac:dyDescent="0.3">
      <c r="C1" s="15" t="s">
        <v>160</v>
      </c>
      <c r="D1" s="15" t="s">
        <v>161</v>
      </c>
    </row>
    <row r="2" spans="1:10" x14ac:dyDescent="0.3">
      <c r="B2" s="15" t="s">
        <v>159</v>
      </c>
      <c r="C2" s="67">
        <v>88592</v>
      </c>
      <c r="D2" s="65">
        <v>97417</v>
      </c>
    </row>
    <row r="3" spans="1:10" x14ac:dyDescent="0.3">
      <c r="B3" s="15" t="s">
        <v>50</v>
      </c>
      <c r="C3" s="64">
        <v>19900</v>
      </c>
      <c r="D3" s="65">
        <v>21800</v>
      </c>
    </row>
    <row r="5" spans="1:10" x14ac:dyDescent="0.3">
      <c r="A5" s="10" t="s">
        <v>162</v>
      </c>
      <c r="B5" s="15" t="s">
        <v>65</v>
      </c>
      <c r="C5" s="65">
        <v>100000</v>
      </c>
      <c r="D5" s="65">
        <v>100001</v>
      </c>
    </row>
    <row r="6" spans="1:10" x14ac:dyDescent="0.3">
      <c r="B6" s="15" t="str">
        <f>"P(x&gt;="&amp;$C$5&amp;")"</f>
        <v>P(x&gt;=100000)</v>
      </c>
      <c r="C6" s="9">
        <f>1-_xlfn.NORM.DIST(C5,C2,C3,1)</f>
        <v>0.28323218904920389</v>
      </c>
      <c r="D6" s="9">
        <f>1-_xlfn.NORM.DIST(D5,D2,D3,1)</f>
        <v>0.45282302712541678</v>
      </c>
      <c r="G6" t="str">
        <f ca="1">_xlfn.IFNA(_xlfn.FORMULATEXT(C6),"")</f>
        <v>=1-NORM.DIST(C5,C2,C3,1)</v>
      </c>
      <c r="J6" t="str">
        <f ca="1">_xlfn.IFNA(_xlfn.FORMULATEXT(D6),"")</f>
        <v>=1-NORM.DIST(D5,D2,D3,1)</v>
      </c>
    </row>
    <row r="8" spans="1:10" x14ac:dyDescent="0.3">
      <c r="A8" s="10" t="s">
        <v>11</v>
      </c>
      <c r="B8" s="15" t="s">
        <v>65</v>
      </c>
      <c r="C8" s="65">
        <v>75000</v>
      </c>
      <c r="D8" s="65">
        <v>75000</v>
      </c>
    </row>
    <row r="9" spans="1:10" x14ac:dyDescent="0.3">
      <c r="B9" s="15" t="str">
        <f>"P(x&lt;"&amp;C8&amp;")"</f>
        <v>P(x&lt;75000)</v>
      </c>
      <c r="C9" s="9">
        <f>_xlfn.NORM.DIST(C8,C2,C3,1)</f>
        <v>0.24729865828384578</v>
      </c>
      <c r="D9" s="9">
        <f>_xlfn.NORM.DIST(D8,D2,D3,1)</f>
        <v>0.15190371840326716</v>
      </c>
      <c r="G9" t="str">
        <f ca="1">_xlfn.IFNA(_xlfn.FORMULATEXT(C9),"")</f>
        <v>=NORM.DIST(C8,C2,C3,1)</v>
      </c>
      <c r="J9" t="str">
        <f ca="1">_xlfn.IFNA(_xlfn.FORMULATEXT(D9),"")</f>
        <v>=NORM.DIST(D8,D2,D3,1)</v>
      </c>
    </row>
    <row r="11" spans="1:10" x14ac:dyDescent="0.3">
      <c r="A11" s="10" t="s">
        <v>12</v>
      </c>
      <c r="B11" s="15" t="s">
        <v>163</v>
      </c>
      <c r="C11">
        <v>0.99</v>
      </c>
    </row>
    <row r="12" spans="1:10" x14ac:dyDescent="0.3">
      <c r="B12" s="15" t="s">
        <v>65</v>
      </c>
      <c r="C12" s="66">
        <f>_xlfn.NORM.INV(C11,C2,C3)</f>
        <v>134886.32269341272</v>
      </c>
      <c r="G12" t="str">
        <f ca="1">_xlfn.IFNA(_xlfn.FORMULATEXT(C12),"")</f>
        <v>=NORM.INV(C11,C2,C3)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9B6D8-1A98-4B7A-8F8F-BAEFEA9B25EB}">
  <sheetPr>
    <tabColor rgb="FF0000FF"/>
  </sheetPr>
  <dimension ref="B2"/>
  <sheetViews>
    <sheetView zoomScale="160" zoomScaleNormal="160" workbookViewId="0"/>
  </sheetViews>
  <sheetFormatPr defaultRowHeight="14.4" x14ac:dyDescent="0.3"/>
  <cols>
    <col min="1" max="1" width="3" customWidth="1"/>
  </cols>
  <sheetData>
    <row r="2" spans="2:2" x14ac:dyDescent="0.3">
      <c r="B2" t="s">
        <v>172</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8C262-AC82-49FE-BF27-3424441F0DFC}">
  <sheetPr>
    <tabColor rgb="FF0000FF"/>
  </sheetPr>
  <dimension ref="B2:B6"/>
  <sheetViews>
    <sheetView zoomScale="160" zoomScaleNormal="160" workbookViewId="0"/>
  </sheetViews>
  <sheetFormatPr defaultRowHeight="14.4" x14ac:dyDescent="0.3"/>
  <cols>
    <col min="1" max="1" width="3" customWidth="1"/>
  </cols>
  <sheetData>
    <row r="2" spans="2:2" ht="21" x14ac:dyDescent="0.3">
      <c r="B2" s="72" t="s">
        <v>228</v>
      </c>
    </row>
    <row r="3" spans="2:2" x14ac:dyDescent="0.3">
      <c r="B3" t="s">
        <v>229</v>
      </c>
    </row>
    <row r="4" spans="2:2" x14ac:dyDescent="0.3">
      <c r="B4" t="s">
        <v>230</v>
      </c>
    </row>
    <row r="5" spans="2:2" x14ac:dyDescent="0.3">
      <c r="B5" t="s">
        <v>231</v>
      </c>
    </row>
    <row r="6" spans="2:2" x14ac:dyDescent="0.3">
      <c r="B6" t="s">
        <v>232</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B2:F8"/>
  <sheetViews>
    <sheetView zoomScale="190" zoomScaleNormal="190" workbookViewId="0"/>
  </sheetViews>
  <sheetFormatPr defaultRowHeight="14.4" x14ac:dyDescent="0.3"/>
  <cols>
    <col min="1" max="1" width="2.21875" customWidth="1"/>
    <col min="2" max="2" width="28.88671875" customWidth="1"/>
  </cols>
  <sheetData>
    <row r="2" spans="2:6" x14ac:dyDescent="0.3">
      <c r="B2" t="s">
        <v>164</v>
      </c>
      <c r="C2">
        <v>0.6</v>
      </c>
      <c r="D2" t="s">
        <v>165</v>
      </c>
    </row>
    <row r="3" spans="2:6" x14ac:dyDescent="0.3">
      <c r="B3" t="s">
        <v>166</v>
      </c>
      <c r="C3" s="68">
        <v>0.02</v>
      </c>
    </row>
    <row r="4" spans="2:6" x14ac:dyDescent="0.3">
      <c r="B4" t="s">
        <v>167</v>
      </c>
      <c r="C4">
        <v>18</v>
      </c>
    </row>
    <row r="5" spans="2:6" x14ac:dyDescent="0.3">
      <c r="B5" t="s">
        <v>168</v>
      </c>
      <c r="C5" s="9">
        <f>_xlfn.NORM.S.INV(C3)</f>
        <v>-2.0537489106318225</v>
      </c>
      <c r="F5" t="str">
        <f ca="1">_xlfn.IFNA(_xlfn.FORMULATEXT(C5),"")</f>
        <v>=NORM.S.INV(C3)</v>
      </c>
    </row>
    <row r="6" spans="2:6" x14ac:dyDescent="0.3">
      <c r="B6" t="s">
        <v>233</v>
      </c>
    </row>
    <row r="7" spans="2:6" x14ac:dyDescent="0.3">
      <c r="B7" t="s">
        <v>234</v>
      </c>
    </row>
    <row r="8" spans="2:6" x14ac:dyDescent="0.3">
      <c r="B8" t="s">
        <v>235</v>
      </c>
      <c r="C8" s="9">
        <f>C4-C5*C2</f>
        <v>19.232249346379092</v>
      </c>
      <c r="F8" t="str">
        <f ca="1">_xlfn.IFNA(_xlfn.FORMULATEXT(C8),"")</f>
        <v>=C4-C5*C2</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528"/>
  <sheetViews>
    <sheetView zoomScale="70" zoomScaleNormal="70" workbookViewId="0">
      <selection activeCell="I13" sqref="I13:I17"/>
    </sheetView>
  </sheetViews>
  <sheetFormatPr defaultRowHeight="14.4" x14ac:dyDescent="0.3"/>
  <cols>
    <col min="1" max="1" width="7.88671875" customWidth="1"/>
    <col min="2" max="2" width="28.88671875" customWidth="1"/>
    <col min="3" max="3" width="8" customWidth="1"/>
    <col min="4" max="4" width="7.44140625" customWidth="1"/>
    <col min="5" max="5" width="8.5546875" bestFit="1" customWidth="1"/>
    <col min="6" max="6" width="9" customWidth="1"/>
    <col min="12" max="16" width="13.88671875" customWidth="1"/>
  </cols>
  <sheetData>
    <row r="1" spans="1:6" x14ac:dyDescent="0.3">
      <c r="A1" s="20" t="s">
        <v>93</v>
      </c>
      <c r="B1" s="21"/>
      <c r="C1" s="21"/>
      <c r="D1" s="21"/>
      <c r="E1" s="22"/>
    </row>
    <row r="2" spans="1:6" x14ac:dyDescent="0.3">
      <c r="A2" s="20" t="s">
        <v>86</v>
      </c>
      <c r="B2" s="21"/>
      <c r="C2" s="21"/>
      <c r="D2" s="21"/>
      <c r="E2" s="22"/>
    </row>
    <row r="3" spans="1:6" x14ac:dyDescent="0.3">
      <c r="A3" s="20" t="s">
        <v>87</v>
      </c>
      <c r="B3" s="21"/>
      <c r="C3" s="21"/>
      <c r="D3" s="21"/>
      <c r="E3" s="22"/>
    </row>
    <row r="4" spans="1:6" x14ac:dyDescent="0.3">
      <c r="A4" s="20" t="s">
        <v>99</v>
      </c>
      <c r="B4" s="21"/>
      <c r="C4" s="21"/>
      <c r="D4" s="21"/>
      <c r="E4" s="22"/>
    </row>
    <row r="5" spans="1:6" x14ac:dyDescent="0.3">
      <c r="A5" s="20" t="s">
        <v>109</v>
      </c>
      <c r="B5" s="21"/>
      <c r="C5" s="21"/>
      <c r="D5" s="21"/>
      <c r="E5" s="22"/>
    </row>
    <row r="6" spans="1:6" x14ac:dyDescent="0.3">
      <c r="A6" s="20" t="s">
        <v>110</v>
      </c>
      <c r="B6" s="21"/>
      <c r="C6" s="21"/>
      <c r="D6" s="21"/>
      <c r="E6" s="22"/>
      <c r="F6" t="s">
        <v>95</v>
      </c>
    </row>
    <row r="8" spans="1:6" ht="28.8" x14ac:dyDescent="0.3">
      <c r="A8" s="20" t="s">
        <v>105</v>
      </c>
      <c r="B8" s="21"/>
      <c r="C8" s="21"/>
      <c r="D8" s="21"/>
      <c r="E8" s="21"/>
      <c r="F8" s="22"/>
    </row>
    <row r="9" spans="1:6" x14ac:dyDescent="0.3">
      <c r="A9" s="29" t="str">
        <f>"Mean for Poisson Distribution = "&amp;B10&amp;" = "&amp;C10&amp;" "&amp;D10&amp;" "&amp;E10&amp;" "&amp;F10</f>
        <v>Mean for Poisson Distribution = # interruptions = 5.5 per 1 hour</v>
      </c>
      <c r="B9" s="30"/>
      <c r="C9" s="30"/>
      <c r="D9" s="30"/>
      <c r="E9" s="30"/>
      <c r="F9" s="31"/>
    </row>
    <row r="10" spans="1:6" x14ac:dyDescent="0.3">
      <c r="A10" s="13" t="s">
        <v>3</v>
      </c>
      <c r="B10" s="13" t="s">
        <v>98</v>
      </c>
      <c r="C10" s="13">
        <v>5.5</v>
      </c>
      <c r="D10" s="13" t="s">
        <v>74</v>
      </c>
      <c r="E10" s="13">
        <v>1</v>
      </c>
      <c r="F10" s="13" t="s">
        <v>75</v>
      </c>
    </row>
    <row r="11" spans="1:6" x14ac:dyDescent="0.3">
      <c r="E11" s="13">
        <v>60</v>
      </c>
      <c r="F11" s="13" t="s">
        <v>60</v>
      </c>
    </row>
    <row r="12" spans="1:6" ht="28.8" x14ac:dyDescent="0.3">
      <c r="A12" s="29" t="str">
        <f>"Mean for Exponetial Distribution = "&amp;B13&amp;" = "&amp;C13&amp;" "&amp;D13&amp;" "&amp;E13&amp;" "&amp;F13</f>
        <v xml:space="preserve">Mean for Exponetial Distribution = x = Time between interruptions = 0.181818181818182 hours  </v>
      </c>
      <c r="B12" s="30"/>
      <c r="C12" s="30"/>
      <c r="D12" s="30"/>
      <c r="E12" s="32"/>
      <c r="F12" s="33"/>
    </row>
    <row r="13" spans="1:6" x14ac:dyDescent="0.3">
      <c r="A13" s="13" t="s">
        <v>3</v>
      </c>
      <c r="B13" s="13" t="s">
        <v>106</v>
      </c>
      <c r="C13" s="9">
        <f>E10/C10</f>
        <v>0.18181818181818182</v>
      </c>
      <c r="D13" s="13" t="s">
        <v>71</v>
      </c>
    </row>
    <row r="14" spans="1:6" x14ac:dyDescent="0.3">
      <c r="C14" s="34">
        <f>C13*E11</f>
        <v>10.90909090909091</v>
      </c>
      <c r="D14" s="13" t="s">
        <v>60</v>
      </c>
    </row>
    <row r="16" spans="1:6" x14ac:dyDescent="0.3">
      <c r="A16" s="23" t="s">
        <v>103</v>
      </c>
      <c r="B16" s="24"/>
      <c r="C16" s="24"/>
      <c r="D16" s="24"/>
      <c r="E16" s="24"/>
      <c r="F16" s="25"/>
    </row>
    <row r="17" spans="1:9" x14ac:dyDescent="0.3">
      <c r="C17" t="s">
        <v>9</v>
      </c>
      <c r="D17" t="s">
        <v>10</v>
      </c>
    </row>
    <row r="18" spans="1:9" x14ac:dyDescent="0.3">
      <c r="C18">
        <v>0</v>
      </c>
      <c r="D18">
        <v>10</v>
      </c>
      <c r="E18" t="s">
        <v>60</v>
      </c>
    </row>
    <row r="19" spans="1:9" x14ac:dyDescent="0.3">
      <c r="B19" t="str">
        <f>"P(x&lt;"&amp;$D$23&amp;")"</f>
        <v>P(x&lt;15)</v>
      </c>
      <c r="C19" s="9">
        <f>_xlfn.EXPON.DIST(D18,1/$C$14,1)</f>
        <v>0.60015034565515268</v>
      </c>
    </row>
    <row r="20" spans="1:9" x14ac:dyDescent="0.3">
      <c r="B20" t="str">
        <f>"P(x&lt;"&amp;$D$23&amp;")"</f>
        <v>P(x&lt;15)</v>
      </c>
      <c r="C20" s="9">
        <f>1-EXP(1)^(-D18/$C$14)</f>
        <v>0.60015034565515268</v>
      </c>
      <c r="I20" t="s">
        <v>96</v>
      </c>
    </row>
    <row r="21" spans="1:9" x14ac:dyDescent="0.3">
      <c r="A21" s="23" t="s">
        <v>104</v>
      </c>
      <c r="B21" s="24"/>
      <c r="C21" s="24"/>
      <c r="D21" s="24"/>
      <c r="E21" s="24"/>
      <c r="F21" s="25"/>
    </row>
    <row r="22" spans="1:9" x14ac:dyDescent="0.3">
      <c r="C22" t="s">
        <v>9</v>
      </c>
      <c r="D22" t="s">
        <v>10</v>
      </c>
    </row>
    <row r="23" spans="1:9" x14ac:dyDescent="0.3">
      <c r="C23">
        <v>0</v>
      </c>
      <c r="D23">
        <v>15</v>
      </c>
      <c r="E23" t="s">
        <v>60</v>
      </c>
    </row>
    <row r="24" spans="1:9" x14ac:dyDescent="0.3">
      <c r="B24" t="str">
        <f>"P(x&gt;"&amp;$D$23&amp;")"</f>
        <v>P(x&gt;15)</v>
      </c>
      <c r="C24" s="9">
        <f>1-_xlfn.EXPON.DIST(D23,1/$C$14,1)</f>
        <v>0.25283959580474646</v>
      </c>
    </row>
    <row r="25" spans="1:9" x14ac:dyDescent="0.3">
      <c r="B25" t="str">
        <f>"P(x&gt;"&amp;$D$23&amp;")"</f>
        <v>P(x&gt;15)</v>
      </c>
      <c r="C25" s="9">
        <f>EXP(1)^(-D23/$C$14)</f>
        <v>0.25283959580474652</v>
      </c>
    </row>
    <row r="27" spans="1:9" x14ac:dyDescent="0.3">
      <c r="A27" s="35" t="s">
        <v>94</v>
      </c>
      <c r="B27" s="35" t="s">
        <v>4</v>
      </c>
      <c r="C27" s="35" t="str">
        <f>"P(x&lt;"&amp;D18&amp;") = "&amp;TEXT(EXPONDIST(D18,1/$C$14,1),"0.0000")</f>
        <v>P(x&lt;10) = 0.6002</v>
      </c>
      <c r="D27" s="35" t="str">
        <f>"P(x&gt;"&amp;D23&amp;") = "&amp;TEXT(1-EXPONDIST(D23,1/$C$14,1),"0.00%")</f>
        <v>P(x&gt;15) = 25.28%</v>
      </c>
      <c r="E27" t="s">
        <v>72</v>
      </c>
    </row>
    <row r="28" spans="1:9" x14ac:dyDescent="0.3">
      <c r="A28" s="13">
        <v>0</v>
      </c>
      <c r="B28" s="13">
        <f>EXPONDIST(A28,1/$C$14,0)</f>
        <v>9.166666666666666E-2</v>
      </c>
      <c r="C28" s="13">
        <f>IF(A28&lt;$D$18,B28,"")</f>
        <v>9.166666666666666E-2</v>
      </c>
      <c r="D28" s="13" t="str">
        <f>IF(A28&gt;$D$23,B28,"")</f>
        <v/>
      </c>
    </row>
    <row r="29" spans="1:9" x14ac:dyDescent="0.3">
      <c r="A29" s="13">
        <f>A28+0.1</f>
        <v>0.1</v>
      </c>
      <c r="B29" s="13">
        <f t="shared" ref="B29:B92" si="0">EXPONDIST(A29,1/$C$14,0)</f>
        <v>9.0830228421176426E-2</v>
      </c>
      <c r="C29" s="13">
        <f t="shared" ref="C29:C92" si="1">IF(A29&lt;$D$18,B29,"")</f>
        <v>9.0830228421176426E-2</v>
      </c>
      <c r="D29" s="13" t="str">
        <f t="shared" ref="D29:D92" si="2">IF(A29&gt;$D$23,B29,"")</f>
        <v/>
      </c>
    </row>
    <row r="30" spans="1:9" x14ac:dyDescent="0.3">
      <c r="A30" s="13">
        <f t="shared" ref="A30:A93" si="3">A29+0.1</f>
        <v>0.2</v>
      </c>
      <c r="B30" s="13">
        <f t="shared" si="0"/>
        <v>9.0001422491379129E-2</v>
      </c>
      <c r="C30" s="13">
        <f t="shared" si="1"/>
        <v>9.0001422491379129E-2</v>
      </c>
      <c r="D30" s="13" t="str">
        <f t="shared" si="2"/>
        <v/>
      </c>
    </row>
    <row r="31" spans="1:9" x14ac:dyDescent="0.3">
      <c r="A31" s="13">
        <f t="shared" si="3"/>
        <v>0.30000000000000004</v>
      </c>
      <c r="B31" s="13">
        <f t="shared" si="0"/>
        <v>8.9180179234066612E-2</v>
      </c>
      <c r="C31" s="13">
        <f t="shared" si="1"/>
        <v>8.9180179234066612E-2</v>
      </c>
      <c r="D31" s="13" t="str">
        <f t="shared" si="2"/>
        <v/>
      </c>
    </row>
    <row r="32" spans="1:9" x14ac:dyDescent="0.3">
      <c r="A32" s="13">
        <f t="shared" si="3"/>
        <v>0.4</v>
      </c>
      <c r="B32" s="13">
        <f t="shared" si="0"/>
        <v>8.8366429641509731E-2</v>
      </c>
      <c r="C32" s="13">
        <f t="shared" si="1"/>
        <v>8.8366429641509731E-2</v>
      </c>
      <c r="D32" s="13" t="str">
        <f t="shared" si="2"/>
        <v/>
      </c>
    </row>
    <row r="33" spans="1:4" x14ac:dyDescent="0.3">
      <c r="A33" s="13">
        <f t="shared" si="3"/>
        <v>0.5</v>
      </c>
      <c r="B33" s="13">
        <f t="shared" si="0"/>
        <v>8.7560105335659763E-2</v>
      </c>
      <c r="C33" s="13">
        <f t="shared" si="1"/>
        <v>8.7560105335659763E-2</v>
      </c>
      <c r="D33" s="13" t="str">
        <f t="shared" si="2"/>
        <v/>
      </c>
    </row>
    <row r="34" spans="1:4" x14ac:dyDescent="0.3">
      <c r="A34" s="13">
        <f t="shared" si="3"/>
        <v>0.6</v>
      </c>
      <c r="B34" s="13">
        <f t="shared" si="0"/>
        <v>8.6761138562402682E-2</v>
      </c>
      <c r="C34" s="13">
        <f t="shared" si="1"/>
        <v>8.6761138562402682E-2</v>
      </c>
      <c r="D34" s="13" t="str">
        <f t="shared" si="2"/>
        <v/>
      </c>
    </row>
    <row r="35" spans="1:4" x14ac:dyDescent="0.3">
      <c r="A35" s="13">
        <f t="shared" si="3"/>
        <v>0.7</v>
      </c>
      <c r="B35" s="13">
        <f t="shared" si="0"/>
        <v>8.5969462185865902E-2</v>
      </c>
      <c r="C35" s="13">
        <f t="shared" si="1"/>
        <v>8.5969462185865902E-2</v>
      </c>
      <c r="D35" s="13" t="str">
        <f t="shared" si="2"/>
        <v/>
      </c>
    </row>
    <row r="36" spans="1:4" x14ac:dyDescent="0.3">
      <c r="A36" s="13">
        <f t="shared" si="3"/>
        <v>0.79999999999999993</v>
      </c>
      <c r="B36" s="13">
        <f t="shared" si="0"/>
        <v>8.5185009682776994E-2</v>
      </c>
      <c r="C36" s="13">
        <f t="shared" si="1"/>
        <v>8.5185009682776994E-2</v>
      </c>
      <c r="D36" s="13" t="str">
        <f t="shared" si="2"/>
        <v/>
      </c>
    </row>
    <row r="37" spans="1:4" x14ac:dyDescent="0.3">
      <c r="A37" s="13">
        <f t="shared" si="3"/>
        <v>0.89999999999999991</v>
      </c>
      <c r="B37" s="13">
        <f t="shared" si="0"/>
        <v>8.4407715136873743E-2</v>
      </c>
      <c r="C37" s="13">
        <f t="shared" si="1"/>
        <v>8.4407715136873743E-2</v>
      </c>
      <c r="D37" s="13" t="str">
        <f t="shared" si="2"/>
        <v/>
      </c>
    </row>
    <row r="38" spans="1:4" x14ac:dyDescent="0.3">
      <c r="A38" s="13">
        <f t="shared" si="3"/>
        <v>0.99999999999999989</v>
      </c>
      <c r="B38" s="13">
        <f t="shared" si="0"/>
        <v>8.3637513233365463E-2</v>
      </c>
      <c r="C38" s="13">
        <f t="shared" si="1"/>
        <v>8.3637513233365463E-2</v>
      </c>
      <c r="D38" s="13" t="str">
        <f t="shared" si="2"/>
        <v/>
      </c>
    </row>
    <row r="39" spans="1:4" x14ac:dyDescent="0.3">
      <c r="A39" s="13">
        <f t="shared" si="3"/>
        <v>1.0999999999999999</v>
      </c>
      <c r="B39" s="13">
        <f t="shared" si="0"/>
        <v>8.2874339253444562E-2</v>
      </c>
      <c r="C39" s="13">
        <f t="shared" si="1"/>
        <v>8.2874339253444562E-2</v>
      </c>
      <c r="D39" s="13" t="str">
        <f t="shared" si="2"/>
        <v/>
      </c>
    </row>
    <row r="40" spans="1:4" x14ac:dyDescent="0.3">
      <c r="A40" s="13">
        <f t="shared" si="3"/>
        <v>1.2</v>
      </c>
      <c r="B40" s="13">
        <f t="shared" si="0"/>
        <v>8.2118129068848411E-2</v>
      </c>
      <c r="C40" s="13">
        <f t="shared" si="1"/>
        <v>8.2118129068848411E-2</v>
      </c>
      <c r="D40" s="13" t="str">
        <f t="shared" si="2"/>
        <v/>
      </c>
    </row>
    <row r="41" spans="1:4" x14ac:dyDescent="0.3">
      <c r="A41" s="13">
        <f t="shared" si="3"/>
        <v>1.3</v>
      </c>
      <c r="B41" s="13">
        <f t="shared" si="0"/>
        <v>8.1368819136470733E-2</v>
      </c>
      <c r="C41" s="13">
        <f t="shared" si="1"/>
        <v>8.1368819136470733E-2</v>
      </c>
      <c r="D41" s="13" t="str">
        <f t="shared" si="2"/>
        <v/>
      </c>
    </row>
    <row r="42" spans="1:4" x14ac:dyDescent="0.3">
      <c r="A42" s="13">
        <f t="shared" si="3"/>
        <v>1.4000000000000001</v>
      </c>
      <c r="B42" s="13">
        <f t="shared" si="0"/>
        <v>8.0626346493022125E-2</v>
      </c>
      <c r="C42" s="13">
        <f t="shared" si="1"/>
        <v>8.0626346493022125E-2</v>
      </c>
      <c r="D42" s="13" t="str">
        <f t="shared" si="2"/>
        <v/>
      </c>
    </row>
    <row r="43" spans="1:4" x14ac:dyDescent="0.3">
      <c r="A43" s="13">
        <f t="shared" si="3"/>
        <v>1.5000000000000002</v>
      </c>
      <c r="B43" s="13">
        <f t="shared" si="0"/>
        <v>7.989064874973946E-2</v>
      </c>
      <c r="C43" s="13">
        <f t="shared" si="1"/>
        <v>7.989064874973946E-2</v>
      </c>
      <c r="D43" s="13" t="str">
        <f t="shared" si="2"/>
        <v/>
      </c>
    </row>
    <row r="44" spans="1:4" x14ac:dyDescent="0.3">
      <c r="A44" s="13">
        <f t="shared" si="3"/>
        <v>1.6000000000000003</v>
      </c>
      <c r="B44" s="13">
        <f t="shared" si="0"/>
        <v>7.9161664087143369E-2</v>
      </c>
      <c r="C44" s="13">
        <f t="shared" si="1"/>
        <v>7.9161664087143369E-2</v>
      </c>
      <c r="D44" s="13" t="str">
        <f t="shared" si="2"/>
        <v/>
      </c>
    </row>
    <row r="45" spans="1:4" x14ac:dyDescent="0.3">
      <c r="A45" s="13">
        <f t="shared" si="3"/>
        <v>1.7000000000000004</v>
      </c>
      <c r="B45" s="13">
        <f t="shared" si="0"/>
        <v>7.8439331249843688E-2</v>
      </c>
      <c r="C45" s="13">
        <f t="shared" si="1"/>
        <v>7.8439331249843688E-2</v>
      </c>
      <c r="D45" s="13" t="str">
        <f t="shared" si="2"/>
        <v/>
      </c>
    </row>
    <row r="46" spans="1:4" x14ac:dyDescent="0.3">
      <c r="A46" s="13">
        <f t="shared" si="3"/>
        <v>1.8000000000000005</v>
      </c>
      <c r="B46" s="13">
        <f t="shared" si="0"/>
        <v>7.7723589541392274E-2</v>
      </c>
      <c r="C46" s="13">
        <f t="shared" si="1"/>
        <v>7.7723589541392274E-2</v>
      </c>
      <c r="D46" s="13" t="str">
        <f t="shared" si="2"/>
        <v/>
      </c>
    </row>
    <row r="47" spans="1:4" x14ac:dyDescent="0.3">
      <c r="A47" s="13">
        <f t="shared" si="3"/>
        <v>1.9000000000000006</v>
      </c>
      <c r="B47" s="13">
        <f t="shared" si="0"/>
        <v>7.7014378819182772E-2</v>
      </c>
      <c r="C47" s="13">
        <f t="shared" si="1"/>
        <v>7.7014378819182772E-2</v>
      </c>
      <c r="D47" s="13" t="str">
        <f t="shared" si="2"/>
        <v/>
      </c>
    </row>
    <row r="48" spans="1:4" x14ac:dyDescent="0.3">
      <c r="A48" s="13">
        <f t="shared" si="3"/>
        <v>2.0000000000000004</v>
      </c>
      <c r="B48" s="13">
        <f t="shared" si="0"/>
        <v>7.6311639489396899E-2</v>
      </c>
      <c r="C48" s="13">
        <f t="shared" si="1"/>
        <v>7.6311639489396899E-2</v>
      </c>
      <c r="D48" s="13" t="str">
        <f t="shared" si="2"/>
        <v/>
      </c>
    </row>
    <row r="49" spans="1:4" x14ac:dyDescent="0.3">
      <c r="A49" s="13">
        <f t="shared" si="3"/>
        <v>2.1000000000000005</v>
      </c>
      <c r="B49" s="13">
        <f t="shared" si="0"/>
        <v>7.5615312501996976E-2</v>
      </c>
      <c r="C49" s="13">
        <f t="shared" si="1"/>
        <v>7.5615312501996976E-2</v>
      </c>
      <c r="D49" s="13" t="str">
        <f t="shared" si="2"/>
        <v/>
      </c>
    </row>
    <row r="50" spans="1:4" x14ac:dyDescent="0.3">
      <c r="A50" s="13">
        <f t="shared" si="3"/>
        <v>2.2000000000000006</v>
      </c>
      <c r="B50" s="13">
        <f t="shared" si="0"/>
        <v>7.4925339345763883E-2</v>
      </c>
      <c r="C50" s="13">
        <f t="shared" si="1"/>
        <v>7.4925339345763883E-2</v>
      </c>
      <c r="D50" s="13" t="str">
        <f t="shared" si="2"/>
        <v/>
      </c>
    </row>
    <row r="51" spans="1:4" x14ac:dyDescent="0.3">
      <c r="A51" s="13">
        <f t="shared" si="3"/>
        <v>2.3000000000000007</v>
      </c>
      <c r="B51" s="13">
        <f t="shared" si="0"/>
        <v>7.4241662043380646E-2</v>
      </c>
      <c r="C51" s="13">
        <f t="shared" si="1"/>
        <v>7.4241662043380646E-2</v>
      </c>
      <c r="D51" s="13" t="str">
        <f t="shared" si="2"/>
        <v/>
      </c>
    </row>
    <row r="52" spans="1:4" x14ac:dyDescent="0.3">
      <c r="A52" s="13">
        <f t="shared" si="3"/>
        <v>2.4000000000000008</v>
      </c>
      <c r="B52" s="13">
        <f t="shared" si="0"/>
        <v>7.3564223146560526E-2</v>
      </c>
      <c r="C52" s="13">
        <f t="shared" si="1"/>
        <v>7.3564223146560526E-2</v>
      </c>
      <c r="D52" s="13" t="str">
        <f t="shared" si="2"/>
        <v/>
      </c>
    </row>
    <row r="53" spans="1:4" x14ac:dyDescent="0.3">
      <c r="A53" s="13">
        <f t="shared" si="3"/>
        <v>2.5000000000000009</v>
      </c>
      <c r="B53" s="13">
        <f t="shared" si="0"/>
        <v>7.2892965731219853E-2</v>
      </c>
      <c r="C53" s="13">
        <f t="shared" si="1"/>
        <v>7.2892965731219853E-2</v>
      </c>
      <c r="D53" s="13" t="str">
        <f t="shared" si="2"/>
        <v/>
      </c>
    </row>
    <row r="54" spans="1:4" x14ac:dyDescent="0.3">
      <c r="A54" s="13">
        <f t="shared" si="3"/>
        <v>2.600000000000001</v>
      </c>
      <c r="B54" s="13">
        <f t="shared" si="0"/>
        <v>7.2227833392694757E-2</v>
      </c>
      <c r="C54" s="13">
        <f t="shared" si="1"/>
        <v>7.2227833392694757E-2</v>
      </c>
      <c r="D54" s="13" t="str">
        <f t="shared" si="2"/>
        <v/>
      </c>
    </row>
    <row r="55" spans="1:4" x14ac:dyDescent="0.3">
      <c r="A55" s="13">
        <f t="shared" si="3"/>
        <v>2.7000000000000011</v>
      </c>
      <c r="B55" s="13">
        <f t="shared" si="0"/>
        <v>7.1568770241001514E-2</v>
      </c>
      <c r="C55" s="13">
        <f t="shared" si="1"/>
        <v>7.1568770241001514E-2</v>
      </c>
      <c r="D55" s="13" t="str">
        <f t="shared" si="2"/>
        <v/>
      </c>
    </row>
    <row r="56" spans="1:4" x14ac:dyDescent="0.3">
      <c r="A56" s="13">
        <f t="shared" si="3"/>
        <v>2.8000000000000012</v>
      </c>
      <c r="B56" s="13">
        <f t="shared" si="0"/>
        <v>7.0915720896140316E-2</v>
      </c>
      <c r="C56" s="13">
        <f t="shared" si="1"/>
        <v>7.0915720896140316E-2</v>
      </c>
      <c r="D56" s="13" t="str">
        <f t="shared" si="2"/>
        <v/>
      </c>
    </row>
    <row r="57" spans="1:4" x14ac:dyDescent="0.3">
      <c r="A57" s="13">
        <f t="shared" si="3"/>
        <v>2.9000000000000012</v>
      </c>
      <c r="B57" s="13">
        <f t="shared" si="0"/>
        <v>7.026863048344166E-2</v>
      </c>
      <c r="C57" s="13">
        <f t="shared" si="1"/>
        <v>7.026863048344166E-2</v>
      </c>
      <c r="D57" s="13" t="str">
        <f t="shared" si="2"/>
        <v/>
      </c>
    </row>
    <row r="58" spans="1:4" x14ac:dyDescent="0.3">
      <c r="A58" s="13">
        <f t="shared" si="3"/>
        <v>3.0000000000000013</v>
      </c>
      <c r="B58" s="13">
        <f t="shared" si="0"/>
        <v>6.9627444628955426E-2</v>
      </c>
      <c r="C58" s="13">
        <f t="shared" si="1"/>
        <v>6.9627444628955426E-2</v>
      </c>
      <c r="D58" s="13" t="str">
        <f t="shared" si="2"/>
        <v/>
      </c>
    </row>
    <row r="59" spans="1:4" x14ac:dyDescent="0.3">
      <c r="A59" s="13">
        <f t="shared" si="3"/>
        <v>3.1000000000000014</v>
      </c>
      <c r="B59" s="13">
        <f t="shared" si="0"/>
        <v>6.899210945488185E-2</v>
      </c>
      <c r="C59" s="13">
        <f t="shared" si="1"/>
        <v>6.899210945488185E-2</v>
      </c>
      <c r="D59" s="13" t="str">
        <f t="shared" si="2"/>
        <v/>
      </c>
    </row>
    <row r="60" spans="1:4" x14ac:dyDescent="0.3">
      <c r="A60" s="13">
        <f t="shared" si="3"/>
        <v>3.2000000000000015</v>
      </c>
      <c r="B60" s="13">
        <f t="shared" si="0"/>
        <v>6.8362571575044273E-2</v>
      </c>
      <c r="C60" s="13">
        <f t="shared" si="1"/>
        <v>6.8362571575044273E-2</v>
      </c>
      <c r="D60" s="13" t="str">
        <f t="shared" si="2"/>
        <v/>
      </c>
    </row>
    <row r="61" spans="1:4" x14ac:dyDescent="0.3">
      <c r="A61" s="13">
        <f t="shared" si="3"/>
        <v>3.3000000000000016</v>
      </c>
      <c r="B61" s="13">
        <f t="shared" si="0"/>
        <v>6.7738778090403212E-2</v>
      </c>
      <c r="C61" s="13">
        <f t="shared" si="1"/>
        <v>6.7738778090403212E-2</v>
      </c>
      <c r="D61" s="13" t="str">
        <f t="shared" si="2"/>
        <v/>
      </c>
    </row>
    <row r="62" spans="1:4" x14ac:dyDescent="0.3">
      <c r="A62" s="13">
        <f t="shared" si="3"/>
        <v>3.4000000000000017</v>
      </c>
      <c r="B62" s="13">
        <f t="shared" si="0"/>
        <v>6.7120676584611322E-2</v>
      </c>
      <c r="C62" s="13">
        <f t="shared" si="1"/>
        <v>6.7120676584611322E-2</v>
      </c>
      <c r="D62" s="13" t="str">
        <f t="shared" si="2"/>
        <v/>
      </c>
    </row>
    <row r="63" spans="1:4" x14ac:dyDescent="0.3">
      <c r="A63" s="13">
        <f t="shared" si="3"/>
        <v>3.5000000000000018</v>
      </c>
      <c r="B63" s="13">
        <f t="shared" si="0"/>
        <v>6.6508215119608971E-2</v>
      </c>
      <c r="C63" s="13">
        <f t="shared" si="1"/>
        <v>6.6508215119608971E-2</v>
      </c>
      <c r="D63" s="13" t="str">
        <f t="shared" si="2"/>
        <v/>
      </c>
    </row>
    <row r="64" spans="1:4" x14ac:dyDescent="0.3">
      <c r="A64" s="13">
        <f t="shared" si="3"/>
        <v>3.6000000000000019</v>
      </c>
      <c r="B64" s="13">
        <f t="shared" si="0"/>
        <v>6.5901342231259888E-2</v>
      </c>
      <c r="C64" s="13">
        <f t="shared" si="1"/>
        <v>6.5901342231259888E-2</v>
      </c>
      <c r="D64" s="13" t="str">
        <f t="shared" si="2"/>
        <v/>
      </c>
    </row>
    <row r="65" spans="1:4" x14ac:dyDescent="0.3">
      <c r="A65" s="13">
        <f t="shared" si="3"/>
        <v>3.700000000000002</v>
      </c>
      <c r="B65" s="13">
        <f t="shared" si="0"/>
        <v>6.5300006925026799E-2</v>
      </c>
      <c r="C65" s="13">
        <f t="shared" si="1"/>
        <v>6.5300006925026799E-2</v>
      </c>
      <c r="D65" s="13" t="str">
        <f t="shared" si="2"/>
        <v/>
      </c>
    </row>
    <row r="66" spans="1:4" x14ac:dyDescent="0.3">
      <c r="A66" s="13">
        <f t="shared" si="3"/>
        <v>3.800000000000002</v>
      </c>
      <c r="B66" s="13">
        <f t="shared" si="0"/>
        <v>6.4704158671686399E-2</v>
      </c>
      <c r="C66" s="13">
        <f t="shared" si="1"/>
        <v>6.4704158671686399E-2</v>
      </c>
      <c r="D66" s="13" t="str">
        <f t="shared" si="2"/>
        <v/>
      </c>
    </row>
    <row r="67" spans="1:4" x14ac:dyDescent="0.3">
      <c r="A67" s="13">
        <f t="shared" si="3"/>
        <v>3.9000000000000021</v>
      </c>
      <c r="B67" s="13">
        <f t="shared" si="0"/>
        <v>6.4113747403083482E-2</v>
      </c>
      <c r="C67" s="13">
        <f t="shared" si="1"/>
        <v>6.4113747403083482E-2</v>
      </c>
      <c r="D67" s="13" t="str">
        <f t="shared" si="2"/>
        <v/>
      </c>
    </row>
    <row r="68" spans="1:4" x14ac:dyDescent="0.3">
      <c r="A68" s="13">
        <f t="shared" si="3"/>
        <v>4.0000000000000018</v>
      </c>
      <c r="B68" s="13">
        <f t="shared" si="0"/>
        <v>6.3528723507923796E-2</v>
      </c>
      <c r="C68" s="13">
        <f t="shared" si="1"/>
        <v>6.3528723507923796E-2</v>
      </c>
      <c r="D68" s="13" t="str">
        <f t="shared" si="2"/>
        <v/>
      </c>
    </row>
    <row r="69" spans="1:4" x14ac:dyDescent="0.3">
      <c r="A69" s="13">
        <f t="shared" si="3"/>
        <v>4.1000000000000014</v>
      </c>
      <c r="B69" s="13">
        <f t="shared" si="0"/>
        <v>6.2949037827605234E-2</v>
      </c>
      <c r="C69" s="13">
        <f t="shared" si="1"/>
        <v>6.2949037827605234E-2</v>
      </c>
      <c r="D69" s="13" t="str">
        <f t="shared" si="2"/>
        <v/>
      </c>
    </row>
    <row r="70" spans="1:4" x14ac:dyDescent="0.3">
      <c r="A70" s="13">
        <f t="shared" si="3"/>
        <v>4.2000000000000011</v>
      </c>
      <c r="B70" s="13">
        <f t="shared" si="0"/>
        <v>6.2374641652087191E-2</v>
      </c>
      <c r="C70" s="13">
        <f t="shared" si="1"/>
        <v>6.2374641652087191E-2</v>
      </c>
      <c r="D70" s="13" t="str">
        <f t="shared" si="2"/>
        <v/>
      </c>
    </row>
    <row r="71" spans="1:4" x14ac:dyDescent="0.3">
      <c r="A71" s="13">
        <f t="shared" si="3"/>
        <v>4.3000000000000007</v>
      </c>
      <c r="B71" s="13">
        <f t="shared" si="0"/>
        <v>6.1805486715797518E-2</v>
      </c>
      <c r="C71" s="13">
        <f t="shared" si="1"/>
        <v>6.1805486715797518E-2</v>
      </c>
      <c r="D71" s="13" t="str">
        <f t="shared" si="2"/>
        <v/>
      </c>
    </row>
    <row r="72" spans="1:4" x14ac:dyDescent="0.3">
      <c r="A72" s="13">
        <f t="shared" si="3"/>
        <v>4.4000000000000004</v>
      </c>
      <c r="B72" s="13">
        <f t="shared" si="0"/>
        <v>6.1241525193576812E-2</v>
      </c>
      <c r="C72" s="13">
        <f t="shared" si="1"/>
        <v>6.1241525193576812E-2</v>
      </c>
      <c r="D72" s="13" t="str">
        <f t="shared" si="2"/>
        <v/>
      </c>
    </row>
    <row r="73" spans="1:4" x14ac:dyDescent="0.3">
      <c r="A73" s="13">
        <f t="shared" si="3"/>
        <v>4.5</v>
      </c>
      <c r="B73" s="13">
        <f t="shared" si="0"/>
        <v>6.068270969665978E-2</v>
      </c>
      <c r="C73" s="13">
        <f t="shared" si="1"/>
        <v>6.068270969665978E-2</v>
      </c>
      <c r="D73" s="13" t="str">
        <f t="shared" si="2"/>
        <v/>
      </c>
    </row>
    <row r="74" spans="1:4" x14ac:dyDescent="0.3">
      <c r="A74" s="13">
        <f t="shared" si="3"/>
        <v>4.5999999999999996</v>
      </c>
      <c r="B74" s="13">
        <f t="shared" si="0"/>
        <v>6.0128993268693233E-2</v>
      </c>
      <c r="C74" s="13">
        <f t="shared" si="1"/>
        <v>6.0128993268693233E-2</v>
      </c>
      <c r="D74" s="13" t="str">
        <f t="shared" si="2"/>
        <v/>
      </c>
    </row>
    <row r="75" spans="1:4" x14ac:dyDescent="0.3">
      <c r="A75" s="13">
        <f t="shared" si="3"/>
        <v>4.6999999999999993</v>
      </c>
      <c r="B75" s="13">
        <f t="shared" si="0"/>
        <v>5.9580329381790399E-2</v>
      </c>
      <c r="C75" s="13">
        <f t="shared" si="1"/>
        <v>5.9580329381790399E-2</v>
      </c>
      <c r="D75" s="13" t="str">
        <f t="shared" si="2"/>
        <v/>
      </c>
    </row>
    <row r="76" spans="1:4" x14ac:dyDescent="0.3">
      <c r="A76" s="13">
        <f t="shared" si="3"/>
        <v>4.7999999999999989</v>
      </c>
      <c r="B76" s="13">
        <f t="shared" si="0"/>
        <v>5.9036671932621292E-2</v>
      </c>
      <c r="C76" s="13">
        <f t="shared" si="1"/>
        <v>5.9036671932621292E-2</v>
      </c>
      <c r="D76" s="13" t="str">
        <f t="shared" si="2"/>
        <v/>
      </c>
    </row>
    <row r="77" spans="1:4" x14ac:dyDescent="0.3">
      <c r="A77" s="13">
        <f t="shared" si="3"/>
        <v>4.8999999999999986</v>
      </c>
      <c r="B77" s="13">
        <f t="shared" si="0"/>
        <v>5.8497975238538703E-2</v>
      </c>
      <c r="C77" s="13">
        <f t="shared" si="1"/>
        <v>5.8497975238538703E-2</v>
      </c>
      <c r="D77" s="13" t="str">
        <f t="shared" si="2"/>
        <v/>
      </c>
    </row>
    <row r="78" spans="1:4" x14ac:dyDescent="0.3">
      <c r="A78" s="13">
        <f t="shared" si="3"/>
        <v>4.9999999999999982</v>
      </c>
      <c r="B78" s="13">
        <f t="shared" si="0"/>
        <v>5.7964194033739563E-2</v>
      </c>
      <c r="C78" s="13">
        <f t="shared" si="1"/>
        <v>5.7964194033739563E-2</v>
      </c>
      <c r="D78" s="13" t="str">
        <f t="shared" si="2"/>
        <v/>
      </c>
    </row>
    <row r="79" spans="1:4" x14ac:dyDescent="0.3">
      <c r="A79" s="13">
        <f t="shared" si="3"/>
        <v>5.0999999999999979</v>
      </c>
      <c r="B79" s="13">
        <f t="shared" si="0"/>
        <v>5.7435283465461354E-2</v>
      </c>
      <c r="C79" s="13">
        <f t="shared" si="1"/>
        <v>5.7435283465461354E-2</v>
      </c>
      <c r="D79" s="13" t="str">
        <f t="shared" si="2"/>
        <v/>
      </c>
    </row>
    <row r="80" spans="1:4" x14ac:dyDescent="0.3">
      <c r="A80" s="13">
        <f t="shared" si="3"/>
        <v>5.1999999999999975</v>
      </c>
      <c r="B80" s="13">
        <f t="shared" si="0"/>
        <v>5.6911199090213166E-2</v>
      </c>
      <c r="C80" s="13">
        <f t="shared" si="1"/>
        <v>5.6911199090213166E-2</v>
      </c>
      <c r="D80" s="13" t="str">
        <f t="shared" si="2"/>
        <v/>
      </c>
    </row>
    <row r="81" spans="1:4" x14ac:dyDescent="0.3">
      <c r="A81" s="13">
        <f t="shared" si="3"/>
        <v>5.2999999999999972</v>
      </c>
      <c r="B81" s="13">
        <f t="shared" si="0"/>
        <v>5.6391896870041203E-2</v>
      </c>
      <c r="C81" s="13">
        <f t="shared" si="1"/>
        <v>5.6391896870041203E-2</v>
      </c>
      <c r="D81" s="13" t="str">
        <f t="shared" si="2"/>
        <v/>
      </c>
    </row>
    <row r="82" spans="1:4" x14ac:dyDescent="0.3">
      <c r="A82" s="13">
        <f t="shared" si="3"/>
        <v>5.3999999999999968</v>
      </c>
      <c r="B82" s="13">
        <f t="shared" si="0"/>
        <v>5.5877333168828362E-2</v>
      </c>
      <c r="C82" s="13">
        <f t="shared" si="1"/>
        <v>5.5877333168828362E-2</v>
      </c>
      <c r="D82" s="13" t="str">
        <f t="shared" si="2"/>
        <v/>
      </c>
    </row>
    <row r="83" spans="1:4" x14ac:dyDescent="0.3">
      <c r="A83" s="13">
        <f t="shared" si="3"/>
        <v>5.4999999999999964</v>
      </c>
      <c r="B83" s="13">
        <f t="shared" si="0"/>
        <v>5.5367464748627547E-2</v>
      </c>
      <c r="C83" s="13">
        <f t="shared" si="1"/>
        <v>5.5367464748627547E-2</v>
      </c>
      <c r="D83" s="13" t="str">
        <f t="shared" si="2"/>
        <v/>
      </c>
    </row>
    <row r="84" spans="1:4" x14ac:dyDescent="0.3">
      <c r="A84" s="13">
        <f t="shared" si="3"/>
        <v>5.5999999999999961</v>
      </c>
      <c r="B84" s="13">
        <f t="shared" si="0"/>
        <v>5.4862248766028458E-2</v>
      </c>
      <c r="C84" s="13">
        <f t="shared" si="1"/>
        <v>5.4862248766028458E-2</v>
      </c>
      <c r="D84" s="13" t="str">
        <f t="shared" si="2"/>
        <v/>
      </c>
    </row>
    <row r="85" spans="1:4" x14ac:dyDescent="0.3">
      <c r="A85" s="13">
        <f t="shared" si="3"/>
        <v>5.6999999999999957</v>
      </c>
      <c r="B85" s="13">
        <f t="shared" si="0"/>
        <v>5.436164276855749E-2</v>
      </c>
      <c r="C85" s="13">
        <f t="shared" si="1"/>
        <v>5.436164276855749E-2</v>
      </c>
      <c r="D85" s="13" t="str">
        <f t="shared" si="2"/>
        <v/>
      </c>
    </row>
    <row r="86" spans="1:4" x14ac:dyDescent="0.3">
      <c r="A86" s="13">
        <f t="shared" si="3"/>
        <v>5.7999999999999954</v>
      </c>
      <c r="B86" s="13">
        <f t="shared" si="0"/>
        <v>5.3865604691110597E-2</v>
      </c>
      <c r="C86" s="13">
        <f t="shared" si="1"/>
        <v>5.3865604691110597E-2</v>
      </c>
      <c r="D86" s="13" t="str">
        <f t="shared" si="2"/>
        <v/>
      </c>
    </row>
    <row r="87" spans="1:4" x14ac:dyDescent="0.3">
      <c r="A87" s="13">
        <f t="shared" si="3"/>
        <v>5.899999999999995</v>
      </c>
      <c r="B87" s="13">
        <f t="shared" si="0"/>
        <v>5.3374092852418557E-2</v>
      </c>
      <c r="C87" s="13">
        <f t="shared" si="1"/>
        <v>5.3374092852418557E-2</v>
      </c>
      <c r="D87" s="13" t="str">
        <f t="shared" si="2"/>
        <v/>
      </c>
    </row>
    <row r="88" spans="1:4" x14ac:dyDescent="0.3">
      <c r="A88" s="13">
        <f t="shared" si="3"/>
        <v>5.9999999999999947</v>
      </c>
      <c r="B88" s="13">
        <f t="shared" si="0"/>
        <v>5.2887065951544639E-2</v>
      </c>
      <c r="C88" s="13">
        <f t="shared" si="1"/>
        <v>5.2887065951544639E-2</v>
      </c>
      <c r="D88" s="13" t="str">
        <f t="shared" si="2"/>
        <v/>
      </c>
    </row>
    <row r="89" spans="1:4" x14ac:dyDescent="0.3">
      <c r="A89" s="13">
        <f t="shared" si="3"/>
        <v>6.0999999999999943</v>
      </c>
      <c r="B89" s="13">
        <f t="shared" si="0"/>
        <v>5.2404483064414066E-2</v>
      </c>
      <c r="C89" s="13">
        <f t="shared" si="1"/>
        <v>5.2404483064414066E-2</v>
      </c>
      <c r="D89" s="13" t="str">
        <f t="shared" si="2"/>
        <v/>
      </c>
    </row>
    <row r="90" spans="1:4" x14ac:dyDescent="0.3">
      <c r="A90" s="13">
        <f t="shared" si="3"/>
        <v>6.199999999999994</v>
      </c>
      <c r="B90" s="13">
        <f t="shared" si="0"/>
        <v>5.1926303640375295E-2</v>
      </c>
      <c r="C90" s="13">
        <f t="shared" si="1"/>
        <v>5.1926303640375295E-2</v>
      </c>
      <c r="D90" s="13" t="str">
        <f t="shared" si="2"/>
        <v/>
      </c>
    </row>
    <row r="91" spans="1:4" x14ac:dyDescent="0.3">
      <c r="A91" s="13">
        <f t="shared" si="3"/>
        <v>6.2999999999999936</v>
      </c>
      <c r="B91" s="13">
        <f t="shared" si="0"/>
        <v>5.1452487498792582E-2</v>
      </c>
      <c r="C91" s="13">
        <f t="shared" si="1"/>
        <v>5.1452487498792582E-2</v>
      </c>
      <c r="D91" s="13" t="str">
        <f t="shared" si="2"/>
        <v/>
      </c>
    </row>
    <row r="92" spans="1:4" x14ac:dyDescent="0.3">
      <c r="A92" s="13">
        <f t="shared" si="3"/>
        <v>6.3999999999999932</v>
      </c>
      <c r="B92" s="13">
        <f t="shared" si="0"/>
        <v>5.0982994825669689E-2</v>
      </c>
      <c r="C92" s="13">
        <f t="shared" si="1"/>
        <v>5.0982994825669689E-2</v>
      </c>
      <c r="D92" s="13" t="str">
        <f t="shared" si="2"/>
        <v/>
      </c>
    </row>
    <row r="93" spans="1:4" x14ac:dyDescent="0.3">
      <c r="A93" s="13">
        <f t="shared" si="3"/>
        <v>6.4999999999999929</v>
      </c>
      <c r="B93" s="13">
        <f t="shared" ref="B93:B156" si="4">EXPONDIST(A93,1/$C$14,0)</f>
        <v>5.051778617030437E-2</v>
      </c>
      <c r="C93" s="13">
        <f t="shared" ref="C93:C156" si="5">IF(A93&lt;$D$18,B93,"")</f>
        <v>5.051778617030437E-2</v>
      </c>
      <c r="D93" s="13" t="str">
        <f t="shared" ref="D93:D156" si="6">IF(A93&gt;$D$23,B93,"")</f>
        <v/>
      </c>
    </row>
    <row r="94" spans="1:4" x14ac:dyDescent="0.3">
      <c r="A94" s="13">
        <f t="shared" ref="A94:A157" si="7">A93+0.1</f>
        <v>6.5999999999999925</v>
      </c>
      <c r="B94" s="13">
        <f t="shared" si="4"/>
        <v>5.0056822441973396E-2</v>
      </c>
      <c r="C94" s="13">
        <f t="shared" si="5"/>
        <v>5.0056822441973396E-2</v>
      </c>
      <c r="D94" s="13" t="str">
        <f t="shared" si="6"/>
        <v/>
      </c>
    </row>
    <row r="95" spans="1:4" x14ac:dyDescent="0.3">
      <c r="A95" s="13">
        <f t="shared" si="7"/>
        <v>6.6999999999999922</v>
      </c>
      <c r="B95" s="13">
        <f t="shared" si="4"/>
        <v>4.9600064906647798E-2</v>
      </c>
      <c r="C95" s="13">
        <f t="shared" si="5"/>
        <v>4.9600064906647798E-2</v>
      </c>
      <c r="D95" s="13" t="str">
        <f t="shared" si="6"/>
        <v/>
      </c>
    </row>
    <row r="96" spans="1:4" x14ac:dyDescent="0.3">
      <c r="A96" s="13">
        <f t="shared" si="7"/>
        <v>6.7999999999999918</v>
      </c>
      <c r="B96" s="13">
        <f t="shared" si="4"/>
        <v>4.9147475183738139E-2</v>
      </c>
      <c r="C96" s="13">
        <f t="shared" si="5"/>
        <v>4.9147475183738139E-2</v>
      </c>
      <c r="D96" s="13" t="str">
        <f t="shared" si="6"/>
        <v/>
      </c>
    </row>
    <row r="97" spans="1:4" x14ac:dyDescent="0.3">
      <c r="A97" s="13">
        <f t="shared" si="7"/>
        <v>6.8999999999999915</v>
      </c>
      <c r="B97" s="13">
        <f t="shared" si="4"/>
        <v>4.8699015242869487E-2</v>
      </c>
      <c r="C97" s="13">
        <f t="shared" si="5"/>
        <v>4.8699015242869487E-2</v>
      </c>
      <c r="D97" s="13" t="str">
        <f t="shared" si="6"/>
        <v/>
      </c>
    </row>
    <row r="98" spans="1:4" x14ac:dyDescent="0.3">
      <c r="A98" s="13">
        <f t="shared" si="7"/>
        <v>6.9999999999999911</v>
      </c>
      <c r="B98" s="13">
        <f t="shared" si="4"/>
        <v>4.8254647400685691E-2</v>
      </c>
      <c r="C98" s="13">
        <f t="shared" si="5"/>
        <v>4.8254647400685691E-2</v>
      </c>
      <c r="D98" s="13" t="str">
        <f t="shared" si="6"/>
        <v/>
      </c>
    </row>
    <row r="99" spans="1:4" x14ac:dyDescent="0.3">
      <c r="A99" s="13">
        <f t="shared" si="7"/>
        <v>7.0999999999999908</v>
      </c>
      <c r="B99" s="13">
        <f t="shared" si="4"/>
        <v>4.7814334317683005E-2</v>
      </c>
      <c r="C99" s="13">
        <f t="shared" si="5"/>
        <v>4.7814334317683005E-2</v>
      </c>
      <c r="D99" s="13" t="str">
        <f t="shared" si="6"/>
        <v/>
      </c>
    </row>
    <row r="100" spans="1:4" x14ac:dyDescent="0.3">
      <c r="A100" s="13">
        <f t="shared" si="7"/>
        <v>7.1999999999999904</v>
      </c>
      <c r="B100" s="13">
        <f t="shared" si="4"/>
        <v>4.7378038995072473E-2</v>
      </c>
      <c r="C100" s="13">
        <f t="shared" si="5"/>
        <v>4.7378038995072473E-2</v>
      </c>
      <c r="D100" s="13" t="str">
        <f t="shared" si="6"/>
        <v/>
      </c>
    </row>
    <row r="101" spans="1:4" x14ac:dyDescent="0.3">
      <c r="A101" s="13">
        <f t="shared" si="7"/>
        <v>7.2999999999999901</v>
      </c>
      <c r="B101" s="13">
        <f t="shared" si="4"/>
        <v>4.6945724771670944E-2</v>
      </c>
      <c r="C101" s="13">
        <f t="shared" si="5"/>
        <v>4.6945724771670944E-2</v>
      </c>
      <c r="D101" s="13" t="str">
        <f t="shared" si="6"/>
        <v/>
      </c>
    </row>
    <row r="102" spans="1:4" x14ac:dyDescent="0.3">
      <c r="A102" s="13">
        <f t="shared" si="7"/>
        <v>7.3999999999999897</v>
      </c>
      <c r="B102" s="13">
        <f t="shared" si="4"/>
        <v>4.6517355320820589E-2</v>
      </c>
      <c r="C102" s="13">
        <f t="shared" si="5"/>
        <v>4.6517355320820589E-2</v>
      </c>
      <c r="D102" s="13" t="str">
        <f t="shared" si="6"/>
        <v/>
      </c>
    </row>
    <row r="103" spans="1:4" x14ac:dyDescent="0.3">
      <c r="A103" s="13">
        <f t="shared" si="7"/>
        <v>7.4999999999999893</v>
      </c>
      <c r="B103" s="13">
        <f t="shared" si="4"/>
        <v>4.6092894647336298E-2</v>
      </c>
      <c r="C103" s="13">
        <f t="shared" si="5"/>
        <v>4.6092894647336298E-2</v>
      </c>
      <c r="D103" s="13" t="str">
        <f t="shared" si="6"/>
        <v/>
      </c>
    </row>
    <row r="104" spans="1:4" x14ac:dyDescent="0.3">
      <c r="A104" s="13">
        <f t="shared" si="7"/>
        <v>7.599999999999989</v>
      </c>
      <c r="B104" s="13">
        <f t="shared" si="4"/>
        <v>4.5672307084481195E-2</v>
      </c>
      <c r="C104" s="13">
        <f t="shared" si="5"/>
        <v>4.5672307084481195E-2</v>
      </c>
      <c r="D104" s="13" t="str">
        <f t="shared" si="6"/>
        <v/>
      </c>
    </row>
    <row r="105" spans="1:4" x14ac:dyDescent="0.3">
      <c r="A105" s="13">
        <f t="shared" si="7"/>
        <v>7.6999999999999886</v>
      </c>
      <c r="B105" s="13">
        <f t="shared" si="4"/>
        <v>4.5255557290969556E-2</v>
      </c>
      <c r="C105" s="13">
        <f t="shared" si="5"/>
        <v>4.5255557290969556E-2</v>
      </c>
      <c r="D105" s="13" t="str">
        <f t="shared" si="6"/>
        <v/>
      </c>
    </row>
    <row r="106" spans="1:4" x14ac:dyDescent="0.3">
      <c r="A106" s="13">
        <f t="shared" si="7"/>
        <v>7.7999999999999883</v>
      </c>
      <c r="B106" s="13">
        <f t="shared" si="4"/>
        <v>4.4842610247997107E-2</v>
      </c>
      <c r="C106" s="13">
        <f t="shared" si="5"/>
        <v>4.4842610247997107E-2</v>
      </c>
      <c r="D106" s="13" t="str">
        <f t="shared" si="6"/>
        <v/>
      </c>
    </row>
    <row r="107" spans="1:4" x14ac:dyDescent="0.3">
      <c r="A107" s="13">
        <f t="shared" si="7"/>
        <v>7.8999999999999879</v>
      </c>
      <c r="B107" s="13">
        <f t="shared" si="4"/>
        <v>4.443343125629852E-2</v>
      </c>
      <c r="C107" s="13">
        <f t="shared" si="5"/>
        <v>4.443343125629852E-2</v>
      </c>
      <c r="D107" s="13" t="str">
        <f t="shared" si="6"/>
        <v/>
      </c>
    </row>
    <row r="108" spans="1:4" x14ac:dyDescent="0.3">
      <c r="A108" s="13">
        <f t="shared" si="7"/>
        <v>7.9999999999999876</v>
      </c>
      <c r="B108" s="13">
        <f t="shared" si="4"/>
        <v>4.4027985933231657E-2</v>
      </c>
      <c r="C108" s="13">
        <f t="shared" si="5"/>
        <v>4.4027985933231657E-2</v>
      </c>
      <c r="D108" s="13" t="str">
        <f t="shared" si="6"/>
        <v/>
      </c>
    </row>
    <row r="109" spans="1:4" x14ac:dyDescent="0.3">
      <c r="A109" s="13">
        <f t="shared" si="7"/>
        <v>8.0999999999999872</v>
      </c>
      <c r="B109" s="13">
        <f t="shared" si="4"/>
        <v>4.3626240209888444E-2</v>
      </c>
      <c r="C109" s="13">
        <f t="shared" si="5"/>
        <v>4.3626240209888444E-2</v>
      </c>
      <c r="D109" s="13" t="str">
        <f t="shared" si="6"/>
        <v/>
      </c>
    </row>
    <row r="110" spans="1:4" x14ac:dyDescent="0.3">
      <c r="A110" s="13">
        <f t="shared" si="7"/>
        <v>8.1999999999999869</v>
      </c>
      <c r="B110" s="13">
        <f t="shared" si="4"/>
        <v>4.3228160328232151E-2</v>
      </c>
      <c r="C110" s="13">
        <f t="shared" si="5"/>
        <v>4.3228160328232151E-2</v>
      </c>
      <c r="D110" s="13" t="str">
        <f t="shared" si="6"/>
        <v/>
      </c>
    </row>
    <row r="111" spans="1:4" x14ac:dyDescent="0.3">
      <c r="A111" s="13">
        <f t="shared" si="7"/>
        <v>8.2999999999999865</v>
      </c>
      <c r="B111" s="13">
        <f t="shared" si="4"/>
        <v>4.2833712838260693E-2</v>
      </c>
      <c r="C111" s="13">
        <f t="shared" si="5"/>
        <v>4.2833712838260693E-2</v>
      </c>
      <c r="D111" s="13" t="str">
        <f t="shared" si="6"/>
        <v/>
      </c>
    </row>
    <row r="112" spans="1:4" x14ac:dyDescent="0.3">
      <c r="A112" s="13">
        <f t="shared" si="7"/>
        <v>8.3999999999999861</v>
      </c>
      <c r="B112" s="13">
        <f t="shared" si="4"/>
        <v>4.2442864595195959E-2</v>
      </c>
      <c r="C112" s="13">
        <f t="shared" si="5"/>
        <v>4.2442864595195959E-2</v>
      </c>
      <c r="D112" s="13" t="str">
        <f t="shared" si="6"/>
        <v/>
      </c>
    </row>
    <row r="113" spans="1:4" x14ac:dyDescent="0.3">
      <c r="A113" s="13">
        <f t="shared" si="7"/>
        <v>8.4999999999999858</v>
      </c>
      <c r="B113" s="13">
        <f t="shared" si="4"/>
        <v>4.205558275669867E-2</v>
      </c>
      <c r="C113" s="13">
        <f t="shared" si="5"/>
        <v>4.205558275669867E-2</v>
      </c>
      <c r="D113" s="13" t="str">
        <f t="shared" si="6"/>
        <v/>
      </c>
    </row>
    <row r="114" spans="1:4" x14ac:dyDescent="0.3">
      <c r="A114" s="13">
        <f t="shared" si="7"/>
        <v>8.5999999999999854</v>
      </c>
      <c r="B114" s="13">
        <f t="shared" si="4"/>
        <v>4.1671834780108684E-2</v>
      </c>
      <c r="C114" s="13">
        <f t="shared" si="5"/>
        <v>4.1671834780108684E-2</v>
      </c>
      <c r="D114" s="13" t="str">
        <f t="shared" si="6"/>
        <v/>
      </c>
    </row>
    <row r="115" spans="1:4" x14ac:dyDescent="0.3">
      <c r="A115" s="13">
        <f t="shared" si="7"/>
        <v>8.6999999999999851</v>
      </c>
      <c r="B115" s="13">
        <f t="shared" si="4"/>
        <v>4.1291588419710507E-2</v>
      </c>
      <c r="C115" s="13">
        <f t="shared" si="5"/>
        <v>4.1291588419710507E-2</v>
      </c>
      <c r="D115" s="13" t="str">
        <f t="shared" si="6"/>
        <v/>
      </c>
    </row>
    <row r="116" spans="1:4" x14ac:dyDescent="0.3">
      <c r="A116" s="13">
        <f t="shared" si="7"/>
        <v>8.7999999999999847</v>
      </c>
      <c r="B116" s="13">
        <f t="shared" si="4"/>
        <v>4.0914811724023732E-2</v>
      </c>
      <c r="C116" s="13">
        <f t="shared" si="5"/>
        <v>4.0914811724023732E-2</v>
      </c>
      <c r="D116" s="13" t="str">
        <f t="shared" si="6"/>
        <v/>
      </c>
    </row>
    <row r="117" spans="1:4" x14ac:dyDescent="0.3">
      <c r="A117" s="13">
        <f t="shared" si="7"/>
        <v>8.8999999999999844</v>
      </c>
      <c r="B117" s="13">
        <f t="shared" si="4"/>
        <v>4.0541473033118218E-2</v>
      </c>
      <c r="C117" s="13">
        <f t="shared" si="5"/>
        <v>4.0541473033118218E-2</v>
      </c>
      <c r="D117" s="13" t="str">
        <f t="shared" si="6"/>
        <v/>
      </c>
    </row>
    <row r="118" spans="1:4" x14ac:dyDescent="0.3">
      <c r="A118" s="13">
        <f t="shared" si="7"/>
        <v>8.999999999999984</v>
      </c>
      <c r="B118" s="13">
        <f t="shared" si="4"/>
        <v>4.017154097595374E-2</v>
      </c>
      <c r="C118" s="13">
        <f t="shared" si="5"/>
        <v>4.017154097595374E-2</v>
      </c>
      <c r="D118" s="13" t="str">
        <f t="shared" si="6"/>
        <v/>
      </c>
    </row>
    <row r="119" spans="1:4" x14ac:dyDescent="0.3">
      <c r="A119" s="13">
        <f t="shared" si="7"/>
        <v>9.0999999999999837</v>
      </c>
      <c r="B119" s="13">
        <f t="shared" si="4"/>
        <v>3.9804984467743935E-2</v>
      </c>
      <c r="C119" s="13">
        <f t="shared" si="5"/>
        <v>3.9804984467743935E-2</v>
      </c>
      <c r="D119" s="13" t="str">
        <f t="shared" si="6"/>
        <v/>
      </c>
    </row>
    <row r="120" spans="1:4" x14ac:dyDescent="0.3">
      <c r="A120" s="13">
        <f t="shared" si="7"/>
        <v>9.1999999999999833</v>
      </c>
      <c r="B120" s="13">
        <f t="shared" si="4"/>
        <v>3.9441772707344308E-2</v>
      </c>
      <c r="C120" s="13">
        <f t="shared" si="5"/>
        <v>3.9441772707344308E-2</v>
      </c>
      <c r="D120" s="13" t="str">
        <f t="shared" si="6"/>
        <v/>
      </c>
    </row>
    <row r="121" spans="1:4" x14ac:dyDescent="0.3">
      <c r="A121" s="13">
        <f t="shared" si="7"/>
        <v>9.2999999999999829</v>
      </c>
      <c r="B121" s="13">
        <f t="shared" si="4"/>
        <v>3.908187517466407E-2</v>
      </c>
      <c r="C121" s="13">
        <f t="shared" si="5"/>
        <v>3.908187517466407E-2</v>
      </c>
      <c r="D121" s="13" t="str">
        <f t="shared" si="6"/>
        <v/>
      </c>
    </row>
    <row r="122" spans="1:4" x14ac:dyDescent="0.3">
      <c r="A122" s="13">
        <f t="shared" si="7"/>
        <v>9.3999999999999826</v>
      </c>
      <c r="B122" s="13">
        <f t="shared" si="4"/>
        <v>3.8725261628101547E-2</v>
      </c>
      <c r="C122" s="13">
        <f t="shared" si="5"/>
        <v>3.8725261628101547E-2</v>
      </c>
      <c r="D122" s="13" t="str">
        <f t="shared" si="6"/>
        <v/>
      </c>
    </row>
    <row r="123" spans="1:4" x14ac:dyDescent="0.3">
      <c r="A123" s="13">
        <f t="shared" si="7"/>
        <v>9.4999999999999822</v>
      </c>
      <c r="B123" s="13">
        <f t="shared" si="4"/>
        <v>3.8371902102003086E-2</v>
      </c>
      <c r="C123" s="13">
        <f t="shared" si="5"/>
        <v>3.8371902102003086E-2</v>
      </c>
      <c r="D123" s="13" t="str">
        <f t="shared" si="6"/>
        <v/>
      </c>
    </row>
    <row r="124" spans="1:4" x14ac:dyDescent="0.3">
      <c r="A124" s="13">
        <f t="shared" si="7"/>
        <v>9.5999999999999819</v>
      </c>
      <c r="B124" s="13">
        <f t="shared" si="4"/>
        <v>3.8021766904145021E-2</v>
      </c>
      <c r="C124" s="13">
        <f t="shared" si="5"/>
        <v>3.8021766904145021E-2</v>
      </c>
      <c r="D124" s="13" t="str">
        <f t="shared" si="6"/>
        <v/>
      </c>
    </row>
    <row r="125" spans="1:4" x14ac:dyDescent="0.3">
      <c r="A125" s="13">
        <f t="shared" si="7"/>
        <v>9.6999999999999815</v>
      </c>
      <c r="B125" s="13">
        <f t="shared" si="4"/>
        <v>3.7674826613238753E-2</v>
      </c>
      <c r="C125" s="13">
        <f t="shared" si="5"/>
        <v>3.7674826613238753E-2</v>
      </c>
      <c r="D125" s="13" t="str">
        <f t="shared" si="6"/>
        <v/>
      </c>
    </row>
    <row r="126" spans="1:4" x14ac:dyDescent="0.3">
      <c r="A126" s="13">
        <f t="shared" si="7"/>
        <v>9.7999999999999812</v>
      </c>
      <c r="B126" s="13">
        <f t="shared" si="4"/>
        <v>3.7331052076458468E-2</v>
      </c>
      <c r="C126" s="13">
        <f t="shared" si="5"/>
        <v>3.7331052076458468E-2</v>
      </c>
      <c r="D126" s="13" t="str">
        <f t="shared" si="6"/>
        <v/>
      </c>
    </row>
    <row r="127" spans="1:4" x14ac:dyDescent="0.3">
      <c r="A127" s="13">
        <f t="shared" si="7"/>
        <v>9.8999999999999808</v>
      </c>
      <c r="B127" s="13">
        <f t="shared" si="4"/>
        <v>3.6990414406991509E-2</v>
      </c>
      <c r="C127" s="13">
        <f t="shared" si="5"/>
        <v>3.6990414406991509E-2</v>
      </c>
      <c r="D127" s="13" t="str">
        <f t="shared" si="6"/>
        <v/>
      </c>
    </row>
    <row r="128" spans="1:4" x14ac:dyDescent="0.3">
      <c r="A128" s="13">
        <f t="shared" si="7"/>
        <v>9.9999999999999805</v>
      </c>
      <c r="B128" s="13">
        <f t="shared" si="4"/>
        <v>3.6652884981611074E-2</v>
      </c>
      <c r="C128" s="13">
        <f t="shared" si="5"/>
        <v>3.6652884981611074E-2</v>
      </c>
      <c r="D128" s="13" t="str">
        <f t="shared" si="6"/>
        <v/>
      </c>
    </row>
    <row r="129" spans="1:4" x14ac:dyDescent="0.3">
      <c r="A129" s="13">
        <f t="shared" si="7"/>
        <v>10.09999999999998</v>
      </c>
      <c r="B129" s="13">
        <f t="shared" si="4"/>
        <v>3.6318435438270999E-2</v>
      </c>
      <c r="C129" s="13" t="str">
        <f t="shared" si="5"/>
        <v/>
      </c>
      <c r="D129" s="13" t="str">
        <f t="shared" si="6"/>
        <v/>
      </c>
    </row>
    <row r="130" spans="1:4" x14ac:dyDescent="0.3">
      <c r="A130" s="13">
        <f t="shared" si="7"/>
        <v>10.19999999999998</v>
      </c>
      <c r="B130" s="13">
        <f t="shared" si="4"/>
        <v>3.5987037673722584E-2</v>
      </c>
      <c r="C130" s="13" t="str">
        <f t="shared" si="5"/>
        <v/>
      </c>
      <c r="D130" s="13" t="str">
        <f t="shared" si="6"/>
        <v/>
      </c>
    </row>
    <row r="131" spans="1:4" x14ac:dyDescent="0.3">
      <c r="A131" s="13">
        <f t="shared" si="7"/>
        <v>10.299999999999979</v>
      </c>
      <c r="B131" s="13">
        <f t="shared" si="4"/>
        <v>3.5658663841153133E-2</v>
      </c>
      <c r="C131" s="13" t="str">
        <f t="shared" si="5"/>
        <v/>
      </c>
      <c r="D131" s="13" t="str">
        <f t="shared" si="6"/>
        <v/>
      </c>
    </row>
    <row r="132" spans="1:4" x14ac:dyDescent="0.3">
      <c r="A132" s="13">
        <f t="shared" si="7"/>
        <v>10.399999999999979</v>
      </c>
      <c r="B132" s="13">
        <f t="shared" si="4"/>
        <v>3.5333286347846014E-2</v>
      </c>
      <c r="C132" s="13" t="str">
        <f t="shared" si="5"/>
        <v/>
      </c>
      <c r="D132" s="13" t="str">
        <f t="shared" si="6"/>
        <v/>
      </c>
    </row>
    <row r="133" spans="1:4" x14ac:dyDescent="0.3">
      <c r="A133" s="13">
        <f t="shared" si="7"/>
        <v>10.499999999999979</v>
      </c>
      <c r="B133" s="13">
        <f t="shared" si="4"/>
        <v>3.5010877852862048E-2</v>
      </c>
      <c r="C133" s="13" t="str">
        <f t="shared" si="5"/>
        <v/>
      </c>
      <c r="D133" s="13" t="str">
        <f t="shared" si="6"/>
        <v/>
      </c>
    </row>
    <row r="134" spans="1:4" x14ac:dyDescent="0.3">
      <c r="A134" s="13">
        <f t="shared" si="7"/>
        <v>10.599999999999978</v>
      </c>
      <c r="B134" s="13">
        <f t="shared" si="4"/>
        <v>3.4691411264742192E-2</v>
      </c>
      <c r="C134" s="13" t="str">
        <f t="shared" si="5"/>
        <v/>
      </c>
      <c r="D134" s="13" t="str">
        <f t="shared" si="6"/>
        <v/>
      </c>
    </row>
    <row r="135" spans="1:4" x14ac:dyDescent="0.3">
      <c r="A135" s="13">
        <f t="shared" si="7"/>
        <v>10.699999999999978</v>
      </c>
      <c r="B135" s="13">
        <f t="shared" si="4"/>
        <v>3.4374859739230983E-2</v>
      </c>
      <c r="C135" s="13" t="str">
        <f t="shared" si="5"/>
        <v/>
      </c>
      <c r="D135" s="13" t="str">
        <f t="shared" si="6"/>
        <v/>
      </c>
    </row>
    <row r="136" spans="1:4" x14ac:dyDescent="0.3">
      <c r="A136" s="13">
        <f t="shared" si="7"/>
        <v>10.799999999999978</v>
      </c>
      <c r="B136" s="13">
        <f t="shared" si="4"/>
        <v>3.4061196677020927E-2</v>
      </c>
      <c r="C136" s="13" t="str">
        <f t="shared" si="5"/>
        <v/>
      </c>
      <c r="D136" s="13" t="str">
        <f t="shared" si="6"/>
        <v/>
      </c>
    </row>
    <row r="137" spans="1:4" x14ac:dyDescent="0.3">
      <c r="A137" s="13">
        <f t="shared" si="7"/>
        <v>10.899999999999977</v>
      </c>
      <c r="B137" s="13">
        <f t="shared" si="4"/>
        <v>3.3750395721517376E-2</v>
      </c>
      <c r="C137" s="13" t="str">
        <f t="shared" si="5"/>
        <v/>
      </c>
      <c r="D137" s="13" t="str">
        <f t="shared" si="6"/>
        <v/>
      </c>
    </row>
    <row r="138" spans="1:4" x14ac:dyDescent="0.3">
      <c r="A138" s="13">
        <f t="shared" si="7"/>
        <v>10.999999999999977</v>
      </c>
      <c r="B138" s="13">
        <f t="shared" si="4"/>
        <v>3.3442430756623849E-2</v>
      </c>
      <c r="C138" s="13" t="str">
        <f t="shared" si="5"/>
        <v/>
      </c>
      <c r="D138" s="13" t="str">
        <f t="shared" si="6"/>
        <v/>
      </c>
    </row>
    <row r="139" spans="1:4" x14ac:dyDescent="0.3">
      <c r="A139" s="13">
        <f t="shared" si="7"/>
        <v>11.099999999999977</v>
      </c>
      <c r="B139" s="13">
        <f t="shared" si="4"/>
        <v>3.3137275904547493E-2</v>
      </c>
      <c r="C139" s="13" t="str">
        <f t="shared" si="5"/>
        <v/>
      </c>
      <c r="D139" s="13" t="str">
        <f t="shared" si="6"/>
        <v/>
      </c>
    </row>
    <row r="140" spans="1:4" x14ac:dyDescent="0.3">
      <c r="A140" s="13">
        <f t="shared" si="7"/>
        <v>11.199999999999976</v>
      </c>
      <c r="B140" s="13">
        <f t="shared" si="4"/>
        <v>3.2834905523624676E-2</v>
      </c>
      <c r="C140" s="13" t="str">
        <f t="shared" si="5"/>
        <v/>
      </c>
      <c r="D140" s="13" t="str">
        <f t="shared" si="6"/>
        <v/>
      </c>
    </row>
    <row r="141" spans="1:4" x14ac:dyDescent="0.3">
      <c r="A141" s="13">
        <f t="shared" si="7"/>
        <v>11.299999999999976</v>
      </c>
      <c r="B141" s="13">
        <f t="shared" si="4"/>
        <v>3.2535294206166299E-2</v>
      </c>
      <c r="C141" s="13" t="str">
        <f t="shared" si="5"/>
        <v/>
      </c>
      <c r="D141" s="13" t="str">
        <f t="shared" si="6"/>
        <v/>
      </c>
    </row>
    <row r="142" spans="1:4" x14ac:dyDescent="0.3">
      <c r="A142" s="13">
        <f t="shared" si="7"/>
        <v>11.399999999999975</v>
      </c>
      <c r="B142" s="13">
        <f t="shared" si="4"/>
        <v>3.2238416776322873E-2</v>
      </c>
      <c r="C142" s="13" t="str">
        <f t="shared" si="5"/>
        <v/>
      </c>
      <c r="D142" s="13" t="str">
        <f t="shared" si="6"/>
        <v/>
      </c>
    </row>
    <row r="143" spans="1:4" x14ac:dyDescent="0.3">
      <c r="A143" s="13">
        <f t="shared" si="7"/>
        <v>11.499999999999975</v>
      </c>
      <c r="B143" s="13">
        <f t="shared" si="4"/>
        <v>3.1944248287969018E-2</v>
      </c>
      <c r="C143" s="13" t="str">
        <f t="shared" si="5"/>
        <v/>
      </c>
      <c r="D143" s="13" t="str">
        <f t="shared" si="6"/>
        <v/>
      </c>
    </row>
    <row r="144" spans="1:4" x14ac:dyDescent="0.3">
      <c r="A144" s="13">
        <f t="shared" si="7"/>
        <v>11.599999999999975</v>
      </c>
      <c r="B144" s="13">
        <f t="shared" si="4"/>
        <v>3.165276402260727E-2</v>
      </c>
      <c r="C144" s="13" t="str">
        <f t="shared" si="5"/>
        <v/>
      </c>
      <c r="D144" s="13" t="str">
        <f t="shared" si="6"/>
        <v/>
      </c>
    </row>
    <row r="145" spans="1:4" x14ac:dyDescent="0.3">
      <c r="A145" s="13">
        <f t="shared" si="7"/>
        <v>11.699999999999974</v>
      </c>
      <c r="B145" s="13">
        <f t="shared" si="4"/>
        <v>3.1363939487291062E-2</v>
      </c>
      <c r="C145" s="13" t="str">
        <f t="shared" si="5"/>
        <v/>
      </c>
      <c r="D145" s="13" t="str">
        <f t="shared" si="6"/>
        <v/>
      </c>
    </row>
    <row r="146" spans="1:4" x14ac:dyDescent="0.3">
      <c r="A146" s="13">
        <f t="shared" si="7"/>
        <v>11.799999999999974</v>
      </c>
      <c r="B146" s="13">
        <f t="shared" si="4"/>
        <v>3.1077750412566576E-2</v>
      </c>
      <c r="C146" s="13" t="str">
        <f t="shared" si="5"/>
        <v/>
      </c>
      <c r="D146" s="13" t="str">
        <f t="shared" si="6"/>
        <v/>
      </c>
    </row>
    <row r="147" spans="1:4" x14ac:dyDescent="0.3">
      <c r="A147" s="13">
        <f t="shared" si="7"/>
        <v>11.899999999999974</v>
      </c>
      <c r="B147" s="13">
        <f t="shared" si="4"/>
        <v>3.0794172750433439E-2</v>
      </c>
      <c r="C147" s="13" t="str">
        <f t="shared" si="5"/>
        <v/>
      </c>
      <c r="D147" s="13" t="str">
        <f t="shared" si="6"/>
        <v/>
      </c>
    </row>
    <row r="148" spans="1:4" x14ac:dyDescent="0.3">
      <c r="A148" s="13">
        <f t="shared" si="7"/>
        <v>11.999999999999973</v>
      </c>
      <c r="B148" s="13">
        <f t="shared" si="4"/>
        <v>3.0513182672324033E-2</v>
      </c>
      <c r="C148" s="13" t="str">
        <f t="shared" si="5"/>
        <v/>
      </c>
      <c r="D148" s="13" t="str">
        <f t="shared" si="6"/>
        <v/>
      </c>
    </row>
    <row r="149" spans="1:4" x14ac:dyDescent="0.3">
      <c r="A149" s="13">
        <f t="shared" si="7"/>
        <v>12.099999999999973</v>
      </c>
      <c r="B149" s="13">
        <f t="shared" si="4"/>
        <v>3.023475656710118E-2</v>
      </c>
      <c r="C149" s="13" t="str">
        <f t="shared" si="5"/>
        <v/>
      </c>
      <c r="D149" s="13" t="str">
        <f t="shared" si="6"/>
        <v/>
      </c>
    </row>
    <row r="150" spans="1:4" x14ac:dyDescent="0.3">
      <c r="A150" s="13">
        <f t="shared" si="7"/>
        <v>12.199999999999973</v>
      </c>
      <c r="B150" s="13">
        <f t="shared" si="4"/>
        <v>2.9958871039074162E-2</v>
      </c>
      <c r="C150" s="13" t="str">
        <f t="shared" si="5"/>
        <v/>
      </c>
      <c r="D150" s="13" t="str">
        <f t="shared" si="6"/>
        <v/>
      </c>
    </row>
    <row r="151" spans="1:4" x14ac:dyDescent="0.3">
      <c r="A151" s="13">
        <f t="shared" si="7"/>
        <v>12.299999999999972</v>
      </c>
      <c r="B151" s="13">
        <f t="shared" si="4"/>
        <v>2.9685502906032803E-2</v>
      </c>
      <c r="C151" s="13" t="str">
        <f t="shared" si="5"/>
        <v/>
      </c>
      <c r="D151" s="13" t="str">
        <f t="shared" si="6"/>
        <v/>
      </c>
    </row>
    <row r="152" spans="1:4" x14ac:dyDescent="0.3">
      <c r="A152" s="13">
        <f t="shared" si="7"/>
        <v>12.399999999999972</v>
      </c>
      <c r="B152" s="13">
        <f t="shared" si="4"/>
        <v>2.9414629197299518E-2</v>
      </c>
      <c r="C152" s="13" t="str">
        <f t="shared" si="5"/>
        <v/>
      </c>
      <c r="D152" s="13" t="str">
        <f t="shared" si="6"/>
        <v/>
      </c>
    </row>
    <row r="153" spans="1:4" x14ac:dyDescent="0.3">
      <c r="A153" s="13">
        <f t="shared" si="7"/>
        <v>12.499999999999972</v>
      </c>
      <c r="B153" s="13">
        <f t="shared" si="4"/>
        <v>2.9146227151799146E-2</v>
      </c>
      <c r="C153" s="13" t="str">
        <f t="shared" si="5"/>
        <v/>
      </c>
      <c r="D153" s="13" t="str">
        <f t="shared" si="6"/>
        <v/>
      </c>
    </row>
    <row r="154" spans="1:4" x14ac:dyDescent="0.3">
      <c r="A154" s="13">
        <f t="shared" si="7"/>
        <v>12.599999999999971</v>
      </c>
      <c r="B154" s="13">
        <f t="shared" si="4"/>
        <v>2.8880274216146296E-2</v>
      </c>
      <c r="C154" s="13" t="str">
        <f t="shared" si="5"/>
        <v/>
      </c>
      <c r="D154" s="13" t="str">
        <f t="shared" si="6"/>
        <v/>
      </c>
    </row>
    <row r="155" spans="1:4" x14ac:dyDescent="0.3">
      <c r="A155" s="13">
        <f t="shared" si="7"/>
        <v>12.699999999999971</v>
      </c>
      <c r="B155" s="13">
        <f t="shared" si="4"/>
        <v>2.8616748042750332E-2</v>
      </c>
      <c r="C155" s="13" t="str">
        <f t="shared" si="5"/>
        <v/>
      </c>
      <c r="D155" s="13" t="str">
        <f t="shared" si="6"/>
        <v/>
      </c>
    </row>
    <row r="156" spans="1:4" x14ac:dyDescent="0.3">
      <c r="A156" s="13">
        <f t="shared" si="7"/>
        <v>12.799999999999971</v>
      </c>
      <c r="B156" s="13">
        <f t="shared" si="4"/>
        <v>2.8355626487937456E-2</v>
      </c>
      <c r="C156" s="13" t="str">
        <f t="shared" si="5"/>
        <v/>
      </c>
      <c r="D156" s="13" t="str">
        <f t="shared" si="6"/>
        <v/>
      </c>
    </row>
    <row r="157" spans="1:4" x14ac:dyDescent="0.3">
      <c r="A157" s="13">
        <f t="shared" si="7"/>
        <v>12.89999999999997</v>
      </c>
      <c r="B157" s="13">
        <f t="shared" ref="B157:B220" si="8">EXPONDIST(A157,1/$C$14,0)</f>
        <v>2.8096887610090032E-2</v>
      </c>
      <c r="C157" s="13" t="str">
        <f t="shared" ref="C157:C220" si="9">IF(A157&lt;$D$18,B157,"")</f>
        <v/>
      </c>
      <c r="D157" s="13" t="str">
        <f t="shared" ref="D157:D220" si="10">IF(A157&gt;$D$23,B157,"")</f>
        <v/>
      </c>
    </row>
    <row r="158" spans="1:4" x14ac:dyDescent="0.3">
      <c r="A158" s="13">
        <f t="shared" ref="A158:A221" si="11">A157+0.1</f>
        <v>12.99999999999997</v>
      </c>
      <c r="B158" s="13">
        <f t="shared" si="8"/>
        <v>2.784050966780291E-2</v>
      </c>
      <c r="C158" s="13" t="str">
        <f t="shared" si="9"/>
        <v/>
      </c>
      <c r="D158" s="13" t="str">
        <f t="shared" si="10"/>
        <v/>
      </c>
    </row>
    <row r="159" spans="1:4" x14ac:dyDescent="0.3">
      <c r="A159" s="13">
        <f t="shared" si="11"/>
        <v>13.099999999999969</v>
      </c>
      <c r="B159" s="13">
        <f t="shared" si="8"/>
        <v>2.7586471118056462E-2</v>
      </c>
      <c r="C159" s="13" t="str">
        <f t="shared" si="9"/>
        <v/>
      </c>
      <c r="D159" s="13" t="str">
        <f t="shared" si="10"/>
        <v/>
      </c>
    </row>
    <row r="160" spans="1:4" x14ac:dyDescent="0.3">
      <c r="A160" s="13">
        <f t="shared" si="11"/>
        <v>13.199999999999969</v>
      </c>
      <c r="B160" s="13">
        <f t="shared" si="8"/>
        <v>2.7334750614406423E-2</v>
      </c>
      <c r="C160" s="13" t="str">
        <f t="shared" si="9"/>
        <v/>
      </c>
      <c r="D160" s="13" t="str">
        <f t="shared" si="10"/>
        <v/>
      </c>
    </row>
    <row r="161" spans="1:4" x14ac:dyDescent="0.3">
      <c r="A161" s="13">
        <f t="shared" si="11"/>
        <v>13.299999999999969</v>
      </c>
      <c r="B161" s="13">
        <f t="shared" si="8"/>
        <v>2.7085327005190129E-2</v>
      </c>
      <c r="C161" s="13" t="str">
        <f t="shared" si="9"/>
        <v/>
      </c>
      <c r="D161" s="13" t="str">
        <f t="shared" si="10"/>
        <v/>
      </c>
    </row>
    <row r="162" spans="1:4" x14ac:dyDescent="0.3">
      <c r="A162" s="13">
        <f t="shared" si="11"/>
        <v>13.399999999999968</v>
      </c>
      <c r="B162" s="13">
        <f t="shared" si="8"/>
        <v>2.6838179331749208E-2</v>
      </c>
      <c r="C162" s="13" t="str">
        <f t="shared" si="9"/>
        <v/>
      </c>
      <c r="D162" s="13" t="str">
        <f t="shared" si="10"/>
        <v/>
      </c>
    </row>
    <row r="163" spans="1:4" x14ac:dyDescent="0.3">
      <c r="A163" s="13">
        <f t="shared" si="11"/>
        <v>13.499999999999968</v>
      </c>
      <c r="B163" s="13">
        <f t="shared" si="8"/>
        <v>2.6593286826668484E-2</v>
      </c>
      <c r="C163" s="13" t="str">
        <f t="shared" si="9"/>
        <v/>
      </c>
      <c r="D163" s="13" t="str">
        <f t="shared" si="10"/>
        <v/>
      </c>
    </row>
    <row r="164" spans="1:4" x14ac:dyDescent="0.3">
      <c r="A164" s="13">
        <f t="shared" si="11"/>
        <v>13.599999999999968</v>
      </c>
      <c r="B164" s="13">
        <f t="shared" si="8"/>
        <v>2.6350628912030837E-2</v>
      </c>
      <c r="C164" s="13" t="str">
        <f t="shared" si="9"/>
        <v/>
      </c>
      <c r="D164" s="13" t="str">
        <f t="shared" si="10"/>
        <v/>
      </c>
    </row>
    <row r="165" spans="1:4" x14ac:dyDescent="0.3">
      <c r="A165" s="13">
        <f t="shared" si="11"/>
        <v>13.699999999999967</v>
      </c>
      <c r="B165" s="13">
        <f t="shared" si="8"/>
        <v>2.6110185197688186E-2</v>
      </c>
      <c r="C165" s="13" t="str">
        <f t="shared" si="9"/>
        <v/>
      </c>
      <c r="D165" s="13" t="str">
        <f t="shared" si="10"/>
        <v/>
      </c>
    </row>
    <row r="166" spans="1:4" x14ac:dyDescent="0.3">
      <c r="A166" s="13">
        <f t="shared" si="11"/>
        <v>13.799999999999967</v>
      </c>
      <c r="B166" s="13">
        <f t="shared" si="8"/>
        <v>2.5871935479548053E-2</v>
      </c>
      <c r="C166" s="13" t="str">
        <f t="shared" si="9"/>
        <v/>
      </c>
      <c r="D166" s="13" t="str">
        <f t="shared" si="10"/>
        <v/>
      </c>
    </row>
    <row r="167" spans="1:4" x14ac:dyDescent="0.3">
      <c r="A167" s="13">
        <f t="shared" si="11"/>
        <v>13.899999999999967</v>
      </c>
      <c r="B167" s="13">
        <f t="shared" si="8"/>
        <v>2.5635859737875875E-2</v>
      </c>
      <c r="C167" s="13" t="str">
        <f t="shared" si="9"/>
        <v/>
      </c>
      <c r="D167" s="13" t="str">
        <f t="shared" si="10"/>
        <v/>
      </c>
    </row>
    <row r="168" spans="1:4" x14ac:dyDescent="0.3">
      <c r="A168" s="13">
        <f t="shared" si="11"/>
        <v>13.999999999999966</v>
      </c>
      <c r="B168" s="13">
        <f t="shared" si="8"/>
        <v>2.5401938135612794E-2</v>
      </c>
      <c r="C168" s="13" t="str">
        <f t="shared" si="9"/>
        <v/>
      </c>
      <c r="D168" s="13" t="str">
        <f t="shared" si="10"/>
        <v/>
      </c>
    </row>
    <row r="169" spans="1:4" x14ac:dyDescent="0.3">
      <c r="A169" s="13">
        <f t="shared" si="11"/>
        <v>14.099999999999966</v>
      </c>
      <c r="B169" s="13">
        <f t="shared" si="8"/>
        <v>2.5170151016708754E-2</v>
      </c>
      <c r="C169" s="13" t="str">
        <f t="shared" si="9"/>
        <v/>
      </c>
      <c r="D169" s="13" t="str">
        <f t="shared" si="10"/>
        <v/>
      </c>
    </row>
    <row r="170" spans="1:4" x14ac:dyDescent="0.3">
      <c r="A170" s="13">
        <f t="shared" si="11"/>
        <v>14.199999999999966</v>
      </c>
      <c r="B170" s="13">
        <f t="shared" si="8"/>
        <v>2.4940478904470865E-2</v>
      </c>
      <c r="C170" s="13" t="str">
        <f t="shared" si="9"/>
        <v/>
      </c>
      <c r="D170" s="13" t="str">
        <f t="shared" si="10"/>
        <v/>
      </c>
    </row>
    <row r="171" spans="1:4" x14ac:dyDescent="0.3">
      <c r="A171" s="13">
        <f t="shared" si="11"/>
        <v>14.299999999999965</v>
      </c>
      <c r="B171" s="13">
        <f t="shared" si="8"/>
        <v>2.4712902499926779E-2</v>
      </c>
      <c r="C171" s="13" t="str">
        <f t="shared" si="9"/>
        <v/>
      </c>
      <c r="D171" s="13" t="str">
        <f t="shared" si="10"/>
        <v/>
      </c>
    </row>
    <row r="172" spans="1:4" x14ac:dyDescent="0.3">
      <c r="A172" s="13">
        <f t="shared" si="11"/>
        <v>14.399999999999965</v>
      </c>
      <c r="B172" s="13">
        <f t="shared" si="8"/>
        <v>2.4487402680203028E-2</v>
      </c>
      <c r="C172" s="13" t="str">
        <f t="shared" si="9"/>
        <v/>
      </c>
      <c r="D172" s="13" t="str">
        <f t="shared" si="10"/>
        <v/>
      </c>
    </row>
    <row r="173" spans="1:4" x14ac:dyDescent="0.3">
      <c r="A173" s="13">
        <f t="shared" si="11"/>
        <v>14.499999999999964</v>
      </c>
      <c r="B173" s="13">
        <f t="shared" si="8"/>
        <v>2.4263960496918213E-2</v>
      </c>
      <c r="C173" s="13" t="str">
        <f t="shared" si="9"/>
        <v/>
      </c>
      <c r="D173" s="13" t="str">
        <f t="shared" si="10"/>
        <v/>
      </c>
    </row>
    <row r="174" spans="1:4" x14ac:dyDescent="0.3">
      <c r="A174" s="13">
        <f t="shared" si="11"/>
        <v>14.599999999999964</v>
      </c>
      <c r="B174" s="13">
        <f t="shared" si="8"/>
        <v>2.4042557174590723E-2</v>
      </c>
      <c r="C174" s="13" t="str">
        <f t="shared" si="9"/>
        <v/>
      </c>
      <c r="D174" s="13" t="str">
        <f t="shared" si="10"/>
        <v/>
      </c>
    </row>
    <row r="175" spans="1:4" x14ac:dyDescent="0.3">
      <c r="A175" s="13">
        <f t="shared" si="11"/>
        <v>14.699999999999964</v>
      </c>
      <c r="B175" s="13">
        <f t="shared" si="8"/>
        <v>2.3823174109061124E-2</v>
      </c>
      <c r="C175" s="13" t="str">
        <f t="shared" si="9"/>
        <v/>
      </c>
      <c r="D175" s="13" t="str">
        <f t="shared" si="10"/>
        <v/>
      </c>
    </row>
    <row r="176" spans="1:4" x14ac:dyDescent="0.3">
      <c r="A176" s="13">
        <f t="shared" si="11"/>
        <v>14.799999999999963</v>
      </c>
      <c r="B176" s="13">
        <f t="shared" si="8"/>
        <v>2.3605792865928857E-2</v>
      </c>
      <c r="C176" s="13" t="str">
        <f t="shared" si="9"/>
        <v/>
      </c>
      <c r="D176" s="13" t="str">
        <f t="shared" si="10"/>
        <v/>
      </c>
    </row>
    <row r="177" spans="1:4" x14ac:dyDescent="0.3">
      <c r="A177" s="13">
        <f t="shared" si="11"/>
        <v>14.899999999999963</v>
      </c>
      <c r="B177" s="13">
        <f t="shared" si="8"/>
        <v>2.339039517900322E-2</v>
      </c>
      <c r="C177" s="13" t="str">
        <f t="shared" si="9"/>
        <v/>
      </c>
      <c r="D177" s="13" t="str">
        <f t="shared" si="10"/>
        <v/>
      </c>
    </row>
    <row r="178" spans="1:4" x14ac:dyDescent="0.3">
      <c r="A178" s="13">
        <f t="shared" si="11"/>
        <v>14.999999999999963</v>
      </c>
      <c r="B178" s="13">
        <f t="shared" si="8"/>
        <v>2.3176962948768507E-2</v>
      </c>
      <c r="C178" s="13" t="str">
        <f t="shared" si="9"/>
        <v/>
      </c>
      <c r="D178" s="13" t="str">
        <f t="shared" si="10"/>
        <v/>
      </c>
    </row>
    <row r="179" spans="1:4" x14ac:dyDescent="0.3">
      <c r="A179" s="13">
        <f t="shared" si="11"/>
        <v>15.099999999999962</v>
      </c>
      <c r="B179" s="13">
        <f t="shared" si="8"/>
        <v>2.2965478240863126E-2</v>
      </c>
      <c r="C179" s="13" t="str">
        <f t="shared" si="9"/>
        <v/>
      </c>
      <c r="D179" s="13">
        <f t="shared" si="10"/>
        <v>2.2965478240863126E-2</v>
      </c>
    </row>
    <row r="180" spans="1:4" x14ac:dyDescent="0.3">
      <c r="A180" s="13">
        <f t="shared" si="11"/>
        <v>15.199999999999962</v>
      </c>
      <c r="B180" s="13">
        <f t="shared" si="8"/>
        <v>2.2755923284572599E-2</v>
      </c>
      <c r="C180" s="13" t="str">
        <f t="shared" si="9"/>
        <v/>
      </c>
      <c r="D180" s="13">
        <f t="shared" si="10"/>
        <v>2.2755923284572599E-2</v>
      </c>
    </row>
    <row r="181" spans="1:4" x14ac:dyDescent="0.3">
      <c r="A181" s="13">
        <f t="shared" si="11"/>
        <v>15.299999999999962</v>
      </c>
      <c r="B181" s="13">
        <f t="shared" si="8"/>
        <v>2.2548280471336331E-2</v>
      </c>
      <c r="C181" s="13" t="str">
        <f t="shared" si="9"/>
        <v/>
      </c>
      <c r="D181" s="13">
        <f t="shared" si="10"/>
        <v>2.2548280471336331E-2</v>
      </c>
    </row>
    <row r="182" spans="1:4" x14ac:dyDescent="0.3">
      <c r="A182" s="13">
        <f t="shared" si="11"/>
        <v>15.399999999999961</v>
      </c>
      <c r="B182" s="13">
        <f t="shared" si="8"/>
        <v>2.2342532353267969E-2</v>
      </c>
      <c r="C182" s="13" t="str">
        <f t="shared" si="9"/>
        <v/>
      </c>
      <c r="D182" s="13">
        <f t="shared" si="10"/>
        <v>2.2342532353267969E-2</v>
      </c>
    </row>
    <row r="183" spans="1:4" x14ac:dyDescent="0.3">
      <c r="A183" s="13">
        <f t="shared" si="11"/>
        <v>15.499999999999961</v>
      </c>
      <c r="B183" s="13">
        <f t="shared" si="8"/>
        <v>2.2138661641689324E-2</v>
      </c>
      <c r="C183" s="13" t="str">
        <f t="shared" si="9"/>
        <v/>
      </c>
      <c r="D183" s="13">
        <f t="shared" si="10"/>
        <v>2.2138661641689324E-2</v>
      </c>
    </row>
    <row r="184" spans="1:4" x14ac:dyDescent="0.3">
      <c r="A184" s="13">
        <f t="shared" si="11"/>
        <v>15.599999999999961</v>
      </c>
      <c r="B184" s="13">
        <f t="shared" si="8"/>
        <v>2.1936651205677574E-2</v>
      </c>
      <c r="C184" s="13" t="str">
        <f t="shared" si="9"/>
        <v/>
      </c>
      <c r="D184" s="13">
        <f t="shared" si="10"/>
        <v>2.1936651205677574E-2</v>
      </c>
    </row>
    <row r="185" spans="1:4" x14ac:dyDescent="0.3">
      <c r="A185" s="13">
        <f t="shared" si="11"/>
        <v>15.69999999999996</v>
      </c>
      <c r="B185" s="13">
        <f t="shared" si="8"/>
        <v>2.1736484070625853E-2</v>
      </c>
      <c r="C185" s="13" t="str">
        <f t="shared" si="9"/>
        <v/>
      </c>
      <c r="D185" s="13">
        <f t="shared" si="10"/>
        <v>2.1736484070625853E-2</v>
      </c>
    </row>
    <row r="186" spans="1:4" x14ac:dyDescent="0.3">
      <c r="A186" s="13">
        <f t="shared" si="11"/>
        <v>15.79999999999996</v>
      </c>
      <c r="B186" s="13">
        <f t="shared" si="8"/>
        <v>2.153814341681683E-2</v>
      </c>
      <c r="C186" s="13" t="str">
        <f t="shared" si="9"/>
        <v/>
      </c>
      <c r="D186" s="13">
        <f t="shared" si="10"/>
        <v>2.153814341681683E-2</v>
      </c>
    </row>
    <row r="187" spans="1:4" x14ac:dyDescent="0.3">
      <c r="A187" s="13">
        <f t="shared" si="11"/>
        <v>15.899999999999959</v>
      </c>
      <c r="B187" s="13">
        <f t="shared" si="8"/>
        <v>2.1341612578009421E-2</v>
      </c>
      <c r="C187" s="13" t="str">
        <f t="shared" si="9"/>
        <v/>
      </c>
      <c r="D187" s="13">
        <f t="shared" si="10"/>
        <v>2.1341612578009421E-2</v>
      </c>
    </row>
    <row r="188" spans="1:4" x14ac:dyDescent="0.3">
      <c r="A188" s="13">
        <f t="shared" si="11"/>
        <v>15.999999999999959</v>
      </c>
      <c r="B188" s="13">
        <f t="shared" si="8"/>
        <v>2.114687504003834E-2</v>
      </c>
      <c r="C188" s="13" t="str">
        <f t="shared" si="9"/>
        <v/>
      </c>
      <c r="D188" s="13">
        <f t="shared" si="10"/>
        <v>2.114687504003834E-2</v>
      </c>
    </row>
    <row r="189" spans="1:4" x14ac:dyDescent="0.3">
      <c r="A189" s="13">
        <f t="shared" si="11"/>
        <v>16.099999999999959</v>
      </c>
      <c r="B189" s="13">
        <f t="shared" si="8"/>
        <v>2.0953914439426437E-2</v>
      </c>
      <c r="C189" s="13" t="str">
        <f t="shared" si="9"/>
        <v/>
      </c>
      <c r="D189" s="13">
        <f t="shared" si="10"/>
        <v>2.0953914439426437E-2</v>
      </c>
    </row>
    <row r="190" spans="1:4" x14ac:dyDescent="0.3">
      <c r="A190" s="13">
        <f t="shared" si="11"/>
        <v>16.19999999999996</v>
      </c>
      <c r="B190" s="13">
        <f t="shared" si="8"/>
        <v>2.0762714562009711E-2</v>
      </c>
      <c r="C190" s="13" t="str">
        <f t="shared" si="9"/>
        <v/>
      </c>
      <c r="D190" s="13">
        <f t="shared" si="10"/>
        <v>2.0762714562009711E-2</v>
      </c>
    </row>
    <row r="191" spans="1:4" x14ac:dyDescent="0.3">
      <c r="A191" s="13">
        <f t="shared" si="11"/>
        <v>16.299999999999962</v>
      </c>
      <c r="B191" s="13">
        <f t="shared" si="8"/>
        <v>2.0573259341574855E-2</v>
      </c>
      <c r="C191" s="13" t="str">
        <f t="shared" si="9"/>
        <v/>
      </c>
      <c r="D191" s="13">
        <f t="shared" si="10"/>
        <v>2.0573259341574855E-2</v>
      </c>
    </row>
    <row r="192" spans="1:4" x14ac:dyDescent="0.3">
      <c r="A192" s="13">
        <f t="shared" si="11"/>
        <v>16.399999999999963</v>
      </c>
      <c r="B192" s="13">
        <f t="shared" si="8"/>
        <v>2.0385532858509227E-2</v>
      </c>
      <c r="C192" s="13" t="str">
        <f t="shared" si="9"/>
        <v/>
      </c>
      <c r="D192" s="13">
        <f t="shared" si="10"/>
        <v>2.0385532858509227E-2</v>
      </c>
    </row>
    <row r="193" spans="1:4" x14ac:dyDescent="0.3">
      <c r="A193" s="13">
        <f t="shared" si="11"/>
        <v>16.499999999999964</v>
      </c>
      <c r="B193" s="13">
        <f t="shared" si="8"/>
        <v>2.019951933846317E-2</v>
      </c>
      <c r="C193" s="13" t="str">
        <f t="shared" si="9"/>
        <v/>
      </c>
      <c r="D193" s="13">
        <f t="shared" si="10"/>
        <v>2.019951933846317E-2</v>
      </c>
    </row>
    <row r="194" spans="1:4" x14ac:dyDescent="0.3">
      <c r="A194" s="13">
        <f t="shared" si="11"/>
        <v>16.599999999999966</v>
      </c>
      <c r="B194" s="13">
        <f t="shared" si="8"/>
        <v>2.0015203151024511E-2</v>
      </c>
      <c r="C194" s="13" t="str">
        <f t="shared" si="9"/>
        <v/>
      </c>
      <c r="D194" s="13">
        <f t="shared" si="10"/>
        <v>2.0015203151024511E-2</v>
      </c>
    </row>
    <row r="195" spans="1:4" x14ac:dyDescent="0.3">
      <c r="A195" s="13">
        <f t="shared" si="11"/>
        <v>16.699999999999967</v>
      </c>
      <c r="B195" s="13">
        <f t="shared" si="8"/>
        <v>1.9832568808405161E-2</v>
      </c>
      <c r="C195" s="13" t="str">
        <f t="shared" si="9"/>
        <v/>
      </c>
      <c r="D195" s="13">
        <f t="shared" si="10"/>
        <v>1.9832568808405161E-2</v>
      </c>
    </row>
    <row r="196" spans="1:4" x14ac:dyDescent="0.3">
      <c r="A196" s="13">
        <f t="shared" si="11"/>
        <v>16.799999999999969</v>
      </c>
      <c r="B196" s="13">
        <f t="shared" si="8"/>
        <v>1.9651600964139704E-2</v>
      </c>
      <c r="C196" s="13" t="str">
        <f t="shared" si="9"/>
        <v/>
      </c>
      <c r="D196" s="13">
        <f t="shared" si="10"/>
        <v>1.9651600964139704E-2</v>
      </c>
    </row>
    <row r="197" spans="1:4" x14ac:dyDescent="0.3">
      <c r="A197" s="13">
        <f t="shared" si="11"/>
        <v>16.89999999999997</v>
      </c>
      <c r="B197" s="13">
        <f t="shared" si="8"/>
        <v>1.9472284411795854E-2</v>
      </c>
      <c r="C197" s="13" t="str">
        <f t="shared" si="9"/>
        <v/>
      </c>
      <c r="D197" s="13">
        <f t="shared" si="10"/>
        <v>1.9472284411795854E-2</v>
      </c>
    </row>
    <row r="198" spans="1:4" x14ac:dyDescent="0.3">
      <c r="A198" s="13">
        <f t="shared" si="11"/>
        <v>16.999999999999972</v>
      </c>
      <c r="B198" s="13">
        <f t="shared" si="8"/>
        <v>1.9294604083696695E-2</v>
      </c>
      <c r="C198" s="13" t="str">
        <f t="shared" si="9"/>
        <v/>
      </c>
      <c r="D198" s="13">
        <f t="shared" si="10"/>
        <v>1.9294604083696695E-2</v>
      </c>
    </row>
    <row r="199" spans="1:4" x14ac:dyDescent="0.3">
      <c r="A199" s="13">
        <f t="shared" si="11"/>
        <v>17.099999999999973</v>
      </c>
      <c r="B199" s="13">
        <f t="shared" si="8"/>
        <v>1.9118545049654555E-2</v>
      </c>
      <c r="C199" s="13" t="str">
        <f t="shared" si="9"/>
        <v/>
      </c>
      <c r="D199" s="13">
        <f t="shared" si="10"/>
        <v>1.9118545049654555E-2</v>
      </c>
    </row>
    <row r="200" spans="1:4" x14ac:dyDescent="0.3">
      <c r="A200" s="13">
        <f t="shared" si="11"/>
        <v>17.199999999999974</v>
      </c>
      <c r="B200" s="13">
        <f t="shared" si="8"/>
        <v>1.8944092515716455E-2</v>
      </c>
      <c r="C200" s="13" t="str">
        <f t="shared" si="9"/>
        <v/>
      </c>
      <c r="D200" s="13">
        <f t="shared" si="10"/>
        <v>1.8944092515716455E-2</v>
      </c>
    </row>
    <row r="201" spans="1:4" x14ac:dyDescent="0.3">
      <c r="A201" s="13">
        <f t="shared" si="11"/>
        <v>17.299999999999976</v>
      </c>
      <c r="B201" s="13">
        <f t="shared" si="8"/>
        <v>1.8771231822920995E-2</v>
      </c>
      <c r="C201" s="13" t="str">
        <f t="shared" si="9"/>
        <v/>
      </c>
      <c r="D201" s="13">
        <f t="shared" si="10"/>
        <v>1.8771231822920995E-2</v>
      </c>
    </row>
    <row r="202" spans="1:4" x14ac:dyDescent="0.3">
      <c r="A202" s="13">
        <f t="shared" si="11"/>
        <v>17.399999999999977</v>
      </c>
      <c r="B202" s="13">
        <f t="shared" si="8"/>
        <v>1.8599948446066578E-2</v>
      </c>
      <c r="C202" s="13" t="str">
        <f t="shared" si="9"/>
        <v/>
      </c>
      <c r="D202" s="13">
        <f t="shared" si="10"/>
        <v>1.8599948446066578E-2</v>
      </c>
    </row>
    <row r="203" spans="1:4" x14ac:dyDescent="0.3">
      <c r="A203" s="13">
        <f t="shared" si="11"/>
        <v>17.499999999999979</v>
      </c>
      <c r="B203" s="13">
        <f t="shared" si="8"/>
        <v>1.8430227992490906E-2</v>
      </c>
      <c r="C203" s="13" t="str">
        <f t="shared" si="9"/>
        <v/>
      </c>
      <c r="D203" s="13">
        <f t="shared" si="10"/>
        <v>1.8430227992490906E-2</v>
      </c>
    </row>
    <row r="204" spans="1:4" x14ac:dyDescent="0.3">
      <c r="A204" s="13">
        <f t="shared" si="11"/>
        <v>17.59999999999998</v>
      </c>
      <c r="B204" s="13">
        <f t="shared" si="8"/>
        <v>1.8262056200861548E-2</v>
      </c>
      <c r="C204" s="13" t="str">
        <f t="shared" si="9"/>
        <v/>
      </c>
      <c r="D204" s="13">
        <f t="shared" si="10"/>
        <v>1.8262056200861548E-2</v>
      </c>
    </row>
    <row r="205" spans="1:4" x14ac:dyDescent="0.3">
      <c r="A205" s="13">
        <f t="shared" si="11"/>
        <v>17.699999999999982</v>
      </c>
      <c r="B205" s="13">
        <f t="shared" si="8"/>
        <v>1.8095418939977622E-2</v>
      </c>
      <c r="C205" s="13" t="str">
        <f t="shared" si="9"/>
        <v/>
      </c>
      <c r="D205" s="13">
        <f t="shared" si="10"/>
        <v>1.8095418939977622E-2</v>
      </c>
    </row>
    <row r="206" spans="1:4" x14ac:dyDescent="0.3">
      <c r="A206" s="13">
        <f t="shared" si="11"/>
        <v>17.799999999999983</v>
      </c>
      <c r="B206" s="13">
        <f t="shared" si="8"/>
        <v>1.7930302207582363E-2</v>
      </c>
      <c r="C206" s="13" t="str">
        <f t="shared" si="9"/>
        <v/>
      </c>
      <c r="D206" s="13">
        <f t="shared" si="10"/>
        <v>1.7930302207582363E-2</v>
      </c>
    </row>
    <row r="207" spans="1:4" x14ac:dyDescent="0.3">
      <c r="A207" s="13">
        <f t="shared" si="11"/>
        <v>17.899999999999984</v>
      </c>
      <c r="B207" s="13">
        <f t="shared" si="8"/>
        <v>1.7766692129186506E-2</v>
      </c>
      <c r="C207" s="13" t="str">
        <f t="shared" si="9"/>
        <v/>
      </c>
      <c r="D207" s="13">
        <f t="shared" si="10"/>
        <v>1.7766692129186506E-2</v>
      </c>
    </row>
    <row r="208" spans="1:4" x14ac:dyDescent="0.3">
      <c r="A208" s="13">
        <f t="shared" si="11"/>
        <v>17.999999999999986</v>
      </c>
      <c r="B208" s="13">
        <f t="shared" si="8"/>
        <v>1.7604574956902486E-2</v>
      </c>
      <c r="C208" s="13" t="str">
        <f t="shared" si="9"/>
        <v/>
      </c>
      <c r="D208" s="13">
        <f t="shared" si="10"/>
        <v>1.7604574956902486E-2</v>
      </c>
    </row>
    <row r="209" spans="1:4" x14ac:dyDescent="0.3">
      <c r="A209" s="13">
        <f t="shared" si="11"/>
        <v>18.099999999999987</v>
      </c>
      <c r="B209" s="13">
        <f t="shared" si="8"/>
        <v>1.744393706828918E-2</v>
      </c>
      <c r="C209" s="13" t="str">
        <f t="shared" si="9"/>
        <v/>
      </c>
      <c r="D209" s="13">
        <f t="shared" si="10"/>
        <v>1.744393706828918E-2</v>
      </c>
    </row>
    <row r="210" spans="1:4" x14ac:dyDescent="0.3">
      <c r="A210" s="13">
        <f t="shared" si="11"/>
        <v>18.199999999999989</v>
      </c>
      <c r="B210" s="13">
        <f t="shared" si="8"/>
        <v>1.7284764965207266E-2</v>
      </c>
      <c r="C210" s="13" t="str">
        <f t="shared" si="9"/>
        <v/>
      </c>
      <c r="D210" s="13">
        <f t="shared" si="10"/>
        <v>1.7284764965207266E-2</v>
      </c>
    </row>
    <row r="211" spans="1:4" x14ac:dyDescent="0.3">
      <c r="A211" s="13">
        <f t="shared" si="11"/>
        <v>18.29999999999999</v>
      </c>
      <c r="B211" s="13">
        <f t="shared" si="8"/>
        <v>1.7127045272684986E-2</v>
      </c>
      <c r="C211" s="13" t="str">
        <f t="shared" si="9"/>
        <v/>
      </c>
      <c r="D211" s="13">
        <f t="shared" si="10"/>
        <v>1.7127045272684986E-2</v>
      </c>
    </row>
    <row r="212" spans="1:4" x14ac:dyDescent="0.3">
      <c r="A212" s="13">
        <f t="shared" si="11"/>
        <v>18.399999999999991</v>
      </c>
      <c r="B212" s="13">
        <f t="shared" si="8"/>
        <v>1.6970764737794256E-2</v>
      </c>
      <c r="C212" s="13" t="str">
        <f t="shared" si="9"/>
        <v/>
      </c>
      <c r="D212" s="13">
        <f t="shared" si="10"/>
        <v>1.6970764737794256E-2</v>
      </c>
    </row>
    <row r="213" spans="1:4" x14ac:dyDescent="0.3">
      <c r="A213" s="13">
        <f t="shared" si="11"/>
        <v>18.499999999999993</v>
      </c>
      <c r="B213" s="13">
        <f t="shared" si="8"/>
        <v>1.6815910228537075E-2</v>
      </c>
      <c r="C213" s="13" t="str">
        <f t="shared" si="9"/>
        <v/>
      </c>
      <c r="D213" s="13">
        <f t="shared" si="10"/>
        <v>1.6815910228537075E-2</v>
      </c>
    </row>
    <row r="214" spans="1:4" x14ac:dyDescent="0.3">
      <c r="A214" s="13">
        <f t="shared" si="11"/>
        <v>18.599999999999994</v>
      </c>
      <c r="B214" s="13">
        <f t="shared" si="8"/>
        <v>1.666246873274203E-2</v>
      </c>
      <c r="C214" s="13" t="str">
        <f t="shared" si="9"/>
        <v/>
      </c>
      <c r="D214" s="13">
        <f t="shared" si="10"/>
        <v>1.666246873274203E-2</v>
      </c>
    </row>
    <row r="215" spans="1:4" x14ac:dyDescent="0.3">
      <c r="A215" s="13">
        <f t="shared" si="11"/>
        <v>18.699999999999996</v>
      </c>
      <c r="B215" s="13">
        <f t="shared" si="8"/>
        <v>1.6510427356970933E-2</v>
      </c>
      <c r="C215" s="13" t="str">
        <f t="shared" si="9"/>
        <v/>
      </c>
      <c r="D215" s="13">
        <f t="shared" si="10"/>
        <v>1.6510427356970933E-2</v>
      </c>
    </row>
    <row r="216" spans="1:4" x14ac:dyDescent="0.3">
      <c r="A216" s="13">
        <f t="shared" si="11"/>
        <v>18.799999999999997</v>
      </c>
      <c r="B216" s="13">
        <f t="shared" si="8"/>
        <v>1.6359773325435381E-2</v>
      </c>
      <c r="C216" s="13" t="str">
        <f t="shared" si="9"/>
        <v/>
      </c>
      <c r="D216" s="13">
        <f t="shared" si="10"/>
        <v>1.6359773325435381E-2</v>
      </c>
    </row>
    <row r="217" spans="1:4" x14ac:dyDescent="0.3">
      <c r="A217" s="13">
        <f t="shared" si="11"/>
        <v>18.899999999999999</v>
      </c>
      <c r="B217" s="13">
        <f t="shared" si="8"/>
        <v>1.6210493978923251E-2</v>
      </c>
      <c r="C217" s="13" t="str">
        <f t="shared" si="9"/>
        <v/>
      </c>
      <c r="D217" s="13">
        <f t="shared" si="10"/>
        <v>1.6210493978923251E-2</v>
      </c>
    </row>
    <row r="218" spans="1:4" x14ac:dyDescent="0.3">
      <c r="A218" s="13">
        <f t="shared" si="11"/>
        <v>19</v>
      </c>
      <c r="B218" s="13">
        <f t="shared" si="8"/>
        <v>1.6062576773734953E-2</v>
      </c>
      <c r="C218" s="13" t="str">
        <f t="shared" si="9"/>
        <v/>
      </c>
      <c r="D218" s="13">
        <f t="shared" si="10"/>
        <v>1.6062576773734953E-2</v>
      </c>
    </row>
    <row r="219" spans="1:4" x14ac:dyDescent="0.3">
      <c r="A219" s="13">
        <f t="shared" si="11"/>
        <v>19.100000000000001</v>
      </c>
      <c r="B219" s="13">
        <f t="shared" si="8"/>
        <v>1.5916009280629407E-2</v>
      </c>
      <c r="C219" s="13" t="str">
        <f t="shared" si="9"/>
        <v/>
      </c>
      <c r="D219" s="13">
        <f t="shared" si="10"/>
        <v>1.5916009280629407E-2</v>
      </c>
    </row>
    <row r="220" spans="1:4" x14ac:dyDescent="0.3">
      <c r="A220" s="13">
        <f t="shared" si="11"/>
        <v>19.200000000000003</v>
      </c>
      <c r="B220" s="13">
        <f t="shared" si="8"/>
        <v>1.5770779183779626E-2</v>
      </c>
      <c r="C220" s="13" t="str">
        <f t="shared" si="9"/>
        <v/>
      </c>
      <c r="D220" s="13">
        <f t="shared" si="10"/>
        <v>1.5770779183779626E-2</v>
      </c>
    </row>
    <row r="221" spans="1:4" x14ac:dyDescent="0.3">
      <c r="A221" s="13">
        <f t="shared" si="11"/>
        <v>19.300000000000004</v>
      </c>
      <c r="B221" s="13">
        <f t="shared" ref="B221:B284" si="12">EXPONDIST(A221,1/$C$14,0)</f>
        <v>1.5626874279737867E-2</v>
      </c>
      <c r="C221" s="13" t="str">
        <f t="shared" ref="C221:C284" si="13">IF(A221&lt;$D$18,B221,"")</f>
        <v/>
      </c>
      <c r="D221" s="13">
        <f t="shared" ref="D221:D284" si="14">IF(A221&gt;$D$23,B221,"")</f>
        <v>1.5626874279737867E-2</v>
      </c>
    </row>
    <row r="222" spans="1:4" x14ac:dyDescent="0.3">
      <c r="A222" s="13">
        <f t="shared" ref="A222:A285" si="15">A221+0.1</f>
        <v>19.400000000000006</v>
      </c>
      <c r="B222" s="13">
        <f t="shared" si="12"/>
        <v>1.5484282476410153E-2</v>
      </c>
      <c r="C222" s="13" t="str">
        <f t="shared" si="13"/>
        <v/>
      </c>
      <c r="D222" s="13">
        <f t="shared" si="14"/>
        <v>1.5484282476410153E-2</v>
      </c>
    </row>
    <row r="223" spans="1:4" x14ac:dyDescent="0.3">
      <c r="A223" s="13">
        <f t="shared" si="15"/>
        <v>19.500000000000007</v>
      </c>
      <c r="B223" s="13">
        <f t="shared" si="12"/>
        <v>1.534299179204022E-2</v>
      </c>
      <c r="C223" s="13" t="str">
        <f t="shared" si="13"/>
        <v/>
      </c>
      <c r="D223" s="13">
        <f t="shared" si="14"/>
        <v>1.534299179204022E-2</v>
      </c>
    </row>
    <row r="224" spans="1:4" x14ac:dyDescent="0.3">
      <c r="A224" s="13">
        <f t="shared" si="15"/>
        <v>19.600000000000009</v>
      </c>
      <c r="B224" s="13">
        <f t="shared" si="12"/>
        <v>1.5202990354202708E-2</v>
      </c>
      <c r="C224" s="13" t="str">
        <f t="shared" si="13"/>
        <v/>
      </c>
      <c r="D224" s="13">
        <f t="shared" si="14"/>
        <v>1.5202990354202708E-2</v>
      </c>
    </row>
    <row r="225" spans="1:4" x14ac:dyDescent="0.3">
      <c r="A225" s="13">
        <f t="shared" si="15"/>
        <v>19.70000000000001</v>
      </c>
      <c r="B225" s="13">
        <f t="shared" si="12"/>
        <v>1.5064266398805534E-2</v>
      </c>
      <c r="C225" s="13" t="str">
        <f t="shared" si="13"/>
        <v/>
      </c>
      <c r="D225" s="13">
        <f t="shared" si="14"/>
        <v>1.5064266398805534E-2</v>
      </c>
    </row>
    <row r="226" spans="1:4" x14ac:dyDescent="0.3">
      <c r="A226" s="13">
        <f t="shared" si="15"/>
        <v>19.800000000000011</v>
      </c>
      <c r="B226" s="13">
        <f t="shared" si="12"/>
        <v>1.4926808269101375E-2</v>
      </c>
      <c r="C226" s="13" t="str">
        <f t="shared" si="13"/>
        <v/>
      </c>
      <c r="D226" s="13">
        <f t="shared" si="14"/>
        <v>1.4926808269101375E-2</v>
      </c>
    </row>
    <row r="227" spans="1:4" x14ac:dyDescent="0.3">
      <c r="A227" s="13">
        <f t="shared" si="15"/>
        <v>19.900000000000013</v>
      </c>
      <c r="B227" s="13">
        <f t="shared" si="12"/>
        <v>1.4790604414708178E-2</v>
      </c>
      <c r="C227" s="13" t="str">
        <f t="shared" si="13"/>
        <v/>
      </c>
      <c r="D227" s="13">
        <f t="shared" si="14"/>
        <v>1.4790604414708178E-2</v>
      </c>
    </row>
    <row r="228" spans="1:4" x14ac:dyDescent="0.3">
      <c r="A228" s="13">
        <f t="shared" si="15"/>
        <v>20.000000000000014</v>
      </c>
      <c r="B228" s="13">
        <f t="shared" si="12"/>
        <v>1.4655643390638589E-2</v>
      </c>
      <c r="C228" s="13" t="str">
        <f t="shared" si="13"/>
        <v/>
      </c>
      <c r="D228" s="13">
        <f t="shared" si="14"/>
        <v>1.4655643390638589E-2</v>
      </c>
    </row>
    <row r="229" spans="1:4" x14ac:dyDescent="0.3">
      <c r="A229" s="13">
        <f t="shared" si="15"/>
        <v>20.100000000000016</v>
      </c>
      <c r="B229" s="13">
        <f t="shared" si="12"/>
        <v>1.4521913856338265E-2</v>
      </c>
      <c r="C229" s="13" t="str">
        <f t="shared" si="13"/>
        <v/>
      </c>
      <c r="D229" s="13">
        <f t="shared" si="14"/>
        <v>1.4521913856338265E-2</v>
      </c>
    </row>
    <row r="230" spans="1:4" x14ac:dyDescent="0.3">
      <c r="A230" s="13">
        <f t="shared" si="15"/>
        <v>20.200000000000017</v>
      </c>
      <c r="B230" s="13">
        <f t="shared" si="12"/>
        <v>1.4389404574732928E-2</v>
      </c>
      <c r="C230" s="13" t="str">
        <f t="shared" si="13"/>
        <v/>
      </c>
      <c r="D230" s="13">
        <f t="shared" si="14"/>
        <v>1.4389404574732928E-2</v>
      </c>
    </row>
    <row r="231" spans="1:4" x14ac:dyDescent="0.3">
      <c r="A231" s="13">
        <f t="shared" si="15"/>
        <v>20.300000000000018</v>
      </c>
      <c r="B231" s="13">
        <f t="shared" si="12"/>
        <v>1.4258104411284138E-2</v>
      </c>
      <c r="C231" s="13" t="str">
        <f t="shared" si="13"/>
        <v/>
      </c>
      <c r="D231" s="13">
        <f t="shared" si="14"/>
        <v>1.4258104411284138E-2</v>
      </c>
    </row>
    <row r="232" spans="1:4" x14ac:dyDescent="0.3">
      <c r="A232" s="13">
        <f t="shared" si="15"/>
        <v>20.40000000000002</v>
      </c>
      <c r="B232" s="13">
        <f t="shared" si="12"/>
        <v>1.4128002333053691E-2</v>
      </c>
      <c r="C232" s="13" t="str">
        <f t="shared" si="13"/>
        <v/>
      </c>
      <c r="D232" s="13">
        <f t="shared" si="14"/>
        <v>1.4128002333053691E-2</v>
      </c>
    </row>
    <row r="233" spans="1:4" x14ac:dyDescent="0.3">
      <c r="A233" s="13">
        <f t="shared" si="15"/>
        <v>20.500000000000021</v>
      </c>
      <c r="B233" s="13">
        <f t="shared" si="12"/>
        <v>1.3999087407776509E-2</v>
      </c>
      <c r="C233" s="13" t="str">
        <f t="shared" si="13"/>
        <v/>
      </c>
      <c r="D233" s="13">
        <f t="shared" si="14"/>
        <v>1.3999087407776509E-2</v>
      </c>
    </row>
    <row r="234" spans="1:4" x14ac:dyDescent="0.3">
      <c r="A234" s="13">
        <f t="shared" si="15"/>
        <v>20.600000000000023</v>
      </c>
      <c r="B234" s="13">
        <f t="shared" si="12"/>
        <v>1.3871348802942055E-2</v>
      </c>
      <c r="C234" s="13" t="str">
        <f t="shared" si="13"/>
        <v/>
      </c>
      <c r="D234" s="13">
        <f t="shared" si="14"/>
        <v>1.3871348802942055E-2</v>
      </c>
    </row>
    <row r="235" spans="1:4" x14ac:dyDescent="0.3">
      <c r="A235" s="13">
        <f t="shared" si="15"/>
        <v>20.700000000000024</v>
      </c>
      <c r="B235" s="13">
        <f t="shared" si="12"/>
        <v>1.3744775784884058E-2</v>
      </c>
      <c r="C235" s="13" t="str">
        <f t="shared" si="13"/>
        <v/>
      </c>
      <c r="D235" s="13">
        <f t="shared" si="14"/>
        <v>1.3744775784884058E-2</v>
      </c>
    </row>
    <row r="236" spans="1:4" x14ac:dyDescent="0.3">
      <c r="A236" s="13">
        <f t="shared" si="15"/>
        <v>20.800000000000026</v>
      </c>
      <c r="B236" s="13">
        <f t="shared" si="12"/>
        <v>1.361935771787862E-2</v>
      </c>
      <c r="C236" s="13" t="str">
        <f t="shared" si="13"/>
        <v/>
      </c>
      <c r="D236" s="13">
        <f t="shared" si="14"/>
        <v>1.361935771787862E-2</v>
      </c>
    </row>
    <row r="237" spans="1:4" x14ac:dyDescent="0.3">
      <c r="A237" s="13">
        <f t="shared" si="15"/>
        <v>20.900000000000027</v>
      </c>
      <c r="B237" s="13">
        <f t="shared" si="12"/>
        <v>1.3495084063250479E-2</v>
      </c>
      <c r="C237" s="13" t="str">
        <f t="shared" si="13"/>
        <v/>
      </c>
      <c r="D237" s="13">
        <f t="shared" si="14"/>
        <v>1.3495084063250479E-2</v>
      </c>
    </row>
    <row r="238" spans="1:4" x14ac:dyDescent="0.3">
      <c r="A238" s="13">
        <f t="shared" si="15"/>
        <v>21.000000000000028</v>
      </c>
      <c r="B238" s="13">
        <f t="shared" si="12"/>
        <v>1.3371944378487476E-2</v>
      </c>
      <c r="C238" s="13" t="str">
        <f t="shared" si="13"/>
        <v/>
      </c>
      <c r="D238" s="13">
        <f t="shared" si="14"/>
        <v>1.3371944378487476E-2</v>
      </c>
    </row>
    <row r="239" spans="1:4" x14ac:dyDescent="0.3">
      <c r="A239" s="13">
        <f t="shared" si="15"/>
        <v>21.10000000000003</v>
      </c>
      <c r="B239" s="13">
        <f t="shared" si="12"/>
        <v>1.3249928316363093E-2</v>
      </c>
      <c r="C239" s="13" t="str">
        <f t="shared" si="13"/>
        <v/>
      </c>
      <c r="D239" s="13">
        <f t="shared" si="14"/>
        <v>1.3249928316363093E-2</v>
      </c>
    </row>
    <row r="240" spans="1:4" x14ac:dyDescent="0.3">
      <c r="A240" s="13">
        <f t="shared" si="15"/>
        <v>21.200000000000031</v>
      </c>
      <c r="B240" s="13">
        <f t="shared" si="12"/>
        <v>1.3129025624066981E-2</v>
      </c>
      <c r="C240" s="13" t="str">
        <f t="shared" si="13"/>
        <v/>
      </c>
      <c r="D240" s="13">
        <f t="shared" si="14"/>
        <v>1.3129025624066981E-2</v>
      </c>
    </row>
    <row r="241" spans="1:4" x14ac:dyDescent="0.3">
      <c r="A241" s="13">
        <f t="shared" si="15"/>
        <v>21.300000000000033</v>
      </c>
      <c r="B241" s="13">
        <f t="shared" si="12"/>
        <v>1.3009226142343443E-2</v>
      </c>
      <c r="C241" s="13" t="str">
        <f t="shared" si="13"/>
        <v/>
      </c>
      <c r="D241" s="13">
        <f t="shared" si="14"/>
        <v>1.3009226142343443E-2</v>
      </c>
    </row>
    <row r="242" spans="1:4" x14ac:dyDescent="0.3">
      <c r="A242" s="13">
        <f t="shared" si="15"/>
        <v>21.400000000000034</v>
      </c>
      <c r="B242" s="13">
        <f t="shared" si="12"/>
        <v>1.2890519804637761E-2</v>
      </c>
      <c r="C242" s="13" t="str">
        <f t="shared" si="13"/>
        <v/>
      </c>
      <c r="D242" s="13">
        <f t="shared" si="14"/>
        <v>1.2890519804637761E-2</v>
      </c>
    </row>
    <row r="243" spans="1:4" x14ac:dyDescent="0.3">
      <c r="A243" s="13">
        <f t="shared" si="15"/>
        <v>21.500000000000036</v>
      </c>
      <c r="B243" s="13">
        <f t="shared" si="12"/>
        <v>1.2772896636250322E-2</v>
      </c>
      <c r="C243" s="13" t="str">
        <f t="shared" si="13"/>
        <v/>
      </c>
      <c r="D243" s="13">
        <f t="shared" si="14"/>
        <v>1.2772896636250322E-2</v>
      </c>
    </row>
    <row r="244" spans="1:4" x14ac:dyDescent="0.3">
      <c r="A244" s="13">
        <f t="shared" si="15"/>
        <v>21.600000000000037</v>
      </c>
      <c r="B244" s="13">
        <f t="shared" si="12"/>
        <v>1.2656346753498464E-2</v>
      </c>
      <c r="C244" s="13" t="str">
        <f t="shared" si="13"/>
        <v/>
      </c>
      <c r="D244" s="13">
        <f t="shared" si="14"/>
        <v>1.2656346753498464E-2</v>
      </c>
    </row>
    <row r="245" spans="1:4" x14ac:dyDescent="0.3">
      <c r="A245" s="13">
        <f t="shared" si="15"/>
        <v>21.700000000000038</v>
      </c>
      <c r="B245" s="13">
        <f t="shared" si="12"/>
        <v>1.2540860362885967E-2</v>
      </c>
      <c r="C245" s="13" t="str">
        <f t="shared" si="13"/>
        <v/>
      </c>
      <c r="D245" s="13">
        <f t="shared" si="14"/>
        <v>1.2540860362885967E-2</v>
      </c>
    </row>
    <row r="246" spans="1:4" x14ac:dyDescent="0.3">
      <c r="A246" s="13">
        <f t="shared" si="15"/>
        <v>21.80000000000004</v>
      </c>
      <c r="B246" s="13">
        <f t="shared" si="12"/>
        <v>1.2426427760280107E-2</v>
      </c>
      <c r="C246" s="13" t="str">
        <f t="shared" si="13"/>
        <v/>
      </c>
      <c r="D246" s="13">
        <f t="shared" si="14"/>
        <v>1.2426427760280107E-2</v>
      </c>
    </row>
    <row r="247" spans="1:4" x14ac:dyDescent="0.3">
      <c r="A247" s="13">
        <f t="shared" si="15"/>
        <v>21.900000000000041</v>
      </c>
      <c r="B247" s="13">
        <f t="shared" si="12"/>
        <v>1.231303933009625E-2</v>
      </c>
      <c r="C247" s="13" t="str">
        <f t="shared" si="13"/>
        <v/>
      </c>
      <c r="D247" s="13">
        <f t="shared" si="14"/>
        <v>1.231303933009625E-2</v>
      </c>
    </row>
    <row r="248" spans="1:4" x14ac:dyDescent="0.3">
      <c r="A248" s="13">
        <f t="shared" si="15"/>
        <v>22.000000000000043</v>
      </c>
      <c r="B248" s="13">
        <f t="shared" si="12"/>
        <v>1.2200685544489873E-2</v>
      </c>
      <c r="C248" s="13" t="str">
        <f t="shared" si="13"/>
        <v/>
      </c>
      <c r="D248" s="13">
        <f t="shared" si="14"/>
        <v>1.2200685544489873E-2</v>
      </c>
    </row>
    <row r="249" spans="1:4" x14ac:dyDescent="0.3">
      <c r="A249" s="13">
        <f t="shared" si="15"/>
        <v>22.100000000000044</v>
      </c>
      <c r="B249" s="13">
        <f t="shared" si="12"/>
        <v>1.208935696255593E-2</v>
      </c>
      <c r="C249" s="13" t="str">
        <f t="shared" si="13"/>
        <v/>
      </c>
      <c r="D249" s="13">
        <f t="shared" si="14"/>
        <v>1.208935696255593E-2</v>
      </c>
    </row>
    <row r="250" spans="1:4" x14ac:dyDescent="0.3">
      <c r="A250" s="13">
        <f t="shared" si="15"/>
        <v>22.200000000000045</v>
      </c>
      <c r="B250" s="13">
        <f t="shared" si="12"/>
        <v>1.1979044229535579E-2</v>
      </c>
      <c r="C250" s="13" t="str">
        <f t="shared" si="13"/>
        <v/>
      </c>
      <c r="D250" s="13">
        <f t="shared" si="14"/>
        <v>1.1979044229535579E-2</v>
      </c>
    </row>
    <row r="251" spans="1:4" x14ac:dyDescent="0.3">
      <c r="A251" s="13">
        <f t="shared" si="15"/>
        <v>22.300000000000047</v>
      </c>
      <c r="B251" s="13">
        <f t="shared" si="12"/>
        <v>1.1869738076030095E-2</v>
      </c>
      <c r="C251" s="13" t="str">
        <f t="shared" si="13"/>
        <v/>
      </c>
      <c r="D251" s="13">
        <f t="shared" si="14"/>
        <v>1.1869738076030095E-2</v>
      </c>
    </row>
    <row r="252" spans="1:4" x14ac:dyDescent="0.3">
      <c r="A252" s="13">
        <f t="shared" si="15"/>
        <v>22.400000000000048</v>
      </c>
      <c r="B252" s="13">
        <f t="shared" si="12"/>
        <v>1.1761429317221987E-2</v>
      </c>
      <c r="C252" s="13" t="str">
        <f t="shared" si="13"/>
        <v/>
      </c>
      <c r="D252" s="13">
        <f t="shared" si="14"/>
        <v>1.1761429317221987E-2</v>
      </c>
    </row>
    <row r="253" spans="1:4" x14ac:dyDescent="0.3">
      <c r="A253" s="13">
        <f t="shared" si="15"/>
        <v>22.50000000000005</v>
      </c>
      <c r="B253" s="13">
        <f t="shared" si="12"/>
        <v>1.1654108852103207E-2</v>
      </c>
      <c r="C253" s="13" t="str">
        <f t="shared" si="13"/>
        <v/>
      </c>
      <c r="D253" s="13">
        <f t="shared" si="14"/>
        <v>1.1654108852103207E-2</v>
      </c>
    </row>
    <row r="254" spans="1:4" x14ac:dyDescent="0.3">
      <c r="A254" s="13">
        <f t="shared" si="15"/>
        <v>22.600000000000051</v>
      </c>
      <c r="B254" s="13">
        <f t="shared" si="12"/>
        <v>1.1547767662710422E-2</v>
      </c>
      <c r="C254" s="13" t="str">
        <f t="shared" si="13"/>
        <v/>
      </c>
      <c r="D254" s="13">
        <f t="shared" si="14"/>
        <v>1.1547767662710422E-2</v>
      </c>
    </row>
    <row r="255" spans="1:4" x14ac:dyDescent="0.3">
      <c r="A255" s="13">
        <f t="shared" si="15"/>
        <v>22.700000000000053</v>
      </c>
      <c r="B255" s="13">
        <f t="shared" si="12"/>
        <v>1.1442396813367225E-2</v>
      </c>
      <c r="C255" s="13" t="str">
        <f t="shared" si="13"/>
        <v/>
      </c>
      <c r="D255" s="13">
        <f t="shared" si="14"/>
        <v>1.1442396813367225E-2</v>
      </c>
    </row>
    <row r="256" spans="1:4" x14ac:dyDescent="0.3">
      <c r="A256" s="13">
        <f t="shared" si="15"/>
        <v>22.800000000000054</v>
      </c>
      <c r="B256" s="13">
        <f t="shared" si="12"/>
        <v>1.1337987449933303E-2</v>
      </c>
      <c r="C256" s="13" t="str">
        <f t="shared" si="13"/>
        <v/>
      </c>
      <c r="D256" s="13">
        <f t="shared" si="14"/>
        <v>1.1337987449933303E-2</v>
      </c>
    </row>
    <row r="257" spans="1:4" x14ac:dyDescent="0.3">
      <c r="A257" s="13">
        <f t="shared" si="15"/>
        <v>22.900000000000055</v>
      </c>
      <c r="B257" s="13">
        <f t="shared" si="12"/>
        <v>1.1234530799060439E-2</v>
      </c>
      <c r="C257" s="13" t="str">
        <f t="shared" si="13"/>
        <v/>
      </c>
      <c r="D257" s="13">
        <f t="shared" si="14"/>
        <v>1.1234530799060439E-2</v>
      </c>
    </row>
    <row r="258" spans="1:4" x14ac:dyDescent="0.3">
      <c r="A258" s="13">
        <f t="shared" si="15"/>
        <v>23.000000000000057</v>
      </c>
      <c r="B258" s="13">
        <f t="shared" si="12"/>
        <v>1.1132018167455288E-2</v>
      </c>
      <c r="C258" s="13" t="str">
        <f t="shared" si="13"/>
        <v/>
      </c>
      <c r="D258" s="13">
        <f t="shared" si="14"/>
        <v>1.1132018167455288E-2</v>
      </c>
    </row>
    <row r="259" spans="1:4" x14ac:dyDescent="0.3">
      <c r="A259" s="13">
        <f t="shared" si="15"/>
        <v>23.100000000000058</v>
      </c>
      <c r="B259" s="13">
        <f t="shared" si="12"/>
        <v>1.1030440941148904E-2</v>
      </c>
      <c r="C259" s="13" t="str">
        <f t="shared" si="13"/>
        <v/>
      </c>
      <c r="D259" s="13">
        <f t="shared" si="14"/>
        <v>1.1030440941148904E-2</v>
      </c>
    </row>
    <row r="260" spans="1:4" x14ac:dyDescent="0.3">
      <c r="A260" s="13">
        <f t="shared" si="15"/>
        <v>23.20000000000006</v>
      </c>
      <c r="B260" s="13">
        <f t="shared" si="12"/>
        <v>1.0929790584772923E-2</v>
      </c>
      <c r="C260" s="13" t="str">
        <f t="shared" si="13"/>
        <v/>
      </c>
      <c r="D260" s="13">
        <f t="shared" si="14"/>
        <v>1.0929790584772923E-2</v>
      </c>
    </row>
    <row r="261" spans="1:4" x14ac:dyDescent="0.3">
      <c r="A261" s="13">
        <f t="shared" si="15"/>
        <v>23.300000000000061</v>
      </c>
      <c r="B261" s="13">
        <f t="shared" si="12"/>
        <v>1.0830058640842343E-2</v>
      </c>
      <c r="C261" s="13" t="str">
        <f t="shared" si="13"/>
        <v/>
      </c>
      <c r="D261" s="13">
        <f t="shared" si="14"/>
        <v>1.0830058640842343E-2</v>
      </c>
    </row>
    <row r="262" spans="1:4" x14ac:dyDescent="0.3">
      <c r="A262" s="13">
        <f t="shared" si="15"/>
        <v>23.400000000000063</v>
      </c>
      <c r="B262" s="13">
        <f t="shared" si="12"/>
        <v>1.0731236729044856E-2</v>
      </c>
      <c r="C262" s="13" t="str">
        <f t="shared" si="13"/>
        <v/>
      </c>
      <c r="D262" s="13">
        <f t="shared" si="14"/>
        <v>1.0731236729044856E-2</v>
      </c>
    </row>
    <row r="263" spans="1:4" x14ac:dyDescent="0.3">
      <c r="A263" s="13">
        <f t="shared" si="15"/>
        <v>23.500000000000064</v>
      </c>
      <c r="B263" s="13">
        <f t="shared" si="12"/>
        <v>1.0633316545536679E-2</v>
      </c>
      <c r="C263" s="13" t="str">
        <f t="shared" si="13"/>
        <v/>
      </c>
      <c r="D263" s="13">
        <f t="shared" si="14"/>
        <v>1.0633316545536679E-2</v>
      </c>
    </row>
    <row r="264" spans="1:4" x14ac:dyDescent="0.3">
      <c r="A264" s="13">
        <f t="shared" si="15"/>
        <v>23.600000000000065</v>
      </c>
      <c r="B264" s="13">
        <f t="shared" si="12"/>
        <v>1.0536289862244776E-2</v>
      </c>
      <c r="C264" s="13" t="str">
        <f t="shared" si="13"/>
        <v/>
      </c>
      <c r="D264" s="13">
        <f t="shared" si="14"/>
        <v>1.0536289862244776E-2</v>
      </c>
    </row>
    <row r="265" spans="1:4" x14ac:dyDescent="0.3">
      <c r="A265" s="13">
        <f t="shared" si="15"/>
        <v>23.700000000000067</v>
      </c>
      <c r="B265" s="13">
        <f t="shared" si="12"/>
        <v>1.0440148526175476E-2</v>
      </c>
      <c r="C265" s="13" t="str">
        <f t="shared" si="13"/>
        <v/>
      </c>
      <c r="D265" s="13">
        <f t="shared" si="14"/>
        <v>1.0440148526175476E-2</v>
      </c>
    </row>
    <row r="266" spans="1:4" x14ac:dyDescent="0.3">
      <c r="A266" s="13">
        <f t="shared" si="15"/>
        <v>23.800000000000068</v>
      </c>
      <c r="B266" s="13">
        <f t="shared" si="12"/>
        <v>1.0344884458729385E-2</v>
      </c>
      <c r="C266" s="13" t="str">
        <f t="shared" si="13"/>
        <v/>
      </c>
      <c r="D266" s="13">
        <f t="shared" si="14"/>
        <v>1.0344884458729385E-2</v>
      </c>
    </row>
    <row r="267" spans="1:4" x14ac:dyDescent="0.3">
      <c r="A267" s="13">
        <f t="shared" si="15"/>
        <v>23.90000000000007</v>
      </c>
      <c r="B267" s="13">
        <f t="shared" si="12"/>
        <v>1.025048965502256E-2</v>
      </c>
      <c r="C267" s="13" t="str">
        <f t="shared" si="13"/>
        <v/>
      </c>
      <c r="D267" s="13">
        <f t="shared" si="14"/>
        <v>1.025048965502256E-2</v>
      </c>
    </row>
    <row r="268" spans="1:4" x14ac:dyDescent="0.3">
      <c r="A268" s="13">
        <f t="shared" si="15"/>
        <v>24.000000000000071</v>
      </c>
      <c r="B268" s="13">
        <f t="shared" si="12"/>
        <v>1.0156956183213875E-2</v>
      </c>
      <c r="C268" s="13" t="str">
        <f t="shared" si="13"/>
        <v/>
      </c>
      <c r="D268" s="13">
        <f t="shared" si="14"/>
        <v>1.0156956183213875E-2</v>
      </c>
    </row>
    <row r="269" spans="1:4" x14ac:dyDescent="0.3">
      <c r="A269" s="13">
        <f t="shared" si="15"/>
        <v>24.100000000000072</v>
      </c>
      <c r="B269" s="13">
        <f t="shared" si="12"/>
        <v>1.0064276183838507E-2</v>
      </c>
      <c r="C269" s="13" t="str">
        <f t="shared" si="13"/>
        <v/>
      </c>
      <c r="D269" s="13">
        <f t="shared" si="14"/>
        <v>1.0064276183838507E-2</v>
      </c>
    </row>
    <row r="270" spans="1:4" x14ac:dyDescent="0.3">
      <c r="A270" s="13">
        <f t="shared" si="15"/>
        <v>24.200000000000074</v>
      </c>
      <c r="B270" s="13">
        <f t="shared" si="12"/>
        <v>9.9724418691475337E-3</v>
      </c>
      <c r="C270" s="13" t="str">
        <f t="shared" si="13"/>
        <v/>
      </c>
      <c r="D270" s="13">
        <f t="shared" si="14"/>
        <v>9.9724418691475337E-3</v>
      </c>
    </row>
    <row r="271" spans="1:4" x14ac:dyDescent="0.3">
      <c r="A271" s="13">
        <f t="shared" si="15"/>
        <v>24.300000000000075</v>
      </c>
      <c r="B271" s="13">
        <f t="shared" si="12"/>
        <v>9.8814455224535361E-3</v>
      </c>
      <c r="C271" s="13" t="str">
        <f t="shared" si="13"/>
        <v/>
      </c>
      <c r="D271" s="13">
        <f t="shared" si="14"/>
        <v>9.8814455224535361E-3</v>
      </c>
    </row>
    <row r="272" spans="1:4" x14ac:dyDescent="0.3">
      <c r="A272" s="13">
        <f t="shared" si="15"/>
        <v>24.400000000000077</v>
      </c>
      <c r="B272" s="13">
        <f t="shared" si="12"/>
        <v>9.7912794974821717E-3</v>
      </c>
      <c r="C272" s="13" t="str">
        <f t="shared" si="13"/>
        <v/>
      </c>
      <c r="D272" s="13">
        <f t="shared" si="14"/>
        <v>9.7912794974821717E-3</v>
      </c>
    </row>
    <row r="273" spans="1:4" x14ac:dyDescent="0.3">
      <c r="A273" s="13">
        <f t="shared" si="15"/>
        <v>24.500000000000078</v>
      </c>
      <c r="B273" s="13">
        <f t="shared" si="12"/>
        <v>9.7019362177296793E-3</v>
      </c>
      <c r="C273" s="13" t="str">
        <f t="shared" si="13"/>
        <v/>
      </c>
      <c r="D273" s="13">
        <f t="shared" si="14"/>
        <v>9.7019362177296793E-3</v>
      </c>
    </row>
    <row r="274" spans="1:4" x14ac:dyDescent="0.3">
      <c r="A274" s="13">
        <f t="shared" si="15"/>
        <v>24.60000000000008</v>
      </c>
      <c r="B274" s="13">
        <f t="shared" si="12"/>
        <v>9.6134081758262307E-3</v>
      </c>
      <c r="C274" s="13" t="str">
        <f t="shared" si="13"/>
        <v/>
      </c>
      <c r="D274" s="13">
        <f t="shared" si="14"/>
        <v>9.6134081758262307E-3</v>
      </c>
    </row>
    <row r="275" spans="1:4" x14ac:dyDescent="0.3">
      <c r="A275" s="13">
        <f t="shared" si="15"/>
        <v>24.700000000000081</v>
      </c>
      <c r="B275" s="13">
        <f t="shared" si="12"/>
        <v>9.525687932905107E-3</v>
      </c>
      <c r="C275" s="13" t="str">
        <f t="shared" si="13"/>
        <v/>
      </c>
      <c r="D275" s="13">
        <f t="shared" si="14"/>
        <v>9.525687932905107E-3</v>
      </c>
    </row>
    <row r="276" spans="1:4" x14ac:dyDescent="0.3">
      <c r="A276" s="13">
        <f t="shared" si="15"/>
        <v>24.800000000000082</v>
      </c>
      <c r="B276" s="13">
        <f t="shared" si="12"/>
        <v>9.4387681179776157E-3</v>
      </c>
      <c r="C276" s="13" t="str">
        <f t="shared" si="13"/>
        <v/>
      </c>
      <c r="D276" s="13">
        <f t="shared" si="14"/>
        <v>9.4387681179776157E-3</v>
      </c>
    </row>
    <row r="277" spans="1:4" x14ac:dyDescent="0.3">
      <c r="A277" s="13">
        <f t="shared" si="15"/>
        <v>24.900000000000084</v>
      </c>
      <c r="B277" s="13">
        <f t="shared" si="12"/>
        <v>9.3526414273137157E-3</v>
      </c>
      <c r="C277" s="13" t="str">
        <f t="shared" si="13"/>
        <v/>
      </c>
      <c r="D277" s="13">
        <f t="shared" si="14"/>
        <v>9.3526414273137157E-3</v>
      </c>
    </row>
    <row r="278" spans="1:4" x14ac:dyDescent="0.3">
      <c r="A278" s="13">
        <f t="shared" si="15"/>
        <v>25.000000000000085</v>
      </c>
      <c r="B278" s="13">
        <f t="shared" si="12"/>
        <v>9.2673006238283163E-3</v>
      </c>
      <c r="C278" s="13" t="str">
        <f t="shared" si="13"/>
        <v/>
      </c>
      <c r="D278" s="13">
        <f t="shared" si="14"/>
        <v>9.2673006238283163E-3</v>
      </c>
    </row>
    <row r="279" spans="1:4" x14ac:dyDescent="0.3">
      <c r="A279" s="13">
        <f t="shared" si="15"/>
        <v>25.100000000000087</v>
      </c>
      <c r="B279" s="13">
        <f t="shared" si="12"/>
        <v>9.1827385364731291E-3</v>
      </c>
      <c r="C279" s="13" t="str">
        <f t="shared" si="13"/>
        <v/>
      </c>
      <c r="D279" s="13">
        <f t="shared" si="14"/>
        <v>9.1827385364731291E-3</v>
      </c>
    </row>
    <row r="280" spans="1:4" x14ac:dyDescent="0.3">
      <c r="A280" s="13">
        <f t="shared" si="15"/>
        <v>25.200000000000088</v>
      </c>
      <c r="B280" s="13">
        <f t="shared" si="12"/>
        <v>9.0989480596341109E-3</v>
      </c>
      <c r="C280" s="13" t="str">
        <f t="shared" si="13"/>
        <v/>
      </c>
      <c r="D280" s="13">
        <f t="shared" si="14"/>
        <v>9.0989480596341109E-3</v>
      </c>
    </row>
    <row r="281" spans="1:4" x14ac:dyDescent="0.3">
      <c r="A281" s="13">
        <f t="shared" si="15"/>
        <v>25.30000000000009</v>
      </c>
      <c r="B281" s="13">
        <f t="shared" si="12"/>
        <v>9.0159221525343957E-3</v>
      </c>
      <c r="C281" s="13" t="str">
        <f t="shared" si="13"/>
        <v/>
      </c>
      <c r="D281" s="13">
        <f t="shared" si="14"/>
        <v>9.0159221525343957E-3</v>
      </c>
    </row>
    <row r="282" spans="1:4" x14ac:dyDescent="0.3">
      <c r="A282" s="13">
        <f t="shared" si="15"/>
        <v>25.400000000000091</v>
      </c>
      <c r="B282" s="13">
        <f t="shared" si="12"/>
        <v>8.9336538386426603E-3</v>
      </c>
      <c r="C282" s="13" t="str">
        <f t="shared" si="13"/>
        <v/>
      </c>
      <c r="D282" s="13">
        <f t="shared" si="14"/>
        <v>8.9336538386426603E-3</v>
      </c>
    </row>
    <row r="283" spans="1:4" x14ac:dyDescent="0.3">
      <c r="A283" s="13">
        <f t="shared" si="15"/>
        <v>25.500000000000092</v>
      </c>
      <c r="B283" s="13">
        <f t="shared" si="12"/>
        <v>8.8521362050869006E-3</v>
      </c>
      <c r="C283" s="13" t="str">
        <f t="shared" si="13"/>
        <v/>
      </c>
      <c r="D283" s="13">
        <f t="shared" si="14"/>
        <v>8.8521362050869006E-3</v>
      </c>
    </row>
    <row r="284" spans="1:4" x14ac:dyDescent="0.3">
      <c r="A284" s="13">
        <f t="shared" si="15"/>
        <v>25.600000000000094</v>
      </c>
      <c r="B284" s="13">
        <f t="shared" si="12"/>
        <v>8.7713624020735511E-3</v>
      </c>
      <c r="C284" s="13" t="str">
        <f t="shared" si="13"/>
        <v/>
      </c>
      <c r="D284" s="13">
        <f t="shared" si="14"/>
        <v>8.7713624020735511E-3</v>
      </c>
    </row>
    <row r="285" spans="1:4" x14ac:dyDescent="0.3">
      <c r="A285" s="13">
        <f t="shared" si="15"/>
        <v>25.700000000000095</v>
      </c>
      <c r="B285" s="13">
        <f t="shared" ref="B285:B348" si="16">EXPONDIST(A285,1/$C$14,0)</f>
        <v>8.6913256423119204E-3</v>
      </c>
      <c r="C285" s="13" t="str">
        <f t="shared" ref="C285:C348" si="17">IF(A285&lt;$D$18,B285,"")</f>
        <v/>
      </c>
      <c r="D285" s="13">
        <f t="shared" ref="D285:D348" si="18">IF(A285&gt;$D$23,B285,"")</f>
        <v>8.6913256423119204E-3</v>
      </c>
    </row>
    <row r="286" spans="1:4" x14ac:dyDescent="0.3">
      <c r="A286" s="13">
        <f t="shared" ref="A286:A349" si="19">A285+0.1</f>
        <v>25.800000000000097</v>
      </c>
      <c r="B286" s="13">
        <f t="shared" si="16"/>
        <v>8.612019200443851E-3</v>
      </c>
      <c r="C286" s="13" t="str">
        <f t="shared" si="17"/>
        <v/>
      </c>
      <c r="D286" s="13">
        <f t="shared" si="18"/>
        <v>8.612019200443851E-3</v>
      </c>
    </row>
    <row r="287" spans="1:4" x14ac:dyDescent="0.3">
      <c r="A287" s="13">
        <f t="shared" si="19"/>
        <v>25.900000000000098</v>
      </c>
      <c r="B287" s="13">
        <f t="shared" si="16"/>
        <v>8.5334364124786052E-3</v>
      </c>
      <c r="C287" s="13" t="str">
        <f t="shared" si="17"/>
        <v/>
      </c>
      <c r="D287" s="13">
        <f t="shared" si="18"/>
        <v>8.5334364124786052E-3</v>
      </c>
    </row>
    <row r="288" spans="1:4" x14ac:dyDescent="0.3">
      <c r="A288" s="13">
        <f t="shared" si="19"/>
        <v>26.000000000000099</v>
      </c>
      <c r="B288" s="13">
        <f t="shared" si="16"/>
        <v>8.4555706752329034E-3</v>
      </c>
      <c r="C288" s="13" t="str">
        <f t="shared" si="17"/>
        <v/>
      </c>
      <c r="D288" s="13">
        <f t="shared" si="18"/>
        <v>8.4555706752329034E-3</v>
      </c>
    </row>
    <row r="289" spans="1:4" x14ac:dyDescent="0.3">
      <c r="A289" s="13">
        <f t="shared" si="19"/>
        <v>26.100000000000101</v>
      </c>
      <c r="B289" s="13">
        <f t="shared" si="16"/>
        <v>8.3784154457760603E-3</v>
      </c>
      <c r="C289" s="13" t="str">
        <f t="shared" si="17"/>
        <v/>
      </c>
      <c r="D289" s="13">
        <f t="shared" si="18"/>
        <v>8.3784154457760603E-3</v>
      </c>
    </row>
    <row r="290" spans="1:4" x14ac:dyDescent="0.3">
      <c r="A290" s="13">
        <f t="shared" si="19"/>
        <v>26.200000000000102</v>
      </c>
      <c r="B290" s="13">
        <f t="shared" si="16"/>
        <v>8.3019642408802066E-3</v>
      </c>
      <c r="C290" s="13" t="str">
        <f t="shared" si="17"/>
        <v/>
      </c>
      <c r="D290" s="13">
        <f t="shared" si="18"/>
        <v>8.3019642408802066E-3</v>
      </c>
    </row>
    <row r="291" spans="1:4" x14ac:dyDescent="0.3">
      <c r="A291" s="13">
        <f t="shared" si="19"/>
        <v>26.300000000000104</v>
      </c>
      <c r="B291" s="13">
        <f t="shared" si="16"/>
        <v>8.2262106364755019E-3</v>
      </c>
      <c r="C291" s="13" t="str">
        <f t="shared" si="17"/>
        <v/>
      </c>
      <c r="D291" s="13">
        <f t="shared" si="18"/>
        <v>8.2262106364755019E-3</v>
      </c>
    </row>
    <row r="292" spans="1:4" x14ac:dyDescent="0.3">
      <c r="A292" s="13">
        <f t="shared" si="19"/>
        <v>26.400000000000105</v>
      </c>
      <c r="B292" s="13">
        <f t="shared" si="16"/>
        <v>8.1511482671103377E-3</v>
      </c>
      <c r="C292" s="13" t="str">
        <f t="shared" si="17"/>
        <v/>
      </c>
      <c r="D292" s="13">
        <f t="shared" si="18"/>
        <v>8.1511482671103377E-3</v>
      </c>
    </row>
    <row r="293" spans="1:4" x14ac:dyDescent="0.3">
      <c r="A293" s="13">
        <f t="shared" si="19"/>
        <v>26.500000000000107</v>
      </c>
      <c r="B293" s="13">
        <f t="shared" si="16"/>
        <v>8.0767708254164527E-3</v>
      </c>
      <c r="C293" s="13" t="str">
        <f t="shared" si="17"/>
        <v/>
      </c>
      <c r="D293" s="13">
        <f t="shared" si="18"/>
        <v>8.0767708254164527E-3</v>
      </c>
    </row>
    <row r="294" spans="1:4" x14ac:dyDescent="0.3">
      <c r="A294" s="13">
        <f t="shared" si="19"/>
        <v>26.600000000000108</v>
      </c>
      <c r="B294" s="13">
        <f t="shared" si="16"/>
        <v>8.003072061578945E-3</v>
      </c>
      <c r="C294" s="13" t="str">
        <f t="shared" si="17"/>
        <v/>
      </c>
      <c r="D294" s="13">
        <f t="shared" si="18"/>
        <v>8.003072061578945E-3</v>
      </c>
    </row>
    <row r="295" spans="1:4" x14ac:dyDescent="0.3">
      <c r="A295" s="13">
        <f t="shared" si="19"/>
        <v>26.700000000000109</v>
      </c>
      <c r="B295" s="13">
        <f t="shared" si="16"/>
        <v>7.9300457828111008E-3</v>
      </c>
      <c r="C295" s="13" t="str">
        <f t="shared" si="17"/>
        <v/>
      </c>
      <c r="D295" s="13">
        <f t="shared" si="18"/>
        <v>7.9300457828111008E-3</v>
      </c>
    </row>
    <row r="296" spans="1:4" x14ac:dyDescent="0.3">
      <c r="A296" s="13">
        <f t="shared" si="19"/>
        <v>26.800000000000111</v>
      </c>
      <c r="B296" s="13">
        <f t="shared" si="16"/>
        <v>7.857685852834027E-3</v>
      </c>
      <c r="C296" s="13" t="str">
        <f t="shared" si="17"/>
        <v/>
      </c>
      <c r="D296" s="13">
        <f t="shared" si="18"/>
        <v>7.857685852834027E-3</v>
      </c>
    </row>
    <row r="297" spans="1:4" x14ac:dyDescent="0.3">
      <c r="A297" s="13">
        <f t="shared" si="19"/>
        <v>26.900000000000112</v>
      </c>
      <c r="B297" s="13">
        <f t="shared" si="16"/>
        <v>7.7859861913610303E-3</v>
      </c>
      <c r="C297" s="13" t="str">
        <f t="shared" si="17"/>
        <v/>
      </c>
      <c r="D297" s="13">
        <f t="shared" si="18"/>
        <v>7.7859861913610303E-3</v>
      </c>
    </row>
    <row r="298" spans="1:4" x14ac:dyDescent="0.3">
      <c r="A298" s="13">
        <f t="shared" si="19"/>
        <v>27.000000000000114</v>
      </c>
      <c r="B298" s="13">
        <f t="shared" si="16"/>
        <v>7.7149407735867034E-3</v>
      </c>
      <c r="C298" s="13" t="str">
        <f t="shared" si="17"/>
        <v/>
      </c>
      <c r="D298" s="13">
        <f t="shared" si="18"/>
        <v>7.7149407735867034E-3</v>
      </c>
    </row>
    <row r="299" spans="1:4" x14ac:dyDescent="0.3">
      <c r="A299" s="13">
        <f t="shared" si="19"/>
        <v>27.100000000000115</v>
      </c>
      <c r="B299" s="13">
        <f t="shared" si="16"/>
        <v>7.6445436296806672E-3</v>
      </c>
      <c r="C299" s="13" t="str">
        <f t="shared" si="17"/>
        <v/>
      </c>
      <c r="D299" s="13">
        <f t="shared" si="18"/>
        <v>7.6445436296806672E-3</v>
      </c>
    </row>
    <row r="300" spans="1:4" x14ac:dyDescent="0.3">
      <c r="A300" s="13">
        <f t="shared" si="19"/>
        <v>27.200000000000117</v>
      </c>
      <c r="B300" s="13">
        <f t="shared" si="16"/>
        <v>7.5747888442859361E-3</v>
      </c>
      <c r="C300" s="13" t="str">
        <f t="shared" si="17"/>
        <v/>
      </c>
      <c r="D300" s="13">
        <f t="shared" si="18"/>
        <v>7.5747888442859361E-3</v>
      </c>
    </row>
    <row r="301" spans="1:4" x14ac:dyDescent="0.3">
      <c r="A301" s="13">
        <f t="shared" si="19"/>
        <v>27.300000000000118</v>
      </c>
      <c r="B301" s="13">
        <f t="shared" si="16"/>
        <v>7.5056705560218604E-3</v>
      </c>
      <c r="C301" s="13" t="str">
        <f t="shared" si="17"/>
        <v/>
      </c>
      <c r="D301" s="13">
        <f t="shared" si="18"/>
        <v>7.5056705560218604E-3</v>
      </c>
    </row>
    <row r="302" spans="1:4" x14ac:dyDescent="0.3">
      <c r="A302" s="13">
        <f t="shared" si="19"/>
        <v>27.400000000000119</v>
      </c>
      <c r="B302" s="13">
        <f t="shared" si="16"/>
        <v>7.4371829569916054E-3</v>
      </c>
      <c r="C302" s="13" t="str">
        <f t="shared" si="17"/>
        <v/>
      </c>
      <c r="D302" s="13">
        <f t="shared" si="18"/>
        <v>7.4371829569916054E-3</v>
      </c>
    </row>
    <row r="303" spans="1:4" x14ac:dyDescent="0.3">
      <c r="A303" s="13">
        <f t="shared" si="19"/>
        <v>27.500000000000121</v>
      </c>
      <c r="B303" s="13">
        <f t="shared" si="16"/>
        <v>7.3693202922941233E-3</v>
      </c>
      <c r="C303" s="13" t="str">
        <f t="shared" si="17"/>
        <v/>
      </c>
      <c r="D303" s="13">
        <f t="shared" si="18"/>
        <v>7.3693202922941233E-3</v>
      </c>
    </row>
    <row r="304" spans="1:4" x14ac:dyDescent="0.3">
      <c r="A304" s="13">
        <f t="shared" si="19"/>
        <v>27.600000000000122</v>
      </c>
      <c r="B304" s="13">
        <f t="shared" si="16"/>
        <v>7.3020768595405718E-3</v>
      </c>
      <c r="C304" s="13" t="str">
        <f t="shared" si="17"/>
        <v/>
      </c>
      <c r="D304" s="13">
        <f t="shared" si="18"/>
        <v>7.3020768595405718E-3</v>
      </c>
    </row>
    <row r="305" spans="1:4" x14ac:dyDescent="0.3">
      <c r="A305" s="13">
        <f t="shared" si="19"/>
        <v>27.700000000000124</v>
      </c>
      <c r="B305" s="13">
        <f t="shared" si="16"/>
        <v>7.235447008375165E-3</v>
      </c>
      <c r="C305" s="13" t="str">
        <f t="shared" si="17"/>
        <v/>
      </c>
      <c r="D305" s="13">
        <f t="shared" si="18"/>
        <v>7.235447008375165E-3</v>
      </c>
    </row>
    <row r="306" spans="1:4" x14ac:dyDescent="0.3">
      <c r="A306" s="13">
        <f t="shared" si="19"/>
        <v>27.800000000000125</v>
      </c>
      <c r="B306" s="13">
        <f t="shared" si="16"/>
        <v>7.169425140000369E-3</v>
      </c>
      <c r="C306" s="13" t="str">
        <f t="shared" si="17"/>
        <v/>
      </c>
      <c r="D306" s="13">
        <f t="shared" si="18"/>
        <v>7.169425140000369E-3</v>
      </c>
    </row>
    <row r="307" spans="1:4" x14ac:dyDescent="0.3">
      <c r="A307" s="13">
        <f t="shared" si="19"/>
        <v>27.900000000000126</v>
      </c>
      <c r="B307" s="13">
        <f t="shared" si="16"/>
        <v>7.1040057067064538E-3</v>
      </c>
      <c r="C307" s="13" t="str">
        <f t="shared" si="17"/>
        <v/>
      </c>
      <c r="D307" s="13">
        <f t="shared" si="18"/>
        <v>7.1040057067064538E-3</v>
      </c>
    </row>
    <row r="308" spans="1:4" x14ac:dyDescent="0.3">
      <c r="A308" s="13">
        <f t="shared" si="19"/>
        <v>28.000000000000128</v>
      </c>
      <c r="B308" s="13">
        <f t="shared" si="16"/>
        <v>7.0391832114053213E-3</v>
      </c>
      <c r="C308" s="13" t="str">
        <f t="shared" si="17"/>
        <v/>
      </c>
      <c r="D308" s="13">
        <f t="shared" si="18"/>
        <v>7.0391832114053213E-3</v>
      </c>
    </row>
    <row r="309" spans="1:4" x14ac:dyDescent="0.3">
      <c r="A309" s="13">
        <f t="shared" si="19"/>
        <v>28.100000000000129</v>
      </c>
      <c r="B309" s="13">
        <f t="shared" si="16"/>
        <v>6.9749522071686065E-3</v>
      </c>
      <c r="C309" s="13" t="str">
        <f t="shared" si="17"/>
        <v/>
      </c>
      <c r="D309" s="13">
        <f t="shared" si="18"/>
        <v>6.9749522071686065E-3</v>
      </c>
    </row>
    <row r="310" spans="1:4" x14ac:dyDescent="0.3">
      <c r="A310" s="13">
        <f t="shared" si="19"/>
        <v>28.200000000000131</v>
      </c>
      <c r="B310" s="13">
        <f t="shared" si="16"/>
        <v>6.9113072967699621E-3</v>
      </c>
      <c r="C310" s="13" t="str">
        <f t="shared" si="17"/>
        <v/>
      </c>
      <c r="D310" s="13">
        <f t="shared" si="18"/>
        <v>6.9113072967699621E-3</v>
      </c>
    </row>
    <row r="311" spans="1:4" x14ac:dyDescent="0.3">
      <c r="A311" s="13">
        <f t="shared" si="19"/>
        <v>28.300000000000132</v>
      </c>
      <c r="B311" s="13">
        <f t="shared" si="16"/>
        <v>6.8482431322315533E-3</v>
      </c>
      <c r="C311" s="13" t="str">
        <f t="shared" si="17"/>
        <v/>
      </c>
      <c r="D311" s="13">
        <f t="shared" si="18"/>
        <v>6.8482431322315533E-3</v>
      </c>
    </row>
    <row r="312" spans="1:4" x14ac:dyDescent="0.3">
      <c r="A312" s="13">
        <f t="shared" si="19"/>
        <v>28.400000000000134</v>
      </c>
      <c r="B312" s="13">
        <f t="shared" si="16"/>
        <v>6.7857544143746697E-3</v>
      </c>
      <c r="C312" s="13" t="str">
        <f t="shared" si="17"/>
        <v/>
      </c>
      <c r="D312" s="13">
        <f t="shared" si="18"/>
        <v>6.7857544143746697E-3</v>
      </c>
    </row>
    <row r="313" spans="1:4" x14ac:dyDescent="0.3">
      <c r="A313" s="13">
        <f t="shared" si="19"/>
        <v>28.500000000000135</v>
      </c>
      <c r="B313" s="13">
        <f t="shared" si="16"/>
        <v>6.7238358923744444E-3</v>
      </c>
      <c r="C313" s="13" t="str">
        <f t="shared" si="17"/>
        <v/>
      </c>
      <c r="D313" s="13">
        <f t="shared" si="18"/>
        <v>6.7238358923744444E-3</v>
      </c>
    </row>
    <row r="314" spans="1:4" x14ac:dyDescent="0.3">
      <c r="A314" s="13">
        <f t="shared" si="19"/>
        <v>28.600000000000136</v>
      </c>
      <c r="B314" s="13">
        <f t="shared" si="16"/>
        <v>6.6624823633186425E-3</v>
      </c>
      <c r="C314" s="13" t="str">
        <f t="shared" si="17"/>
        <v/>
      </c>
      <c r="D314" s="13">
        <f t="shared" si="18"/>
        <v>6.6624823633186425E-3</v>
      </c>
    </row>
    <row r="315" spans="1:4" x14ac:dyDescent="0.3">
      <c r="A315" s="13">
        <f t="shared" si="19"/>
        <v>28.700000000000138</v>
      </c>
      <c r="B315" s="13">
        <f t="shared" si="16"/>
        <v>6.6016886717704532E-3</v>
      </c>
      <c r="C315" s="13" t="str">
        <f t="shared" si="17"/>
        <v/>
      </c>
      <c r="D315" s="13">
        <f t="shared" si="18"/>
        <v>6.6016886717704532E-3</v>
      </c>
    </row>
    <row r="316" spans="1:4" x14ac:dyDescent="0.3">
      <c r="A316" s="13">
        <f t="shared" si="19"/>
        <v>28.800000000000139</v>
      </c>
      <c r="B316" s="13">
        <f t="shared" si="16"/>
        <v>6.5414497093353062E-3</v>
      </c>
      <c r="C316" s="13" t="str">
        <f t="shared" si="17"/>
        <v/>
      </c>
      <c r="D316" s="13">
        <f t="shared" si="18"/>
        <v>6.5414497093353062E-3</v>
      </c>
    </row>
    <row r="317" spans="1:4" x14ac:dyDescent="0.3">
      <c r="A317" s="13">
        <f t="shared" si="19"/>
        <v>28.900000000000141</v>
      </c>
      <c r="B317" s="13">
        <f t="shared" si="16"/>
        <v>6.481760414231607E-3</v>
      </c>
      <c r="C317" s="13" t="str">
        <f t="shared" si="17"/>
        <v/>
      </c>
      <c r="D317" s="13">
        <f t="shared" si="18"/>
        <v>6.481760414231607E-3</v>
      </c>
    </row>
    <row r="318" spans="1:4" x14ac:dyDescent="0.3">
      <c r="A318" s="13">
        <f t="shared" si="19"/>
        <v>29.000000000000142</v>
      </c>
      <c r="B318" s="13">
        <f t="shared" si="16"/>
        <v>6.4226157708654101E-3</v>
      </c>
      <c r="C318" s="13" t="str">
        <f t="shared" si="17"/>
        <v/>
      </c>
      <c r="D318" s="13">
        <f t="shared" si="18"/>
        <v>6.4226157708654101E-3</v>
      </c>
    </row>
    <row r="319" spans="1:4" x14ac:dyDescent="0.3">
      <c r="A319" s="13">
        <f t="shared" si="19"/>
        <v>29.100000000000144</v>
      </c>
      <c r="B319" s="13">
        <f t="shared" si="16"/>
        <v>6.3640108094089685E-3</v>
      </c>
      <c r="C319" s="13" t="str">
        <f t="shared" si="17"/>
        <v/>
      </c>
      <c r="D319" s="13">
        <f t="shared" si="18"/>
        <v>6.3640108094089685E-3</v>
      </c>
    </row>
    <row r="320" spans="1:4" x14ac:dyDescent="0.3">
      <c r="A320" s="13">
        <f t="shared" si="19"/>
        <v>29.200000000000145</v>
      </c>
      <c r="B320" s="13">
        <f t="shared" si="16"/>
        <v>6.3059406053831172E-3</v>
      </c>
      <c r="C320" s="13" t="str">
        <f t="shared" si="17"/>
        <v/>
      </c>
      <c r="D320" s="13">
        <f t="shared" si="18"/>
        <v>6.3059406053831172E-3</v>
      </c>
    </row>
    <row r="321" spans="1:4" x14ac:dyDescent="0.3">
      <c r="A321" s="13">
        <f t="shared" si="19"/>
        <v>29.300000000000146</v>
      </c>
      <c r="B321" s="13">
        <f t="shared" si="16"/>
        <v>6.2484002792434924E-3</v>
      </c>
      <c r="C321" s="13" t="str">
        <f t="shared" si="17"/>
        <v/>
      </c>
      <c r="D321" s="13">
        <f t="shared" si="18"/>
        <v>6.2484002792434924E-3</v>
      </c>
    </row>
    <row r="322" spans="1:4" x14ac:dyDescent="0.3">
      <c r="A322" s="13">
        <f t="shared" si="19"/>
        <v>29.400000000000148</v>
      </c>
      <c r="B322" s="13">
        <f t="shared" si="16"/>
        <v>6.1913849959704973E-3</v>
      </c>
      <c r="C322" s="13" t="str">
        <f t="shared" si="17"/>
        <v/>
      </c>
      <c r="D322" s="13">
        <f t="shared" si="18"/>
        <v>6.1913849959704973E-3</v>
      </c>
    </row>
    <row r="323" spans="1:4" x14ac:dyDescent="0.3">
      <c r="A323" s="13">
        <f t="shared" si="19"/>
        <v>29.500000000000149</v>
      </c>
      <c r="B323" s="13">
        <f t="shared" si="16"/>
        <v>6.134889964663031E-3</v>
      </c>
      <c r="C323" s="13" t="str">
        <f t="shared" si="17"/>
        <v/>
      </c>
      <c r="D323" s="13">
        <f t="shared" si="18"/>
        <v>6.134889964663031E-3</v>
      </c>
    </row>
    <row r="324" spans="1:4" x14ac:dyDescent="0.3">
      <c r="A324" s="13">
        <f t="shared" si="19"/>
        <v>29.600000000000151</v>
      </c>
      <c r="B324" s="13">
        <f t="shared" si="16"/>
        <v>6.0789104381359206E-3</v>
      </c>
      <c r="C324" s="13" t="str">
        <f t="shared" si="17"/>
        <v/>
      </c>
      <c r="D324" s="13">
        <f t="shared" si="18"/>
        <v>6.0789104381359206E-3</v>
      </c>
    </row>
    <row r="325" spans="1:4" x14ac:dyDescent="0.3">
      <c r="A325" s="13">
        <f t="shared" si="19"/>
        <v>29.700000000000152</v>
      </c>
      <c r="B325" s="13">
        <f t="shared" si="16"/>
        <v>6.0234417125210118E-3</v>
      </c>
      <c r="C325" s="13" t="str">
        <f t="shared" si="17"/>
        <v/>
      </c>
      <c r="D325" s="13">
        <f t="shared" si="18"/>
        <v>6.0234417125210118E-3</v>
      </c>
    </row>
    <row r="326" spans="1:4" x14ac:dyDescent="0.3">
      <c r="A326" s="13">
        <f t="shared" si="19"/>
        <v>29.800000000000153</v>
      </c>
      <c r="B326" s="13">
        <f t="shared" si="16"/>
        <v>5.9684791268719154E-3</v>
      </c>
      <c r="C326" s="13" t="str">
        <f t="shared" si="17"/>
        <v/>
      </c>
      <c r="D326" s="13">
        <f t="shared" si="18"/>
        <v>5.9684791268719154E-3</v>
      </c>
    </row>
    <row r="327" spans="1:4" x14ac:dyDescent="0.3">
      <c r="A327" s="13">
        <f t="shared" si="19"/>
        <v>29.900000000000155</v>
      </c>
      <c r="B327" s="13">
        <f t="shared" si="16"/>
        <v>5.9140180627723603E-3</v>
      </c>
      <c r="C327" s="13" t="str">
        <f t="shared" si="17"/>
        <v/>
      </c>
      <c r="D327" s="13">
        <f t="shared" si="18"/>
        <v>5.9140180627723603E-3</v>
      </c>
    </row>
    <row r="328" spans="1:4" x14ac:dyDescent="0.3">
      <c r="A328" s="13">
        <f t="shared" si="19"/>
        <v>30.000000000000156</v>
      </c>
      <c r="B328" s="13">
        <f t="shared" si="16"/>
        <v>5.8600539439481111E-3</v>
      </c>
      <c r="C328" s="13" t="str">
        <f t="shared" si="17"/>
        <v/>
      </c>
      <c r="D328" s="13">
        <f t="shared" si="18"/>
        <v>5.8600539439481111E-3</v>
      </c>
    </row>
    <row r="329" spans="1:4" x14ac:dyDescent="0.3">
      <c r="A329" s="13">
        <f t="shared" si="19"/>
        <v>30.100000000000158</v>
      </c>
      <c r="B329" s="13">
        <f t="shared" si="16"/>
        <v>5.8065822358824293E-3</v>
      </c>
      <c r="C329" s="13" t="str">
        <f t="shared" si="17"/>
        <v/>
      </c>
      <c r="D329" s="13">
        <f t="shared" si="18"/>
        <v>5.8065822358824293E-3</v>
      </c>
    </row>
    <row r="330" spans="1:4" x14ac:dyDescent="0.3">
      <c r="A330" s="13">
        <f t="shared" si="19"/>
        <v>30.200000000000159</v>
      </c>
      <c r="B330" s="13">
        <f t="shared" si="16"/>
        <v>5.7535984454350521E-3</v>
      </c>
      <c r="C330" s="13" t="str">
        <f t="shared" si="17"/>
        <v/>
      </c>
      <c r="D330" s="13">
        <f t="shared" si="18"/>
        <v>5.7535984454350521E-3</v>
      </c>
    </row>
    <row r="331" spans="1:4" x14ac:dyDescent="0.3">
      <c r="A331" s="13">
        <f t="shared" si="19"/>
        <v>30.300000000000161</v>
      </c>
      <c r="B331" s="13">
        <f t="shared" si="16"/>
        <v>5.7010981204646321E-3</v>
      </c>
      <c r="C331" s="13" t="str">
        <f t="shared" si="17"/>
        <v/>
      </c>
      <c r="D331" s="13">
        <f t="shared" si="18"/>
        <v>5.7010981204646321E-3</v>
      </c>
    </row>
    <row r="332" spans="1:4" x14ac:dyDescent="0.3">
      <c r="A332" s="13">
        <f t="shared" si="19"/>
        <v>30.400000000000162</v>
      </c>
      <c r="B332" s="13">
        <f t="shared" si="16"/>
        <v>5.6490768494546414E-3</v>
      </c>
      <c r="C332" s="13" t="str">
        <f t="shared" si="17"/>
        <v/>
      </c>
      <c r="D332" s="13">
        <f t="shared" si="18"/>
        <v>5.6490768494546414E-3</v>
      </c>
    </row>
    <row r="333" spans="1:4" x14ac:dyDescent="0.3">
      <c r="A333" s="13">
        <f t="shared" si="19"/>
        <v>30.500000000000163</v>
      </c>
      <c r="B333" s="13">
        <f t="shared" si="16"/>
        <v>5.5975302611426707E-3</v>
      </c>
      <c r="C333" s="13" t="str">
        <f t="shared" si="17"/>
        <v/>
      </c>
      <c r="D333" s="13">
        <f t="shared" si="18"/>
        <v>5.5975302611426707E-3</v>
      </c>
    </row>
    <row r="334" spans="1:4" x14ac:dyDescent="0.3">
      <c r="A334" s="13">
        <f t="shared" si="19"/>
        <v>30.600000000000165</v>
      </c>
      <c r="B334" s="13">
        <f t="shared" si="16"/>
        <v>5.5464540241531206E-3</v>
      </c>
      <c r="C334" s="13" t="str">
        <f t="shared" si="17"/>
        <v/>
      </c>
      <c r="D334" s="13">
        <f t="shared" si="18"/>
        <v>5.5464540241531206E-3</v>
      </c>
    </row>
    <row r="335" spans="1:4" x14ac:dyDescent="0.3">
      <c r="A335" s="13">
        <f t="shared" si="19"/>
        <v>30.700000000000166</v>
      </c>
      <c r="B335" s="13">
        <f t="shared" si="16"/>
        <v>5.4958438466332481E-3</v>
      </c>
      <c r="C335" s="13" t="str">
        <f t="shared" si="17"/>
        <v/>
      </c>
      <c r="D335" s="13">
        <f t="shared" si="18"/>
        <v>5.4958438466332481E-3</v>
      </c>
    </row>
    <row r="336" spans="1:4" x14ac:dyDescent="0.3">
      <c r="A336" s="13">
        <f t="shared" si="19"/>
        <v>30.800000000000168</v>
      </c>
      <c r="B336" s="13">
        <f t="shared" si="16"/>
        <v>5.4456954758925263E-3</v>
      </c>
      <c r="C336" s="13" t="str">
        <f t="shared" si="17"/>
        <v/>
      </c>
      <c r="D336" s="13">
        <f t="shared" si="18"/>
        <v>5.4456954758925263E-3</v>
      </c>
    </row>
    <row r="337" spans="1:4" x14ac:dyDescent="0.3">
      <c r="A337" s="13">
        <f t="shared" si="19"/>
        <v>30.900000000000169</v>
      </c>
      <c r="B337" s="13">
        <f t="shared" si="16"/>
        <v>5.3960046980452928E-3</v>
      </c>
      <c r="C337" s="13" t="str">
        <f t="shared" si="17"/>
        <v/>
      </c>
      <c r="D337" s="13">
        <f t="shared" si="18"/>
        <v>5.3960046980452928E-3</v>
      </c>
    </row>
    <row r="338" spans="1:4" x14ac:dyDescent="0.3">
      <c r="A338" s="13">
        <f t="shared" si="19"/>
        <v>31.000000000000171</v>
      </c>
      <c r="B338" s="13">
        <f t="shared" si="16"/>
        <v>5.346767337656674E-3</v>
      </c>
      <c r="C338" s="13" t="str">
        <f t="shared" si="17"/>
        <v/>
      </c>
      <c r="D338" s="13">
        <f t="shared" si="18"/>
        <v>5.346767337656674E-3</v>
      </c>
    </row>
    <row r="339" spans="1:4" x14ac:dyDescent="0.3">
      <c r="A339" s="13">
        <f t="shared" si="19"/>
        <v>31.100000000000172</v>
      </c>
      <c r="B339" s="13">
        <f t="shared" si="16"/>
        <v>5.2979792573917177E-3</v>
      </c>
      <c r="C339" s="13" t="str">
        <f t="shared" si="17"/>
        <v/>
      </c>
      <c r="D339" s="13">
        <f t="shared" si="18"/>
        <v>5.2979792573917177E-3</v>
      </c>
    </row>
    <row r="340" spans="1:4" x14ac:dyDescent="0.3">
      <c r="A340" s="13">
        <f t="shared" si="19"/>
        <v>31.200000000000173</v>
      </c>
      <c r="B340" s="13">
        <f t="shared" si="16"/>
        <v>5.2496363576677568E-3</v>
      </c>
      <c r="C340" s="13" t="str">
        <f t="shared" si="17"/>
        <v/>
      </c>
      <c r="D340" s="13">
        <f t="shared" si="18"/>
        <v>5.2496363576677568E-3</v>
      </c>
    </row>
    <row r="341" spans="1:4" x14ac:dyDescent="0.3">
      <c r="A341" s="13">
        <f t="shared" si="19"/>
        <v>31.300000000000175</v>
      </c>
      <c r="B341" s="13">
        <f t="shared" si="16"/>
        <v>5.201734576309909E-3</v>
      </c>
      <c r="C341" s="13" t="str">
        <f t="shared" si="17"/>
        <v/>
      </c>
      <c r="D341" s="13">
        <f t="shared" si="18"/>
        <v>5.201734576309909E-3</v>
      </c>
    </row>
    <row r="342" spans="1:4" x14ac:dyDescent="0.3">
      <c r="A342" s="13">
        <f t="shared" si="19"/>
        <v>31.400000000000176</v>
      </c>
      <c r="B342" s="13">
        <f t="shared" si="16"/>
        <v>5.1542698882097501E-3</v>
      </c>
      <c r="C342" s="13" t="str">
        <f t="shared" si="17"/>
        <v/>
      </c>
      <c r="D342" s="13">
        <f t="shared" si="18"/>
        <v>5.1542698882097501E-3</v>
      </c>
    </row>
    <row r="343" spans="1:4" x14ac:dyDescent="0.3">
      <c r="A343" s="13">
        <f t="shared" si="19"/>
        <v>31.500000000000178</v>
      </c>
      <c r="B343" s="13">
        <f t="shared" si="16"/>
        <v>5.1072383049870877E-3</v>
      </c>
      <c r="C343" s="13" t="str">
        <f t="shared" si="17"/>
        <v/>
      </c>
      <c r="D343" s="13">
        <f t="shared" si="18"/>
        <v>5.1072383049870877E-3</v>
      </c>
    </row>
    <row r="344" spans="1:4" x14ac:dyDescent="0.3">
      <c r="A344" s="13">
        <f t="shared" si="19"/>
        <v>31.600000000000179</v>
      </c>
      <c r="B344" s="13">
        <f t="shared" si="16"/>
        <v>5.0606358746548268E-3</v>
      </c>
      <c r="C344" s="13" t="str">
        <f t="shared" si="17"/>
        <v/>
      </c>
      <c r="D344" s="13">
        <f t="shared" si="18"/>
        <v>5.0606358746548268E-3</v>
      </c>
    </row>
    <row r="345" spans="1:4" x14ac:dyDescent="0.3">
      <c r="A345" s="13">
        <f t="shared" si="19"/>
        <v>31.70000000000018</v>
      </c>
      <c r="B345" s="13">
        <f t="shared" si="16"/>
        <v>5.0144586812868857E-3</v>
      </c>
      <c r="C345" s="13" t="str">
        <f t="shared" si="17"/>
        <v/>
      </c>
      <c r="D345" s="13">
        <f t="shared" si="18"/>
        <v>5.0144586812868857E-3</v>
      </c>
    </row>
    <row r="346" spans="1:4" x14ac:dyDescent="0.3">
      <c r="A346" s="13">
        <f t="shared" si="19"/>
        <v>31.800000000000182</v>
      </c>
      <c r="B346" s="13">
        <f t="shared" si="16"/>
        <v>4.9687028446891521E-3</v>
      </c>
      <c r="C346" s="13" t="str">
        <f t="shared" si="17"/>
        <v/>
      </c>
      <c r="D346" s="13">
        <f t="shared" si="18"/>
        <v>4.9687028446891521E-3</v>
      </c>
    </row>
    <row r="347" spans="1:4" x14ac:dyDescent="0.3">
      <c r="A347" s="13">
        <f t="shared" si="19"/>
        <v>31.900000000000183</v>
      </c>
      <c r="B347" s="13">
        <f t="shared" si="16"/>
        <v>4.9233645200734344E-3</v>
      </c>
      <c r="C347" s="13" t="str">
        <f t="shared" si="17"/>
        <v/>
      </c>
      <c r="D347" s="13">
        <f t="shared" si="18"/>
        <v>4.9233645200734344E-3</v>
      </c>
    </row>
    <row r="348" spans="1:4" x14ac:dyDescent="0.3">
      <c r="A348" s="13">
        <f t="shared" si="19"/>
        <v>32.000000000000185</v>
      </c>
      <c r="B348" s="13">
        <f t="shared" si="16"/>
        <v>4.8784398977343886E-3</v>
      </c>
      <c r="C348" s="13" t="str">
        <f t="shared" si="17"/>
        <v/>
      </c>
      <c r="D348" s="13">
        <f t="shared" si="18"/>
        <v>4.8784398977343886E-3</v>
      </c>
    </row>
    <row r="349" spans="1:4" x14ac:dyDescent="0.3">
      <c r="A349" s="13">
        <f t="shared" si="19"/>
        <v>32.100000000000186</v>
      </c>
      <c r="B349" s="13">
        <f t="shared" ref="B349:B412" si="20">EXPONDIST(A349,1/$C$14,0)</f>
        <v>4.8339252027294012E-3</v>
      </c>
      <c r="C349" s="13" t="str">
        <f t="shared" ref="C349:C412" si="21">IF(A349&lt;$D$18,B349,"")</f>
        <v/>
      </c>
      <c r="D349" s="13">
        <f t="shared" ref="D349:D412" si="22">IF(A349&gt;$D$23,B349,"")</f>
        <v>4.8339252027294012E-3</v>
      </c>
    </row>
    <row r="350" spans="1:4" x14ac:dyDescent="0.3">
      <c r="A350" s="13">
        <f t="shared" ref="A350:A413" si="23">A349+0.1</f>
        <v>32.200000000000188</v>
      </c>
      <c r="B350" s="13">
        <f t="shared" si="20"/>
        <v>4.7898166945613786E-3</v>
      </c>
      <c r="C350" s="13" t="str">
        <f t="shared" si="21"/>
        <v/>
      </c>
      <c r="D350" s="13">
        <f t="shared" si="22"/>
        <v>4.7898166945613786E-3</v>
      </c>
    </row>
    <row r="351" spans="1:4" x14ac:dyDescent="0.3">
      <c r="A351" s="13">
        <f t="shared" si="23"/>
        <v>32.300000000000189</v>
      </c>
      <c r="B351" s="13">
        <f t="shared" si="20"/>
        <v>4.7461106668644469E-3</v>
      </c>
      <c r="C351" s="13" t="str">
        <f t="shared" si="21"/>
        <v/>
      </c>
      <c r="D351" s="13">
        <f t="shared" si="22"/>
        <v>4.7461106668644469E-3</v>
      </c>
    </row>
    <row r="352" spans="1:4" x14ac:dyDescent="0.3">
      <c r="A352" s="13">
        <f t="shared" si="23"/>
        <v>32.40000000000019</v>
      </c>
      <c r="B352" s="13">
        <f t="shared" si="20"/>
        <v>4.7028034470925056E-3</v>
      </c>
      <c r="C352" s="13" t="str">
        <f t="shared" si="21"/>
        <v/>
      </c>
      <c r="D352" s="13">
        <f t="shared" si="22"/>
        <v>4.7028034470925056E-3</v>
      </c>
    </row>
    <row r="353" spans="1:4" x14ac:dyDescent="0.3">
      <c r="A353" s="13">
        <f t="shared" si="23"/>
        <v>32.500000000000192</v>
      </c>
      <c r="B353" s="13">
        <f t="shared" si="20"/>
        <v>4.659891396210634E-3</v>
      </c>
      <c r="C353" s="13" t="str">
        <f t="shared" si="21"/>
        <v/>
      </c>
      <c r="D353" s="13">
        <f t="shared" si="22"/>
        <v>4.659891396210634E-3</v>
      </c>
    </row>
    <row r="354" spans="1:4" x14ac:dyDescent="0.3">
      <c r="A354" s="13">
        <f t="shared" si="23"/>
        <v>32.600000000000193</v>
      </c>
      <c r="B354" s="13">
        <f t="shared" si="20"/>
        <v>4.6173709083893073E-3</v>
      </c>
      <c r="C354" s="13" t="str">
        <f t="shared" si="21"/>
        <v/>
      </c>
      <c r="D354" s="13">
        <f t="shared" si="22"/>
        <v>4.6173709083893073E-3</v>
      </c>
    </row>
    <row r="355" spans="1:4" x14ac:dyDescent="0.3">
      <c r="A355" s="13">
        <f t="shared" si="23"/>
        <v>32.700000000000195</v>
      </c>
      <c r="B355" s="13">
        <f t="shared" si="20"/>
        <v>4.5752384107014066E-3</v>
      </c>
      <c r="C355" s="13" t="str">
        <f t="shared" si="21"/>
        <v/>
      </c>
      <c r="D355" s="13">
        <f t="shared" si="22"/>
        <v>4.5752384107014066E-3</v>
      </c>
    </row>
    <row r="356" spans="1:4" x14ac:dyDescent="0.3">
      <c r="A356" s="13">
        <f t="shared" si="23"/>
        <v>32.800000000000196</v>
      </c>
      <c r="B356" s="13">
        <f t="shared" si="20"/>
        <v>4.5334903628219889E-3</v>
      </c>
      <c r="C356" s="13" t="str">
        <f t="shared" si="21"/>
        <v/>
      </c>
      <c r="D356" s="13">
        <f t="shared" si="22"/>
        <v>4.5334903628219889E-3</v>
      </c>
    </row>
    <row r="357" spans="1:4" x14ac:dyDescent="0.3">
      <c r="A357" s="13">
        <f t="shared" si="23"/>
        <v>32.900000000000198</v>
      </c>
      <c r="B357" s="13">
        <f t="shared" si="20"/>
        <v>4.4921232567307996E-3</v>
      </c>
      <c r="C357" s="13" t="str">
        <f t="shared" si="21"/>
        <v/>
      </c>
      <c r="D357" s="13">
        <f t="shared" si="22"/>
        <v>4.4921232567307996E-3</v>
      </c>
    </row>
    <row r="358" spans="1:4" x14ac:dyDescent="0.3">
      <c r="A358" s="13">
        <f t="shared" si="23"/>
        <v>33.000000000000199</v>
      </c>
      <c r="B358" s="13">
        <f t="shared" si="20"/>
        <v>4.451133616417499E-3</v>
      </c>
      <c r="C358" s="13" t="str">
        <f t="shared" si="21"/>
        <v/>
      </c>
      <c r="D358" s="13">
        <f t="shared" si="22"/>
        <v>4.451133616417499E-3</v>
      </c>
    </row>
    <row r="359" spans="1:4" x14ac:dyDescent="0.3">
      <c r="A359" s="13">
        <f t="shared" si="23"/>
        <v>33.1000000000002</v>
      </c>
      <c r="B359" s="13">
        <f t="shared" si="20"/>
        <v>4.4105179975895848E-3</v>
      </c>
      <c r="C359" s="13" t="str">
        <f t="shared" si="21"/>
        <v/>
      </c>
      <c r="D359" s="13">
        <f t="shared" si="22"/>
        <v>4.4105179975895848E-3</v>
      </c>
    </row>
    <row r="360" spans="1:4" x14ac:dyDescent="0.3">
      <c r="A360" s="13">
        <f t="shared" si="23"/>
        <v>33.200000000000202</v>
      </c>
      <c r="B360" s="13">
        <f t="shared" si="20"/>
        <v>4.3702729873829624E-3</v>
      </c>
      <c r="C360" s="13" t="str">
        <f t="shared" si="21"/>
        <v/>
      </c>
      <c r="D360" s="13">
        <f t="shared" si="22"/>
        <v>4.3702729873829624E-3</v>
      </c>
    </row>
    <row r="361" spans="1:4" x14ac:dyDescent="0.3">
      <c r="A361" s="13">
        <f t="shared" si="23"/>
        <v>33.300000000000203</v>
      </c>
      <c r="B361" s="13">
        <f t="shared" si="20"/>
        <v>4.3303952040751811E-3</v>
      </c>
      <c r="C361" s="13" t="str">
        <f t="shared" si="21"/>
        <v/>
      </c>
      <c r="D361" s="13">
        <f t="shared" si="22"/>
        <v>4.3303952040751811E-3</v>
      </c>
    </row>
    <row r="362" spans="1:4" x14ac:dyDescent="0.3">
      <c r="A362" s="13">
        <f t="shared" si="23"/>
        <v>33.400000000000205</v>
      </c>
      <c r="B362" s="13">
        <f t="shared" si="20"/>
        <v>4.2908812968012605E-3</v>
      </c>
      <c r="C362" s="13" t="str">
        <f t="shared" si="21"/>
        <v/>
      </c>
      <c r="D362" s="13">
        <f t="shared" si="22"/>
        <v>4.2908812968012605E-3</v>
      </c>
    </row>
    <row r="363" spans="1:4" x14ac:dyDescent="0.3">
      <c r="A363" s="13">
        <f t="shared" si="23"/>
        <v>33.500000000000206</v>
      </c>
      <c r="B363" s="13">
        <f t="shared" si="20"/>
        <v>4.2517279452721334E-3</v>
      </c>
      <c r="C363" s="13" t="str">
        <f t="shared" si="21"/>
        <v/>
      </c>
      <c r="D363" s="13">
        <f t="shared" si="22"/>
        <v>4.2517279452721334E-3</v>
      </c>
    </row>
    <row r="364" spans="1:4" x14ac:dyDescent="0.3">
      <c r="A364" s="13">
        <f t="shared" si="23"/>
        <v>33.600000000000207</v>
      </c>
      <c r="B364" s="13">
        <f t="shared" si="20"/>
        <v>4.2129318594956401E-3</v>
      </c>
      <c r="C364" s="13" t="str">
        <f t="shared" si="21"/>
        <v/>
      </c>
      <c r="D364" s="13">
        <f t="shared" si="22"/>
        <v>4.2129318594956401E-3</v>
      </c>
    </row>
    <row r="365" spans="1:4" x14ac:dyDescent="0.3">
      <c r="A365" s="13">
        <f t="shared" si="23"/>
        <v>33.700000000000209</v>
      </c>
      <c r="B365" s="13">
        <f t="shared" si="20"/>
        <v>4.1744897795000782E-3</v>
      </c>
      <c r="C365" s="13" t="str">
        <f t="shared" si="21"/>
        <v/>
      </c>
      <c r="D365" s="13">
        <f t="shared" si="22"/>
        <v>4.1744897795000782E-3</v>
      </c>
    </row>
    <row r="366" spans="1:4" x14ac:dyDescent="0.3">
      <c r="A366" s="13">
        <f t="shared" si="23"/>
        <v>33.80000000000021</v>
      </c>
      <c r="B366" s="13">
        <f t="shared" si="20"/>
        <v>4.1363984750602744E-3</v>
      </c>
      <c r="C366" s="13" t="str">
        <f t="shared" si="21"/>
        <v/>
      </c>
      <c r="D366" s="13">
        <f t="shared" si="22"/>
        <v>4.1363984750602744E-3</v>
      </c>
    </row>
    <row r="367" spans="1:4" x14ac:dyDescent="0.3">
      <c r="A367" s="13">
        <f t="shared" si="23"/>
        <v>33.900000000000212</v>
      </c>
      <c r="B367" s="13">
        <f t="shared" si="20"/>
        <v>4.0986547454261524E-3</v>
      </c>
      <c r="C367" s="13" t="str">
        <f t="shared" si="21"/>
        <v/>
      </c>
      <c r="D367" s="13">
        <f t="shared" si="22"/>
        <v>4.0986547454261524E-3</v>
      </c>
    </row>
    <row r="368" spans="1:4" x14ac:dyDescent="0.3">
      <c r="A368" s="13">
        <f t="shared" si="23"/>
        <v>34.000000000000213</v>
      </c>
      <c r="B368" s="13">
        <f t="shared" si="20"/>
        <v>4.0612554190537758E-3</v>
      </c>
      <c r="C368" s="13" t="str">
        <f t="shared" si="21"/>
        <v/>
      </c>
      <c r="D368" s="13">
        <f t="shared" si="22"/>
        <v>4.0612554190537758E-3</v>
      </c>
    </row>
    <row r="369" spans="1:4" x14ac:dyDescent="0.3">
      <c r="A369" s="13">
        <f t="shared" si="23"/>
        <v>34.100000000000215</v>
      </c>
      <c r="B369" s="13">
        <f t="shared" si="20"/>
        <v>4.0241973533388532E-3</v>
      </c>
      <c r="C369" s="13" t="str">
        <f t="shared" si="21"/>
        <v/>
      </c>
      <c r="D369" s="13">
        <f t="shared" si="22"/>
        <v>4.0241973533388532E-3</v>
      </c>
    </row>
    <row r="370" spans="1:4" x14ac:dyDescent="0.3">
      <c r="A370" s="13">
        <f t="shared" si="23"/>
        <v>34.200000000000216</v>
      </c>
      <c r="B370" s="13">
        <f t="shared" si="20"/>
        <v>3.9874774343526724E-3</v>
      </c>
      <c r="C370" s="13" t="str">
        <f t="shared" si="21"/>
        <v/>
      </c>
      <c r="D370" s="13">
        <f t="shared" si="22"/>
        <v>3.9874774343526724E-3</v>
      </c>
    </row>
    <row r="371" spans="1:4" x14ac:dyDescent="0.3">
      <c r="A371" s="13">
        <f t="shared" si="23"/>
        <v>34.300000000000217</v>
      </c>
      <c r="B371" s="13">
        <f t="shared" si="20"/>
        <v>3.9510925765804342E-3</v>
      </c>
      <c r="C371" s="13" t="str">
        <f t="shared" si="21"/>
        <v/>
      </c>
      <c r="D371" s="13">
        <f t="shared" si="22"/>
        <v>3.9510925765804342E-3</v>
      </c>
    </row>
    <row r="372" spans="1:4" x14ac:dyDescent="0.3">
      <c r="A372" s="13">
        <f t="shared" si="23"/>
        <v>34.400000000000219</v>
      </c>
      <c r="B372" s="13">
        <f t="shared" si="20"/>
        <v>3.9150397226619853E-3</v>
      </c>
      <c r="C372" s="13" t="str">
        <f t="shared" si="21"/>
        <v/>
      </c>
      <c r="D372" s="13">
        <f t="shared" si="22"/>
        <v>3.9150397226619853E-3</v>
      </c>
    </row>
    <row r="373" spans="1:4" x14ac:dyDescent="0.3">
      <c r="A373" s="13">
        <f t="shared" si="23"/>
        <v>34.50000000000022</v>
      </c>
      <c r="B373" s="13">
        <f t="shared" si="20"/>
        <v>3.8793158431349164E-3</v>
      </c>
      <c r="C373" s="13" t="str">
        <f t="shared" si="21"/>
        <v/>
      </c>
      <c r="D373" s="13">
        <f t="shared" si="22"/>
        <v>3.8793158431349164E-3</v>
      </c>
    </row>
    <row r="374" spans="1:4" x14ac:dyDescent="0.3">
      <c r="A374" s="13">
        <f t="shared" si="23"/>
        <v>34.600000000000222</v>
      </c>
      <c r="B374" s="13">
        <f t="shared" si="20"/>
        <v>3.8439179361799969E-3</v>
      </c>
      <c r="C374" s="13" t="str">
        <f t="shared" si="21"/>
        <v/>
      </c>
      <c r="D374" s="13">
        <f t="shared" si="22"/>
        <v>3.8439179361799969E-3</v>
      </c>
    </row>
    <row r="375" spans="1:4" x14ac:dyDescent="0.3">
      <c r="A375" s="13">
        <f t="shared" si="23"/>
        <v>34.700000000000223</v>
      </c>
      <c r="B375" s="13">
        <f t="shared" si="20"/>
        <v>3.8088430273689401E-3</v>
      </c>
      <c r="C375" s="13" t="str">
        <f t="shared" si="21"/>
        <v/>
      </c>
      <c r="D375" s="13">
        <f t="shared" si="22"/>
        <v>3.8088430273689401E-3</v>
      </c>
    </row>
    <row r="376" spans="1:4" x14ac:dyDescent="0.3">
      <c r="A376" s="13">
        <f t="shared" si="23"/>
        <v>34.800000000000225</v>
      </c>
      <c r="B376" s="13">
        <f t="shared" si="20"/>
        <v>3.7740881694144656E-3</v>
      </c>
      <c r="C376" s="13" t="str">
        <f t="shared" si="21"/>
        <v/>
      </c>
      <c r="D376" s="13">
        <f t="shared" si="22"/>
        <v>3.7740881694144656E-3</v>
      </c>
    </row>
    <row r="377" spans="1:4" x14ac:dyDescent="0.3">
      <c r="A377" s="13">
        <f t="shared" si="23"/>
        <v>34.900000000000226</v>
      </c>
      <c r="B377" s="13">
        <f t="shared" si="20"/>
        <v>3.7396504419226419E-3</v>
      </c>
      <c r="C377" s="13" t="str">
        <f t="shared" si="21"/>
        <v/>
      </c>
      <c r="D377" s="13">
        <f t="shared" si="22"/>
        <v>3.7396504419226419E-3</v>
      </c>
    </row>
    <row r="378" spans="1:4" x14ac:dyDescent="0.3">
      <c r="A378" s="13">
        <f t="shared" si="23"/>
        <v>35.000000000000227</v>
      </c>
      <c r="B378" s="13">
        <f t="shared" si="20"/>
        <v>3.7055269511474939E-3</v>
      </c>
      <c r="C378" s="13" t="str">
        <f t="shared" si="21"/>
        <v/>
      </c>
      <c r="D378" s="13">
        <f t="shared" si="22"/>
        <v>3.7055269511474939E-3</v>
      </c>
    </row>
    <row r="379" spans="1:4" x14ac:dyDescent="0.3">
      <c r="A379" s="13">
        <f t="shared" si="23"/>
        <v>35.100000000000229</v>
      </c>
      <c r="B379" s="13">
        <f t="shared" si="20"/>
        <v>3.6717148297478429E-3</v>
      </c>
      <c r="C379" s="13" t="str">
        <f t="shared" si="21"/>
        <v/>
      </c>
      <c r="D379" s="13">
        <f t="shared" si="22"/>
        <v>3.6717148297478429E-3</v>
      </c>
    </row>
    <row r="380" spans="1:4" x14ac:dyDescent="0.3">
      <c r="A380" s="13">
        <f t="shared" si="23"/>
        <v>35.20000000000023</v>
      </c>
      <c r="B380" s="13">
        <f t="shared" si="20"/>
        <v>3.6382112365463729E-3</v>
      </c>
      <c r="C380" s="13" t="str">
        <f t="shared" si="21"/>
        <v/>
      </c>
      <c r="D380" s="13">
        <f t="shared" si="22"/>
        <v>3.6382112365463729E-3</v>
      </c>
    </row>
    <row r="381" spans="1:4" x14ac:dyDescent="0.3">
      <c r="A381" s="13">
        <f t="shared" si="23"/>
        <v>35.300000000000232</v>
      </c>
      <c r="B381" s="13">
        <f t="shared" si="20"/>
        <v>3.6050133562908846E-3</v>
      </c>
      <c r="C381" s="13" t="str">
        <f t="shared" si="21"/>
        <v/>
      </c>
      <c r="D381" s="13">
        <f t="shared" si="22"/>
        <v>3.6050133562908846E-3</v>
      </c>
    </row>
    <row r="382" spans="1:4" x14ac:dyDescent="0.3">
      <c r="A382" s="13">
        <f t="shared" si="23"/>
        <v>35.400000000000233</v>
      </c>
      <c r="B382" s="13">
        <f t="shared" si="20"/>
        <v>3.5721183994177411E-3</v>
      </c>
      <c r="C382" s="13" t="str">
        <f t="shared" si="21"/>
        <v/>
      </c>
      <c r="D382" s="13">
        <f t="shared" si="22"/>
        <v>3.5721183994177411E-3</v>
      </c>
    </row>
    <row r="383" spans="1:4" x14ac:dyDescent="0.3">
      <c r="A383" s="13">
        <f t="shared" si="23"/>
        <v>35.500000000000234</v>
      </c>
      <c r="B383" s="13">
        <f t="shared" si="20"/>
        <v>3.5395236018174606E-3</v>
      </c>
      <c r="C383" s="13" t="str">
        <f t="shared" si="21"/>
        <v/>
      </c>
      <c r="D383" s="13">
        <f t="shared" si="22"/>
        <v>3.5395236018174606E-3</v>
      </c>
    </row>
    <row r="384" spans="1:4" x14ac:dyDescent="0.3">
      <c r="A384" s="13">
        <f t="shared" si="23"/>
        <v>35.600000000000236</v>
      </c>
      <c r="B384" s="13">
        <f t="shared" si="20"/>
        <v>3.5072262246024551E-3</v>
      </c>
      <c r="C384" s="13" t="str">
        <f t="shared" si="21"/>
        <v/>
      </c>
      <c r="D384" s="13">
        <f t="shared" si="22"/>
        <v>3.5072262246024551E-3</v>
      </c>
    </row>
    <row r="385" spans="1:4" x14ac:dyDescent="0.3">
      <c r="A385" s="13">
        <f t="shared" si="23"/>
        <v>35.700000000000237</v>
      </c>
      <c r="B385" s="13">
        <f t="shared" si="20"/>
        <v>3.4752235538768844E-3</v>
      </c>
      <c r="C385" s="13" t="str">
        <f t="shared" si="21"/>
        <v/>
      </c>
      <c r="D385" s="13">
        <f t="shared" si="22"/>
        <v>3.4752235538768844E-3</v>
      </c>
    </row>
    <row r="386" spans="1:4" x14ac:dyDescent="0.3">
      <c r="A386" s="13">
        <f t="shared" si="23"/>
        <v>35.800000000000239</v>
      </c>
      <c r="B386" s="13">
        <f t="shared" si="20"/>
        <v>3.443512900508617E-3</v>
      </c>
      <c r="C386" s="13" t="str">
        <f t="shared" si="21"/>
        <v/>
      </c>
      <c r="D386" s="13">
        <f t="shared" si="22"/>
        <v>3.443512900508617E-3</v>
      </c>
    </row>
    <row r="387" spans="1:4" x14ac:dyDescent="0.3">
      <c r="A387" s="13">
        <f t="shared" si="23"/>
        <v>35.90000000000024</v>
      </c>
      <c r="B387" s="13">
        <f t="shared" si="20"/>
        <v>3.4120915999032602E-3</v>
      </c>
      <c r="C387" s="13" t="str">
        <f t="shared" si="21"/>
        <v/>
      </c>
      <c r="D387" s="13">
        <f t="shared" si="22"/>
        <v>3.4120915999032602E-3</v>
      </c>
    </row>
    <row r="388" spans="1:4" x14ac:dyDescent="0.3">
      <c r="A388" s="13">
        <f t="shared" si="23"/>
        <v>36.000000000000242</v>
      </c>
      <c r="B388" s="13">
        <f t="shared" si="20"/>
        <v>3.3809570117802595E-3</v>
      </c>
      <c r="C388" s="13" t="str">
        <f t="shared" si="21"/>
        <v/>
      </c>
      <c r="D388" s="13">
        <f t="shared" si="22"/>
        <v>3.3809570117802595E-3</v>
      </c>
    </row>
    <row r="389" spans="1:4" x14ac:dyDescent="0.3">
      <c r="A389" s="13">
        <f t="shared" si="23"/>
        <v>36.100000000000243</v>
      </c>
      <c r="B389" s="13">
        <f t="shared" si="20"/>
        <v>3.3501065199510439E-3</v>
      </c>
      <c r="C389" s="13" t="str">
        <f t="shared" si="21"/>
        <v/>
      </c>
      <c r="D389" s="13">
        <f t="shared" si="22"/>
        <v>3.3501065199510439E-3</v>
      </c>
    </row>
    <row r="390" spans="1:4" x14ac:dyDescent="0.3">
      <c r="A390" s="13">
        <f t="shared" si="23"/>
        <v>36.200000000000244</v>
      </c>
      <c r="B390" s="13">
        <f t="shared" si="20"/>
        <v>3.3195375320991898E-3</v>
      </c>
      <c r="C390" s="13" t="str">
        <f t="shared" si="21"/>
        <v/>
      </c>
      <c r="D390" s="13">
        <f t="shared" si="22"/>
        <v>3.3195375320991898E-3</v>
      </c>
    </row>
    <row r="391" spans="1:4" x14ac:dyDescent="0.3">
      <c r="A391" s="13">
        <f t="shared" si="23"/>
        <v>36.300000000000246</v>
      </c>
      <c r="B391" s="13">
        <f t="shared" si="20"/>
        <v>3.2892474795625931E-3</v>
      </c>
      <c r="C391" s="13" t="str">
        <f t="shared" si="21"/>
        <v/>
      </c>
      <c r="D391" s="13">
        <f t="shared" si="22"/>
        <v>3.2892474795625931E-3</v>
      </c>
    </row>
    <row r="392" spans="1:4" x14ac:dyDescent="0.3">
      <c r="A392" s="13">
        <f t="shared" si="23"/>
        <v>36.400000000000247</v>
      </c>
      <c r="B392" s="13">
        <f t="shared" si="20"/>
        <v>3.2592338171176273E-3</v>
      </c>
      <c r="C392" s="13" t="str">
        <f t="shared" si="21"/>
        <v/>
      </c>
      <c r="D392" s="13">
        <f t="shared" si="22"/>
        <v>3.2592338171176273E-3</v>
      </c>
    </row>
    <row r="393" spans="1:4" x14ac:dyDescent="0.3">
      <c r="A393" s="13">
        <f t="shared" si="23"/>
        <v>36.500000000000249</v>
      </c>
      <c r="B393" s="13">
        <f t="shared" si="20"/>
        <v>3.2294940227652743E-3</v>
      </c>
      <c r="C393" s="13" t="str">
        <f t="shared" si="21"/>
        <v/>
      </c>
      <c r="D393" s="13">
        <f t="shared" si="22"/>
        <v>3.2294940227652743E-3</v>
      </c>
    </row>
    <row r="394" spans="1:4" x14ac:dyDescent="0.3">
      <c r="A394" s="13">
        <f t="shared" si="23"/>
        <v>36.60000000000025</v>
      </c>
      <c r="B394" s="13">
        <f t="shared" si="20"/>
        <v>3.2000255975192051E-3</v>
      </c>
      <c r="C394" s="13" t="str">
        <f t="shared" si="21"/>
        <v/>
      </c>
      <c r="D394" s="13">
        <f t="shared" si="22"/>
        <v>3.2000255975192051E-3</v>
      </c>
    </row>
    <row r="395" spans="1:4" x14ac:dyDescent="0.3">
      <c r="A395" s="13">
        <f t="shared" si="23"/>
        <v>36.700000000000252</v>
      </c>
      <c r="B395" s="13">
        <f t="shared" si="20"/>
        <v>3.1708260651957926E-3</v>
      </c>
      <c r="C395" s="13" t="str">
        <f t="shared" si="21"/>
        <v/>
      </c>
      <c r="D395" s="13">
        <f t="shared" si="22"/>
        <v>3.1708260651957926E-3</v>
      </c>
    </row>
    <row r="396" spans="1:4" x14ac:dyDescent="0.3">
      <c r="A396" s="13">
        <f t="shared" si="23"/>
        <v>36.800000000000253</v>
      </c>
      <c r="B396" s="13">
        <f t="shared" si="20"/>
        <v>3.1418929722060425E-3</v>
      </c>
      <c r="C396" s="13" t="str">
        <f t="shared" si="21"/>
        <v/>
      </c>
      <c r="D396" s="13">
        <f t="shared" si="22"/>
        <v>3.1418929722060425E-3</v>
      </c>
    </row>
    <row r="397" spans="1:4" x14ac:dyDescent="0.3">
      <c r="A397" s="13">
        <f t="shared" si="23"/>
        <v>36.900000000000254</v>
      </c>
      <c r="B397" s="13">
        <f t="shared" si="20"/>
        <v>3.1132238873494227E-3</v>
      </c>
      <c r="C397" s="13" t="str">
        <f t="shared" si="21"/>
        <v/>
      </c>
      <c r="D397" s="13">
        <f t="shared" si="22"/>
        <v>3.1132238873494227E-3</v>
      </c>
    </row>
    <row r="398" spans="1:4" x14ac:dyDescent="0.3">
      <c r="A398" s="13">
        <f t="shared" si="23"/>
        <v>37.000000000000256</v>
      </c>
      <c r="B398" s="13">
        <f t="shared" si="20"/>
        <v>3.0848164016095735E-3</v>
      </c>
      <c r="C398" s="13" t="str">
        <f t="shared" si="21"/>
        <v/>
      </c>
      <c r="D398" s="13">
        <f t="shared" si="22"/>
        <v>3.0848164016095735E-3</v>
      </c>
    </row>
    <row r="399" spans="1:4" x14ac:dyDescent="0.3">
      <c r="A399" s="13">
        <f t="shared" si="23"/>
        <v>37.100000000000257</v>
      </c>
      <c r="B399" s="13">
        <f t="shared" si="20"/>
        <v>3.0566681279518807E-3</v>
      </c>
      <c r="C399" s="13" t="str">
        <f t="shared" si="21"/>
        <v/>
      </c>
      <c r="D399" s="13">
        <f t="shared" si="22"/>
        <v>3.0566681279518807E-3</v>
      </c>
    </row>
    <row r="400" spans="1:4" x14ac:dyDescent="0.3">
      <c r="A400" s="13">
        <f t="shared" si="23"/>
        <v>37.200000000000259</v>
      </c>
      <c r="B400" s="13">
        <f t="shared" si="20"/>
        <v>3.0287767011228975E-3</v>
      </c>
      <c r="C400" s="13" t="str">
        <f t="shared" si="21"/>
        <v/>
      </c>
      <c r="D400" s="13">
        <f t="shared" si="22"/>
        <v>3.0287767011228975E-3</v>
      </c>
    </row>
    <row r="401" spans="1:4" x14ac:dyDescent="0.3">
      <c r="A401" s="13">
        <f t="shared" si="23"/>
        <v>37.30000000000026</v>
      </c>
      <c r="B401" s="13">
        <f t="shared" si="20"/>
        <v>3.0011397774515995E-3</v>
      </c>
      <c r="C401" s="13" t="str">
        <f t="shared" si="21"/>
        <v/>
      </c>
      <c r="D401" s="13">
        <f t="shared" si="22"/>
        <v>3.0011397774515995E-3</v>
      </c>
    </row>
    <row r="402" spans="1:4" x14ac:dyDescent="0.3">
      <c r="A402" s="13">
        <f t="shared" si="23"/>
        <v>37.400000000000261</v>
      </c>
      <c r="B402" s="13">
        <f t="shared" si="20"/>
        <v>2.9737550346524443E-3</v>
      </c>
      <c r="C402" s="13" t="str">
        <f t="shared" si="21"/>
        <v/>
      </c>
      <c r="D402" s="13">
        <f t="shared" si="22"/>
        <v>2.9737550346524443E-3</v>
      </c>
    </row>
    <row r="403" spans="1:4" x14ac:dyDescent="0.3">
      <c r="A403" s="13">
        <f t="shared" si="23"/>
        <v>37.500000000000263</v>
      </c>
      <c r="B403" s="13">
        <f t="shared" si="20"/>
        <v>2.9466201716302353E-3</v>
      </c>
      <c r="C403" s="13" t="str">
        <f t="shared" si="21"/>
        <v/>
      </c>
      <c r="D403" s="13">
        <f t="shared" si="22"/>
        <v>2.9466201716302353E-3</v>
      </c>
    </row>
    <row r="404" spans="1:4" x14ac:dyDescent="0.3">
      <c r="A404" s="13">
        <f t="shared" si="23"/>
        <v>37.600000000000264</v>
      </c>
      <c r="B404" s="13">
        <f t="shared" si="20"/>
        <v>2.9197329082867678E-3</v>
      </c>
      <c r="C404" s="13" t="str">
        <f t="shared" si="21"/>
        <v/>
      </c>
      <c r="D404" s="13">
        <f t="shared" si="22"/>
        <v>2.9197329082867678E-3</v>
      </c>
    </row>
    <row r="405" spans="1:4" x14ac:dyDescent="0.3">
      <c r="A405" s="13">
        <f t="shared" si="23"/>
        <v>37.700000000000266</v>
      </c>
      <c r="B405" s="13">
        <f t="shared" si="20"/>
        <v>2.8930909853292315E-3</v>
      </c>
      <c r="C405" s="13" t="str">
        <f t="shared" si="21"/>
        <v/>
      </c>
      <c r="D405" s="13">
        <f t="shared" si="22"/>
        <v>2.8930909853292315E-3</v>
      </c>
    </row>
    <row r="406" spans="1:4" x14ac:dyDescent="0.3">
      <c r="A406" s="13">
        <f t="shared" si="23"/>
        <v>37.800000000000267</v>
      </c>
      <c r="B406" s="13">
        <f t="shared" si="20"/>
        <v>2.8666921640803688E-3</v>
      </c>
      <c r="C406" s="13" t="str">
        <f t="shared" si="21"/>
        <v/>
      </c>
      <c r="D406" s="13">
        <f t="shared" si="22"/>
        <v>2.8666921640803688E-3</v>
      </c>
    </row>
    <row r="407" spans="1:4" x14ac:dyDescent="0.3">
      <c r="A407" s="13">
        <f t="shared" si="23"/>
        <v>37.900000000000269</v>
      </c>
      <c r="B407" s="13">
        <f t="shared" si="20"/>
        <v>2.8405342262903615E-3</v>
      </c>
      <c r="C407" s="13" t="str">
        <f t="shared" si="21"/>
        <v/>
      </c>
      <c r="D407" s="13">
        <f t="shared" si="22"/>
        <v>2.8405342262903615E-3</v>
      </c>
    </row>
    <row r="408" spans="1:4" x14ac:dyDescent="0.3">
      <c r="A408" s="13">
        <f t="shared" si="23"/>
        <v>38.00000000000027</v>
      </c>
      <c r="B408" s="13">
        <f t="shared" si="20"/>
        <v>2.8146149739504346E-3</v>
      </c>
      <c r="C408" s="13" t="str">
        <f t="shared" si="21"/>
        <v/>
      </c>
      <c r="D408" s="13">
        <f t="shared" si="22"/>
        <v>2.8146149739504346E-3</v>
      </c>
    </row>
    <row r="409" spans="1:4" x14ac:dyDescent="0.3">
      <c r="A409" s="13">
        <f t="shared" si="23"/>
        <v>38.100000000000271</v>
      </c>
      <c r="B409" s="13">
        <f t="shared" si="20"/>
        <v>2.7889322291081617E-3</v>
      </c>
      <c r="C409" s="13" t="str">
        <f t="shared" si="21"/>
        <v/>
      </c>
      <c r="D409" s="13">
        <f t="shared" si="22"/>
        <v>2.7889322291081617E-3</v>
      </c>
    </row>
    <row r="410" spans="1:4" x14ac:dyDescent="0.3">
      <c r="A410" s="13">
        <f t="shared" si="23"/>
        <v>38.200000000000273</v>
      </c>
      <c r="B410" s="13">
        <f t="shared" si="20"/>
        <v>2.7634838336844558E-3</v>
      </c>
      <c r="C410" s="13" t="str">
        <f t="shared" si="21"/>
        <v/>
      </c>
      <c r="D410" s="13">
        <f t="shared" si="22"/>
        <v>2.7634838336844558E-3</v>
      </c>
    </row>
    <row r="411" spans="1:4" x14ac:dyDescent="0.3">
      <c r="A411" s="13">
        <f t="shared" si="23"/>
        <v>38.300000000000274</v>
      </c>
      <c r="B411" s="13">
        <f t="shared" si="20"/>
        <v>2.7382676492922263E-3</v>
      </c>
      <c r="C411" s="13" t="str">
        <f t="shared" si="21"/>
        <v/>
      </c>
      <c r="D411" s="13">
        <f t="shared" si="22"/>
        <v>2.7382676492922263E-3</v>
      </c>
    </row>
    <row r="412" spans="1:4" x14ac:dyDescent="0.3">
      <c r="A412" s="13">
        <f t="shared" si="23"/>
        <v>38.400000000000276</v>
      </c>
      <c r="B412" s="13">
        <f t="shared" si="20"/>
        <v>2.7132815570566991E-3</v>
      </c>
      <c r="C412" s="13" t="str">
        <f t="shared" si="21"/>
        <v/>
      </c>
      <c r="D412" s="13">
        <f t="shared" si="22"/>
        <v>2.7132815570566991E-3</v>
      </c>
    </row>
    <row r="413" spans="1:4" x14ac:dyDescent="0.3">
      <c r="A413" s="13">
        <f t="shared" si="23"/>
        <v>38.500000000000277</v>
      </c>
      <c r="B413" s="13">
        <f t="shared" ref="B413:B476" si="24">EXPONDIST(A413,1/$C$14,0)</f>
        <v>2.6885234574373657E-3</v>
      </c>
      <c r="C413" s="13" t="str">
        <f t="shared" ref="C413:C476" si="25">IF(A413&lt;$D$18,B413,"")</f>
        <v/>
      </c>
      <c r="D413" s="13">
        <f t="shared" ref="D413:D476" si="26">IF(A413&gt;$D$23,B413,"")</f>
        <v>2.6885234574373657E-3</v>
      </c>
    </row>
    <row r="414" spans="1:4" x14ac:dyDescent="0.3">
      <c r="A414" s="13">
        <f t="shared" ref="A414:A477" si="27">A413+0.1</f>
        <v>38.600000000000279</v>
      </c>
      <c r="B414" s="13">
        <f t="shared" si="24"/>
        <v>2.6639912700515667E-3</v>
      </c>
      <c r="C414" s="13" t="str">
        <f t="shared" si="25"/>
        <v/>
      </c>
      <c r="D414" s="13">
        <f t="shared" si="26"/>
        <v>2.6639912700515667E-3</v>
      </c>
    </row>
    <row r="415" spans="1:4" x14ac:dyDescent="0.3">
      <c r="A415" s="13">
        <f t="shared" si="27"/>
        <v>38.70000000000028</v>
      </c>
      <c r="B415" s="13">
        <f t="shared" si="24"/>
        <v>2.6396829334996755E-3</v>
      </c>
      <c r="C415" s="13" t="str">
        <f t="shared" si="25"/>
        <v/>
      </c>
      <c r="D415" s="13">
        <f t="shared" si="26"/>
        <v>2.6396829334996755E-3</v>
      </c>
    </row>
    <row r="416" spans="1:4" x14ac:dyDescent="0.3">
      <c r="A416" s="13">
        <f t="shared" si="27"/>
        <v>38.800000000000281</v>
      </c>
      <c r="B416" s="13">
        <f t="shared" si="24"/>
        <v>2.61559640519189E-3</v>
      </c>
      <c r="C416" s="13" t="str">
        <f t="shared" si="25"/>
        <v/>
      </c>
      <c r="D416" s="13">
        <f t="shared" si="26"/>
        <v>2.61559640519189E-3</v>
      </c>
    </row>
    <row r="417" spans="1:4" x14ac:dyDescent="0.3">
      <c r="A417" s="13">
        <f t="shared" si="27"/>
        <v>38.900000000000283</v>
      </c>
      <c r="B417" s="13">
        <f t="shared" si="24"/>
        <v>2.5917296611765888E-3</v>
      </c>
      <c r="C417" s="13" t="str">
        <f t="shared" si="25"/>
        <v/>
      </c>
      <c r="D417" s="13">
        <f t="shared" si="26"/>
        <v>2.5917296611765888E-3</v>
      </c>
    </row>
    <row r="418" spans="1:4" x14ac:dyDescent="0.3">
      <c r="A418" s="13">
        <f t="shared" si="27"/>
        <v>39.000000000000284</v>
      </c>
      <c r="B418" s="13">
        <f t="shared" si="24"/>
        <v>2.5680806959702662E-3</v>
      </c>
      <c r="C418" s="13" t="str">
        <f t="shared" si="25"/>
        <v/>
      </c>
      <c r="D418" s="13">
        <f t="shared" si="26"/>
        <v>2.5680806959702662E-3</v>
      </c>
    </row>
    <row r="419" spans="1:4" x14ac:dyDescent="0.3">
      <c r="A419" s="13">
        <f t="shared" si="27"/>
        <v>39.100000000000286</v>
      </c>
      <c r="B419" s="13">
        <f t="shared" si="24"/>
        <v>2.5446475223890146E-3</v>
      </c>
      <c r="C419" s="13" t="str">
        <f t="shared" si="25"/>
        <v/>
      </c>
      <c r="D419" s="13">
        <f t="shared" si="26"/>
        <v>2.5446475223890146E-3</v>
      </c>
    </row>
    <row r="420" spans="1:4" x14ac:dyDescent="0.3">
      <c r="A420" s="13">
        <f t="shared" si="27"/>
        <v>39.200000000000287</v>
      </c>
      <c r="B420" s="13">
        <f t="shared" si="24"/>
        <v>2.5214281713815435E-3</v>
      </c>
      <c r="C420" s="13" t="str">
        <f t="shared" si="25"/>
        <v/>
      </c>
      <c r="D420" s="13">
        <f t="shared" si="26"/>
        <v>2.5214281713815435E-3</v>
      </c>
    </row>
    <row r="421" spans="1:4" x14ac:dyDescent="0.3">
      <c r="A421" s="13">
        <f t="shared" si="27"/>
        <v>39.300000000000288</v>
      </c>
      <c r="B421" s="13">
        <f t="shared" si="24"/>
        <v>2.4984206918637251E-3</v>
      </c>
      <c r="C421" s="13" t="str">
        <f t="shared" si="25"/>
        <v/>
      </c>
      <c r="D421" s="13">
        <f t="shared" si="26"/>
        <v>2.4984206918637251E-3</v>
      </c>
    </row>
    <row r="422" spans="1:4" x14ac:dyDescent="0.3">
      <c r="A422" s="13">
        <f t="shared" si="27"/>
        <v>39.40000000000029</v>
      </c>
      <c r="B422" s="13">
        <f t="shared" si="24"/>
        <v>2.4756231505546453E-3</v>
      </c>
      <c r="C422" s="13" t="str">
        <f t="shared" si="25"/>
        <v/>
      </c>
      <c r="D422" s="13">
        <f t="shared" si="26"/>
        <v>2.4756231505546453E-3</v>
      </c>
    </row>
    <row r="423" spans="1:4" x14ac:dyDescent="0.3">
      <c r="A423" s="13">
        <f t="shared" si="27"/>
        <v>39.500000000000291</v>
      </c>
      <c r="B423" s="13">
        <f t="shared" si="24"/>
        <v>2.4530336318141547E-3</v>
      </c>
      <c r="C423" s="13" t="str">
        <f t="shared" si="25"/>
        <v/>
      </c>
      <c r="D423" s="13">
        <f t="shared" si="26"/>
        <v>2.4530336318141547E-3</v>
      </c>
    </row>
    <row r="424" spans="1:4" x14ac:dyDescent="0.3">
      <c r="A424" s="13">
        <f t="shared" si="27"/>
        <v>39.600000000000293</v>
      </c>
      <c r="B424" s="13">
        <f t="shared" si="24"/>
        <v>2.4306502374819017E-3</v>
      </c>
      <c r="C424" s="13" t="str">
        <f t="shared" si="25"/>
        <v/>
      </c>
      <c r="D424" s="13">
        <f t="shared" si="26"/>
        <v>2.4306502374819017E-3</v>
      </c>
    </row>
    <row r="425" spans="1:4" x14ac:dyDescent="0.3">
      <c r="A425" s="13">
        <f t="shared" si="27"/>
        <v>39.700000000000294</v>
      </c>
      <c r="B425" s="13">
        <f t="shared" si="24"/>
        <v>2.4084710867178314E-3</v>
      </c>
      <c r="C425" s="13" t="str">
        <f t="shared" si="25"/>
        <v/>
      </c>
      <c r="D425" s="13">
        <f t="shared" si="26"/>
        <v>2.4084710867178314E-3</v>
      </c>
    </row>
    <row r="426" spans="1:4" x14ac:dyDescent="0.3">
      <c r="A426" s="13">
        <f t="shared" si="27"/>
        <v>39.800000000000296</v>
      </c>
      <c r="B426" s="13">
        <f t="shared" si="24"/>
        <v>2.3864943158441411E-3</v>
      </c>
      <c r="C426" s="13" t="str">
        <f t="shared" si="25"/>
        <v/>
      </c>
      <c r="D426" s="13">
        <f t="shared" si="26"/>
        <v>2.3864943158441411E-3</v>
      </c>
    </row>
    <row r="427" spans="1:4" x14ac:dyDescent="0.3">
      <c r="A427" s="13">
        <f t="shared" si="27"/>
        <v>39.900000000000297</v>
      </c>
      <c r="B427" s="13">
        <f t="shared" si="24"/>
        <v>2.3647180781886821E-3</v>
      </c>
      <c r="C427" s="13" t="str">
        <f t="shared" si="25"/>
        <v/>
      </c>
      <c r="D427" s="13">
        <f t="shared" si="26"/>
        <v>2.3647180781886821E-3</v>
      </c>
    </row>
    <row r="428" spans="1:4" x14ac:dyDescent="0.3">
      <c r="A428" s="13">
        <f t="shared" si="27"/>
        <v>40.000000000000298</v>
      </c>
      <c r="B428" s="13">
        <f t="shared" si="24"/>
        <v>2.3431405439297819E-3</v>
      </c>
      <c r="C428" s="13" t="str">
        <f t="shared" si="25"/>
        <v/>
      </c>
      <c r="D428" s="13">
        <f t="shared" si="26"/>
        <v>2.3431405439297819E-3</v>
      </c>
    </row>
    <row r="429" spans="1:4" x14ac:dyDescent="0.3">
      <c r="A429" s="13">
        <f t="shared" si="27"/>
        <v>40.1000000000003</v>
      </c>
      <c r="B429" s="13">
        <f t="shared" si="24"/>
        <v>2.3217598999424904E-3</v>
      </c>
      <c r="C429" s="13" t="str">
        <f t="shared" si="25"/>
        <v/>
      </c>
      <c r="D429" s="13">
        <f t="shared" si="26"/>
        <v>2.3217598999424904E-3</v>
      </c>
    </row>
    <row r="430" spans="1:4" x14ac:dyDescent="0.3">
      <c r="A430" s="13">
        <f t="shared" si="27"/>
        <v>40.200000000000301</v>
      </c>
      <c r="B430" s="13">
        <f t="shared" si="24"/>
        <v>2.300574349646227E-3</v>
      </c>
      <c r="C430" s="13" t="str">
        <f t="shared" si="25"/>
        <v/>
      </c>
      <c r="D430" s="13">
        <f t="shared" si="26"/>
        <v>2.300574349646227E-3</v>
      </c>
    </row>
    <row r="431" spans="1:4" x14ac:dyDescent="0.3">
      <c r="A431" s="13">
        <f t="shared" si="27"/>
        <v>40.300000000000303</v>
      </c>
      <c r="B431" s="13">
        <f t="shared" si="24"/>
        <v>2.2795821128538118E-3</v>
      </c>
      <c r="C431" s="13" t="str">
        <f t="shared" si="25"/>
        <v/>
      </c>
      <c r="D431" s="13">
        <f t="shared" si="26"/>
        <v>2.2795821128538118E-3</v>
      </c>
    </row>
    <row r="432" spans="1:4" x14ac:dyDescent="0.3">
      <c r="A432" s="13">
        <f t="shared" si="27"/>
        <v>40.400000000000304</v>
      </c>
      <c r="B432" s="13">
        <f t="shared" si="24"/>
        <v>2.2587814256218881E-3</v>
      </c>
      <c r="C432" s="13" t="str">
        <f t="shared" si="25"/>
        <v/>
      </c>
      <c r="D432" s="13">
        <f t="shared" si="26"/>
        <v>2.2587814256218881E-3</v>
      </c>
    </row>
    <row r="433" spans="1:4" x14ac:dyDescent="0.3">
      <c r="A433" s="13">
        <f t="shared" si="27"/>
        <v>40.500000000000306</v>
      </c>
      <c r="B433" s="13">
        <f t="shared" si="24"/>
        <v>2.2381705401026903E-3</v>
      </c>
      <c r="C433" s="13" t="str">
        <f t="shared" si="25"/>
        <v/>
      </c>
      <c r="D433" s="13">
        <f t="shared" si="26"/>
        <v>2.2381705401026903E-3</v>
      </c>
    </row>
    <row r="434" spans="1:4" x14ac:dyDescent="0.3">
      <c r="A434" s="13">
        <f t="shared" si="27"/>
        <v>40.600000000000307</v>
      </c>
      <c r="B434" s="13">
        <f t="shared" si="24"/>
        <v>2.2177477243971837E-3</v>
      </c>
      <c r="C434" s="13" t="str">
        <f t="shared" si="25"/>
        <v/>
      </c>
      <c r="D434" s="13">
        <f t="shared" si="26"/>
        <v>2.2177477243971837E-3</v>
      </c>
    </row>
    <row r="435" spans="1:4" x14ac:dyDescent="0.3">
      <c r="A435" s="13">
        <f t="shared" si="27"/>
        <v>40.700000000000308</v>
      </c>
      <c r="B435" s="13">
        <f t="shared" si="24"/>
        <v>2.1975112624095321E-3</v>
      </c>
      <c r="C435" s="13" t="str">
        <f t="shared" si="25"/>
        <v/>
      </c>
      <c r="D435" s="13">
        <f t="shared" si="26"/>
        <v>2.1975112624095321E-3</v>
      </c>
    </row>
    <row r="436" spans="1:4" x14ac:dyDescent="0.3">
      <c r="A436" s="13">
        <f t="shared" si="27"/>
        <v>40.80000000000031</v>
      </c>
      <c r="B436" s="13">
        <f t="shared" si="24"/>
        <v>2.1774594537028969E-3</v>
      </c>
      <c r="C436" s="13" t="str">
        <f t="shared" si="25"/>
        <v/>
      </c>
      <c r="D436" s="13">
        <f t="shared" si="26"/>
        <v>2.1774594537028969E-3</v>
      </c>
    </row>
    <row r="437" spans="1:4" x14ac:dyDescent="0.3">
      <c r="A437" s="13">
        <f t="shared" si="27"/>
        <v>40.900000000000311</v>
      </c>
      <c r="B437" s="13">
        <f t="shared" si="24"/>
        <v>2.1575906133565544E-3</v>
      </c>
      <c r="C437" s="13" t="str">
        <f t="shared" si="25"/>
        <v/>
      </c>
      <c r="D437" s="13">
        <f t="shared" si="26"/>
        <v>2.1575906133565544E-3</v>
      </c>
    </row>
    <row r="438" spans="1:4" x14ac:dyDescent="0.3">
      <c r="A438" s="13">
        <f t="shared" si="27"/>
        <v>41.000000000000313</v>
      </c>
      <c r="B438" s="13">
        <f t="shared" si="24"/>
        <v>2.1379030718243126E-3</v>
      </c>
      <c r="C438" s="13" t="str">
        <f t="shared" si="25"/>
        <v/>
      </c>
      <c r="D438" s="13">
        <f t="shared" si="26"/>
        <v>2.1379030718243126E-3</v>
      </c>
    </row>
    <row r="439" spans="1:4" x14ac:dyDescent="0.3">
      <c r="A439" s="13">
        <f t="shared" si="27"/>
        <v>41.100000000000314</v>
      </c>
      <c r="B439" s="13">
        <f t="shared" si="24"/>
        <v>2.1183951747942224E-3</v>
      </c>
      <c r="C439" s="13" t="str">
        <f t="shared" si="25"/>
        <v/>
      </c>
      <c r="D439" s="13">
        <f t="shared" si="26"/>
        <v>2.1183951747942224E-3</v>
      </c>
    </row>
    <row r="440" spans="1:4" x14ac:dyDescent="0.3">
      <c r="A440" s="13">
        <f t="shared" si="27"/>
        <v>41.200000000000315</v>
      </c>
      <c r="B440" s="13">
        <f t="shared" si="24"/>
        <v>2.0990652830495697E-3</v>
      </c>
      <c r="C440" s="13" t="str">
        <f t="shared" si="25"/>
        <v/>
      </c>
      <c r="D440" s="13">
        <f t="shared" si="26"/>
        <v>2.0990652830495697E-3</v>
      </c>
    </row>
    <row r="441" spans="1:4" x14ac:dyDescent="0.3">
      <c r="A441" s="13">
        <f t="shared" si="27"/>
        <v>41.300000000000317</v>
      </c>
      <c r="B441" s="13">
        <f t="shared" si="24"/>
        <v>2.0799117723311316E-3</v>
      </c>
      <c r="C441" s="13" t="str">
        <f t="shared" si="25"/>
        <v/>
      </c>
      <c r="D441" s="13">
        <f t="shared" si="26"/>
        <v>2.0799117723311316E-3</v>
      </c>
    </row>
    <row r="442" spans="1:4" x14ac:dyDescent="0.3">
      <c r="A442" s="13">
        <f t="shared" si="27"/>
        <v>41.400000000000318</v>
      </c>
      <c r="B442" s="13">
        <f t="shared" si="24"/>
        <v>2.0609330332006974E-3</v>
      </c>
      <c r="C442" s="13" t="str">
        <f t="shared" si="25"/>
        <v/>
      </c>
      <c r="D442" s="13">
        <f t="shared" si="26"/>
        <v>2.0609330332006974E-3</v>
      </c>
    </row>
    <row r="443" spans="1:4" x14ac:dyDescent="0.3">
      <c r="A443" s="13">
        <f t="shared" si="27"/>
        <v>41.50000000000032</v>
      </c>
      <c r="B443" s="13">
        <f t="shared" si="24"/>
        <v>2.0421274709058251E-3</v>
      </c>
      <c r="C443" s="13" t="str">
        <f t="shared" si="25"/>
        <v/>
      </c>
      <c r="D443" s="13">
        <f t="shared" si="26"/>
        <v>2.0421274709058251E-3</v>
      </c>
    </row>
    <row r="444" spans="1:4" x14ac:dyDescent="0.3">
      <c r="A444" s="13">
        <f t="shared" si="27"/>
        <v>41.600000000000321</v>
      </c>
      <c r="B444" s="13">
        <f t="shared" si="24"/>
        <v>2.0234935052458407E-3</v>
      </c>
      <c r="C444" s="13" t="str">
        <f t="shared" si="25"/>
        <v/>
      </c>
      <c r="D444" s="13">
        <f t="shared" si="26"/>
        <v>2.0234935052458407E-3</v>
      </c>
    </row>
    <row r="445" spans="1:4" x14ac:dyDescent="0.3">
      <c r="A445" s="13">
        <f t="shared" si="27"/>
        <v>41.700000000000323</v>
      </c>
      <c r="B445" s="13">
        <f t="shared" si="24"/>
        <v>2.0050295704390547E-3</v>
      </c>
      <c r="C445" s="13" t="str">
        <f t="shared" si="25"/>
        <v/>
      </c>
      <c r="D445" s="13">
        <f t="shared" si="26"/>
        <v>2.0050295704390547E-3</v>
      </c>
    </row>
    <row r="446" spans="1:4" x14ac:dyDescent="0.3">
      <c r="A446" s="13">
        <f t="shared" si="27"/>
        <v>41.800000000000324</v>
      </c>
      <c r="B446" s="13">
        <f t="shared" si="24"/>
        <v>1.986734114991191E-3</v>
      </c>
      <c r="C446" s="13" t="str">
        <f t="shared" si="25"/>
        <v/>
      </c>
      <c r="D446" s="13">
        <f t="shared" si="26"/>
        <v>1.986734114991191E-3</v>
      </c>
    </row>
    <row r="447" spans="1:4" x14ac:dyDescent="0.3">
      <c r="A447" s="13">
        <f t="shared" si="27"/>
        <v>41.900000000000325</v>
      </c>
      <c r="B447" s="13">
        <f t="shared" si="24"/>
        <v>1.9686056015650222E-3</v>
      </c>
      <c r="C447" s="13" t="str">
        <f t="shared" si="25"/>
        <v/>
      </c>
      <c r="D447" s="13">
        <f t="shared" si="26"/>
        <v>1.9686056015650222E-3</v>
      </c>
    </row>
    <row r="448" spans="1:4" x14ac:dyDescent="0.3">
      <c r="A448" s="13">
        <f t="shared" si="27"/>
        <v>42.000000000000327</v>
      </c>
      <c r="B448" s="13">
        <f t="shared" si="24"/>
        <v>1.9506425068511822E-3</v>
      </c>
      <c r="C448" s="13" t="str">
        <f t="shared" si="25"/>
        <v/>
      </c>
      <c r="D448" s="13">
        <f t="shared" si="26"/>
        <v>1.9506425068511822E-3</v>
      </c>
    </row>
    <row r="449" spans="1:4" x14ac:dyDescent="0.3">
      <c r="A449" s="13">
        <f t="shared" si="27"/>
        <v>42.100000000000328</v>
      </c>
      <c r="B449" s="13">
        <f t="shared" si="24"/>
        <v>1.9328433214401716E-3</v>
      </c>
      <c r="C449" s="13" t="str">
        <f t="shared" si="25"/>
        <v/>
      </c>
      <c r="D449" s="13">
        <f t="shared" si="26"/>
        <v>1.9328433214401716E-3</v>
      </c>
    </row>
    <row r="450" spans="1:4" x14ac:dyDescent="0.3">
      <c r="A450" s="13">
        <f t="shared" si="27"/>
        <v>42.20000000000033</v>
      </c>
      <c r="B450" s="13">
        <f t="shared" si="24"/>
        <v>1.9152065496955215E-3</v>
      </c>
      <c r="C450" s="13" t="str">
        <f t="shared" si="25"/>
        <v/>
      </c>
      <c r="D450" s="13">
        <f t="shared" si="26"/>
        <v>1.9152065496955215E-3</v>
      </c>
    </row>
    <row r="451" spans="1:4" x14ac:dyDescent="0.3">
      <c r="A451" s="13">
        <f t="shared" si="27"/>
        <v>42.300000000000331</v>
      </c>
      <c r="B451" s="13">
        <f t="shared" si="24"/>
        <v>1.8977307096281169E-3</v>
      </c>
      <c r="C451" s="13" t="str">
        <f t="shared" si="25"/>
        <v/>
      </c>
      <c r="D451" s="13">
        <f t="shared" si="26"/>
        <v>1.8977307096281169E-3</v>
      </c>
    </row>
    <row r="452" spans="1:4" x14ac:dyDescent="0.3">
      <c r="A452" s="13">
        <f t="shared" si="27"/>
        <v>42.400000000000333</v>
      </c>
      <c r="B452" s="13">
        <f t="shared" si="24"/>
        <v>1.8804143327716704E-3</v>
      </c>
      <c r="C452" s="13" t="str">
        <f t="shared" si="25"/>
        <v/>
      </c>
      <c r="D452" s="13">
        <f t="shared" si="26"/>
        <v>1.8804143327716704E-3</v>
      </c>
    </row>
    <row r="453" spans="1:4" x14ac:dyDescent="0.3">
      <c r="A453" s="13">
        <f t="shared" si="27"/>
        <v>42.500000000000334</v>
      </c>
      <c r="B453" s="13">
        <f t="shared" si="24"/>
        <v>1.8632559640593257E-3</v>
      </c>
      <c r="C453" s="13" t="str">
        <f t="shared" si="25"/>
        <v/>
      </c>
      <c r="D453" s="13">
        <f t="shared" si="26"/>
        <v>1.8632559640593257E-3</v>
      </c>
    </row>
    <row r="454" spans="1:4" x14ac:dyDescent="0.3">
      <c r="A454" s="13">
        <f t="shared" si="27"/>
        <v>42.600000000000335</v>
      </c>
      <c r="B454" s="13">
        <f t="shared" si="24"/>
        <v>1.8462541617013948E-3</v>
      </c>
      <c r="C454" s="13" t="str">
        <f t="shared" si="25"/>
        <v/>
      </c>
      <c r="D454" s="13">
        <f t="shared" si="26"/>
        <v>1.8462541617013948E-3</v>
      </c>
    </row>
    <row r="455" spans="1:4" x14ac:dyDescent="0.3">
      <c r="A455" s="13">
        <f t="shared" si="27"/>
        <v>42.700000000000337</v>
      </c>
      <c r="B455" s="13">
        <f t="shared" si="24"/>
        <v>1.8294074970642031E-3</v>
      </c>
      <c r="C455" s="13" t="str">
        <f t="shared" si="25"/>
        <v/>
      </c>
      <c r="D455" s="13">
        <f t="shared" si="26"/>
        <v>1.8294074970642031E-3</v>
      </c>
    </row>
    <row r="456" spans="1:4" x14ac:dyDescent="0.3">
      <c r="A456" s="13">
        <f t="shared" si="27"/>
        <v>42.800000000000338</v>
      </c>
      <c r="B456" s="13">
        <f t="shared" si="24"/>
        <v>1.8127145545500456E-3</v>
      </c>
      <c r="C456" s="13" t="str">
        <f t="shared" si="25"/>
        <v/>
      </c>
      <c r="D456" s="13">
        <f t="shared" si="26"/>
        <v>1.8127145545500456E-3</v>
      </c>
    </row>
    <row r="457" spans="1:4" x14ac:dyDescent="0.3">
      <c r="A457" s="13">
        <f t="shared" si="27"/>
        <v>42.90000000000034</v>
      </c>
      <c r="B457" s="13">
        <f t="shared" si="24"/>
        <v>1.7961739314782373E-3</v>
      </c>
      <c r="C457" s="13" t="str">
        <f t="shared" si="25"/>
        <v/>
      </c>
      <c r="D457" s="13">
        <f t="shared" si="26"/>
        <v>1.7961739314782373E-3</v>
      </c>
    </row>
    <row r="458" spans="1:4" x14ac:dyDescent="0.3">
      <c r="A458" s="13">
        <f t="shared" si="27"/>
        <v>43.000000000000341</v>
      </c>
      <c r="B458" s="13">
        <f t="shared" si="24"/>
        <v>1.7797842379672448E-3</v>
      </c>
      <c r="C458" s="13" t="str">
        <f t="shared" si="25"/>
        <v/>
      </c>
      <c r="D458" s="13">
        <f t="shared" si="26"/>
        <v>1.7797842379672448E-3</v>
      </c>
    </row>
    <row r="459" spans="1:4" x14ac:dyDescent="0.3">
      <c r="A459" s="13">
        <f t="shared" si="27"/>
        <v>43.100000000000342</v>
      </c>
      <c r="B459" s="13">
        <f t="shared" si="24"/>
        <v>1.7635440968179013E-3</v>
      </c>
      <c r="C459" s="13" t="str">
        <f t="shared" si="25"/>
        <v/>
      </c>
      <c r="D459" s="13">
        <f t="shared" si="26"/>
        <v>1.7635440968179013E-3</v>
      </c>
    </row>
    <row r="460" spans="1:4" x14ac:dyDescent="0.3">
      <c r="A460" s="13">
        <f t="shared" si="27"/>
        <v>43.200000000000344</v>
      </c>
      <c r="B460" s="13">
        <f t="shared" si="24"/>
        <v>1.7474521433976787E-3</v>
      </c>
      <c r="C460" s="13" t="str">
        <f t="shared" si="25"/>
        <v/>
      </c>
      <c r="D460" s="13">
        <f t="shared" si="26"/>
        <v>1.7474521433976787E-3</v>
      </c>
    </row>
    <row r="461" spans="1:4" x14ac:dyDescent="0.3">
      <c r="A461" s="13">
        <f t="shared" si="27"/>
        <v>43.300000000000345</v>
      </c>
      <c r="B461" s="13">
        <f t="shared" si="24"/>
        <v>1.7315070255260229E-3</v>
      </c>
      <c r="C461" s="13" t="str">
        <f t="shared" si="25"/>
        <v/>
      </c>
      <c r="D461" s="13">
        <f t="shared" si="26"/>
        <v>1.7315070255260229E-3</v>
      </c>
    </row>
    <row r="462" spans="1:4" x14ac:dyDescent="0.3">
      <c r="A462" s="13">
        <f t="shared" si="27"/>
        <v>43.400000000000347</v>
      </c>
      <c r="B462" s="13">
        <f t="shared" si="24"/>
        <v>1.7157074033607321E-3</v>
      </c>
      <c r="C462" s="13" t="str">
        <f t="shared" si="25"/>
        <v/>
      </c>
      <c r="D462" s="13">
        <f t="shared" si="26"/>
        <v>1.7157074033607321E-3</v>
      </c>
    </row>
    <row r="463" spans="1:4" x14ac:dyDescent="0.3">
      <c r="A463" s="13">
        <f t="shared" si="27"/>
        <v>43.500000000000348</v>
      </c>
      <c r="B463" s="13">
        <f t="shared" si="24"/>
        <v>1.7000519492853684E-3</v>
      </c>
      <c r="C463" s="13" t="str">
        <f t="shared" si="25"/>
        <v/>
      </c>
      <c r="D463" s="13">
        <f t="shared" si="26"/>
        <v>1.7000519492853684E-3</v>
      </c>
    </row>
    <row r="464" spans="1:4" x14ac:dyDescent="0.3">
      <c r="A464" s="13">
        <f t="shared" si="27"/>
        <v>43.60000000000035</v>
      </c>
      <c r="B464" s="13">
        <f t="shared" si="24"/>
        <v>1.6845393477977044E-3</v>
      </c>
      <c r="C464" s="13" t="str">
        <f t="shared" si="25"/>
        <v/>
      </c>
      <c r="D464" s="13">
        <f t="shared" si="26"/>
        <v>1.6845393477977044E-3</v>
      </c>
    </row>
    <row r="465" spans="1:4" x14ac:dyDescent="0.3">
      <c r="A465" s="13">
        <f t="shared" si="27"/>
        <v>43.700000000000351</v>
      </c>
      <c r="B465" s="13">
        <f t="shared" si="24"/>
        <v>1.6691682953991825E-3</v>
      </c>
      <c r="C465" s="13" t="str">
        <f t="shared" si="25"/>
        <v/>
      </c>
      <c r="D465" s="13">
        <f t="shared" si="26"/>
        <v>1.6691682953991825E-3</v>
      </c>
    </row>
    <row r="466" spans="1:4" x14ac:dyDescent="0.3">
      <c r="A466" s="13">
        <f t="shared" si="27"/>
        <v>43.800000000000352</v>
      </c>
      <c r="B466" s="13">
        <f t="shared" si="24"/>
        <v>1.6539375004853837E-3</v>
      </c>
      <c r="C466" s="13" t="str">
        <f t="shared" si="25"/>
        <v/>
      </c>
      <c r="D466" s="13">
        <f t="shared" si="26"/>
        <v>1.6539375004853837E-3</v>
      </c>
    </row>
    <row r="467" spans="1:4" x14ac:dyDescent="0.3">
      <c r="A467" s="13">
        <f t="shared" si="27"/>
        <v>43.900000000000354</v>
      </c>
      <c r="B467" s="13">
        <f t="shared" si="24"/>
        <v>1.6388456832374936E-3</v>
      </c>
      <c r="C467" s="13" t="str">
        <f t="shared" si="25"/>
        <v/>
      </c>
      <c r="D467" s="13">
        <f t="shared" si="26"/>
        <v>1.6388456832374936E-3</v>
      </c>
    </row>
    <row r="468" spans="1:4" x14ac:dyDescent="0.3">
      <c r="A468" s="13">
        <f t="shared" si="27"/>
        <v>44.000000000000355</v>
      </c>
      <c r="B468" s="13">
        <f t="shared" si="24"/>
        <v>1.6238915755147697E-3</v>
      </c>
      <c r="C468" s="13" t="str">
        <f t="shared" si="25"/>
        <v/>
      </c>
      <c r="D468" s="13">
        <f t="shared" si="26"/>
        <v>1.6238915755147697E-3</v>
      </c>
    </row>
    <row r="469" spans="1:4" x14ac:dyDescent="0.3">
      <c r="A469" s="13">
        <f t="shared" si="27"/>
        <v>44.100000000000357</v>
      </c>
      <c r="B469" s="13">
        <f t="shared" si="24"/>
        <v>1.6090739207479693E-3</v>
      </c>
      <c r="C469" s="13" t="str">
        <f t="shared" si="25"/>
        <v/>
      </c>
      <c r="D469" s="13">
        <f t="shared" si="26"/>
        <v>1.6090739207479693E-3</v>
      </c>
    </row>
    <row r="470" spans="1:4" x14ac:dyDescent="0.3">
      <c r="A470" s="13">
        <f t="shared" si="27"/>
        <v>44.200000000000358</v>
      </c>
      <c r="B470" s="13">
        <f t="shared" si="24"/>
        <v>1.594391473833774E-3</v>
      </c>
      <c r="C470" s="13" t="str">
        <f t="shared" si="25"/>
        <v/>
      </c>
      <c r="D470" s="13">
        <f t="shared" si="26"/>
        <v>1.594391473833774E-3</v>
      </c>
    </row>
    <row r="471" spans="1:4" x14ac:dyDescent="0.3">
      <c r="A471" s="13">
        <f t="shared" si="27"/>
        <v>44.30000000000036</v>
      </c>
      <c r="B471" s="13">
        <f t="shared" si="24"/>
        <v>1.5798430010301586E-3</v>
      </c>
      <c r="C471" s="13" t="str">
        <f t="shared" si="25"/>
        <v/>
      </c>
      <c r="D471" s="13">
        <f t="shared" si="26"/>
        <v>1.5798430010301586E-3</v>
      </c>
    </row>
    <row r="472" spans="1:4" x14ac:dyDescent="0.3">
      <c r="A472" s="13">
        <f t="shared" si="27"/>
        <v>44.400000000000361</v>
      </c>
      <c r="B472" s="13">
        <f t="shared" si="24"/>
        <v>1.5654272798527214E-3</v>
      </c>
      <c r="C472" s="13" t="str">
        <f t="shared" si="25"/>
        <v/>
      </c>
      <c r="D472" s="13">
        <f t="shared" si="26"/>
        <v>1.5654272798527214E-3</v>
      </c>
    </row>
    <row r="473" spans="1:4" x14ac:dyDescent="0.3">
      <c r="A473" s="13">
        <f t="shared" si="27"/>
        <v>44.500000000000362</v>
      </c>
      <c r="B473" s="13">
        <f t="shared" si="24"/>
        <v>1.5511430989719667E-3</v>
      </c>
      <c r="C473" s="13" t="str">
        <f t="shared" si="25"/>
        <v/>
      </c>
      <c r="D473" s="13">
        <f t="shared" si="26"/>
        <v>1.5511430989719667E-3</v>
      </c>
    </row>
    <row r="474" spans="1:4" x14ac:dyDescent="0.3">
      <c r="A474" s="13">
        <f t="shared" si="27"/>
        <v>44.600000000000364</v>
      </c>
      <c r="B474" s="13">
        <f t="shared" si="24"/>
        <v>1.5369892581115106E-3</v>
      </c>
      <c r="C474" s="13" t="str">
        <f t="shared" si="25"/>
        <v/>
      </c>
      <c r="D474" s="13">
        <f t="shared" si="26"/>
        <v>1.5369892581115106E-3</v>
      </c>
    </row>
    <row r="475" spans="1:4" x14ac:dyDescent="0.3">
      <c r="A475" s="13">
        <f t="shared" si="27"/>
        <v>44.700000000000365</v>
      </c>
      <c r="B475" s="13">
        <f t="shared" si="24"/>
        <v>1.5229645679472334E-3</v>
      </c>
      <c r="C475" s="13" t="str">
        <f t="shared" si="25"/>
        <v/>
      </c>
      <c r="D475" s="13">
        <f t="shared" si="26"/>
        <v>1.5229645679472334E-3</v>
      </c>
    </row>
    <row r="476" spans="1:4" x14ac:dyDescent="0.3">
      <c r="A476" s="13">
        <f t="shared" si="27"/>
        <v>44.800000000000367</v>
      </c>
      <c r="B476" s="13">
        <f t="shared" si="24"/>
        <v>1.5090678500073317E-3</v>
      </c>
      <c r="C476" s="13" t="str">
        <f t="shared" si="25"/>
        <v/>
      </c>
      <c r="D476" s="13">
        <f t="shared" si="26"/>
        <v>1.5090678500073317E-3</v>
      </c>
    </row>
    <row r="477" spans="1:4" x14ac:dyDescent="0.3">
      <c r="A477" s="13">
        <f t="shared" si="27"/>
        <v>44.900000000000368</v>
      </c>
      <c r="B477" s="13">
        <f t="shared" ref="B477:B528" si="28">EXPONDIST(A477,1/$C$14,0)</f>
        <v>1.4952979365733051E-3</v>
      </c>
      <c r="C477" s="13" t="str">
        <f t="shared" ref="C477:C528" si="29">IF(A477&lt;$D$18,B477,"")</f>
        <v/>
      </c>
      <c r="D477" s="13">
        <f t="shared" ref="D477:D528" si="30">IF(A477&gt;$D$23,B477,"")</f>
        <v>1.4952979365733051E-3</v>
      </c>
    </row>
    <row r="478" spans="1:4" x14ac:dyDescent="0.3">
      <c r="A478" s="13">
        <f t="shared" ref="A478:A528" si="31">A477+0.1</f>
        <v>45.000000000000369</v>
      </c>
      <c r="B478" s="13">
        <f t="shared" si="28"/>
        <v>1.4816536705818217E-3</v>
      </c>
      <c r="C478" s="13" t="str">
        <f t="shared" si="29"/>
        <v/>
      </c>
      <c r="D478" s="13">
        <f t="shared" si="30"/>
        <v>1.4816536705818217E-3</v>
      </c>
    </row>
    <row r="479" spans="1:4" x14ac:dyDescent="0.3">
      <c r="A479" s="13">
        <f t="shared" si="31"/>
        <v>45.100000000000371</v>
      </c>
      <c r="B479" s="13">
        <f t="shared" si="28"/>
        <v>1.4681339055275062E-3</v>
      </c>
      <c r="C479" s="13" t="str">
        <f t="shared" si="29"/>
        <v/>
      </c>
      <c r="D479" s="13">
        <f t="shared" si="30"/>
        <v>1.4681339055275062E-3</v>
      </c>
    </row>
    <row r="480" spans="1:4" x14ac:dyDescent="0.3">
      <c r="A480" s="13">
        <f t="shared" si="31"/>
        <v>45.200000000000372</v>
      </c>
      <c r="B480" s="13">
        <f t="shared" si="28"/>
        <v>1.4547375053665876E-3</v>
      </c>
      <c r="C480" s="13" t="str">
        <f t="shared" si="29"/>
        <v/>
      </c>
      <c r="D480" s="13">
        <f t="shared" si="30"/>
        <v>1.4547375053665876E-3</v>
      </c>
    </row>
    <row r="481" spans="1:4" x14ac:dyDescent="0.3">
      <c r="A481" s="13">
        <f t="shared" si="31"/>
        <v>45.300000000000374</v>
      </c>
      <c r="B481" s="13">
        <f t="shared" si="28"/>
        <v>1.4414633444214497E-3</v>
      </c>
      <c r="C481" s="13" t="str">
        <f t="shared" si="29"/>
        <v/>
      </c>
      <c r="D481" s="13">
        <f t="shared" si="30"/>
        <v>1.4414633444214497E-3</v>
      </c>
    </row>
    <row r="482" spans="1:4" x14ac:dyDescent="0.3">
      <c r="A482" s="13">
        <f t="shared" si="31"/>
        <v>45.400000000000375</v>
      </c>
      <c r="B482" s="13">
        <f t="shared" si="28"/>
        <v>1.4283103072860344E-3</v>
      </c>
      <c r="C482" s="13" t="str">
        <f t="shared" si="29"/>
        <v/>
      </c>
      <c r="D482" s="13">
        <f t="shared" si="30"/>
        <v>1.4283103072860344E-3</v>
      </c>
    </row>
    <row r="483" spans="1:4" x14ac:dyDescent="0.3">
      <c r="A483" s="13">
        <f t="shared" si="31"/>
        <v>45.500000000000377</v>
      </c>
      <c r="B483" s="13">
        <f t="shared" si="28"/>
        <v>1.4152772887321228E-3</v>
      </c>
      <c r="C483" s="13" t="str">
        <f t="shared" si="29"/>
        <v/>
      </c>
      <c r="D483" s="13">
        <f t="shared" si="30"/>
        <v>1.4152772887321228E-3</v>
      </c>
    </row>
    <row r="484" spans="1:4" x14ac:dyDescent="0.3">
      <c r="A484" s="13">
        <f t="shared" si="31"/>
        <v>45.600000000000378</v>
      </c>
      <c r="B484" s="13">
        <f t="shared" si="28"/>
        <v>1.4023631936164573E-3</v>
      </c>
      <c r="C484" s="13" t="str">
        <f t="shared" si="29"/>
        <v/>
      </c>
      <c r="D484" s="13">
        <f t="shared" si="30"/>
        <v>1.4023631936164573E-3</v>
      </c>
    </row>
    <row r="485" spans="1:4" x14ac:dyDescent="0.3">
      <c r="A485" s="13">
        <f t="shared" si="31"/>
        <v>45.700000000000379</v>
      </c>
      <c r="B485" s="13">
        <f t="shared" si="28"/>
        <v>1.3895669367887259E-3</v>
      </c>
      <c r="C485" s="13" t="str">
        <f t="shared" si="29"/>
        <v/>
      </c>
      <c r="D485" s="13">
        <f t="shared" si="30"/>
        <v>1.3895669367887259E-3</v>
      </c>
    </row>
    <row r="486" spans="1:4" x14ac:dyDescent="0.3">
      <c r="A486" s="13">
        <f t="shared" si="31"/>
        <v>45.800000000000381</v>
      </c>
      <c r="B486" s="13">
        <f t="shared" si="28"/>
        <v>1.376887443000376E-3</v>
      </c>
      <c r="C486" s="13" t="str">
        <f t="shared" si="29"/>
        <v/>
      </c>
      <c r="D486" s="13">
        <f t="shared" si="30"/>
        <v>1.376887443000376E-3</v>
      </c>
    </row>
    <row r="487" spans="1:4" x14ac:dyDescent="0.3">
      <c r="A487" s="13">
        <f t="shared" si="31"/>
        <v>45.900000000000382</v>
      </c>
      <c r="B487" s="13">
        <f t="shared" si="28"/>
        <v>1.3643236468142577E-3</v>
      </c>
      <c r="C487" s="13" t="str">
        <f t="shared" si="29"/>
        <v/>
      </c>
      <c r="D487" s="13">
        <f t="shared" si="30"/>
        <v>1.3643236468142577E-3</v>
      </c>
    </row>
    <row r="488" spans="1:4" x14ac:dyDescent="0.3">
      <c r="A488" s="13">
        <f t="shared" si="31"/>
        <v>46.000000000000384</v>
      </c>
      <c r="B488" s="13">
        <f t="shared" si="28"/>
        <v>1.3518744925151073E-3</v>
      </c>
      <c r="C488" s="13" t="str">
        <f t="shared" si="29"/>
        <v/>
      </c>
      <c r="D488" s="13">
        <f t="shared" si="30"/>
        <v>1.3518744925151073E-3</v>
      </c>
    </row>
    <row r="489" spans="1:4" x14ac:dyDescent="0.3">
      <c r="A489" s="13">
        <f t="shared" si="31"/>
        <v>46.100000000000385</v>
      </c>
      <c r="B489" s="13">
        <f t="shared" si="28"/>
        <v>1.3395389340208268E-3</v>
      </c>
      <c r="C489" s="13" t="str">
        <f t="shared" si="29"/>
        <v/>
      </c>
      <c r="D489" s="13">
        <f t="shared" si="30"/>
        <v>1.3395389340208268E-3</v>
      </c>
    </row>
    <row r="490" spans="1:4" x14ac:dyDescent="0.3">
      <c r="A490" s="13">
        <f t="shared" si="31"/>
        <v>46.200000000000387</v>
      </c>
      <c r="B490" s="13">
        <f t="shared" si="28"/>
        <v>1.3273159347945919E-3</v>
      </c>
      <c r="C490" s="13" t="str">
        <f t="shared" si="29"/>
        <v/>
      </c>
      <c r="D490" s="13">
        <f t="shared" si="30"/>
        <v>1.3273159347945919E-3</v>
      </c>
    </row>
    <row r="491" spans="1:4" x14ac:dyDescent="0.3">
      <c r="A491" s="13">
        <f t="shared" si="31"/>
        <v>46.300000000000388</v>
      </c>
      <c r="B491" s="13">
        <f t="shared" si="28"/>
        <v>1.3152044677577459E-3</v>
      </c>
      <c r="C491" s="13" t="str">
        <f t="shared" si="29"/>
        <v/>
      </c>
      <c r="D491" s="13">
        <f t="shared" si="30"/>
        <v>1.3152044677577459E-3</v>
      </c>
    </row>
    <row r="492" spans="1:4" x14ac:dyDescent="0.3">
      <c r="A492" s="13">
        <f t="shared" si="31"/>
        <v>46.400000000000389</v>
      </c>
      <c r="B492" s="13">
        <f t="shared" si="28"/>
        <v>1.3032035152035039E-3</v>
      </c>
      <c r="C492" s="13" t="str">
        <f t="shared" si="29"/>
        <v/>
      </c>
      <c r="D492" s="13">
        <f t="shared" si="30"/>
        <v>1.3032035152035039E-3</v>
      </c>
    </row>
    <row r="493" spans="1:4" x14ac:dyDescent="0.3">
      <c r="A493" s="13">
        <f t="shared" si="31"/>
        <v>46.500000000000391</v>
      </c>
      <c r="B493" s="13">
        <f t="shared" si="28"/>
        <v>1.2913120687114287E-3</v>
      </c>
      <c r="C493" s="13" t="str">
        <f t="shared" si="29"/>
        <v/>
      </c>
      <c r="D493" s="13">
        <f t="shared" si="30"/>
        <v>1.2913120687114287E-3</v>
      </c>
    </row>
    <row r="494" spans="1:4" x14ac:dyDescent="0.3">
      <c r="A494" s="13">
        <f t="shared" si="31"/>
        <v>46.600000000000392</v>
      </c>
      <c r="B494" s="13">
        <f t="shared" si="28"/>
        <v>1.2795291290627017E-3</v>
      </c>
      <c r="C494" s="13" t="str">
        <f t="shared" si="29"/>
        <v/>
      </c>
      <c r="D494" s="13">
        <f t="shared" si="30"/>
        <v>1.2795291290627017E-3</v>
      </c>
    </row>
    <row r="495" spans="1:4" x14ac:dyDescent="0.3">
      <c r="A495" s="13">
        <f t="shared" si="31"/>
        <v>46.700000000000394</v>
      </c>
      <c r="B495" s="13">
        <f t="shared" si="28"/>
        <v>1.2678537061561535E-3</v>
      </c>
      <c r="C495" s="13" t="str">
        <f t="shared" si="29"/>
        <v/>
      </c>
      <c r="D495" s="13">
        <f t="shared" si="30"/>
        <v>1.2678537061561535E-3</v>
      </c>
    </row>
    <row r="496" spans="1:4" x14ac:dyDescent="0.3">
      <c r="A496" s="13">
        <f t="shared" si="31"/>
        <v>46.800000000000395</v>
      </c>
      <c r="B496" s="13">
        <f t="shared" si="28"/>
        <v>1.2562848189250752E-3</v>
      </c>
      <c r="C496" s="13" t="str">
        <f t="shared" si="29"/>
        <v/>
      </c>
      <c r="D496" s="13">
        <f t="shared" si="30"/>
        <v>1.2562848189250752E-3</v>
      </c>
    </row>
    <row r="497" spans="1:4" x14ac:dyDescent="0.3">
      <c r="A497" s="13">
        <f t="shared" si="31"/>
        <v>46.900000000000396</v>
      </c>
      <c r="B497" s="13">
        <f t="shared" si="28"/>
        <v>1.2448214952547724E-3</v>
      </c>
      <c r="C497" s="13" t="str">
        <f t="shared" si="29"/>
        <v/>
      </c>
      <c r="D497" s="13">
        <f t="shared" si="30"/>
        <v>1.2448214952547724E-3</v>
      </c>
    </row>
    <row r="498" spans="1:4" x14ac:dyDescent="0.3">
      <c r="A498" s="13">
        <f t="shared" si="31"/>
        <v>47.000000000000398</v>
      </c>
      <c r="B498" s="13">
        <f t="shared" si="28"/>
        <v>1.2334627719008881E-3</v>
      </c>
      <c r="C498" s="13" t="str">
        <f t="shared" si="29"/>
        <v/>
      </c>
      <c r="D498" s="13">
        <f t="shared" si="30"/>
        <v>1.2334627719008881E-3</v>
      </c>
    </row>
    <row r="499" spans="1:4" x14ac:dyDescent="0.3">
      <c r="A499" s="13">
        <f t="shared" si="31"/>
        <v>47.100000000000399</v>
      </c>
      <c r="B499" s="13">
        <f t="shared" si="28"/>
        <v>1.2222076944084551E-3</v>
      </c>
      <c r="C499" s="13" t="str">
        <f t="shared" si="29"/>
        <v/>
      </c>
      <c r="D499" s="13">
        <f t="shared" si="30"/>
        <v>1.2222076944084551E-3</v>
      </c>
    </row>
    <row r="500" spans="1:4" x14ac:dyDescent="0.3">
      <c r="A500" s="13">
        <f t="shared" si="31"/>
        <v>47.200000000000401</v>
      </c>
      <c r="B500" s="13">
        <f t="shared" si="28"/>
        <v>1.2110553170317016E-3</v>
      </c>
      <c r="C500" s="13" t="str">
        <f t="shared" si="29"/>
        <v/>
      </c>
      <c r="D500" s="13">
        <f t="shared" si="30"/>
        <v>1.2110553170317016E-3</v>
      </c>
    </row>
    <row r="501" spans="1:4" x14ac:dyDescent="0.3">
      <c r="A501" s="13">
        <f t="shared" si="31"/>
        <v>47.300000000000402</v>
      </c>
      <c r="B501" s="13">
        <f t="shared" si="28"/>
        <v>1.200004702654579E-3</v>
      </c>
      <c r="C501" s="13" t="str">
        <f t="shared" si="29"/>
        <v/>
      </c>
      <c r="D501" s="13">
        <f t="shared" si="30"/>
        <v>1.200004702654579E-3</v>
      </c>
    </row>
    <row r="502" spans="1:4" x14ac:dyDescent="0.3">
      <c r="A502" s="13">
        <f t="shared" si="31"/>
        <v>47.400000000000404</v>
      </c>
      <c r="B502" s="13">
        <f t="shared" si="28"/>
        <v>1.1890549227120137E-3</v>
      </c>
      <c r="C502" s="13" t="str">
        <f t="shared" si="29"/>
        <v/>
      </c>
      <c r="D502" s="13">
        <f t="shared" si="30"/>
        <v>1.1890549227120137E-3</v>
      </c>
    </row>
    <row r="503" spans="1:4" x14ac:dyDescent="0.3">
      <c r="A503" s="13">
        <f t="shared" si="31"/>
        <v>47.500000000000405</v>
      </c>
      <c r="B503" s="13">
        <f t="shared" si="28"/>
        <v>1.1782050571118893E-3</v>
      </c>
      <c r="C503" s="13" t="str">
        <f t="shared" si="29"/>
        <v/>
      </c>
      <c r="D503" s="13">
        <f t="shared" si="30"/>
        <v>1.1782050571118893E-3</v>
      </c>
    </row>
    <row r="504" spans="1:4" x14ac:dyDescent="0.3">
      <c r="A504" s="13">
        <f t="shared" si="31"/>
        <v>47.600000000000406</v>
      </c>
      <c r="B504" s="13">
        <f t="shared" si="28"/>
        <v>1.1674541941577247E-3</v>
      </c>
      <c r="C504" s="13" t="str">
        <f t="shared" si="29"/>
        <v/>
      </c>
      <c r="D504" s="13">
        <f t="shared" si="30"/>
        <v>1.1674541941577247E-3</v>
      </c>
    </row>
    <row r="505" spans="1:4" x14ac:dyDescent="0.3">
      <c r="A505" s="13">
        <f t="shared" si="31"/>
        <v>47.700000000000408</v>
      </c>
      <c r="B505" s="13">
        <f t="shared" si="28"/>
        <v>1.1568014304720723E-3</v>
      </c>
      <c r="C505" s="13" t="str">
        <f t="shared" si="29"/>
        <v/>
      </c>
      <c r="D505" s="13">
        <f t="shared" si="30"/>
        <v>1.1568014304720723E-3</v>
      </c>
    </row>
    <row r="506" spans="1:4" x14ac:dyDescent="0.3">
      <c r="A506" s="13">
        <f t="shared" si="31"/>
        <v>47.800000000000409</v>
      </c>
      <c r="B506" s="13">
        <f t="shared" si="28"/>
        <v>1.1462458709206027E-3</v>
      </c>
      <c r="C506" s="13" t="str">
        <f t="shared" si="29"/>
        <v/>
      </c>
      <c r="D506" s="13">
        <f t="shared" si="30"/>
        <v>1.1462458709206027E-3</v>
      </c>
    </row>
    <row r="507" spans="1:4" x14ac:dyDescent="0.3">
      <c r="A507" s="13">
        <f t="shared" si="31"/>
        <v>47.900000000000411</v>
      </c>
      <c r="B507" s="13">
        <f t="shared" si="28"/>
        <v>1.135786628536895E-3</v>
      </c>
      <c r="C507" s="13" t="str">
        <f t="shared" si="29"/>
        <v/>
      </c>
      <c r="D507" s="13">
        <f t="shared" si="30"/>
        <v>1.135786628536895E-3</v>
      </c>
    </row>
    <row r="508" spans="1:4" x14ac:dyDescent="0.3">
      <c r="A508" s="13">
        <f t="shared" si="31"/>
        <v>48.000000000000412</v>
      </c>
      <c r="B508" s="13">
        <f t="shared" si="28"/>
        <v>1.1254228244478978E-3</v>
      </c>
      <c r="C508" s="13" t="str">
        <f t="shared" si="29"/>
        <v/>
      </c>
      <c r="D508" s="13">
        <f t="shared" si="30"/>
        <v>1.1254228244478978E-3</v>
      </c>
    </row>
    <row r="509" spans="1:4" x14ac:dyDescent="0.3">
      <c r="A509" s="13">
        <f t="shared" si="31"/>
        <v>48.100000000000414</v>
      </c>
      <c r="B509" s="13">
        <f t="shared" si="28"/>
        <v>1.115153587800089E-3</v>
      </c>
      <c r="C509" s="13" t="str">
        <f t="shared" si="29"/>
        <v/>
      </c>
      <c r="D509" s="13">
        <f t="shared" si="30"/>
        <v>1.115153587800089E-3</v>
      </c>
    </row>
    <row r="510" spans="1:4" x14ac:dyDescent="0.3">
      <c r="A510" s="13">
        <f t="shared" si="31"/>
        <v>48.200000000000415</v>
      </c>
      <c r="B510" s="13">
        <f t="shared" si="28"/>
        <v>1.1049780556862886E-3</v>
      </c>
      <c r="C510" s="13" t="str">
        <f t="shared" si="29"/>
        <v/>
      </c>
      <c r="D510" s="13">
        <f t="shared" si="30"/>
        <v>1.1049780556862886E-3</v>
      </c>
    </row>
    <row r="511" spans="1:4" x14ac:dyDescent="0.3">
      <c r="A511" s="13">
        <f t="shared" si="31"/>
        <v>48.300000000000416</v>
      </c>
      <c r="B511" s="13">
        <f t="shared" si="28"/>
        <v>1.0948953730731605E-3</v>
      </c>
      <c r="C511" s="13" t="str">
        <f t="shared" si="29"/>
        <v/>
      </c>
      <c r="D511" s="13">
        <f t="shared" si="30"/>
        <v>1.0948953730731605E-3</v>
      </c>
    </row>
    <row r="512" spans="1:4" x14ac:dyDescent="0.3">
      <c r="A512" s="13">
        <f t="shared" si="31"/>
        <v>48.400000000000418</v>
      </c>
      <c r="B512" s="13">
        <f t="shared" si="28"/>
        <v>1.0849046927293561E-3</v>
      </c>
      <c r="C512" s="13" t="str">
        <f t="shared" si="29"/>
        <v/>
      </c>
      <c r="D512" s="13">
        <f t="shared" si="30"/>
        <v>1.0849046927293561E-3</v>
      </c>
    </row>
    <row r="513" spans="1:4" x14ac:dyDescent="0.3">
      <c r="A513" s="13">
        <f t="shared" si="31"/>
        <v>48.500000000000419</v>
      </c>
      <c r="B513" s="13">
        <f t="shared" si="28"/>
        <v>1.0750051751543309E-3</v>
      </c>
      <c r="C513" s="13" t="str">
        <f t="shared" si="29"/>
        <v/>
      </c>
      <c r="D513" s="13">
        <f t="shared" si="30"/>
        <v>1.0750051751543309E-3</v>
      </c>
    </row>
    <row r="514" spans="1:4" x14ac:dyDescent="0.3">
      <c r="A514" s="13">
        <f t="shared" si="31"/>
        <v>48.600000000000421</v>
      </c>
      <c r="B514" s="13">
        <f t="shared" si="28"/>
        <v>1.0651959885077957E-3</v>
      </c>
      <c r="C514" s="13" t="str">
        <f t="shared" si="29"/>
        <v/>
      </c>
      <c r="D514" s="13">
        <f t="shared" si="30"/>
        <v>1.0651959885077957E-3</v>
      </c>
    </row>
    <row r="515" spans="1:4" x14ac:dyDescent="0.3">
      <c r="A515" s="13">
        <f t="shared" si="31"/>
        <v>48.700000000000422</v>
      </c>
      <c r="B515" s="13">
        <f t="shared" si="28"/>
        <v>1.055476308539824E-3</v>
      </c>
      <c r="C515" s="13" t="str">
        <f t="shared" si="29"/>
        <v/>
      </c>
      <c r="D515" s="13">
        <f t="shared" si="30"/>
        <v>1.055476308539824E-3</v>
      </c>
    </row>
    <row r="516" spans="1:4" x14ac:dyDescent="0.3">
      <c r="A516" s="13">
        <f t="shared" si="31"/>
        <v>48.800000000000423</v>
      </c>
      <c r="B516" s="13">
        <f t="shared" si="28"/>
        <v>1.0458453185215892E-3</v>
      </c>
      <c r="C516" s="13" t="str">
        <f t="shared" si="29"/>
        <v/>
      </c>
      <c r="D516" s="13">
        <f t="shared" si="30"/>
        <v>1.0458453185215892E-3</v>
      </c>
    </row>
    <row r="517" spans="1:4" x14ac:dyDescent="0.3">
      <c r="A517" s="13">
        <f t="shared" si="31"/>
        <v>48.900000000000425</v>
      </c>
      <c r="B517" s="13">
        <f t="shared" si="28"/>
        <v>1.0363022091767337E-3</v>
      </c>
      <c r="C517" s="13" t="str">
        <f t="shared" si="29"/>
        <v/>
      </c>
      <c r="D517" s="13">
        <f t="shared" si="30"/>
        <v>1.0363022091767337E-3</v>
      </c>
    </row>
    <row r="518" spans="1:4" x14ac:dyDescent="0.3">
      <c r="A518" s="13">
        <f t="shared" si="31"/>
        <v>49.000000000000426</v>
      </c>
      <c r="B518" s="13">
        <f t="shared" si="28"/>
        <v>1.0268461786133729E-3</v>
      </c>
      <c r="C518" s="13" t="str">
        <f t="shared" si="29"/>
        <v/>
      </c>
      <c r="D518" s="13">
        <f t="shared" si="30"/>
        <v>1.0268461786133729E-3</v>
      </c>
    </row>
    <row r="519" spans="1:4" x14ac:dyDescent="0.3">
      <c r="A519" s="13">
        <f t="shared" si="31"/>
        <v>49.100000000000428</v>
      </c>
      <c r="B519" s="13">
        <f t="shared" si="28"/>
        <v>1.0174764322567064E-3</v>
      </c>
      <c r="C519" s="13" t="str">
        <f t="shared" si="29"/>
        <v/>
      </c>
      <c r="D519" s="13">
        <f t="shared" si="30"/>
        <v>1.0174764322567064E-3</v>
      </c>
    </row>
    <row r="520" spans="1:4" x14ac:dyDescent="0.3">
      <c r="A520" s="13">
        <f t="shared" si="31"/>
        <v>49.200000000000429</v>
      </c>
      <c r="B520" s="13">
        <f t="shared" si="28"/>
        <v>1.0081921827822578E-3</v>
      </c>
      <c r="C520" s="13" t="str">
        <f t="shared" si="29"/>
        <v/>
      </c>
      <c r="D520" s="13">
        <f t="shared" si="30"/>
        <v>1.0081921827822578E-3</v>
      </c>
    </row>
    <row r="521" spans="1:4" x14ac:dyDescent="0.3">
      <c r="A521" s="13">
        <f t="shared" si="31"/>
        <v>49.300000000000431</v>
      </c>
      <c r="B521" s="13">
        <f t="shared" si="28"/>
        <v>9.9899265004971174E-4</v>
      </c>
      <c r="C521" s="13" t="str">
        <f t="shared" si="29"/>
        <v/>
      </c>
      <c r="D521" s="13">
        <f t="shared" si="30"/>
        <v>9.9899265004971174E-4</v>
      </c>
    </row>
    <row r="522" spans="1:4" x14ac:dyDescent="0.3">
      <c r="A522" s="13">
        <f t="shared" si="31"/>
        <v>49.400000000000432</v>
      </c>
      <c r="B522" s="13">
        <f t="shared" si="28"/>
        <v>9.898770610373643E-4</v>
      </c>
      <c r="C522" s="13" t="str">
        <f t="shared" si="29"/>
        <v/>
      </c>
      <c r="D522" s="13">
        <f t="shared" si="30"/>
        <v>9.898770610373643E-4</v>
      </c>
    </row>
    <row r="523" spans="1:4" x14ac:dyDescent="0.3">
      <c r="A523" s="13">
        <f t="shared" si="31"/>
        <v>49.500000000000433</v>
      </c>
      <c r="B523" s="13">
        <f t="shared" si="28"/>
        <v>9.8084464977716244E-4</v>
      </c>
      <c r="C523" s="13" t="str">
        <f t="shared" si="29"/>
        <v/>
      </c>
      <c r="D523" s="13">
        <f t="shared" si="30"/>
        <v>9.8084464977716244E-4</v>
      </c>
    </row>
    <row r="524" spans="1:4" x14ac:dyDescent="0.3">
      <c r="A524" s="13">
        <f t="shared" si="31"/>
        <v>49.600000000000435</v>
      </c>
      <c r="B524" s="13">
        <f t="shared" si="28"/>
        <v>9.7189465729034721E-4</v>
      </c>
      <c r="C524" s="13" t="str">
        <f t="shared" si="29"/>
        <v/>
      </c>
      <c r="D524" s="13">
        <f t="shared" si="30"/>
        <v>9.7189465729034721E-4</v>
      </c>
    </row>
    <row r="525" spans="1:4" x14ac:dyDescent="0.3">
      <c r="A525" s="13">
        <f t="shared" si="31"/>
        <v>49.700000000000436</v>
      </c>
      <c r="B525" s="13">
        <f t="shared" si="28"/>
        <v>9.63026331523671E-4</v>
      </c>
      <c r="C525" s="13" t="str">
        <f t="shared" si="29"/>
        <v/>
      </c>
      <c r="D525" s="13">
        <f t="shared" si="30"/>
        <v>9.63026331523671E-4</v>
      </c>
    </row>
    <row r="526" spans="1:4" x14ac:dyDescent="0.3">
      <c r="A526" s="13">
        <f t="shared" si="31"/>
        <v>49.800000000000438</v>
      </c>
      <c r="B526" s="13">
        <f t="shared" si="28"/>
        <v>9.5423892728621065E-4</v>
      </c>
      <c r="C526" s="13" t="str">
        <f t="shared" si="29"/>
        <v/>
      </c>
      <c r="D526" s="13">
        <f t="shared" si="30"/>
        <v>9.5423892728621065E-4</v>
      </c>
    </row>
    <row r="527" spans="1:4" x14ac:dyDescent="0.3">
      <c r="A527" s="13">
        <f t="shared" si="31"/>
        <v>49.900000000000439</v>
      </c>
      <c r="B527" s="13">
        <f t="shared" si="28"/>
        <v>9.4553170618674374E-4</v>
      </c>
      <c r="C527" s="13" t="str">
        <f t="shared" si="29"/>
        <v/>
      </c>
      <c r="D527" s="13">
        <f t="shared" si="30"/>
        <v>9.4553170618674374E-4</v>
      </c>
    </row>
    <row r="528" spans="1:4" x14ac:dyDescent="0.3">
      <c r="A528" s="13">
        <f t="shared" si="31"/>
        <v>50.000000000000441</v>
      </c>
      <c r="B528" s="13">
        <f t="shared" si="28"/>
        <v>9.3690393657170897E-4</v>
      </c>
      <c r="C528" s="13" t="str">
        <f t="shared" si="29"/>
        <v/>
      </c>
      <c r="D528" s="13">
        <f t="shared" si="30"/>
        <v>9.3690393657170897E-4</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18"/>
  <sheetViews>
    <sheetView zoomScaleNormal="100" workbookViewId="0">
      <selection activeCell="I13" sqref="I13:I17"/>
    </sheetView>
  </sheetViews>
  <sheetFormatPr defaultRowHeight="14.4" x14ac:dyDescent="0.3"/>
  <cols>
    <col min="1" max="1" width="4" customWidth="1"/>
    <col min="2" max="2" width="28.109375" customWidth="1"/>
    <col min="3" max="3" width="11" bestFit="1" customWidth="1"/>
    <col min="13" max="22" width="13.88671875" customWidth="1"/>
  </cols>
  <sheetData>
    <row r="1" spans="1:22" ht="72" x14ac:dyDescent="0.3">
      <c r="A1" s="23" t="s">
        <v>90</v>
      </c>
      <c r="B1" s="24"/>
      <c r="C1" s="24"/>
      <c r="D1" s="24"/>
      <c r="E1" s="24"/>
      <c r="F1" s="25"/>
      <c r="M1" s="20" t="s">
        <v>78</v>
      </c>
      <c r="N1" s="21"/>
      <c r="O1" s="21"/>
      <c r="P1" s="21"/>
      <c r="Q1" s="22"/>
      <c r="R1" s="20" t="s">
        <v>85</v>
      </c>
      <c r="S1" s="21"/>
      <c r="T1" s="21"/>
      <c r="U1" s="21"/>
      <c r="V1" s="22"/>
    </row>
    <row r="2" spans="1:22" x14ac:dyDescent="0.3">
      <c r="A2" s="26" t="str">
        <f>"Mean for Poisson Distribution = "&amp;B3&amp;" = "&amp;C3&amp;" "&amp;D3&amp;" "&amp;E3&amp;" "&amp;F3</f>
        <v>Mean for Poisson Distribution = # interruptions = 5.5 per 1 hour</v>
      </c>
      <c r="B2" s="27"/>
      <c r="C2" s="27"/>
      <c r="D2" s="27"/>
      <c r="E2" s="27"/>
      <c r="F2" s="28"/>
      <c r="M2" s="20" t="s">
        <v>97</v>
      </c>
      <c r="N2" s="21"/>
      <c r="O2" s="21"/>
      <c r="P2" s="21"/>
      <c r="Q2" s="22"/>
      <c r="R2" s="20" t="s">
        <v>86</v>
      </c>
      <c r="S2" s="21"/>
      <c r="T2" s="21"/>
      <c r="U2" s="21"/>
      <c r="V2" s="22"/>
    </row>
    <row r="3" spans="1:22" x14ac:dyDescent="0.3">
      <c r="A3" t="s">
        <v>3</v>
      </c>
      <c r="B3" t="s">
        <v>98</v>
      </c>
      <c r="C3">
        <f>'(32.1)'!C10</f>
        <v>5.5</v>
      </c>
      <c r="D3" t="s">
        <v>74</v>
      </c>
      <c r="E3">
        <v>1</v>
      </c>
      <c r="F3" t="s">
        <v>75</v>
      </c>
      <c r="M3" s="20" t="s">
        <v>79</v>
      </c>
      <c r="N3" s="21"/>
      <c r="O3" s="21"/>
      <c r="P3" s="21"/>
      <c r="Q3" s="22"/>
      <c r="R3" s="20" t="s">
        <v>87</v>
      </c>
      <c r="S3" s="21"/>
      <c r="T3" s="21"/>
      <c r="U3" s="21"/>
      <c r="V3" s="22"/>
    </row>
    <row r="4" spans="1:22" x14ac:dyDescent="0.3">
      <c r="E4">
        <v>60</v>
      </c>
      <c r="F4" t="s">
        <v>60</v>
      </c>
      <c r="M4" s="20" t="s">
        <v>80</v>
      </c>
      <c r="N4" s="21"/>
      <c r="O4" s="21"/>
      <c r="P4" s="21"/>
      <c r="Q4" s="22"/>
      <c r="R4" s="20" t="s">
        <v>99</v>
      </c>
      <c r="S4" s="21"/>
      <c r="T4" s="21"/>
      <c r="U4" s="21"/>
      <c r="V4" s="22"/>
    </row>
    <row r="5" spans="1:22" ht="28.8" x14ac:dyDescent="0.3">
      <c r="A5" s="26" t="str">
        <f>"Mean for Exponetial Distribution = "&amp;B6&amp;" = "&amp;C6&amp;" "&amp;D6&amp;" "&amp;E6&amp;" "&amp;F6</f>
        <v xml:space="preserve">Mean for Exponetial Distribution = Time between interruptions = 0.181818181818182 hours  </v>
      </c>
      <c r="B5" s="27"/>
      <c r="C5" s="27"/>
      <c r="D5" s="27"/>
      <c r="E5" s="27"/>
      <c r="F5" s="28"/>
      <c r="M5" s="20" t="s">
        <v>81</v>
      </c>
      <c r="N5" s="21"/>
      <c r="O5" s="21"/>
      <c r="P5" s="21"/>
      <c r="Q5" s="22"/>
      <c r="R5" s="20" t="s">
        <v>88</v>
      </c>
      <c r="S5" s="21"/>
      <c r="T5" s="21"/>
      <c r="U5" s="21"/>
      <c r="V5" s="22"/>
    </row>
    <row r="6" spans="1:22" ht="28.8" x14ac:dyDescent="0.3">
      <c r="A6" t="s">
        <v>3</v>
      </c>
      <c r="B6" t="s">
        <v>73</v>
      </c>
      <c r="C6" s="9">
        <f>E3/C3</f>
        <v>0.18181818181818182</v>
      </c>
      <c r="D6" t="s">
        <v>71</v>
      </c>
      <c r="M6" s="20" t="s">
        <v>100</v>
      </c>
      <c r="N6" s="21"/>
      <c r="O6" s="21"/>
      <c r="P6" s="21"/>
      <c r="Q6" s="22"/>
      <c r="R6" s="20" t="s">
        <v>89</v>
      </c>
      <c r="S6" s="21"/>
      <c r="T6" s="21"/>
      <c r="U6" s="21"/>
      <c r="V6" s="22"/>
    </row>
    <row r="7" spans="1:22" x14ac:dyDescent="0.3">
      <c r="C7" s="9">
        <f>C6*$E$4</f>
        <v>10.90909090909091</v>
      </c>
      <c r="D7" t="s">
        <v>60</v>
      </c>
      <c r="M7" s="20" t="s">
        <v>82</v>
      </c>
      <c r="N7" s="21"/>
      <c r="O7" s="21"/>
      <c r="P7" s="21"/>
      <c r="Q7" s="22"/>
    </row>
    <row r="8" spans="1:22" x14ac:dyDescent="0.3">
      <c r="M8" s="20" t="s">
        <v>83</v>
      </c>
      <c r="N8" s="21"/>
      <c r="O8" s="21"/>
      <c r="P8" s="21"/>
      <c r="Q8" s="22"/>
    </row>
    <row r="9" spans="1:22" x14ac:dyDescent="0.3">
      <c r="A9" s="23" t="s">
        <v>101</v>
      </c>
      <c r="B9" s="24"/>
      <c r="C9" s="24"/>
      <c r="D9" s="24"/>
      <c r="E9" s="24"/>
      <c r="F9" s="25"/>
      <c r="M9" s="20" t="s">
        <v>84</v>
      </c>
      <c r="N9" s="21"/>
      <c r="O9" s="21"/>
      <c r="P9" s="21"/>
      <c r="Q9" s="22"/>
    </row>
    <row r="10" spans="1:22" x14ac:dyDescent="0.3">
      <c r="A10" s="26"/>
      <c r="B10" s="27"/>
      <c r="C10" s="27"/>
      <c r="D10" s="27"/>
      <c r="E10" s="27"/>
      <c r="F10" s="28"/>
    </row>
    <row r="11" spans="1:22" x14ac:dyDescent="0.3">
      <c r="C11" t="s">
        <v>9</v>
      </c>
      <c r="D11" t="s">
        <v>10</v>
      </c>
    </row>
    <row r="12" spans="1:22" x14ac:dyDescent="0.3">
      <c r="C12">
        <v>0</v>
      </c>
      <c r="D12">
        <v>15</v>
      </c>
      <c r="E12" t="s">
        <v>60</v>
      </c>
    </row>
    <row r="13" spans="1:22" x14ac:dyDescent="0.3">
      <c r="B13" t="str">
        <f>"P(x&lt;"&amp;$D$12&amp;")"</f>
        <v>P(x&lt;15)</v>
      </c>
      <c r="C13" s="9">
        <f>1-_xlfn.EXPON.DIST(D12,1/C7,1)</f>
        <v>0.25283959580474646</v>
      </c>
      <c r="D13" t="s">
        <v>76</v>
      </c>
    </row>
    <row r="14" spans="1:22" x14ac:dyDescent="0.3">
      <c r="A14" s="26"/>
      <c r="B14" s="27"/>
      <c r="C14" s="27"/>
      <c r="D14" s="27"/>
      <c r="E14" s="27"/>
      <c r="F14" s="28"/>
    </row>
    <row r="15" spans="1:22" x14ac:dyDescent="0.3">
      <c r="B15" t="s">
        <v>77</v>
      </c>
      <c r="C15">
        <v>0</v>
      </c>
      <c r="D15" t="s">
        <v>102</v>
      </c>
    </row>
    <row r="16" spans="1:22" x14ac:dyDescent="0.3">
      <c r="B16" t="s">
        <v>92</v>
      </c>
      <c r="C16" s="9">
        <f>D12/E4</f>
        <v>0.25</v>
      </c>
    </row>
    <row r="17" spans="2:4" ht="28.8" x14ac:dyDescent="0.3">
      <c r="B17" s="19" t="str">
        <f>"Mean = # occurrences per "&amp;D12&amp;" "&amp;E12</f>
        <v>Mean = # occurrences per 15 minutes</v>
      </c>
      <c r="C17" s="9">
        <f>C16*C3</f>
        <v>1.375</v>
      </c>
    </row>
    <row r="18" spans="2:4" x14ac:dyDescent="0.3">
      <c r="B18" t="str">
        <f>"P(x&lt;"&amp;C15&amp;")"</f>
        <v>P(x&lt;0)</v>
      </c>
      <c r="C18" s="9">
        <f>_xlfn.POISSON.DIST(C15,C17,0)</f>
        <v>0.25283959580474646</v>
      </c>
      <c r="D18" t="s">
        <v>91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election activeCell="B26" sqref="B26"/>
    </sheetView>
  </sheetViews>
  <sheetFormatPr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2:AA27"/>
  <sheetViews>
    <sheetView zoomScale="115" zoomScaleNormal="115" workbookViewId="0"/>
  </sheetViews>
  <sheetFormatPr defaultRowHeight="14.4" x14ac:dyDescent="0.3"/>
  <cols>
    <col min="1" max="1" width="2.109375" bestFit="1" customWidth="1"/>
    <col min="2" max="2" width="40.44140625" bestFit="1" customWidth="1"/>
    <col min="3" max="3" width="8.109375" bestFit="1" customWidth="1"/>
    <col min="4" max="26" width="4.44140625" customWidth="1"/>
    <col min="27" max="27" width="2.5546875" customWidth="1"/>
  </cols>
  <sheetData>
    <row r="2" spans="1:27" x14ac:dyDescent="0.3">
      <c r="B2" t="s">
        <v>2</v>
      </c>
    </row>
    <row r="3" spans="1:27" x14ac:dyDescent="0.3">
      <c r="B3" t="s">
        <v>0</v>
      </c>
      <c r="C3">
        <v>10</v>
      </c>
    </row>
    <row r="4" spans="1:27" x14ac:dyDescent="0.3">
      <c r="B4" t="s">
        <v>1</v>
      </c>
      <c r="C4">
        <v>20</v>
      </c>
    </row>
    <row r="5" spans="1:27" x14ac:dyDescent="0.3">
      <c r="B5" t="s">
        <v>13</v>
      </c>
      <c r="C5">
        <f>1/(C4-C3)</f>
        <v>0.1</v>
      </c>
    </row>
    <row r="8" spans="1:27" x14ac:dyDescent="0.3">
      <c r="A8" s="10" t="s">
        <v>0</v>
      </c>
      <c r="D8" s="3"/>
    </row>
    <row r="9" spans="1:27" x14ac:dyDescent="0.3">
      <c r="C9" t="str">
        <f>"f(x) ="&amp;C5</f>
        <v>f(x) =0.1</v>
      </c>
      <c r="D9" s="3"/>
      <c r="E9" s="1"/>
      <c r="F9" s="1"/>
      <c r="G9" s="1"/>
      <c r="H9" s="1"/>
      <c r="I9" s="1"/>
      <c r="J9" s="1"/>
      <c r="K9" s="1"/>
      <c r="L9" s="1"/>
      <c r="M9" s="1"/>
      <c r="N9" s="1"/>
      <c r="O9" s="1"/>
      <c r="P9" s="1"/>
      <c r="Q9" s="1"/>
      <c r="R9" s="1"/>
      <c r="S9" s="1"/>
      <c r="T9" s="1"/>
      <c r="U9" s="1"/>
      <c r="V9" s="1"/>
      <c r="W9" s="1"/>
      <c r="X9" s="1"/>
      <c r="Y9" s="1"/>
      <c r="Z9" s="1"/>
    </row>
    <row r="10" spans="1:27" x14ac:dyDescent="0.3">
      <c r="D10" s="11"/>
      <c r="E10" s="1"/>
      <c r="F10" s="1"/>
      <c r="G10" s="1"/>
      <c r="H10" s="1"/>
      <c r="I10" s="1"/>
      <c r="J10" s="1"/>
      <c r="K10" s="1"/>
      <c r="L10" s="1"/>
      <c r="M10" s="1"/>
      <c r="N10" s="1"/>
      <c r="O10" s="7"/>
      <c r="P10" s="7"/>
      <c r="Q10" s="7"/>
      <c r="R10" s="7"/>
      <c r="S10" s="7"/>
      <c r="T10" s="7"/>
      <c r="U10" s="7"/>
      <c r="V10" s="7"/>
      <c r="W10" s="7"/>
      <c r="X10" s="7"/>
      <c r="Y10" s="1"/>
      <c r="Z10" s="1"/>
    </row>
    <row r="11" spans="1:27" x14ac:dyDescent="0.3">
      <c r="D11" s="4">
        <v>0</v>
      </c>
      <c r="E11" s="2">
        <v>1</v>
      </c>
      <c r="F11" s="2">
        <v>2</v>
      </c>
      <c r="G11" s="2">
        <v>3</v>
      </c>
      <c r="H11" s="2">
        <v>4</v>
      </c>
      <c r="I11" s="2">
        <v>5</v>
      </c>
      <c r="J11" s="2">
        <v>6</v>
      </c>
      <c r="K11" s="2">
        <v>7</v>
      </c>
      <c r="L11" s="2">
        <v>8</v>
      </c>
      <c r="M11" s="2">
        <v>9</v>
      </c>
      <c r="N11" s="2">
        <v>10</v>
      </c>
      <c r="O11" s="2">
        <v>11</v>
      </c>
      <c r="P11" s="2">
        <v>12</v>
      </c>
      <c r="Q11" s="2">
        <v>13</v>
      </c>
      <c r="R11" s="2">
        <v>14</v>
      </c>
      <c r="S11" s="2">
        <v>15</v>
      </c>
      <c r="T11" s="2">
        <v>16</v>
      </c>
      <c r="U11" s="2">
        <v>17</v>
      </c>
      <c r="V11" s="2">
        <v>18</v>
      </c>
      <c r="W11" s="2">
        <v>19</v>
      </c>
      <c r="X11" s="2">
        <v>20</v>
      </c>
      <c r="Y11" s="2">
        <v>21</v>
      </c>
      <c r="Z11" s="2">
        <v>22</v>
      </c>
      <c r="AA11" s="2" t="s">
        <v>3</v>
      </c>
    </row>
    <row r="12" spans="1:27" x14ac:dyDescent="0.3">
      <c r="D12" s="3"/>
    </row>
    <row r="13" spans="1:27" x14ac:dyDescent="0.3">
      <c r="A13" s="10" t="s">
        <v>1</v>
      </c>
      <c r="B13" t="s">
        <v>9</v>
      </c>
      <c r="C13">
        <f>C3</f>
        <v>10</v>
      </c>
    </row>
    <row r="14" spans="1:27" x14ac:dyDescent="0.3">
      <c r="B14" t="s">
        <v>10</v>
      </c>
      <c r="C14">
        <v>15</v>
      </c>
    </row>
    <row r="15" spans="1:27" x14ac:dyDescent="0.3">
      <c r="B15" t="s">
        <v>15</v>
      </c>
      <c r="C15" s="9">
        <f>$C$5</f>
        <v>0.1</v>
      </c>
      <c r="Y15" t="str">
        <f ca="1">_xlfn.IFNA(_xlfn.FORMULATEXT(C15),"")</f>
        <v>=$C$5</v>
      </c>
    </row>
    <row r="16" spans="1:27" x14ac:dyDescent="0.3">
      <c r="B16" t="s">
        <v>14</v>
      </c>
      <c r="C16" s="9">
        <f>C14-C13</f>
        <v>5</v>
      </c>
      <c r="Y16" t="str">
        <f ca="1">_xlfn.IFNA(_xlfn.FORMULATEXT(C16),"")</f>
        <v>=C14-C13</v>
      </c>
    </row>
    <row r="17" spans="1:25" x14ac:dyDescent="0.3">
      <c r="B17" t="s">
        <v>16</v>
      </c>
      <c r="C17" s="9">
        <f>C16*C15</f>
        <v>0.5</v>
      </c>
      <c r="F17" s="12" t="str">
        <f>"** Note: because lines have no area: P("&amp;C13&amp;"&lt;=x&lt;="&amp;C14&amp;")"&amp;" = P("&amp;C13&amp;"&lt;x&lt;"&amp;C14&amp;")"</f>
        <v>** Note: because lines have no area: P(10&lt;=x&lt;=15) = P(10&lt;x&lt;15)</v>
      </c>
      <c r="G17" s="12"/>
      <c r="H17" s="12"/>
      <c r="I17" s="12"/>
      <c r="J17" s="12"/>
      <c r="K17" s="12"/>
      <c r="L17" s="12"/>
      <c r="M17" s="12"/>
      <c r="N17" s="12"/>
      <c r="O17" s="12"/>
      <c r="P17" s="12"/>
      <c r="Q17" s="12"/>
      <c r="R17" s="12"/>
      <c r="S17" s="12"/>
      <c r="T17" s="12"/>
      <c r="U17" s="12"/>
      <c r="V17" s="12"/>
      <c r="W17" s="12"/>
      <c r="Y17" t="str">
        <f ca="1">_xlfn.IFNA(_xlfn.FORMULATEXT(C17),"")</f>
        <v>=C16*C15</v>
      </c>
    </row>
    <row r="19" spans="1:25" x14ac:dyDescent="0.3">
      <c r="A19" s="10" t="s">
        <v>11</v>
      </c>
      <c r="B19" t="s">
        <v>9</v>
      </c>
      <c r="C19">
        <v>12</v>
      </c>
    </row>
    <row r="20" spans="1:25" x14ac:dyDescent="0.3">
      <c r="B20" t="s">
        <v>10</v>
      </c>
      <c r="C20">
        <v>18</v>
      </c>
    </row>
    <row r="21" spans="1:25" x14ac:dyDescent="0.3">
      <c r="B21" t="s">
        <v>15</v>
      </c>
      <c r="C21" s="9">
        <f>$C$5</f>
        <v>0.1</v>
      </c>
      <c r="Y21" t="str">
        <f ca="1">_xlfn.IFNA(_xlfn.FORMULATEXT(C21),"")</f>
        <v>=$C$5</v>
      </c>
    </row>
    <row r="22" spans="1:25" x14ac:dyDescent="0.3">
      <c r="B22" t="s">
        <v>14</v>
      </c>
      <c r="C22" s="9">
        <f>C20-C19</f>
        <v>6</v>
      </c>
      <c r="Y22" t="str">
        <f ca="1">_xlfn.IFNA(_xlfn.FORMULATEXT(C22),"")</f>
        <v>=C20-C19</v>
      </c>
    </row>
    <row r="23" spans="1:25" x14ac:dyDescent="0.3">
      <c r="B23" t="s">
        <v>19</v>
      </c>
      <c r="C23" s="9">
        <f>C22*C21</f>
        <v>0.60000000000000009</v>
      </c>
      <c r="F23" s="12" t="str">
        <f>"** Note: because lines have no area: P("&amp;C19&amp;"&lt;=x&lt;="&amp;C20&amp;")"&amp;" = P("&amp;C19&amp;"&lt;x&lt;"&amp;C20&amp;")"</f>
        <v>** Note: because lines have no area: P(12&lt;=x&lt;=18) = P(12&lt;x&lt;18)</v>
      </c>
      <c r="G23" s="12"/>
      <c r="H23" s="12"/>
      <c r="I23" s="12"/>
      <c r="J23" s="12"/>
      <c r="K23" s="12"/>
      <c r="L23" s="12"/>
      <c r="M23" s="12"/>
      <c r="N23" s="12"/>
      <c r="O23" s="12"/>
      <c r="P23" s="12"/>
      <c r="Q23" s="12"/>
      <c r="R23" s="12"/>
      <c r="S23" s="12"/>
      <c r="T23" s="12"/>
      <c r="U23" s="12"/>
      <c r="V23" s="12"/>
      <c r="W23" s="12"/>
      <c r="Y23" t="str">
        <f ca="1">_xlfn.IFNA(_xlfn.FORMULATEXT(C23),"")</f>
        <v>=C22*C21</v>
      </c>
    </row>
    <row r="25" spans="1:25" x14ac:dyDescent="0.3">
      <c r="A25" s="10" t="s">
        <v>12</v>
      </c>
      <c r="B25" t="s">
        <v>23</v>
      </c>
      <c r="C25" s="9">
        <f>(C4+C3)/2</f>
        <v>15</v>
      </c>
      <c r="Y25" t="str">
        <f ca="1">_xlfn.IFNA(_xlfn.FORMULATEXT(C25),"")</f>
        <v>=(C4+C3)/2</v>
      </c>
    </row>
    <row r="26" spans="1:25" x14ac:dyDescent="0.3">
      <c r="A26" s="10" t="s">
        <v>20</v>
      </c>
      <c r="B26" t="s">
        <v>21</v>
      </c>
      <c r="C26" s="9">
        <f>SQRT((C4-C3)^2/12)</f>
        <v>2.8867513459481291</v>
      </c>
      <c r="Y26" t="str">
        <f ca="1">_xlfn.IFNA(_xlfn.FORMULATEXT(C26),"")</f>
        <v>=SQRT((C4-C3)^2/12)</v>
      </c>
    </row>
    <row r="27" spans="1:25" x14ac:dyDescent="0.3">
      <c r="B27" t="s">
        <v>22</v>
      </c>
      <c r="C27" s="9">
        <f>C26^2</f>
        <v>8.3333333333333357</v>
      </c>
      <c r="Y27" t="str">
        <f ca="1">_xlfn.IFNA(_xlfn.FORMULATEXT(C27),"")</f>
        <v>=C26^2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368CA-E324-4B32-8B72-ABF71342DA32}">
  <sheetPr>
    <tabColor rgb="FF0000FF"/>
  </sheetPr>
  <dimension ref="B2:B7"/>
  <sheetViews>
    <sheetView tabSelected="1" zoomScale="130" zoomScaleNormal="130" workbookViewId="0"/>
  </sheetViews>
  <sheetFormatPr defaultRowHeight="14.4" x14ac:dyDescent="0.3"/>
  <cols>
    <col min="1" max="1" width="3" customWidth="1"/>
  </cols>
  <sheetData>
    <row r="2" spans="2:2" x14ac:dyDescent="0.3">
      <c r="B2" s="72" t="s">
        <v>177</v>
      </c>
    </row>
    <row r="3" spans="2:2" x14ac:dyDescent="0.3">
      <c r="B3" t="s">
        <v>178</v>
      </c>
    </row>
    <row r="4" spans="2:2" x14ac:dyDescent="0.3">
      <c r="B4" s="73" t="s">
        <v>173</v>
      </c>
    </row>
    <row r="5" spans="2:2" x14ac:dyDescent="0.3">
      <c r="B5" s="73" t="s">
        <v>174</v>
      </c>
    </row>
    <row r="6" spans="2:2" x14ac:dyDescent="0.3">
      <c r="B6" s="73" t="s">
        <v>175</v>
      </c>
    </row>
    <row r="7" spans="2:2" x14ac:dyDescent="0.3">
      <c r="B7" s="73" t="s">
        <v>176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2:I22"/>
  <sheetViews>
    <sheetView zoomScale="115" zoomScaleNormal="115" workbookViewId="0"/>
  </sheetViews>
  <sheetFormatPr defaultRowHeight="14.4" x14ac:dyDescent="0.3"/>
  <cols>
    <col min="1" max="1" width="2" bestFit="1" customWidth="1"/>
    <col min="2" max="2" width="25.77734375" bestFit="1" customWidth="1"/>
  </cols>
  <sheetData>
    <row r="2" spans="1:9" x14ac:dyDescent="0.3">
      <c r="B2" t="s">
        <v>24</v>
      </c>
      <c r="C2">
        <v>125</v>
      </c>
      <c r="D2" t="s">
        <v>25</v>
      </c>
    </row>
    <row r="3" spans="1:9" x14ac:dyDescent="0.3">
      <c r="B3" t="s">
        <v>0</v>
      </c>
      <c r="C3">
        <v>120</v>
      </c>
      <c r="D3" t="s">
        <v>25</v>
      </c>
    </row>
    <row r="4" spans="1:9" x14ac:dyDescent="0.3">
      <c r="B4" t="s">
        <v>1</v>
      </c>
      <c r="C4">
        <v>140</v>
      </c>
      <c r="D4" t="s">
        <v>25</v>
      </c>
    </row>
    <row r="5" spans="1:9" x14ac:dyDescent="0.3">
      <c r="B5" t="s">
        <v>26</v>
      </c>
      <c r="C5">
        <f>1/(C4-C3)</f>
        <v>0.05</v>
      </c>
    </row>
    <row r="9" spans="1:9" x14ac:dyDescent="0.3">
      <c r="A9" s="10" t="s">
        <v>0</v>
      </c>
      <c r="B9" s="3"/>
      <c r="C9" s="1"/>
      <c r="D9" s="1"/>
      <c r="E9" s="1"/>
      <c r="F9" s="1"/>
      <c r="G9" s="1"/>
    </row>
    <row r="10" spans="1:9" x14ac:dyDescent="0.3">
      <c r="B10" s="3" t="str">
        <f>B5&amp;" = "&amp;C5</f>
        <v>height = f(x) = 1/(b-a) = 0.05</v>
      </c>
      <c r="C10" s="1"/>
      <c r="D10" s="1"/>
      <c r="E10" s="7"/>
      <c r="F10" s="7"/>
      <c r="G10" s="1"/>
    </row>
    <row r="11" spans="1:9" x14ac:dyDescent="0.3">
      <c r="B11" s="3"/>
      <c r="C11" s="1"/>
      <c r="D11" s="1"/>
      <c r="E11" s="7"/>
      <c r="F11" s="7"/>
      <c r="G11" s="1"/>
    </row>
    <row r="12" spans="1:9" x14ac:dyDescent="0.3">
      <c r="B12" s="4"/>
      <c r="C12" s="2"/>
      <c r="D12" s="2">
        <v>120</v>
      </c>
      <c r="E12" s="2"/>
      <c r="F12" s="2">
        <v>140</v>
      </c>
      <c r="G12" s="2"/>
      <c r="H12" s="2"/>
      <c r="I12" t="s">
        <v>3</v>
      </c>
    </row>
    <row r="14" spans="1:9" x14ac:dyDescent="0.3">
      <c r="A14" s="10" t="s">
        <v>1</v>
      </c>
      <c r="B14" t="s">
        <v>9</v>
      </c>
      <c r="C14" s="13">
        <v>120</v>
      </c>
      <c r="D14" t="str">
        <f ca="1">_xlfn.IFNA(_xlfn.FORMULATEXT(C14),"")</f>
        <v/>
      </c>
    </row>
    <row r="15" spans="1:9" x14ac:dyDescent="0.3">
      <c r="B15" t="s">
        <v>10</v>
      </c>
      <c r="C15" s="13">
        <v>130</v>
      </c>
      <c r="D15" t="str">
        <f ca="1">_xlfn.IFNA(_xlfn.FORMULATEXT(C15),"")</f>
        <v/>
      </c>
    </row>
    <row r="16" spans="1:9" x14ac:dyDescent="0.3">
      <c r="B16" t="s">
        <v>27</v>
      </c>
      <c r="C16" s="9">
        <f>$C$5*(C15-C14)</f>
        <v>0.5</v>
      </c>
      <c r="E16" t="str">
        <f ca="1">_xlfn.IFNA(_xlfn.FORMULATEXT(C16),"")</f>
        <v>=$C$5*(C15-C14)</v>
      </c>
    </row>
    <row r="18" spans="1:5" x14ac:dyDescent="0.3">
      <c r="A18" s="10" t="s">
        <v>11</v>
      </c>
      <c r="B18" t="s">
        <v>9</v>
      </c>
      <c r="C18" s="13">
        <v>135</v>
      </c>
    </row>
    <row r="19" spans="1:5" x14ac:dyDescent="0.3">
      <c r="B19" t="s">
        <v>10</v>
      </c>
      <c r="C19" s="13">
        <v>140</v>
      </c>
    </row>
    <row r="20" spans="1:5" x14ac:dyDescent="0.3">
      <c r="B20" t="s">
        <v>28</v>
      </c>
      <c r="C20" s="9">
        <f>$C$5*(C19-C18)</f>
        <v>0.25</v>
      </c>
      <c r="E20" t="str">
        <f ca="1">_xlfn.IFNA(_xlfn.FORMULATEXT(C20),"")</f>
        <v>=$C$5*(C19-C18)</v>
      </c>
    </row>
    <row r="22" spans="1:5" x14ac:dyDescent="0.3">
      <c r="A22" s="10" t="s">
        <v>12</v>
      </c>
      <c r="B22" t="s">
        <v>29</v>
      </c>
      <c r="C22" s="9">
        <f>(C4+C3)/2</f>
        <v>130</v>
      </c>
      <c r="E22" t="str">
        <f ca="1">_xlfn.IFNA(_xlfn.FORMULATEXT(C22),"")</f>
        <v>=(C4+C3)/2</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16315-3CEB-47D6-B132-5CD55A107416}">
  <sheetPr>
    <tabColor rgb="FF0000FF"/>
  </sheetPr>
  <dimension ref="B2:B14"/>
  <sheetViews>
    <sheetView zoomScale="130" zoomScaleNormal="130" workbookViewId="0"/>
  </sheetViews>
  <sheetFormatPr defaultRowHeight="14.4" x14ac:dyDescent="0.3"/>
  <cols>
    <col min="1" max="1" width="3" customWidth="1"/>
  </cols>
  <sheetData>
    <row r="2" spans="2:2" x14ac:dyDescent="0.3">
      <c r="B2" s="72" t="s">
        <v>181</v>
      </c>
    </row>
    <row r="3" spans="2:2" x14ac:dyDescent="0.3">
      <c r="B3" t="s">
        <v>182</v>
      </c>
    </row>
    <row r="4" spans="2:2" x14ac:dyDescent="0.3">
      <c r="B4" t="s">
        <v>183</v>
      </c>
    </row>
    <row r="5" spans="2:2" x14ac:dyDescent="0.3">
      <c r="B5" t="s">
        <v>184</v>
      </c>
    </row>
    <row r="11" spans="2:2" x14ac:dyDescent="0.3">
      <c r="B11" s="73" t="s">
        <v>179</v>
      </c>
    </row>
    <row r="12" spans="2:2" x14ac:dyDescent="0.3">
      <c r="B12" s="73" t="s">
        <v>180</v>
      </c>
    </row>
    <row r="13" spans="2:2" x14ac:dyDescent="0.3">
      <c r="B13" s="73" t="s">
        <v>185</v>
      </c>
    </row>
    <row r="14" spans="2:2" x14ac:dyDescent="0.3">
      <c r="B14" s="73" t="s">
        <v>186</v>
      </c>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2:J81"/>
  <sheetViews>
    <sheetView zoomScale="85" zoomScaleNormal="85" workbookViewId="0"/>
  </sheetViews>
  <sheetFormatPr defaultRowHeight="14.4" x14ac:dyDescent="0.3"/>
  <cols>
    <col min="1" max="1" width="2" bestFit="1" customWidth="1"/>
    <col min="2" max="2" width="24.21875" bestFit="1" customWidth="1"/>
  </cols>
  <sheetData>
    <row r="2" spans="1:10" x14ac:dyDescent="0.3">
      <c r="B2" t="s">
        <v>0</v>
      </c>
      <c r="C2">
        <v>0</v>
      </c>
    </row>
    <row r="3" spans="1:10" x14ac:dyDescent="0.3">
      <c r="B3" t="s">
        <v>1</v>
      </c>
      <c r="C3">
        <v>1</v>
      </c>
    </row>
    <row r="4" spans="1:10" x14ac:dyDescent="0.3">
      <c r="B4" t="s">
        <v>30</v>
      </c>
      <c r="C4">
        <f>1/(C3-C2)</f>
        <v>1</v>
      </c>
    </row>
    <row r="5" spans="1:10" x14ac:dyDescent="0.3">
      <c r="C5" s="3"/>
    </row>
    <row r="6" spans="1:10" x14ac:dyDescent="0.3">
      <c r="A6" s="10" t="s">
        <v>0</v>
      </c>
      <c r="C6" s="11">
        <v>2</v>
      </c>
      <c r="D6" s="1"/>
      <c r="E6" s="1"/>
      <c r="F6" s="1"/>
      <c r="G6" s="1"/>
      <c r="H6" s="1"/>
      <c r="I6" s="1"/>
    </row>
    <row r="7" spans="1:10" x14ac:dyDescent="0.3">
      <c r="C7" s="11">
        <v>1.5</v>
      </c>
      <c r="D7" s="1"/>
      <c r="E7" s="1"/>
      <c r="F7" s="1"/>
      <c r="G7" s="1"/>
      <c r="H7" s="1"/>
      <c r="I7" s="1"/>
    </row>
    <row r="8" spans="1:10" x14ac:dyDescent="0.3">
      <c r="B8" s="14" t="s">
        <v>31</v>
      </c>
      <c r="C8" s="11">
        <v>1</v>
      </c>
      <c r="D8" s="7"/>
      <c r="E8" s="7"/>
      <c r="F8" s="7"/>
      <c r="G8" s="7"/>
      <c r="H8" s="1"/>
      <c r="I8" s="1"/>
    </row>
    <row r="9" spans="1:10" x14ac:dyDescent="0.3">
      <c r="C9" s="11">
        <v>0.5</v>
      </c>
      <c r="D9" s="7"/>
      <c r="E9" s="7"/>
      <c r="F9" s="7"/>
      <c r="G9" s="7"/>
      <c r="H9" s="1"/>
      <c r="I9" s="1"/>
    </row>
    <row r="10" spans="1:10" x14ac:dyDescent="0.3">
      <c r="C10" s="4">
        <v>0</v>
      </c>
      <c r="D10" s="5">
        <v>0.25</v>
      </c>
      <c r="E10" s="5">
        <v>0.5</v>
      </c>
      <c r="F10" s="5">
        <v>0.75</v>
      </c>
      <c r="G10" s="5">
        <v>1</v>
      </c>
      <c r="H10" s="5">
        <v>1.25</v>
      </c>
      <c r="I10" s="5">
        <v>1.5</v>
      </c>
      <c r="J10" s="6" t="s">
        <v>3</v>
      </c>
    </row>
    <row r="13" spans="1:10" x14ac:dyDescent="0.3">
      <c r="A13" s="10" t="s">
        <v>1</v>
      </c>
      <c r="B13" t="s">
        <v>9</v>
      </c>
      <c r="C13">
        <v>0.25</v>
      </c>
    </row>
    <row r="14" spans="1:10" x14ac:dyDescent="0.3">
      <c r="B14" t="s">
        <v>10</v>
      </c>
      <c r="C14">
        <v>0.75</v>
      </c>
    </row>
    <row r="15" spans="1:10" x14ac:dyDescent="0.3">
      <c r="B15" t="str">
        <f>"P("&amp;C13&amp;"&lt;=x&lt;="&amp;C14&amp;")"</f>
        <v>P(0.25&lt;=x&lt;=0.75)</v>
      </c>
      <c r="C15" s="9">
        <f>$C$4*(C14-C13)</f>
        <v>0.5</v>
      </c>
      <c r="F15" t="str">
        <f ca="1">_xlfn.IFNA(_xlfn.FORMULATEXT(C15),"")</f>
        <v>=$C$4*(C14-C13)</v>
      </c>
    </row>
    <row r="17" spans="1:6" x14ac:dyDescent="0.3">
      <c r="A17" s="10" t="s">
        <v>11</v>
      </c>
      <c r="B17" t="s">
        <v>9</v>
      </c>
      <c r="C17">
        <v>0</v>
      </c>
    </row>
    <row r="18" spans="1:6" x14ac:dyDescent="0.3">
      <c r="B18" t="s">
        <v>10</v>
      </c>
      <c r="C18">
        <v>0.3</v>
      </c>
    </row>
    <row r="19" spans="1:6" x14ac:dyDescent="0.3">
      <c r="B19" t="str">
        <f>"P("&amp;C17&amp;"&lt;=x&lt;="&amp;C18&amp;")"</f>
        <v>P(0&lt;=x&lt;=0.3)</v>
      </c>
      <c r="C19" s="9">
        <f>$C$4*(C18-C17)</f>
        <v>0.3</v>
      </c>
      <c r="F19" t="str">
        <f ca="1">_xlfn.IFNA(_xlfn.FORMULATEXT(C19),"")</f>
        <v>=$C$4*(C18-C17)</v>
      </c>
    </row>
    <row r="21" spans="1:6" x14ac:dyDescent="0.3">
      <c r="A21" s="10" t="s">
        <v>12</v>
      </c>
      <c r="B21" t="s">
        <v>17</v>
      </c>
      <c r="C21">
        <v>0.6</v>
      </c>
    </row>
    <row r="22" spans="1:6" x14ac:dyDescent="0.3">
      <c r="B22" t="s">
        <v>18</v>
      </c>
      <c r="C22">
        <v>1</v>
      </c>
    </row>
    <row r="23" spans="1:6" x14ac:dyDescent="0.3">
      <c r="B23" t="str">
        <f>"P("&amp;C21&amp;"&lt;=x&lt;="&amp;C22&amp;")"</f>
        <v>P(0.6&lt;=x&lt;=1)</v>
      </c>
      <c r="C23" s="9">
        <f>$C$4*(C22-C21)</f>
        <v>0.4</v>
      </c>
      <c r="F23" t="str">
        <f ca="1">_xlfn.IFNA(_xlfn.FORMULATEXT(C23),"")</f>
        <v>=$C$4*(C22-C21)</v>
      </c>
    </row>
    <row r="25" spans="1:6" x14ac:dyDescent="0.3">
      <c r="A25" s="10" t="s">
        <v>20</v>
      </c>
      <c r="B25" t="s">
        <v>32</v>
      </c>
      <c r="C25" s="9">
        <f>(C3-C2)/2</f>
        <v>0.5</v>
      </c>
      <c r="F25" t="str">
        <f ca="1">_xlfn.IFNA(_xlfn.FORMULATEXT(C25),"")</f>
        <v>=(C3-C2)/2</v>
      </c>
    </row>
    <row r="26" spans="1:6" x14ac:dyDescent="0.3">
      <c r="B26" t="s">
        <v>33</v>
      </c>
      <c r="C26" s="9">
        <f ca="1">AVERAGE(C32:C81)</f>
        <v>0.52942645424333068</v>
      </c>
      <c r="F26" t="str">
        <f ca="1">_xlfn.IFNA(_xlfn.FORMULATEXT(C26),"")</f>
        <v>=AVERAGE(C32:C81)</v>
      </c>
    </row>
    <row r="27" spans="1:6" x14ac:dyDescent="0.3">
      <c r="B27" t="s">
        <v>21</v>
      </c>
      <c r="C27" s="9">
        <f>SQRT((C3-C2)^2/12)</f>
        <v>0.28867513459481287</v>
      </c>
      <c r="F27" t="str">
        <f ca="1">_xlfn.IFNA(_xlfn.FORMULATEXT(C27),"")</f>
        <v>=SQRT((C3-C2)^2/12)</v>
      </c>
    </row>
    <row r="28" spans="1:6" x14ac:dyDescent="0.3">
      <c r="B28" t="s">
        <v>36</v>
      </c>
      <c r="C28" s="9">
        <f ca="1">STDEVP(C32:C81)</f>
        <v>0.30983968180527272</v>
      </c>
      <c r="F28" t="str">
        <f ca="1">_xlfn.IFNA(_xlfn.FORMULATEXT(C28),"")</f>
        <v>=STDEVP(C32:C81)</v>
      </c>
    </row>
    <row r="29" spans="1:6" x14ac:dyDescent="0.3">
      <c r="B29" t="s">
        <v>37</v>
      </c>
      <c r="C29" s="9">
        <f ca="1">STDEV(C32:C81)</f>
        <v>0.31298534297884351</v>
      </c>
      <c r="F29" t="str">
        <f ca="1">_xlfn.IFNA(_xlfn.FORMULATEXT(C29),"")</f>
        <v>=STDEV(C32:C81)</v>
      </c>
    </row>
    <row r="31" spans="1:6" x14ac:dyDescent="0.3">
      <c r="B31" s="15" t="s">
        <v>34</v>
      </c>
      <c r="C31" s="15" t="s">
        <v>35</v>
      </c>
    </row>
    <row r="32" spans="1:6" x14ac:dyDescent="0.3">
      <c r="B32" s="13">
        <v>1</v>
      </c>
      <c r="C32" s="13">
        <f t="shared" ref="C32:C63" ca="1" si="0">RAND()</f>
        <v>0.6203261110688395</v>
      </c>
    </row>
    <row r="33" spans="2:3" x14ac:dyDescent="0.3">
      <c r="B33" s="13">
        <v>2</v>
      </c>
      <c r="C33" s="13">
        <f t="shared" ca="1" si="0"/>
        <v>0.90920758222434794</v>
      </c>
    </row>
    <row r="34" spans="2:3" x14ac:dyDescent="0.3">
      <c r="B34" s="13">
        <v>3</v>
      </c>
      <c r="C34" s="13">
        <f t="shared" ca="1" si="0"/>
        <v>0.24537724508353809</v>
      </c>
    </row>
    <row r="35" spans="2:3" x14ac:dyDescent="0.3">
      <c r="B35" s="13">
        <v>4</v>
      </c>
      <c r="C35" s="13">
        <f t="shared" ca="1" si="0"/>
        <v>0.13107894601132408</v>
      </c>
    </row>
    <row r="36" spans="2:3" x14ac:dyDescent="0.3">
      <c r="B36" s="13">
        <v>5</v>
      </c>
      <c r="C36" s="13">
        <f t="shared" ca="1" si="0"/>
        <v>0.34976848511463166</v>
      </c>
    </row>
    <row r="37" spans="2:3" x14ac:dyDescent="0.3">
      <c r="B37" s="13">
        <v>6</v>
      </c>
      <c r="C37" s="13">
        <f t="shared" ca="1" si="0"/>
        <v>0.41669159083688079</v>
      </c>
    </row>
    <row r="38" spans="2:3" x14ac:dyDescent="0.3">
      <c r="B38" s="13">
        <v>7</v>
      </c>
      <c r="C38" s="13">
        <f t="shared" ca="1" si="0"/>
        <v>0.89610366695841881</v>
      </c>
    </row>
    <row r="39" spans="2:3" x14ac:dyDescent="0.3">
      <c r="B39" s="13">
        <v>8</v>
      </c>
      <c r="C39" s="13">
        <f t="shared" ca="1" si="0"/>
        <v>1.734389997048269E-2</v>
      </c>
    </row>
    <row r="40" spans="2:3" x14ac:dyDescent="0.3">
      <c r="B40" s="13">
        <v>9</v>
      </c>
      <c r="C40" s="13">
        <f t="shared" ca="1" si="0"/>
        <v>0.5767736800616774</v>
      </c>
    </row>
    <row r="41" spans="2:3" x14ac:dyDescent="0.3">
      <c r="B41" s="13">
        <v>10</v>
      </c>
      <c r="C41" s="13">
        <f t="shared" ca="1" si="0"/>
        <v>0.77021515621510717</v>
      </c>
    </row>
    <row r="42" spans="2:3" x14ac:dyDescent="0.3">
      <c r="B42" s="13">
        <v>11</v>
      </c>
      <c r="C42" s="13">
        <f t="shared" ca="1" si="0"/>
        <v>0.34475551490209499</v>
      </c>
    </row>
    <row r="43" spans="2:3" x14ac:dyDescent="0.3">
      <c r="B43" s="13">
        <v>12</v>
      </c>
      <c r="C43" s="13">
        <f t="shared" ca="1" si="0"/>
        <v>0.16586089337220944</v>
      </c>
    </row>
    <row r="44" spans="2:3" x14ac:dyDescent="0.3">
      <c r="B44" s="13">
        <v>13</v>
      </c>
      <c r="C44" s="13">
        <f t="shared" ca="1" si="0"/>
        <v>0.73534996327369495</v>
      </c>
    </row>
    <row r="45" spans="2:3" x14ac:dyDescent="0.3">
      <c r="B45" s="13">
        <v>14</v>
      </c>
      <c r="C45" s="13">
        <f t="shared" ca="1" si="0"/>
        <v>0.54933888495302952</v>
      </c>
    </row>
    <row r="46" spans="2:3" x14ac:dyDescent="0.3">
      <c r="B46" s="13">
        <v>15</v>
      </c>
      <c r="C46" s="13">
        <f t="shared" ca="1" si="0"/>
        <v>0.45162137165855276</v>
      </c>
    </row>
    <row r="47" spans="2:3" x14ac:dyDescent="0.3">
      <c r="B47" s="13">
        <v>16</v>
      </c>
      <c r="C47" s="13">
        <f t="shared" ca="1" si="0"/>
        <v>0.87776601608357185</v>
      </c>
    </row>
    <row r="48" spans="2:3" x14ac:dyDescent="0.3">
      <c r="B48" s="13">
        <v>17</v>
      </c>
      <c r="C48" s="13">
        <f t="shared" ca="1" si="0"/>
        <v>0.77449797669199383</v>
      </c>
    </row>
    <row r="49" spans="2:3" x14ac:dyDescent="0.3">
      <c r="B49" s="13">
        <v>18</v>
      </c>
      <c r="C49" s="13">
        <f t="shared" ca="1" si="0"/>
        <v>0.92430707242404397</v>
      </c>
    </row>
    <row r="50" spans="2:3" x14ac:dyDescent="0.3">
      <c r="B50" s="13">
        <v>19</v>
      </c>
      <c r="C50" s="13">
        <f t="shared" ca="1" si="0"/>
        <v>0.14181550756368966</v>
      </c>
    </row>
    <row r="51" spans="2:3" x14ac:dyDescent="0.3">
      <c r="B51" s="13">
        <v>20</v>
      </c>
      <c r="C51" s="13">
        <f t="shared" ca="1" si="0"/>
        <v>0.60551348578480713</v>
      </c>
    </row>
    <row r="52" spans="2:3" x14ac:dyDescent="0.3">
      <c r="B52" s="13">
        <v>21</v>
      </c>
      <c r="C52" s="13">
        <f t="shared" ca="1" si="0"/>
        <v>0.68950464066281147</v>
      </c>
    </row>
    <row r="53" spans="2:3" x14ac:dyDescent="0.3">
      <c r="B53" s="13">
        <v>22</v>
      </c>
      <c r="C53" s="13">
        <f t="shared" ca="1" si="0"/>
        <v>0.484985281253137</v>
      </c>
    </row>
    <row r="54" spans="2:3" x14ac:dyDescent="0.3">
      <c r="B54" s="13">
        <v>23</v>
      </c>
      <c r="C54" s="13">
        <f t="shared" ca="1" si="0"/>
        <v>0.53857450885273894</v>
      </c>
    </row>
    <row r="55" spans="2:3" x14ac:dyDescent="0.3">
      <c r="B55" s="13">
        <v>24</v>
      </c>
      <c r="C55" s="13">
        <f t="shared" ca="1" si="0"/>
        <v>0.15816880170277059</v>
      </c>
    </row>
    <row r="56" spans="2:3" x14ac:dyDescent="0.3">
      <c r="B56" s="13">
        <v>25</v>
      </c>
      <c r="C56" s="13">
        <f t="shared" ca="1" si="0"/>
        <v>0.88528159173244469</v>
      </c>
    </row>
    <row r="57" spans="2:3" x14ac:dyDescent="0.3">
      <c r="B57" s="13">
        <v>26</v>
      </c>
      <c r="C57" s="13">
        <f t="shared" ca="1" si="0"/>
        <v>0.98892214177286564</v>
      </c>
    </row>
    <row r="58" spans="2:3" x14ac:dyDescent="0.3">
      <c r="B58" s="13">
        <v>27</v>
      </c>
      <c r="C58" s="13">
        <f t="shared" ca="1" si="0"/>
        <v>0.21783564995059124</v>
      </c>
    </row>
    <row r="59" spans="2:3" x14ac:dyDescent="0.3">
      <c r="B59" s="13">
        <v>28</v>
      </c>
      <c r="C59" s="13">
        <f t="shared" ca="1" si="0"/>
        <v>0.65125058460206597</v>
      </c>
    </row>
    <row r="60" spans="2:3" x14ac:dyDescent="0.3">
      <c r="B60" s="13">
        <v>29</v>
      </c>
      <c r="C60" s="13">
        <f t="shared" ca="1" si="0"/>
        <v>0.29696875487424224</v>
      </c>
    </row>
    <row r="61" spans="2:3" x14ac:dyDescent="0.3">
      <c r="B61" s="13">
        <v>30</v>
      </c>
      <c r="C61" s="13">
        <f t="shared" ca="1" si="0"/>
        <v>0.48841636496759122</v>
      </c>
    </row>
    <row r="62" spans="2:3" x14ac:dyDescent="0.3">
      <c r="B62" s="13">
        <v>31</v>
      </c>
      <c r="C62" s="13">
        <f t="shared" ca="1" si="0"/>
        <v>0.36895766007967146</v>
      </c>
    </row>
    <row r="63" spans="2:3" x14ac:dyDescent="0.3">
      <c r="B63" s="13">
        <v>32</v>
      </c>
      <c r="C63" s="13">
        <f t="shared" ca="1" si="0"/>
        <v>7.3255575248034943E-2</v>
      </c>
    </row>
    <row r="64" spans="2:3" x14ac:dyDescent="0.3">
      <c r="B64" s="13">
        <v>33</v>
      </c>
      <c r="C64" s="13">
        <f t="shared" ref="C64:C81" ca="1" si="1">RAND()</f>
        <v>0.9608370195325292</v>
      </c>
    </row>
    <row r="65" spans="2:3" x14ac:dyDescent="0.3">
      <c r="B65" s="13">
        <v>34</v>
      </c>
      <c r="C65" s="13">
        <f t="shared" ca="1" si="1"/>
        <v>0.95651361008052227</v>
      </c>
    </row>
    <row r="66" spans="2:3" x14ac:dyDescent="0.3">
      <c r="B66" s="13">
        <v>35</v>
      </c>
      <c r="C66" s="13">
        <f t="shared" ca="1" si="1"/>
        <v>0.61085917561372527</v>
      </c>
    </row>
    <row r="67" spans="2:3" x14ac:dyDescent="0.3">
      <c r="B67" s="13">
        <v>36</v>
      </c>
      <c r="C67" s="13">
        <f t="shared" ca="1" si="1"/>
        <v>0.9458561434132241</v>
      </c>
    </row>
    <row r="68" spans="2:3" x14ac:dyDescent="0.3">
      <c r="B68" s="13">
        <v>37</v>
      </c>
      <c r="C68" s="13">
        <f t="shared" ca="1" si="1"/>
        <v>0.22188907073210407</v>
      </c>
    </row>
    <row r="69" spans="2:3" x14ac:dyDescent="0.3">
      <c r="B69" s="13">
        <v>38</v>
      </c>
      <c r="C69" s="13">
        <f t="shared" ca="1" si="1"/>
        <v>4.9129037034788103E-2</v>
      </c>
    </row>
    <row r="70" spans="2:3" x14ac:dyDescent="0.3">
      <c r="B70" s="13">
        <v>39</v>
      </c>
      <c r="C70" s="13">
        <f t="shared" ca="1" si="1"/>
        <v>0.3948437320231768</v>
      </c>
    </row>
    <row r="71" spans="2:3" x14ac:dyDescent="0.3">
      <c r="B71" s="13">
        <v>40</v>
      </c>
      <c r="C71" s="13">
        <f t="shared" ca="1" si="1"/>
        <v>0.46431734722426576</v>
      </c>
    </row>
    <row r="72" spans="2:3" x14ac:dyDescent="0.3">
      <c r="B72" s="13">
        <v>41</v>
      </c>
      <c r="C72" s="13">
        <f t="shared" ca="1" si="1"/>
        <v>0.98502483791336615</v>
      </c>
    </row>
    <row r="73" spans="2:3" x14ac:dyDescent="0.3">
      <c r="B73" s="13">
        <v>42</v>
      </c>
      <c r="C73" s="13">
        <f t="shared" ca="1" si="1"/>
        <v>0.16562308554719041</v>
      </c>
    </row>
    <row r="74" spans="2:3" x14ac:dyDescent="0.3">
      <c r="B74" s="13">
        <v>43</v>
      </c>
      <c r="C74" s="13">
        <f t="shared" ca="1" si="1"/>
        <v>6.6681660344042992E-2</v>
      </c>
    </row>
    <row r="75" spans="2:3" x14ac:dyDescent="0.3">
      <c r="B75" s="13">
        <v>44</v>
      </c>
      <c r="C75" s="13">
        <f t="shared" ca="1" si="1"/>
        <v>0.50659954143811914</v>
      </c>
    </row>
    <row r="76" spans="2:3" x14ac:dyDescent="0.3">
      <c r="B76" s="13">
        <v>45</v>
      </c>
      <c r="C76" s="13">
        <f t="shared" ca="1" si="1"/>
        <v>0.93858157231804251</v>
      </c>
    </row>
    <row r="77" spans="2:3" x14ac:dyDescent="0.3">
      <c r="B77" s="13">
        <v>46</v>
      </c>
      <c r="C77" s="13">
        <f t="shared" ca="1" si="1"/>
        <v>5.513653127612228E-2</v>
      </c>
    </row>
    <row r="78" spans="2:3" x14ac:dyDescent="0.3">
      <c r="B78" s="13">
        <v>47</v>
      </c>
      <c r="C78" s="13">
        <f t="shared" ca="1" si="1"/>
        <v>0.8895217048461751</v>
      </c>
    </row>
    <row r="79" spans="2:3" x14ac:dyDescent="0.3">
      <c r="B79" s="13">
        <v>48</v>
      </c>
      <c r="C79" s="13">
        <f t="shared" ca="1" si="1"/>
        <v>0.8750006964548207</v>
      </c>
    </row>
    <row r="80" spans="2:3" x14ac:dyDescent="0.3">
      <c r="B80" s="13">
        <v>49</v>
      </c>
      <c r="C80" s="13">
        <f t="shared" ca="1" si="1"/>
        <v>0.2028309438891297</v>
      </c>
    </row>
    <row r="81" spans="2:3" x14ac:dyDescent="0.3">
      <c r="B81" s="13">
        <v>50</v>
      </c>
      <c r="C81" s="13">
        <f t="shared" ca="1" si="1"/>
        <v>0.83624239653329191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B6D1C-ECFD-4122-A1D8-21C5516A62F3}">
  <sheetPr>
    <tabColor rgb="FF0000FF"/>
  </sheetPr>
  <dimension ref="B2:B8"/>
  <sheetViews>
    <sheetView zoomScale="145" zoomScaleNormal="145" workbookViewId="0"/>
  </sheetViews>
  <sheetFormatPr defaultRowHeight="14.4" x14ac:dyDescent="0.3"/>
  <cols>
    <col min="1" max="1" width="3" customWidth="1"/>
  </cols>
  <sheetData>
    <row r="2" spans="2:2" x14ac:dyDescent="0.3">
      <c r="B2" s="72" t="s">
        <v>191</v>
      </c>
    </row>
    <row r="3" spans="2:2" x14ac:dyDescent="0.3">
      <c r="B3" t="s">
        <v>192</v>
      </c>
    </row>
    <row r="4" spans="2:2" x14ac:dyDescent="0.3">
      <c r="B4" t="s">
        <v>193</v>
      </c>
    </row>
    <row r="5" spans="2:2" x14ac:dyDescent="0.3">
      <c r="B5" s="73" t="s">
        <v>187</v>
      </c>
    </row>
    <row r="6" spans="2:2" x14ac:dyDescent="0.3">
      <c r="B6" s="73" t="s">
        <v>188</v>
      </c>
    </row>
    <row r="7" spans="2:2" x14ac:dyDescent="0.3">
      <c r="B7" s="73" t="s">
        <v>189</v>
      </c>
    </row>
    <row r="8" spans="2:2" x14ac:dyDescent="0.3">
      <c r="B8" s="73" t="s">
        <v>190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95DA1CC306AED45A7C34DAE8131F5F0" ma:contentTypeVersion="0" ma:contentTypeDescription="Create a new document." ma:contentTypeScope="" ma:versionID="13d1488ab429c4b07fdb2e8665e2a8ee">
  <xsd:schema xmlns:xsd="http://www.w3.org/2001/XMLSchema" xmlns:xs="http://www.w3.org/2001/XMLSchema" xmlns:p="http://schemas.microsoft.com/office/2006/metadata/properties" targetNamespace="http://schemas.microsoft.com/office/2006/metadata/properties" ma:root="true" ma:fieldsID="658c82ff41bb488454361111d0c8b86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67E83D3-0A1B-4F8D-A01D-A392B0AEC3AF}">
  <ds:schemaRefs>
    <ds:schemaRef ds:uri="http://schemas.microsoft.com/sharepoint/v3/contenttype/forms"/>
  </ds:schemaRefs>
</ds:datastoreItem>
</file>

<file path=customXml/itemProps2.xml><?xml version="1.0" encoding="utf-8"?>
<ds:datastoreItem xmlns:ds="http://schemas.openxmlformats.org/officeDocument/2006/customXml" ds:itemID="{5FA08C1D-FA00-41B4-89DC-A5711ED7D0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533115B-9BBE-4605-8ED5-27E32A400CA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(1)</vt:lpstr>
      <vt:lpstr>(1an)</vt:lpstr>
      <vt:lpstr>(2)</vt:lpstr>
      <vt:lpstr>(2an)</vt:lpstr>
      <vt:lpstr>1</vt:lpstr>
      <vt:lpstr>1an</vt:lpstr>
      <vt:lpstr>2</vt:lpstr>
      <vt:lpstr>2an</vt:lpstr>
      <vt:lpstr>3</vt:lpstr>
      <vt:lpstr>3an</vt:lpstr>
      <vt:lpstr>(7)</vt:lpstr>
      <vt:lpstr>4</vt:lpstr>
      <vt:lpstr>4an</vt:lpstr>
      <vt:lpstr>(12,14)</vt:lpstr>
      <vt:lpstr>(12,14an)</vt:lpstr>
      <vt:lpstr>5</vt:lpstr>
      <vt:lpstr>5an</vt:lpstr>
      <vt:lpstr>6</vt:lpstr>
      <vt:lpstr>6an</vt:lpstr>
      <vt:lpstr>7</vt:lpstr>
      <vt:lpstr>7an</vt:lpstr>
      <vt:lpstr>8</vt:lpstr>
      <vt:lpstr>8an</vt:lpstr>
      <vt:lpstr>31</vt:lpstr>
      <vt:lpstr>9</vt:lpstr>
      <vt:lpstr>9an</vt:lpstr>
      <vt:lpstr>10</vt:lpstr>
      <vt:lpstr>10an</vt:lpstr>
      <vt:lpstr>41</vt:lpstr>
      <vt:lpstr>11</vt:lpstr>
      <vt:lpstr>11an</vt:lpstr>
      <vt:lpstr>(32.1)</vt:lpstr>
      <vt:lpstr>(32.2)</vt:lpstr>
      <vt:lpstr>Sheet6</vt:lpstr>
    </vt:vector>
  </TitlesOfParts>
  <Company>Highline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mgirvin</dc:creator>
  <cp:lastModifiedBy>Girvin, Michael</cp:lastModifiedBy>
  <dcterms:created xsi:type="dcterms:W3CDTF">2009-07-14T15:00:05Z</dcterms:created>
  <dcterms:modified xsi:type="dcterms:W3CDTF">2024-05-15T21:16:53Z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0x010100095DA1CC306AED45A7C34DAE8131F5F0</vt:lpwstr>
  </property>
</Properties>
</file>