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8\Files\"/>
    </mc:Choice>
  </mc:AlternateContent>
  <xr:revisionPtr revIDLastSave="0" documentId="13_ncr:1_{091F1542-73BA-4203-8C4D-A4A0ADB7972B}" xr6:coauthVersionLast="47" xr6:coauthVersionMax="47" xr10:uidLastSave="{00000000-0000-0000-0000-000000000000}"/>
  <bookViews>
    <workbookView xWindow="-108" yWindow="-108" windowWidth="23256" windowHeight="12576" xr2:uid="{498FF50C-414A-450F-B130-727310F1B728}"/>
  </bookViews>
  <sheets>
    <sheet name="51-54" sheetId="1" r:id="rId1"/>
    <sheet name="52 Part 02" sheetId="3" r:id="rId2"/>
    <sheet name="51-54 (an)" sheetId="2" r:id="rId3"/>
  </sheets>
  <definedNames>
    <definedName name="PayBackRule" comment="CashFlows argument needs estimated periodic cash flows for the project from period zero (cost as a negative) to period  n. The function delivers the number of periods it takes to recoup the cost.">_xlfn.LAMBDA(_xlpm.CashFlows,_xlfn.LET(_xlpm.cf,_xlpm.CashFlows,_xlpm.t,_xlfn.SEQUENCE(ROWS(_xlpm.cf),,0),_xlpm.altpb,_xlfn.SCAN(0,_xlpm.cf,_xleta.SUM), IF(SUM(_xlfn.DROP(_xlpm.cf,1))&lt;-_xlfn.TAKE(_xlpm.cf,1),"Never",LOOKUP(0,_xlpm.altpb,_xlpm.t-_xlfn.IFNA(_xlpm.altpb/_xlfn.DROP(_xlpm.cf,1),0)))))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 a="1"/>
  <c r="C15" i="3" s="1"/>
  <c r="B2" i="3" a="1"/>
  <c r="B2" i="3" s="1"/>
  <c r="C14" i="2" a="1"/>
  <c r="C14" i="2" s="1"/>
  <c r="C15" i="2"/>
  <c r="C16" i="2" s="1"/>
  <c r="C13" i="2"/>
  <c r="F5" i="2" a="1"/>
  <c r="F5" i="2" s="1"/>
  <c r="B2" i="2" a="1"/>
  <c r="B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<sst xmlns="http://schemas.openxmlformats.org/spreadsheetml/2006/main" count="51" uniqueCount="15">
  <si>
    <t>Asset</t>
  </si>
  <si>
    <t>C &amp; C Router</t>
  </si>
  <si>
    <t>RRR</t>
  </si>
  <si>
    <t>NPV($)</t>
  </si>
  <si>
    <t>Time period</t>
  </si>
  <si>
    <t>Year</t>
  </si>
  <si>
    <t>Cost at time 0</t>
  </si>
  <si>
    <t>CF Year 1</t>
  </si>
  <si>
    <t>CF Year 2</t>
  </si>
  <si>
    <t>CF Year 3</t>
  </si>
  <si>
    <t>CF Year 4</t>
  </si>
  <si>
    <t>CF Year 5</t>
  </si>
  <si>
    <t>NPV at time 0</t>
  </si>
  <si>
    <t>IRR</t>
  </si>
  <si>
    <t>NPV at 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</si>
</sst>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0" fontId="0" fillId="0" borderId="1" xfId="0" applyNumberFormat="1" applyBorder="1"/>
    <xf numFmtId="3" fontId="0" fillId="3" borderId="1" xfId="0" applyNumberFormat="1" applyFill="1" applyBorder="1"/>
    <xf numFmtId="3" fontId="0" fillId="0" borderId="1" xfId="0" applyNumberFormat="1" applyBorder="1"/>
    <xf numFmtId="0" fontId="0" fillId="3" borderId="1" xfId="0" applyFill="1" applyBorder="1"/>
    <xf numFmtId="8" fontId="0" fillId="0" borderId="0" xfId="0" applyNumberFormat="1"/>
    <xf numFmtId="0" fontId="0" fillId="3" borderId="1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'51-54 (an)'!$B$2</c:f>
          <c:strCache>
            <c:ptCount val="1"/>
            <c:pt idx="0">
              <c:v>Value of C &amp; C Router at Cost of ($285,000) if RRR = 15% and cash flows ($) = 100,000, 89,000, 85,000, 75,000, 70,000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'51-54 (an)'!$F$4</c:f>
              <c:strCache>
                <c:ptCount val="1"/>
                <c:pt idx="0">
                  <c:v>NPV($)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'51-54 (an)'!$E$5:$E$23</c:f>
              <c:numCache>
                <c:formatCode>0.00%</c:formatCode>
                <c:ptCount val="19"/>
                <c:pt idx="0">
                  <c:v>7.0000000000000007E-2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0.12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0.22</c:v>
                </c:pt>
                <c:pt idx="16">
                  <c:v>0.23</c:v>
                </c:pt>
                <c:pt idx="17">
                  <c:v>0.24</c:v>
                </c:pt>
                <c:pt idx="18">
                  <c:v>0.25</c:v>
                </c:pt>
              </c:numCache>
            </c:numRef>
          </c:xVal>
          <c:yVal>
            <c:numRef>
              <c:f>'51-54 (an)'!$F$5:$F$23</c:f>
              <c:numCache>
                <c:formatCode>#,##0</c:formatCode>
                <c:ptCount val="19"/>
                <c:pt idx="0">
                  <c:v>62705.483744693047</c:v>
                </c:pt>
                <c:pt idx="1">
                  <c:v>54139.550838262367</c:v>
                </c:pt>
                <c:pt idx="2">
                  <c:v>45915.322342743224</c:v>
                </c:pt>
                <c:pt idx="3">
                  <c:v>38015.069760510523</c:v>
                </c:pt>
                <c:pt idx="4">
                  <c:v>30422.170084365818</c:v>
                </c:pt>
                <c:pt idx="5">
                  <c:v>23121.026232559292</c:v>
                </c:pt>
                <c:pt idx="6">
                  <c:v>16096.993931025616</c:v>
                </c:pt>
                <c:pt idx="7">
                  <c:v>9336.314464593248</c:v>
                </c:pt>
                <c:pt idx="8">
                  <c:v>2826.0527756212396</c:v>
                </c:pt>
                <c:pt idx="9">
                  <c:v>-3445.9595608222298</c:v>
                </c:pt>
                <c:pt idx="10">
                  <c:v>-9491.1769107704167</c:v>
                </c:pt>
                <c:pt idx="11">
                  <c:v>-15320.388089089072</c:v>
                </c:pt>
                <c:pt idx="12">
                  <c:v>-20943.761149633734</c:v>
                </c:pt>
                <c:pt idx="13">
                  <c:v>-26370.884773662547</c:v>
                </c:pt>
                <c:pt idx="14">
                  <c:v>-31610.806542966777</c:v>
                </c:pt>
                <c:pt idx="15">
                  <c:v>-36672.068357779819</c:v>
                </c:pt>
                <c:pt idx="16">
                  <c:v>-41562.739235755114</c:v>
                </c:pt>
                <c:pt idx="17">
                  <c:v>-46290.445706895058</c:v>
                </c:pt>
                <c:pt idx="18">
                  <c:v>-50862.399999999994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1F-4E9F-97EB-FAE21777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741216"/>
        <c:axId val="1858742176"/>
      </c:scatterChart>
      <c:valAx>
        <c:axId val="1858741216"/>
        <c:scaling>
          <c:orientation val="minMax"/>
          <c:max val="0.27"/>
          <c:min val="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'51-54 (an)'!$E$4</c:f>
              <c:strCache>
                <c:ptCount val="1"/>
                <c:pt idx="0">
                  <c:v>RRR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42176"/>
        <c:crosses val="autoZero"/>
        <c:crossBetween val="midCat"/>
      </c:valAx>
      <c:valAx>
        <c:axId val="18587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'51-54 (an)'!$F$4</c:f>
              <c:strCache>
                <c:ptCount val="1"/>
                <c:pt idx="0">
                  <c:v>NPV($)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#,\K;\-#,###,\K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4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186558</xdr:colOff>
      <xdr:row>3</xdr:row>
      <xdr:rowOff>31530</xdr:rowOff>
    </xdr:from>
    <xdr:to>
      <xdr:col>13</xdr:col>
      <xdr:colOff>491358</xdr:colOff>
      <xdr:row>18</xdr:row>
      <xdr:rowOff>15764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D114D1-8094-4E54-B345-36A389D8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FC25-3650-4701-8D85-1CAFC0C745BA}">
  <sheetPr>
    <tabColor rgb="FF0000FF"/>
  </sheetPr>
  <dimension ref="A4:F23"/>
  <sheetViews>
    <sheetView tabSelected="1" zoomScale="115" zoomScaleNormal="115" workbookViewId="0">
      <selection activeCell="B2" sqref="B2"/>
    </sheetView>
  </sheetViews>
  <sheetFormatPr defaultRowHeight="14.4" x14ac:dyDescent="0.3"/>
  <cols>
    <col min="1" max="1" width="3" customWidth="1"/>
    <col min="2" max="2" width="13.5546875" customWidth="1"/>
    <col min="3" max="3" width="14.44140625" customWidth="1"/>
    <col min="4" max="4" width="3.33203125" customWidth="1"/>
    <col min="6" max="6" width="9" customWidth="1"/>
  </cols>
  <sheetData>
    <row r="4" spans="1:6" x14ac:dyDescent="0.3">
      <c r="B4" s="1" t="s">
        <v>0</v>
      </c>
      <c r="C4" s="2" t="s">
        <v>1</v>
      </c>
      <c r="E4" s="1" t="s">
        <v>2</v>
      </c>
      <c r="F4" s="1" t="s">
        <v>3</v>
      </c>
    </row>
    <row r="5" spans="1:6" x14ac:dyDescent="0.3">
      <c r="B5" s="1" t="s">
        <v>2</v>
      </c>
      <c r="C5" s="2">
        <v>0.15</v>
      </c>
      <c r="E5" s="3">
        <v>7.0000000000000007E-2</v>
      </c>
      <c r="F5" s="4"/>
    </row>
    <row r="6" spans="1:6" x14ac:dyDescent="0.3">
      <c r="B6" s="1" t="s">
        <v>4</v>
      </c>
      <c r="C6" s="2" t="s">
        <v>5</v>
      </c>
      <c r="E6" s="3">
        <v>0.08</v>
      </c>
      <c r="F6" s="4"/>
    </row>
    <row r="7" spans="1:6" x14ac:dyDescent="0.3">
      <c r="A7">
        <v>0</v>
      </c>
      <c r="B7" s="1" t="s">
        <v>6</v>
      </c>
      <c r="C7" s="5">
        <v>-285000</v>
      </c>
      <c r="E7" s="3">
        <v>0.09</v>
      </c>
      <c r="F7" s="4"/>
    </row>
    <row r="8" spans="1:6" x14ac:dyDescent="0.3">
      <c r="A8">
        <v>1</v>
      </c>
      <c r="B8" s="1" t="s">
        <v>7</v>
      </c>
      <c r="C8" s="5">
        <v>100000</v>
      </c>
      <c r="E8" s="3">
        <v>0.1</v>
      </c>
      <c r="F8" s="4"/>
    </row>
    <row r="9" spans="1:6" x14ac:dyDescent="0.3">
      <c r="A9">
        <v>2</v>
      </c>
      <c r="B9" s="1" t="s">
        <v>8</v>
      </c>
      <c r="C9" s="5">
        <v>89000</v>
      </c>
      <c r="E9" s="3">
        <v>0.11</v>
      </c>
      <c r="F9" s="4"/>
    </row>
    <row r="10" spans="1:6" x14ac:dyDescent="0.3">
      <c r="A10">
        <v>3</v>
      </c>
      <c r="B10" s="1" t="s">
        <v>9</v>
      </c>
      <c r="C10" s="5">
        <v>85000</v>
      </c>
      <c r="E10" s="3">
        <v>0.12</v>
      </c>
      <c r="F10" s="4"/>
    </row>
    <row r="11" spans="1:6" x14ac:dyDescent="0.3">
      <c r="A11">
        <v>4</v>
      </c>
      <c r="B11" s="1" t="s">
        <v>10</v>
      </c>
      <c r="C11" s="5">
        <v>75000</v>
      </c>
      <c r="E11" s="3">
        <v>0.13</v>
      </c>
      <c r="F11" s="4"/>
    </row>
    <row r="12" spans="1:6" x14ac:dyDescent="0.3">
      <c r="A12">
        <v>5</v>
      </c>
      <c r="B12" s="1" t="s">
        <v>11</v>
      </c>
      <c r="C12" s="5">
        <v>70000</v>
      </c>
      <c r="E12" s="3">
        <v>0.14000000000000001</v>
      </c>
      <c r="F12" s="4"/>
    </row>
    <row r="13" spans="1:6" x14ac:dyDescent="0.3">
      <c r="B13" s="1" t="s">
        <v>12</v>
      </c>
      <c r="C13" s="4"/>
      <c r="E13" s="3">
        <v>0.15</v>
      </c>
      <c r="F13" s="4"/>
    </row>
    <row r="14" spans="1:6" x14ac:dyDescent="0.3">
      <c r="B14" s="1" t="s">
        <v>12</v>
      </c>
      <c r="C14" s="4"/>
      <c r="E14" s="3">
        <v>0.16</v>
      </c>
      <c r="F14" s="4"/>
    </row>
    <row r="15" spans="1:6" x14ac:dyDescent="0.3">
      <c r="B15" s="1" t="s">
        <v>13</v>
      </c>
      <c r="C15" s="8"/>
      <c r="E15" s="3">
        <v>0.17</v>
      </c>
      <c r="F15" s="4"/>
    </row>
    <row r="16" spans="1:6" x14ac:dyDescent="0.3">
      <c r="B16" s="1" t="s">
        <v>14</v>
      </c>
      <c r="C16" s="8"/>
      <c r="E16" s="3">
        <v>0.18</v>
      </c>
      <c r="F16" s="4"/>
    </row>
    <row r="17" spans="3:6" x14ac:dyDescent="0.3">
      <c r="E17" s="3">
        <v>0.19</v>
      </c>
      <c r="F17" s="4"/>
    </row>
    <row r="18" spans="3:6" x14ac:dyDescent="0.3">
      <c r="C18" s="9"/>
      <c r="E18" s="3">
        <v>0.2</v>
      </c>
      <c r="F18" s="4"/>
    </row>
    <row r="19" spans="3:6" x14ac:dyDescent="0.3">
      <c r="E19" s="3">
        <v>0.21</v>
      </c>
      <c r="F19" s="4"/>
    </row>
    <row r="20" spans="3:6" x14ac:dyDescent="0.3">
      <c r="E20" s="3">
        <v>0.22</v>
      </c>
      <c r="F20" s="4"/>
    </row>
    <row r="21" spans="3:6" x14ac:dyDescent="0.3">
      <c r="E21" s="3">
        <v>0.23</v>
      </c>
      <c r="F21" s="4"/>
    </row>
    <row r="22" spans="3:6" x14ac:dyDescent="0.3">
      <c r="E22" s="3">
        <v>0.24</v>
      </c>
      <c r="F22" s="4"/>
    </row>
    <row r="23" spans="3:6" x14ac:dyDescent="0.3">
      <c r="E23" s="3">
        <v>0.25</v>
      </c>
      <c r="F2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9C68-57F2-4AFA-8423-40C74B58DF61}">
  <sheetPr>
    <tabColor rgb="FF7030A0"/>
  </sheetPr>
  <dimension ref="A2:F25"/>
  <sheetViews>
    <sheetView zoomScale="115" zoomScaleNormal="115" workbookViewId="0">
      <selection activeCell="C15" sqref="C15"/>
    </sheetView>
  </sheetViews>
  <sheetFormatPr defaultRowHeight="14.4" x14ac:dyDescent="0.3"/>
  <cols>
    <col min="1" max="1" width="29.6640625" customWidth="1"/>
    <col min="2" max="2" width="13.5546875" customWidth="1"/>
    <col min="3" max="3" width="14.44140625" customWidth="1"/>
    <col min="4" max="4" width="3.33203125" customWidth="1"/>
    <col min="6" max="6" width="9" customWidth="1"/>
  </cols>
  <sheetData>
    <row r="2" spans="1:6" x14ac:dyDescent="0.3">
      <c r="B2" t="str" cm="1">
        <f t="array" ref="B2">"Value of "&amp;C6&amp;" at a Cost of "&amp;DOLLAR(-C9,0)&amp;" if the "&amp;B7&amp;" = "&amp;TEXT(C7,"0%")&amp;" and the Cash Flows ($) = "&amp;_xlfn.TEXTJOIN(", ",,FIXED(C10:C14,0))</f>
        <v>Value of C &amp; C Router at a Cost of $285,000 if the RRR = 15% and the Cash Flows ($) = 100,000, 89,000, 85,000, 75,000, 70,000</v>
      </c>
    </row>
    <row r="6" spans="1:6" x14ac:dyDescent="0.3">
      <c r="B6" t="s">
        <v>0</v>
      </c>
      <c r="C6" t="s">
        <v>1</v>
      </c>
      <c r="E6" t="s">
        <v>2</v>
      </c>
      <c r="F6" t="s">
        <v>3</v>
      </c>
    </row>
    <row r="7" spans="1:6" x14ac:dyDescent="0.3">
      <c r="B7" t="s">
        <v>2</v>
      </c>
      <c r="C7">
        <v>0.15</v>
      </c>
      <c r="E7">
        <v>7.0000000000000007E-2</v>
      </c>
    </row>
    <row r="8" spans="1:6" x14ac:dyDescent="0.3">
      <c r="B8" t="s">
        <v>4</v>
      </c>
      <c r="C8" t="s">
        <v>5</v>
      </c>
      <c r="E8">
        <v>0.08</v>
      </c>
    </row>
    <row r="9" spans="1:6" x14ac:dyDescent="0.3">
      <c r="A9">
        <v>0</v>
      </c>
      <c r="B9" t="s">
        <v>6</v>
      </c>
      <c r="C9">
        <v>-285000</v>
      </c>
      <c r="E9">
        <v>0.09</v>
      </c>
    </row>
    <row r="10" spans="1:6" x14ac:dyDescent="0.3">
      <c r="A10">
        <v>1</v>
      </c>
      <c r="B10" t="s">
        <v>7</v>
      </c>
      <c r="C10">
        <v>100000</v>
      </c>
      <c r="E10">
        <v>0.1</v>
      </c>
    </row>
    <row r="11" spans="1:6" x14ac:dyDescent="0.3">
      <c r="A11">
        <v>2</v>
      </c>
      <c r="B11" t="s">
        <v>8</v>
      </c>
      <c r="C11">
        <v>89000</v>
      </c>
      <c r="E11">
        <v>0.11</v>
      </c>
    </row>
    <row r="12" spans="1:6" x14ac:dyDescent="0.3">
      <c r="A12">
        <v>3</v>
      </c>
      <c r="B12" t="s">
        <v>9</v>
      </c>
      <c r="C12">
        <v>85000</v>
      </c>
      <c r="E12">
        <v>0.12</v>
      </c>
    </row>
    <row r="13" spans="1:6" x14ac:dyDescent="0.3">
      <c r="A13">
        <v>4</v>
      </c>
      <c r="B13" t="s">
        <v>10</v>
      </c>
      <c r="C13">
        <v>75000</v>
      </c>
      <c r="E13">
        <v>0.13</v>
      </c>
    </row>
    <row r="14" spans="1:6" x14ac:dyDescent="0.3">
      <c r="A14">
        <v>5</v>
      </c>
      <c r="B14" t="s">
        <v>11</v>
      </c>
      <c r="C14">
        <v>70000</v>
      </c>
      <c r="E14">
        <v>0.14000000000000001</v>
      </c>
    </row>
    <row r="15" spans="1:6" x14ac:dyDescent="0.3">
      <c r="B15" t="s">
        <v>12</v>
      </c>
      <c r="C15" s="7" cm="1">
        <f t="array" ref="C15">SUM(PV(C7,A10:A14,,C10:C14))</f>
        <v>-287826.0527756213</v>
      </c>
      <c r="E15">
        <v>0.15</v>
      </c>
    </row>
    <row r="16" spans="1:6" x14ac:dyDescent="0.3">
      <c r="B16" t="s">
        <v>12</v>
      </c>
      <c r="E16">
        <v>0.16</v>
      </c>
    </row>
    <row r="17" spans="2:5" x14ac:dyDescent="0.3">
      <c r="B17" t="s">
        <v>13</v>
      </c>
      <c r="E17">
        <v>0.17</v>
      </c>
    </row>
    <row r="18" spans="2:5" x14ac:dyDescent="0.3">
      <c r="B18" t="s">
        <v>14</v>
      </c>
      <c r="E18">
        <v>0.18</v>
      </c>
    </row>
    <row r="19" spans="2:5" x14ac:dyDescent="0.3">
      <c r="E19">
        <v>0.19</v>
      </c>
    </row>
    <row r="20" spans="2:5" x14ac:dyDescent="0.3">
      <c r="E20">
        <v>0.2</v>
      </c>
    </row>
    <row r="21" spans="2:5" x14ac:dyDescent="0.3">
      <c r="E21">
        <v>0.21</v>
      </c>
    </row>
    <row r="22" spans="2:5" x14ac:dyDescent="0.3">
      <c r="E22">
        <v>0.22</v>
      </c>
    </row>
    <row r="23" spans="2:5" x14ac:dyDescent="0.3">
      <c r="E23">
        <v>0.23</v>
      </c>
    </row>
    <row r="24" spans="2:5" x14ac:dyDescent="0.3">
      <c r="E24">
        <v>0.24</v>
      </c>
    </row>
    <row r="25" spans="2:5" x14ac:dyDescent="0.3">
      <c r="E25">
        <v>0.25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049D-3126-428D-BCC1-B2F953F94ADD}">
  <sheetPr>
    <tabColor rgb="FFEE0000"/>
  </sheetPr>
  <dimension ref="A2:F23"/>
  <sheetViews>
    <sheetView zoomScale="85" zoomScaleNormal="85" workbookViewId="0">
      <selection activeCell="C14" sqref="C14"/>
    </sheetView>
  </sheetViews>
  <sheetFormatPr defaultRowHeight="14.4" x14ac:dyDescent="0.3"/>
  <cols>
    <col min="2" max="2" width="13.5546875" customWidth="1"/>
    <col min="3" max="3" width="12.21875" customWidth="1"/>
    <col min="4" max="4" width="1.6640625" customWidth="1"/>
    <col min="6" max="6" width="9" customWidth="1"/>
  </cols>
  <sheetData>
    <row r="2" spans="1:6" x14ac:dyDescent="0.3">
      <c r="B2" t="str" cm="1">
        <f t="array" ref="B2">"Value of "&amp;C4&amp;" at Cost of "&amp;DOLLAR(C7,0)&amp;" if "&amp;B5&amp;" = "&amp;TEXT(C5,"0%")&amp;" and cash flows ($) = "&amp;_xlfn.TEXTJOIN(", ",,FIXED(C8:C12,0))</f>
        <v>Value of C &amp; C Router at Cost of ($285,000) if RRR = 15% and cash flows ($) = 100,000, 89,000, 85,000, 75,000, 70,000</v>
      </c>
    </row>
    <row r="4" spans="1:6" x14ac:dyDescent="0.3">
      <c r="B4" s="1" t="s">
        <v>0</v>
      </c>
      <c r="C4" s="2" t="s">
        <v>1</v>
      </c>
      <c r="E4" s="1" t="s">
        <v>2</v>
      </c>
      <c r="F4" s="1" t="s">
        <v>3</v>
      </c>
    </row>
    <row r="5" spans="1:6" x14ac:dyDescent="0.3">
      <c r="B5" s="1" t="s">
        <v>2</v>
      </c>
      <c r="C5" s="2">
        <v>0.15</v>
      </c>
      <c r="E5" s="3">
        <v>7.0000000000000007E-2</v>
      </c>
      <c r="F5" s="4" cm="1">
        <f t="array" ref="F5:F23">NPV(E5:E23,C8:C12)+C7</f>
        <v>62705.483744693047</v>
      </c>
    </row>
    <row r="6" spans="1:6" x14ac:dyDescent="0.3">
      <c r="B6" s="1" t="s">
        <v>4</v>
      </c>
      <c r="C6" s="2" t="s">
        <v>5</v>
      </c>
      <c r="E6" s="3">
        <v>0.08</v>
      </c>
      <c r="F6" s="4">
        <v>54139.550838262367</v>
      </c>
    </row>
    <row r="7" spans="1:6" x14ac:dyDescent="0.3">
      <c r="A7">
        <v>0</v>
      </c>
      <c r="B7" s="1" t="s">
        <v>6</v>
      </c>
      <c r="C7" s="5">
        <v>-285000</v>
      </c>
      <c r="E7" s="3">
        <v>0.09</v>
      </c>
      <c r="F7" s="4">
        <v>45915.322342743224</v>
      </c>
    </row>
    <row r="8" spans="1:6" x14ac:dyDescent="0.3">
      <c r="A8">
        <v>1</v>
      </c>
      <c r="B8" s="1" t="s">
        <v>7</v>
      </c>
      <c r="C8" s="5">
        <v>100000</v>
      </c>
      <c r="E8" s="3">
        <v>0.1</v>
      </c>
      <c r="F8" s="4">
        <v>38015.069760510523</v>
      </c>
    </row>
    <row r="9" spans="1:6" x14ac:dyDescent="0.3">
      <c r="A9">
        <v>2</v>
      </c>
      <c r="B9" s="1" t="s">
        <v>8</v>
      </c>
      <c r="C9" s="5">
        <v>89000</v>
      </c>
      <c r="E9" s="3">
        <v>0.11</v>
      </c>
      <c r="F9" s="4">
        <v>30422.170084365818</v>
      </c>
    </row>
    <row r="10" spans="1:6" x14ac:dyDescent="0.3">
      <c r="A10">
        <v>3</v>
      </c>
      <c r="B10" s="1" t="s">
        <v>9</v>
      </c>
      <c r="C10" s="5">
        <v>85000</v>
      </c>
      <c r="E10" s="3">
        <v>0.12</v>
      </c>
      <c r="F10" s="4">
        <v>23121.026232559292</v>
      </c>
    </row>
    <row r="11" spans="1:6" x14ac:dyDescent="0.3">
      <c r="A11">
        <v>4</v>
      </c>
      <c r="B11" s="1" t="s">
        <v>10</v>
      </c>
      <c r="C11" s="5">
        <v>75000</v>
      </c>
      <c r="E11" s="3">
        <v>0.13</v>
      </c>
      <c r="F11" s="4">
        <v>16096.993931025616</v>
      </c>
    </row>
    <row r="12" spans="1:6" x14ac:dyDescent="0.3">
      <c r="A12">
        <v>5</v>
      </c>
      <c r="B12" s="1" t="s">
        <v>11</v>
      </c>
      <c r="C12" s="5">
        <v>70000</v>
      </c>
      <c r="E12" s="3">
        <v>0.14000000000000001</v>
      </c>
      <c r="F12" s="4">
        <v>9336.314464593248</v>
      </c>
    </row>
    <row r="13" spans="1:6" x14ac:dyDescent="0.3">
      <c r="B13" s="1" t="s">
        <v>12</v>
      </c>
      <c r="C13" s="4">
        <f>NPV(C5,C8:C12)+C7</f>
        <v>2826.0527756212396</v>
      </c>
      <c r="E13" s="3">
        <v>0.15</v>
      </c>
      <c r="F13" s="4">
        <v>2826.0527756212396</v>
      </c>
    </row>
    <row r="14" spans="1:6" x14ac:dyDescent="0.3">
      <c r="B14" s="1" t="s">
        <v>12</v>
      </c>
      <c r="C14" s="4" cm="1">
        <f t="array" ref="C14">SUM(PV(C5,A8:A12,,C8:C12))-C7</f>
        <v>-2826.0527756212978</v>
      </c>
      <c r="E14" s="3">
        <v>0.16</v>
      </c>
      <c r="F14" s="4">
        <v>-3445.9595608222298</v>
      </c>
    </row>
    <row r="15" spans="1:6" x14ac:dyDescent="0.3">
      <c r="B15" s="1" t="s">
        <v>13</v>
      </c>
      <c r="C15" s="6">
        <f>IRR(C7:C12)</f>
        <v>0.15445999920339037</v>
      </c>
      <c r="E15" s="3">
        <v>0.17</v>
      </c>
      <c r="F15" s="4">
        <v>-9491.1769107704167</v>
      </c>
    </row>
    <row r="16" spans="1:6" x14ac:dyDescent="0.3">
      <c r="B16" s="1" t="s">
        <v>14</v>
      </c>
      <c r="C16" s="4">
        <f>NPV(C15,C8:C12)+C7</f>
        <v>0</v>
      </c>
      <c r="E16" s="3">
        <v>0.18</v>
      </c>
      <c r="F16" s="4">
        <v>-15320.388089089072</v>
      </c>
    </row>
    <row r="17" spans="5:6" x14ac:dyDescent="0.3">
      <c r="E17" s="3">
        <v>0.19</v>
      </c>
      <c r="F17" s="4">
        <v>-20943.761149633734</v>
      </c>
    </row>
    <row r="18" spans="5:6" x14ac:dyDescent="0.3">
      <c r="E18" s="3">
        <v>0.2</v>
      </c>
      <c r="F18" s="4">
        <v>-26370.884773662547</v>
      </c>
    </row>
    <row r="19" spans="5:6" x14ac:dyDescent="0.3">
      <c r="E19" s="3">
        <v>0.21</v>
      </c>
      <c r="F19" s="4">
        <v>-31610.806542966777</v>
      </c>
    </row>
    <row r="20" spans="5:6" x14ac:dyDescent="0.3">
      <c r="E20" s="3">
        <v>0.22</v>
      </c>
      <c r="F20" s="4">
        <v>-36672.068357779819</v>
      </c>
    </row>
    <row r="21" spans="5:6" x14ac:dyDescent="0.3">
      <c r="E21" s="3">
        <v>0.23</v>
      </c>
      <c r="F21" s="4">
        <v>-41562.739235755114</v>
      </c>
    </row>
    <row r="22" spans="5:6" x14ac:dyDescent="0.3">
      <c r="E22" s="3">
        <v>0.24</v>
      </c>
      <c r="F22" s="4">
        <v>-46290.445706895058</v>
      </c>
    </row>
    <row r="23" spans="5:6" x14ac:dyDescent="0.3">
      <c r="E23" s="3">
        <v>0.25</v>
      </c>
      <c r="F23" s="4">
        <v>-50862.399999999994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51-54</vt:lpstr>
      <vt:lpstr>52 Part 02</vt:lpstr>
      <vt:lpstr>51-54 (an)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2025-02-07T01:31:05Z</dcterms:created>
  <dcterms:modified xsi:type="dcterms:W3CDTF">2025-02-07T10:31:59Z</dcterms:modified>
</cp:coreProperties>
</file>