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6"/>
  <workbookPr defaultThemeVersion="124226"/>
  <mc:AlternateContent xmlns:mc="http://schemas.openxmlformats.org/markup-compatibility/2006">
    <mc:Choice Requires="x15">
      <x15ac:absPath xmlns:x15ac="http://schemas.microsoft.com/office/spreadsheetml/2010/11/ac" url="C:\Users\mgirvin\Desktop\00-455-2025\02-VideosFilesHomework\Ch06\Files\"/>
    </mc:Choice>
  </mc:AlternateContent>
  <xr:revisionPtr revIDLastSave="0" documentId="8_{B9EF15CB-8BE1-4A16-9DCE-87AEF2107A62}" xr6:coauthVersionLast="47" xr6:coauthVersionMax="47" xr10:uidLastSave="{00000000-0000-0000-0000-000000000000}"/>
  <bookViews>
    <workbookView xWindow="-108" yWindow="-108" windowWidth="23256" windowHeight="12576" xr2:uid="{06563FF1-B059-4CE2-BF2F-5001E3D0DFA2}"/>
  </bookViews>
  <sheets>
    <sheet name="Tax Implcations For Zeros" sheetId="5" r:id="rId1"/>
    <sheet name="Tax Implcations For Zeros (an)" sheetId="6" r:id="rId2"/>
    <sheet name="Zero v. Coupon" sheetId="2" r:id="rId3"/>
    <sheet name="Cash Flow Chart" sheetId="3" r:id="rId4"/>
    <sheet name="Zero v. Coupon (an)" sheetId="7"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7" l="1"/>
  <c r="E2" i="7"/>
  <c r="D3" i="7"/>
  <c r="E3" i="7"/>
  <c r="D4" i="7"/>
  <c r="E4" i="7"/>
  <c r="D5" i="7"/>
  <c r="E5" i="7"/>
  <c r="D6" i="7"/>
  <c r="E6" i="7"/>
  <c r="D7" i="7"/>
  <c r="E7" i="7"/>
  <c r="D8" i="7"/>
  <c r="E8" i="7"/>
  <c r="E11" i="7"/>
  <c r="E12" i="7" s="1"/>
  <c r="B12" i="7"/>
  <c r="B13" i="7"/>
  <c r="B17" i="7"/>
  <c r="B14" i="7" s="1"/>
  <c r="B18" i="7"/>
  <c r="B23" i="7"/>
  <c r="B24" i="7"/>
  <c r="B25" i="7"/>
  <c r="B26" i="7"/>
  <c r="B27" i="7"/>
  <c r="B39" i="7"/>
  <c r="E39" i="7"/>
  <c r="E41" i="7" s="1"/>
  <c r="E42" i="7" s="1"/>
  <c r="E40" i="7"/>
  <c r="B41" i="7"/>
  <c r="B42" i="7" s="1"/>
  <c r="B43" i="7"/>
  <c r="B5" i="3"/>
  <c r="C5" i="3"/>
  <c r="D5" i="3"/>
  <c r="E5" i="3"/>
  <c r="F5" i="3"/>
  <c r="G5" i="3"/>
  <c r="H5" i="3"/>
  <c r="H6" i="3"/>
  <c r="D2" i="2"/>
  <c r="E2" i="2"/>
  <c r="D3" i="2"/>
  <c r="E3" i="2"/>
  <c r="D4" i="2"/>
  <c r="E4" i="2"/>
  <c r="D5" i="2"/>
  <c r="E5" i="2"/>
  <c r="D6" i="2"/>
  <c r="E6" i="2"/>
  <c r="D7" i="2"/>
  <c r="E7" i="2"/>
  <c r="D8" i="2"/>
  <c r="E8" i="2"/>
  <c r="B23" i="2"/>
  <c r="B24" i="2"/>
  <c r="B26" i="2"/>
  <c r="E40" i="2"/>
  <c r="B3" i="6"/>
  <c r="C9" i="6"/>
  <c r="E18" i="7" l="1"/>
  <c r="E27" i="7" s="1"/>
  <c r="E13" i="7"/>
  <c r="E14" i="7" s="1"/>
  <c r="H13" i="3" s="1"/>
  <c r="H4" i="3"/>
  <c r="H11" i="3" s="1"/>
  <c r="G4" i="3"/>
  <c r="G11" i="3" s="1"/>
  <c r="B10" i="6"/>
  <c r="E10" i="6" s="1"/>
  <c r="F10" i="6" s="1"/>
  <c r="C10" i="6"/>
  <c r="B11" i="6" l="1"/>
  <c r="E11" i="6" s="1"/>
  <c r="F11" i="6" s="1"/>
  <c r="C11" i="6"/>
  <c r="B12" i="6" l="1"/>
  <c r="E12" i="6" s="1"/>
  <c r="F12" i="6" s="1"/>
  <c r="C12" i="6"/>
  <c r="B13" i="6" l="1"/>
  <c r="E13" i="6" l="1"/>
  <c r="F13" i="6" s="1"/>
  <c r="C13" i="6"/>
  <c r="B14" i="6" l="1"/>
  <c r="E14" i="6" l="1"/>
  <c r="F14" i="6" s="1"/>
  <c r="C14" i="6"/>
</calcChain>
</file>

<file path=xl/sharedStrings.xml><?xml version="1.0" encoding="utf-8"?>
<sst xmlns="http://schemas.openxmlformats.org/spreadsheetml/2006/main" count="132" uniqueCount="56">
  <si>
    <t>Zero Coupon Bond</t>
  </si>
  <si>
    <t>Face Value</t>
  </si>
  <si>
    <t>YTM</t>
  </si>
  <si>
    <t>Years To Maturity</t>
  </si>
  <si>
    <t>Balance</t>
  </si>
  <si>
    <t>Interest Only Bond</t>
  </si>
  <si>
    <t>Firm Needs:</t>
  </si>
  <si>
    <t>Years to Maturity</t>
  </si>
  <si>
    <t>Coupon Rate</t>
  </si>
  <si>
    <t>Tax Rate</t>
  </si>
  <si>
    <t>Compounding/year</t>
  </si>
  <si>
    <t>Face Value =</t>
  </si>
  <si>
    <t>1) How many Bonds do we need to issue?</t>
  </si>
  <si>
    <t># of Bonds</t>
  </si>
  <si>
    <t>$ in for 1 Bond</t>
  </si>
  <si>
    <t>Total Cash Coming in = PV</t>
  </si>
  <si>
    <t>Interest Only Bond ==&gt; Cash Flow to Issuers:</t>
  </si>
  <si>
    <t>…</t>
  </si>
  <si>
    <t>Zero Coupon Bond ==&gt; Cash Flow to Issuers:</t>
  </si>
  <si>
    <t>PV =$10,000,000</t>
  </si>
  <si>
    <t>Coupon = PMT</t>
  </si>
  <si>
    <t>Face Value = FV</t>
  </si>
  <si>
    <t>Cash Flow Diagram ==&gt;&gt; See Next Sheet</t>
  </si>
  <si>
    <t>Yearly Interest PMT</t>
  </si>
  <si>
    <t>Years</t>
  </si>
  <si>
    <t>Total Interest Paid</t>
  </si>
  <si>
    <t>Amount Paid at Maturity</t>
  </si>
  <si>
    <t>Total Paid Out =</t>
  </si>
  <si>
    <t>2) Cash Flows Out</t>
  </si>
  <si>
    <t>3) Total Cash Going Out For Issuer:</t>
  </si>
  <si>
    <t>PV and  FV of cash flows are the same, however, the timing of cash flows is different</t>
  </si>
  <si>
    <t>This option implies that the company has the cash to pay early</t>
  </si>
  <si>
    <t>This option implies that the company has a lack of cash to pay back until the very end</t>
  </si>
  <si>
    <t>This option requires that the company pays back sooner and will thus pay less interest</t>
  </si>
  <si>
    <t>This option allows company to use cash to earn a return on the cash it borrowed early, but it must pay back more cash later and much more interest</t>
  </si>
  <si>
    <t>4) Important Points</t>
  </si>
  <si>
    <t>FV</t>
  </si>
  <si>
    <t>5) Cash Flow ==&gt; Interest Expense and Tax Advantage</t>
  </si>
  <si>
    <t>Marginal Tax Rate</t>
  </si>
  <si>
    <t>1st Period Actual Interest Paid Out (Cash Out)</t>
  </si>
  <si>
    <t>or</t>
  </si>
  <si>
    <t>Actual Cash Flow Out</t>
  </si>
  <si>
    <t>Tax Avioded by Recording Interest Expense on Tax Return (Cash In)</t>
  </si>
  <si>
    <t>Actual Cash Flow In</t>
  </si>
  <si>
    <t>Remember: Any Taxes Avioded is a Cash Flow In.</t>
  </si>
  <si>
    <t>Implied Interest</t>
  </si>
  <si>
    <t>n</t>
  </si>
  <si>
    <t>Bond Issuer Has Non-Cash Interest Expense Benefit (Cash In)</t>
  </si>
  <si>
    <t>Bond Holder Has Non-Cash Interest Revenue Disadvantage (Cash Out)</t>
  </si>
  <si>
    <t>Effective Annual Yield</t>
  </si>
  <si>
    <r>
      <t xml:space="preserve">This "Avoidance of Taxes Paid" </t>
    </r>
    <r>
      <rPr>
        <b/>
        <i/>
        <sz val="11"/>
        <color indexed="8"/>
        <rFont val="Calibri"/>
        <family val="2"/>
      </rPr>
      <t>Cash Flow In</t>
    </r>
    <r>
      <rPr>
        <sz val="11"/>
        <color theme="1"/>
        <rFont val="Calibri"/>
        <family val="2"/>
        <scheme val="minor"/>
      </rPr>
      <t xml:space="preserve"> Benefit Makes Zeroes attractive for companies who want to conserve cash in the early years of a project.</t>
    </r>
  </si>
  <si>
    <r>
      <t xml:space="preserve">This "Paying </t>
    </r>
    <r>
      <rPr>
        <b/>
        <i/>
        <sz val="11"/>
        <color indexed="8"/>
        <rFont val="Calibri"/>
        <family val="2"/>
      </rPr>
      <t>Cash Flow Out</t>
    </r>
    <r>
      <rPr>
        <sz val="11"/>
        <color theme="1"/>
        <rFont val="Calibri"/>
        <family val="2"/>
        <scheme val="minor"/>
      </rPr>
      <t xml:space="preserve"> For Tax Revenue, Even Though No Revenue Was Received" makes the Zeroes unattractive for Individual Investors. Tax Exempt Investors that need to know FV with relative certainty (some pension funds or "tax-deferred retirement accounts") would like the Zero Bond as an investment.</t>
    </r>
  </si>
  <si>
    <t>Margin Tax Rate</t>
  </si>
  <si>
    <t>Coupon Bond</t>
  </si>
  <si>
    <t>1st Period Recorded Interest For Tax Purposes (even though no interest is paid - Non-Cash Expense)</t>
  </si>
  <si>
    <t>Tax Avoided by Recording Interest Expense on Tax Return (Cash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</si>
</sst>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3" formatCode="_(* #,##0.00_);_(* \(#,##0.00\);_(* &quot;-&quot;??_);_(@_)"/>
    <numFmt numFmtId="164" formatCode="_(* #,##0_);_(* \(#,##0\);_(* &quot;-&quot;??_);_(@_)"/>
    <numFmt numFmtId="166" formatCode="&quot;$&quot;#,##0.00"/>
  </numFmts>
  <fonts count="10" x14ac:knownFonts="1">
    <font>
      <sz val="11"/>
      <color theme="1"/>
      <name val="Calibri"/>
      <family val="2"/>
      <scheme val="minor"/>
    </font>
    <font>
      <sz val="10"/>
      <name val="Arial"/>
      <family val="2"/>
    </font>
    <font>
      <b/>
      <sz val="12"/>
      <color indexed="9"/>
      <name val="Arial"/>
      <family val="2"/>
    </font>
    <font>
      <b/>
      <sz val="16"/>
      <name val="Arial"/>
      <family val="2"/>
    </font>
    <font>
      <b/>
      <sz val="12"/>
      <name val="Arial"/>
      <family val="2"/>
    </font>
    <font>
      <b/>
      <i/>
      <sz val="11"/>
      <color indexed="8"/>
      <name val="Calibri"/>
      <family val="2"/>
    </font>
    <font>
      <sz val="11"/>
      <color theme="1"/>
      <name val="Calibri"/>
      <family val="2"/>
      <scheme val="minor"/>
    </font>
    <font>
      <sz val="11"/>
      <color theme="0"/>
      <name val="Calibri"/>
      <family val="2"/>
      <scheme val="minor"/>
    </font>
    <font>
      <sz val="10"/>
      <color theme="0"/>
      <name val="Arial"/>
      <family val="2"/>
    </font>
    <font>
      <b/>
      <sz val="12"/>
      <color theme="0"/>
      <name val="Arial"/>
      <family val="2"/>
    </font>
  </fonts>
  <fills count="7">
    <fill>
      <patternFill patternType="none"/>
    </fill>
    <fill>
      <patternFill patternType="gray125"/>
    </fill>
    <fill>
      <patternFill patternType="solid">
        <fgColor indexed="12"/>
        <bgColor indexed="64"/>
      </patternFill>
    </fill>
    <fill>
      <patternFill patternType="solid">
        <fgColor rgb="FFCCFFCC"/>
        <bgColor indexed="64"/>
      </patternFill>
    </fill>
    <fill>
      <patternFill patternType="solid">
        <fgColor rgb="FF00FF00"/>
        <bgColor indexed="64"/>
      </patternFill>
    </fill>
    <fill>
      <patternFill patternType="solid">
        <fgColor rgb="FFFF0000"/>
        <bgColor indexed="64"/>
      </patternFill>
    </fill>
    <fill>
      <patternFill patternType="solid">
        <fgColor rgb="FF00206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ck">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4">
    <xf numFmtId="0" fontId="0" fillId="0" borderId="0"/>
    <xf numFmtId="43" fontId="6" fillId="0" borderId="0" applyFont="0" applyFill="0" applyBorder="0" applyAlignment="0" applyProtection="0"/>
    <xf numFmtId="43" fontId="1" fillId="0" borderId="0" applyFont="0" applyFill="0" applyBorder="0" applyAlignment="0" applyProtection="0"/>
    <xf numFmtId="0" fontId="1" fillId="0" borderId="0"/>
  </cellStyleXfs>
  <cellXfs count="58">
    <xf numFmtId="0" fontId="0" fillId="0" borderId="0" xfId="0"/>
    <xf numFmtId="0" fontId="0" fillId="0" borderId="1" xfId="0" applyBorder="1"/>
    <xf numFmtId="9" fontId="0" fillId="0" borderId="1" xfId="0" applyNumberFormat="1" applyBorder="1"/>
    <xf numFmtId="0" fontId="0" fillId="3" borderId="1" xfId="0" applyFill="1" applyBorder="1"/>
    <xf numFmtId="8" fontId="0" fillId="0" borderId="1" xfId="0" applyNumberFormat="1" applyBorder="1"/>
    <xf numFmtId="8" fontId="0" fillId="0" borderId="0" xfId="0" applyNumberFormat="1"/>
    <xf numFmtId="0" fontId="2" fillId="2" borderId="1" xfId="3" applyFont="1" applyFill="1" applyBorder="1" applyAlignment="1">
      <alignment horizontal="centerContinuous" wrapText="1"/>
    </xf>
    <xf numFmtId="0" fontId="2" fillId="2" borderId="1" xfId="3" applyFont="1" applyFill="1" applyBorder="1" applyAlignment="1">
      <alignment horizontal="centerContinuous"/>
    </xf>
    <xf numFmtId="0" fontId="1" fillId="0" borderId="0" xfId="3"/>
    <xf numFmtId="0" fontId="1" fillId="0" borderId="1" xfId="3" applyBorder="1" applyAlignment="1">
      <alignment wrapText="1"/>
    </xf>
    <xf numFmtId="8" fontId="1" fillId="0" borderId="1" xfId="3" applyNumberFormat="1" applyBorder="1"/>
    <xf numFmtId="0" fontId="1" fillId="0" borderId="1" xfId="3" applyBorder="1"/>
    <xf numFmtId="9" fontId="1" fillId="0" borderId="1" xfId="3" applyNumberFormat="1" applyBorder="1"/>
    <xf numFmtId="164" fontId="6" fillId="0" borderId="1" xfId="2" applyNumberFormat="1" applyFont="1" applyBorder="1"/>
    <xf numFmtId="6" fontId="1" fillId="0" borderId="1" xfId="3" applyNumberFormat="1" applyBorder="1"/>
    <xf numFmtId="8" fontId="0" fillId="3" borderId="1" xfId="0" applyNumberFormat="1" applyFill="1" applyBorder="1"/>
    <xf numFmtId="43" fontId="6" fillId="3" borderId="1" xfId="1" applyNumberFormat="1" applyFont="1" applyFill="1" applyBorder="1"/>
    <xf numFmtId="164" fontId="6" fillId="3" borderId="1" xfId="1" applyNumberFormat="1" applyFont="1" applyFill="1" applyBorder="1"/>
    <xf numFmtId="0" fontId="1" fillId="0" borderId="2" xfId="3" applyBorder="1"/>
    <xf numFmtId="0" fontId="3" fillId="4" borderId="0" xfId="3" applyFont="1" applyFill="1"/>
    <xf numFmtId="166" fontId="8" fillId="5" borderId="1" xfId="3" applyNumberFormat="1" applyFont="1" applyFill="1" applyBorder="1"/>
    <xf numFmtId="0" fontId="1" fillId="0" borderId="0" xfId="3" applyBorder="1"/>
    <xf numFmtId="0" fontId="1" fillId="0" borderId="3" xfId="3" applyBorder="1"/>
    <xf numFmtId="0" fontId="2" fillId="6" borderId="1" xfId="3" applyFont="1" applyFill="1" applyBorder="1" applyAlignment="1">
      <alignment horizontal="centerContinuous" wrapText="1"/>
    </xf>
    <xf numFmtId="0" fontId="2" fillId="6" borderId="1" xfId="3" applyFont="1" applyFill="1" applyBorder="1" applyAlignment="1">
      <alignment horizontal="centerContinuous"/>
    </xf>
    <xf numFmtId="0" fontId="9" fillId="6" borderId="1" xfId="3" applyFont="1" applyFill="1" applyBorder="1" applyAlignment="1">
      <alignment horizontal="centerContinuous" wrapText="1"/>
    </xf>
    <xf numFmtId="0" fontId="9" fillId="6" borderId="1" xfId="3" applyFont="1" applyFill="1" applyBorder="1" applyAlignment="1">
      <alignment horizontal="centerContinuous"/>
    </xf>
    <xf numFmtId="0" fontId="4" fillId="0" borderId="0" xfId="3" applyFont="1"/>
    <xf numFmtId="0" fontId="4" fillId="0" borderId="1" xfId="3" applyFont="1" applyFill="1" applyBorder="1" applyAlignment="1">
      <alignment horizontal="centerContinuous" wrapText="1"/>
    </xf>
    <xf numFmtId="0" fontId="4" fillId="0" borderId="1" xfId="3" applyFont="1" applyFill="1" applyBorder="1" applyAlignment="1">
      <alignment horizontal="centerContinuous"/>
    </xf>
    <xf numFmtId="0" fontId="1" fillId="0" borderId="4" xfId="3" applyFont="1" applyFill="1" applyBorder="1" applyAlignment="1">
      <alignment horizontal="centerContinuous"/>
    </xf>
    <xf numFmtId="0" fontId="1" fillId="0" borderId="5" xfId="3" applyFont="1" applyFill="1" applyBorder="1" applyAlignment="1">
      <alignment horizontal="centerContinuous"/>
    </xf>
    <xf numFmtId="0" fontId="0" fillId="0" borderId="6" xfId="0" applyBorder="1"/>
    <xf numFmtId="8" fontId="0" fillId="3" borderId="6" xfId="0" applyNumberFormat="1" applyFill="1" applyBorder="1"/>
    <xf numFmtId="166" fontId="0" fillId="3" borderId="6" xfId="0" applyNumberFormat="1" applyFill="1" applyBorder="1"/>
    <xf numFmtId="166" fontId="0" fillId="3" borderId="1" xfId="0" applyNumberFormat="1" applyFill="1" applyBorder="1"/>
    <xf numFmtId="166" fontId="1" fillId="0" borderId="1" xfId="3" applyNumberFormat="1" applyBorder="1"/>
    <xf numFmtId="166" fontId="1" fillId="3" borderId="1" xfId="3" applyNumberFormat="1" applyFill="1" applyBorder="1"/>
    <xf numFmtId="0" fontId="1" fillId="0" borderId="7" xfId="3" applyBorder="1"/>
    <xf numFmtId="0" fontId="1" fillId="0" borderId="8" xfId="3" applyBorder="1"/>
    <xf numFmtId="0" fontId="9" fillId="6" borderId="4" xfId="3" applyFont="1" applyFill="1" applyBorder="1" applyAlignment="1">
      <alignment horizontal="centerContinuous"/>
    </xf>
    <xf numFmtId="0" fontId="9" fillId="6" borderId="9" xfId="3" applyFont="1" applyFill="1" applyBorder="1" applyAlignment="1">
      <alignment horizontal="centerContinuous" wrapText="1"/>
    </xf>
    <xf numFmtId="0" fontId="9" fillId="6" borderId="9" xfId="3" applyFont="1" applyFill="1" applyBorder="1" applyAlignment="1">
      <alignment horizontal="centerContinuous"/>
    </xf>
    <xf numFmtId="0" fontId="1" fillId="0" borderId="0" xfId="3" applyAlignment="1">
      <alignment wrapText="1"/>
    </xf>
    <xf numFmtId="0" fontId="1" fillId="0" borderId="1" xfId="3" applyFont="1" applyFill="1" applyBorder="1" applyAlignment="1">
      <alignment horizontal="centerContinuous" wrapText="1"/>
    </xf>
    <xf numFmtId="0" fontId="1" fillId="0" borderId="1" xfId="3" applyFont="1" applyFill="1" applyBorder="1" applyAlignment="1">
      <alignment horizontal="centerContinuous"/>
    </xf>
    <xf numFmtId="0" fontId="1" fillId="0" borderId="10" xfId="3" applyFont="1" applyFill="1" applyBorder="1" applyAlignment="1">
      <alignment horizontal="centerContinuous" wrapText="1"/>
    </xf>
    <xf numFmtId="0" fontId="1" fillId="0" borderId="5" xfId="3" applyFont="1" applyFill="1" applyBorder="1" applyAlignment="1">
      <alignment horizontal="centerContinuous" wrapText="1"/>
    </xf>
    <xf numFmtId="0" fontId="0" fillId="0" borderId="1" xfId="0" applyBorder="1" applyAlignment="1">
      <alignment wrapText="1"/>
    </xf>
    <xf numFmtId="0" fontId="0" fillId="0" borderId="1" xfId="0" applyFill="1" applyBorder="1" applyAlignment="1">
      <alignment wrapText="1"/>
    </xf>
    <xf numFmtId="164" fontId="1" fillId="0" borderId="1" xfId="3" applyNumberFormat="1" applyBorder="1"/>
    <xf numFmtId="0" fontId="7" fillId="5" borderId="1" xfId="0" applyFont="1" applyFill="1" applyBorder="1" applyAlignment="1">
      <alignment wrapText="1"/>
    </xf>
    <xf numFmtId="8" fontId="7" fillId="5" borderId="1" xfId="0" applyNumberFormat="1" applyFont="1" applyFill="1" applyBorder="1"/>
    <xf numFmtId="0" fontId="0" fillId="4" borderId="1" xfId="0" applyFill="1" applyBorder="1" applyAlignment="1">
      <alignment wrapText="1"/>
    </xf>
    <xf numFmtId="8" fontId="0" fillId="4" borderId="1" xfId="0" applyNumberFormat="1" applyFill="1" applyBorder="1"/>
    <xf numFmtId="0" fontId="7" fillId="6" borderId="1" xfId="0" applyFont="1" applyFill="1" applyBorder="1" applyAlignment="1">
      <alignment wrapText="1"/>
    </xf>
    <xf numFmtId="0" fontId="7" fillId="6" borderId="1" xfId="0" applyFont="1" applyFill="1" applyBorder="1"/>
    <xf numFmtId="166" fontId="7" fillId="5" borderId="1" xfId="0" applyNumberFormat="1" applyFont="1" applyFill="1" applyBorder="1"/>
  </cellXfs>
  <cellStyles count="4">
    <cellStyle name="Comma" xfId="1" builtinId="3"/>
    <cellStyle name="Comma 3" xfId="2" xr:uid="{680FE49A-03FC-4ED6-8EA9-80DF52F2C445}"/>
    <cellStyle name="Normal" xfId="0" builtinId="0"/>
    <cellStyle name="Normal 3" xfId="3" xr:uid="{AF51CAD5-A5FF-4217-8047-8E1C005580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7620</xdr:rowOff>
    </xdr:from>
    <xdr:to>
      <xdr:col>1</xdr:col>
      <xdr:colOff>0</xdr:colOff>
      <xdr:row>2</xdr:row>
      <xdr:rowOff>0</xdr:rowOff>
    </xdr:to>
    <xdr:sp macro="" textlink="">
      <xdr:nvSpPr>
        <xdr:cNvPr id="2214" name="Line 1">
          <a:extLst>
            <a:ext uri="{FF2B5EF4-FFF2-40B4-BE49-F238E27FC236}">
              <a16:creationId xmlns:a16="http://schemas.microsoft.com/office/drawing/2014/main" id="{72742153-AEEA-81AF-CED0-1B3D3363A71D}"/>
            </a:ext>
          </a:extLst>
        </xdr:cNvPr>
        <xdr:cNvSpPr>
          <a:spLocks noChangeShapeType="1"/>
        </xdr:cNvSpPr>
      </xdr:nvSpPr>
      <xdr:spPr bwMode="auto">
        <a:xfrm flipV="1">
          <a:off x="1714500" y="205740"/>
          <a:ext cx="0"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xdr:row>
      <xdr:rowOff>7620</xdr:rowOff>
    </xdr:from>
    <xdr:to>
      <xdr:col>2</xdr:col>
      <xdr:colOff>0</xdr:colOff>
      <xdr:row>2</xdr:row>
      <xdr:rowOff>152400</xdr:rowOff>
    </xdr:to>
    <xdr:sp macro="" textlink="">
      <xdr:nvSpPr>
        <xdr:cNvPr id="2215" name="Line 2">
          <a:extLst>
            <a:ext uri="{FF2B5EF4-FFF2-40B4-BE49-F238E27FC236}">
              <a16:creationId xmlns:a16="http://schemas.microsoft.com/office/drawing/2014/main" id="{42646D3D-EF51-3B78-95E5-5F510EAFD3F7}"/>
            </a:ext>
          </a:extLst>
        </xdr:cNvPr>
        <xdr:cNvSpPr>
          <a:spLocks noChangeShapeType="1"/>
        </xdr:cNvSpPr>
      </xdr:nvSpPr>
      <xdr:spPr bwMode="auto">
        <a:xfrm>
          <a:off x="2697480" y="480060"/>
          <a:ext cx="0" cy="14478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952500</xdr:colOff>
      <xdr:row>2</xdr:row>
      <xdr:rowOff>30480</xdr:rowOff>
    </xdr:from>
    <xdr:to>
      <xdr:col>2</xdr:col>
      <xdr:colOff>952500</xdr:colOff>
      <xdr:row>3</xdr:row>
      <xdr:rowOff>7620</xdr:rowOff>
    </xdr:to>
    <xdr:sp macro="" textlink="">
      <xdr:nvSpPr>
        <xdr:cNvPr id="2216" name="Line 3">
          <a:extLst>
            <a:ext uri="{FF2B5EF4-FFF2-40B4-BE49-F238E27FC236}">
              <a16:creationId xmlns:a16="http://schemas.microsoft.com/office/drawing/2014/main" id="{C8B488B8-492E-0B2D-2FF7-C58BAFCB491C}"/>
            </a:ext>
          </a:extLst>
        </xdr:cNvPr>
        <xdr:cNvSpPr>
          <a:spLocks noChangeShapeType="1"/>
        </xdr:cNvSpPr>
      </xdr:nvSpPr>
      <xdr:spPr bwMode="auto">
        <a:xfrm>
          <a:off x="3649980" y="502920"/>
          <a:ext cx="0" cy="1676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7620</xdr:colOff>
      <xdr:row>2</xdr:row>
      <xdr:rowOff>22860</xdr:rowOff>
    </xdr:from>
    <xdr:to>
      <xdr:col>4</xdr:col>
      <xdr:colOff>7620</xdr:colOff>
      <xdr:row>3</xdr:row>
      <xdr:rowOff>0</xdr:rowOff>
    </xdr:to>
    <xdr:sp macro="" textlink="">
      <xdr:nvSpPr>
        <xdr:cNvPr id="2217" name="Line 4">
          <a:extLst>
            <a:ext uri="{FF2B5EF4-FFF2-40B4-BE49-F238E27FC236}">
              <a16:creationId xmlns:a16="http://schemas.microsoft.com/office/drawing/2014/main" id="{DB09BE59-0F5A-531B-5436-F7E7151B2922}"/>
            </a:ext>
          </a:extLst>
        </xdr:cNvPr>
        <xdr:cNvSpPr>
          <a:spLocks noChangeShapeType="1"/>
        </xdr:cNvSpPr>
      </xdr:nvSpPr>
      <xdr:spPr bwMode="auto">
        <a:xfrm>
          <a:off x="4671060" y="495300"/>
          <a:ext cx="0" cy="1676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7620</xdr:colOff>
      <xdr:row>2</xdr:row>
      <xdr:rowOff>22860</xdr:rowOff>
    </xdr:from>
    <xdr:to>
      <xdr:col>7</xdr:col>
      <xdr:colOff>7620</xdr:colOff>
      <xdr:row>3</xdr:row>
      <xdr:rowOff>0</xdr:rowOff>
    </xdr:to>
    <xdr:sp macro="" textlink="">
      <xdr:nvSpPr>
        <xdr:cNvPr id="2218" name="Line 5">
          <a:extLst>
            <a:ext uri="{FF2B5EF4-FFF2-40B4-BE49-F238E27FC236}">
              <a16:creationId xmlns:a16="http://schemas.microsoft.com/office/drawing/2014/main" id="{AEF73720-E198-D277-DA2C-69B24E57F697}"/>
            </a:ext>
          </a:extLst>
        </xdr:cNvPr>
        <xdr:cNvSpPr>
          <a:spLocks noChangeShapeType="1"/>
        </xdr:cNvSpPr>
      </xdr:nvSpPr>
      <xdr:spPr bwMode="auto">
        <a:xfrm>
          <a:off x="7589520" y="495300"/>
          <a:ext cx="0" cy="1676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8</xdr:row>
      <xdr:rowOff>7620</xdr:rowOff>
    </xdr:from>
    <xdr:to>
      <xdr:col>1</xdr:col>
      <xdr:colOff>0</xdr:colOff>
      <xdr:row>9</xdr:row>
      <xdr:rowOff>0</xdr:rowOff>
    </xdr:to>
    <xdr:sp macro="" textlink="">
      <xdr:nvSpPr>
        <xdr:cNvPr id="2219" name="Line 7">
          <a:extLst>
            <a:ext uri="{FF2B5EF4-FFF2-40B4-BE49-F238E27FC236}">
              <a16:creationId xmlns:a16="http://schemas.microsoft.com/office/drawing/2014/main" id="{109F1398-AE7C-C89C-DBD4-E45FB9923EB4}"/>
            </a:ext>
          </a:extLst>
        </xdr:cNvPr>
        <xdr:cNvSpPr>
          <a:spLocks noChangeShapeType="1"/>
        </xdr:cNvSpPr>
      </xdr:nvSpPr>
      <xdr:spPr bwMode="auto">
        <a:xfrm flipV="1">
          <a:off x="1714500" y="1615440"/>
          <a:ext cx="0"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9</xdr:row>
      <xdr:rowOff>7620</xdr:rowOff>
    </xdr:from>
    <xdr:to>
      <xdr:col>2</xdr:col>
      <xdr:colOff>0</xdr:colOff>
      <xdr:row>9</xdr:row>
      <xdr:rowOff>152400</xdr:rowOff>
    </xdr:to>
    <xdr:sp macro="" textlink="">
      <xdr:nvSpPr>
        <xdr:cNvPr id="2220" name="Line 8">
          <a:extLst>
            <a:ext uri="{FF2B5EF4-FFF2-40B4-BE49-F238E27FC236}">
              <a16:creationId xmlns:a16="http://schemas.microsoft.com/office/drawing/2014/main" id="{2D5E8CBB-26E6-72CB-330A-9C11CDF4E1E7}"/>
            </a:ext>
          </a:extLst>
        </xdr:cNvPr>
        <xdr:cNvSpPr>
          <a:spLocks noChangeShapeType="1"/>
        </xdr:cNvSpPr>
      </xdr:nvSpPr>
      <xdr:spPr bwMode="auto">
        <a:xfrm>
          <a:off x="2697480" y="1889760"/>
          <a:ext cx="0" cy="14478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952500</xdr:colOff>
      <xdr:row>9</xdr:row>
      <xdr:rowOff>30480</xdr:rowOff>
    </xdr:from>
    <xdr:to>
      <xdr:col>2</xdr:col>
      <xdr:colOff>952500</xdr:colOff>
      <xdr:row>10</xdr:row>
      <xdr:rowOff>7620</xdr:rowOff>
    </xdr:to>
    <xdr:sp macro="" textlink="">
      <xdr:nvSpPr>
        <xdr:cNvPr id="2221" name="Line 9">
          <a:extLst>
            <a:ext uri="{FF2B5EF4-FFF2-40B4-BE49-F238E27FC236}">
              <a16:creationId xmlns:a16="http://schemas.microsoft.com/office/drawing/2014/main" id="{1A613487-8F5B-5DD6-AA8F-D904C9CDEB5C}"/>
            </a:ext>
          </a:extLst>
        </xdr:cNvPr>
        <xdr:cNvSpPr>
          <a:spLocks noChangeShapeType="1"/>
        </xdr:cNvSpPr>
      </xdr:nvSpPr>
      <xdr:spPr bwMode="auto">
        <a:xfrm>
          <a:off x="3649980" y="1912620"/>
          <a:ext cx="0" cy="1676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7620</xdr:colOff>
      <xdr:row>9</xdr:row>
      <xdr:rowOff>22860</xdr:rowOff>
    </xdr:from>
    <xdr:to>
      <xdr:col>4</xdr:col>
      <xdr:colOff>7620</xdr:colOff>
      <xdr:row>10</xdr:row>
      <xdr:rowOff>0</xdr:rowOff>
    </xdr:to>
    <xdr:sp macro="" textlink="">
      <xdr:nvSpPr>
        <xdr:cNvPr id="2222" name="Line 10">
          <a:extLst>
            <a:ext uri="{FF2B5EF4-FFF2-40B4-BE49-F238E27FC236}">
              <a16:creationId xmlns:a16="http://schemas.microsoft.com/office/drawing/2014/main" id="{BDBCF106-D2CA-F6C2-3075-B207ECB8756E}"/>
            </a:ext>
          </a:extLst>
        </xdr:cNvPr>
        <xdr:cNvSpPr>
          <a:spLocks noChangeShapeType="1"/>
        </xdr:cNvSpPr>
      </xdr:nvSpPr>
      <xdr:spPr bwMode="auto">
        <a:xfrm>
          <a:off x="4671060" y="1905000"/>
          <a:ext cx="0" cy="1676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7620</xdr:colOff>
      <xdr:row>9</xdr:row>
      <xdr:rowOff>22860</xdr:rowOff>
    </xdr:from>
    <xdr:to>
      <xdr:col>7</xdr:col>
      <xdr:colOff>7620</xdr:colOff>
      <xdr:row>10</xdr:row>
      <xdr:rowOff>0</xdr:rowOff>
    </xdr:to>
    <xdr:sp macro="" textlink="">
      <xdr:nvSpPr>
        <xdr:cNvPr id="2223" name="Line 11">
          <a:extLst>
            <a:ext uri="{FF2B5EF4-FFF2-40B4-BE49-F238E27FC236}">
              <a16:creationId xmlns:a16="http://schemas.microsoft.com/office/drawing/2014/main" id="{8F7A9077-F182-DF81-3189-F59EF32E6150}"/>
            </a:ext>
          </a:extLst>
        </xdr:cNvPr>
        <xdr:cNvSpPr>
          <a:spLocks noChangeShapeType="1"/>
        </xdr:cNvSpPr>
      </xdr:nvSpPr>
      <xdr:spPr bwMode="auto">
        <a:xfrm>
          <a:off x="7589520" y="1905000"/>
          <a:ext cx="0" cy="1676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8</xdr:row>
      <xdr:rowOff>7620</xdr:rowOff>
    </xdr:from>
    <xdr:to>
      <xdr:col>1</xdr:col>
      <xdr:colOff>0</xdr:colOff>
      <xdr:row>9</xdr:row>
      <xdr:rowOff>0</xdr:rowOff>
    </xdr:to>
    <xdr:sp macro="" textlink="">
      <xdr:nvSpPr>
        <xdr:cNvPr id="2224" name="Line 12">
          <a:extLst>
            <a:ext uri="{FF2B5EF4-FFF2-40B4-BE49-F238E27FC236}">
              <a16:creationId xmlns:a16="http://schemas.microsoft.com/office/drawing/2014/main" id="{1C426909-0ED9-FDB7-123A-D0C4BF326F72}"/>
            </a:ext>
          </a:extLst>
        </xdr:cNvPr>
        <xdr:cNvSpPr>
          <a:spLocks noChangeShapeType="1"/>
        </xdr:cNvSpPr>
      </xdr:nvSpPr>
      <xdr:spPr bwMode="auto">
        <a:xfrm flipV="1">
          <a:off x="1714500" y="1615440"/>
          <a:ext cx="0"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9</xdr:row>
      <xdr:rowOff>7620</xdr:rowOff>
    </xdr:from>
    <xdr:to>
      <xdr:col>2</xdr:col>
      <xdr:colOff>0</xdr:colOff>
      <xdr:row>9</xdr:row>
      <xdr:rowOff>152400</xdr:rowOff>
    </xdr:to>
    <xdr:sp macro="" textlink="">
      <xdr:nvSpPr>
        <xdr:cNvPr id="2225" name="Line 13">
          <a:extLst>
            <a:ext uri="{FF2B5EF4-FFF2-40B4-BE49-F238E27FC236}">
              <a16:creationId xmlns:a16="http://schemas.microsoft.com/office/drawing/2014/main" id="{030D81C6-6631-E5ED-4CEE-33BC248F7F7C}"/>
            </a:ext>
          </a:extLst>
        </xdr:cNvPr>
        <xdr:cNvSpPr>
          <a:spLocks noChangeShapeType="1"/>
        </xdr:cNvSpPr>
      </xdr:nvSpPr>
      <xdr:spPr bwMode="auto">
        <a:xfrm>
          <a:off x="2697480" y="1889760"/>
          <a:ext cx="0" cy="14478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952500</xdr:colOff>
      <xdr:row>9</xdr:row>
      <xdr:rowOff>30480</xdr:rowOff>
    </xdr:from>
    <xdr:to>
      <xdr:col>2</xdr:col>
      <xdr:colOff>952500</xdr:colOff>
      <xdr:row>10</xdr:row>
      <xdr:rowOff>7620</xdr:rowOff>
    </xdr:to>
    <xdr:sp macro="" textlink="">
      <xdr:nvSpPr>
        <xdr:cNvPr id="2226" name="Line 14">
          <a:extLst>
            <a:ext uri="{FF2B5EF4-FFF2-40B4-BE49-F238E27FC236}">
              <a16:creationId xmlns:a16="http://schemas.microsoft.com/office/drawing/2014/main" id="{36215354-C205-3DFE-5AD1-1BD6C6548F00}"/>
            </a:ext>
          </a:extLst>
        </xdr:cNvPr>
        <xdr:cNvSpPr>
          <a:spLocks noChangeShapeType="1"/>
        </xdr:cNvSpPr>
      </xdr:nvSpPr>
      <xdr:spPr bwMode="auto">
        <a:xfrm>
          <a:off x="3649980" y="1912620"/>
          <a:ext cx="0" cy="1676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7620</xdr:colOff>
      <xdr:row>9</xdr:row>
      <xdr:rowOff>22860</xdr:rowOff>
    </xdr:from>
    <xdr:to>
      <xdr:col>4</xdr:col>
      <xdr:colOff>7620</xdr:colOff>
      <xdr:row>10</xdr:row>
      <xdr:rowOff>0</xdr:rowOff>
    </xdr:to>
    <xdr:sp macro="" textlink="">
      <xdr:nvSpPr>
        <xdr:cNvPr id="2227" name="Line 15">
          <a:extLst>
            <a:ext uri="{FF2B5EF4-FFF2-40B4-BE49-F238E27FC236}">
              <a16:creationId xmlns:a16="http://schemas.microsoft.com/office/drawing/2014/main" id="{BCDE9AAB-5515-B9D3-550C-D332FAE44F11}"/>
            </a:ext>
          </a:extLst>
        </xdr:cNvPr>
        <xdr:cNvSpPr>
          <a:spLocks noChangeShapeType="1"/>
        </xdr:cNvSpPr>
      </xdr:nvSpPr>
      <xdr:spPr bwMode="auto">
        <a:xfrm>
          <a:off x="4671060" y="1905000"/>
          <a:ext cx="0" cy="1676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7620</xdr:colOff>
      <xdr:row>9</xdr:row>
      <xdr:rowOff>22860</xdr:rowOff>
    </xdr:from>
    <xdr:to>
      <xdr:col>7</xdr:col>
      <xdr:colOff>7620</xdr:colOff>
      <xdr:row>10</xdr:row>
      <xdr:rowOff>0</xdr:rowOff>
    </xdr:to>
    <xdr:sp macro="" textlink="">
      <xdr:nvSpPr>
        <xdr:cNvPr id="2228" name="Line 16">
          <a:extLst>
            <a:ext uri="{FF2B5EF4-FFF2-40B4-BE49-F238E27FC236}">
              <a16:creationId xmlns:a16="http://schemas.microsoft.com/office/drawing/2014/main" id="{CBB9664C-164E-FEF2-37FB-362374E3025D}"/>
            </a:ext>
          </a:extLst>
        </xdr:cNvPr>
        <xdr:cNvSpPr>
          <a:spLocks noChangeShapeType="1"/>
        </xdr:cNvSpPr>
      </xdr:nvSpPr>
      <xdr:spPr bwMode="auto">
        <a:xfrm>
          <a:off x="7589520" y="1905000"/>
          <a:ext cx="0" cy="1676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93BF1-AE35-4232-B16C-6DACD099D269}">
  <sheetPr>
    <tabColor rgb="FF0000FF"/>
  </sheetPr>
  <dimension ref="A1:F16"/>
  <sheetViews>
    <sheetView tabSelected="1" zoomScale="115" zoomScaleNormal="115" workbookViewId="0">
      <selection activeCell="B3" sqref="B3"/>
    </sheetView>
  </sheetViews>
  <sheetFormatPr defaultRowHeight="14.4" x14ac:dyDescent="0.3"/>
  <cols>
    <col min="1" max="1" width="19.33203125" bestFit="1" customWidth="1"/>
    <col min="2" max="2" width="13.88671875" bestFit="1" customWidth="1"/>
    <col min="3" max="3" width="9.88671875" bestFit="1" customWidth="1"/>
    <col min="4" max="4" width="3.109375" customWidth="1"/>
    <col min="5" max="5" width="29.5546875" customWidth="1"/>
    <col min="6" max="6" width="39.21875" customWidth="1"/>
    <col min="7" max="7" width="15.88671875" bestFit="1" customWidth="1"/>
  </cols>
  <sheetData>
    <row r="1" spans="1:6" x14ac:dyDescent="0.3">
      <c r="A1" s="56" t="s">
        <v>2</v>
      </c>
      <c r="B1" s="2">
        <v>0.05</v>
      </c>
    </row>
    <row r="2" spans="1:6" x14ac:dyDescent="0.3">
      <c r="A2" s="56" t="s">
        <v>46</v>
      </c>
      <c r="B2" s="1">
        <v>2</v>
      </c>
    </row>
    <row r="3" spans="1:6" x14ac:dyDescent="0.3">
      <c r="A3" s="56" t="s">
        <v>49</v>
      </c>
      <c r="B3" s="3"/>
    </row>
    <row r="4" spans="1:6" x14ac:dyDescent="0.3">
      <c r="A4" s="56" t="s">
        <v>1</v>
      </c>
      <c r="B4" s="4">
        <v>1000</v>
      </c>
    </row>
    <row r="5" spans="1:6" x14ac:dyDescent="0.3">
      <c r="A5" s="56" t="s">
        <v>3</v>
      </c>
      <c r="B5" s="1">
        <v>5</v>
      </c>
    </row>
    <row r="6" spans="1:6" x14ac:dyDescent="0.3">
      <c r="A6" s="56" t="s">
        <v>52</v>
      </c>
      <c r="B6" s="1">
        <v>0.35</v>
      </c>
    </row>
    <row r="7" spans="1:6" ht="4.2" customHeight="1" x14ac:dyDescent="0.3"/>
    <row r="8" spans="1:6" ht="28.8" x14ac:dyDescent="0.3">
      <c r="A8" s="56" t="s">
        <v>24</v>
      </c>
      <c r="B8" s="56" t="s">
        <v>45</v>
      </c>
      <c r="C8" s="56" t="s">
        <v>4</v>
      </c>
      <c r="E8" s="55" t="s">
        <v>47</v>
      </c>
      <c r="F8" s="55" t="s">
        <v>48</v>
      </c>
    </row>
    <row r="9" spans="1:6" x14ac:dyDescent="0.3">
      <c r="A9" s="1">
        <v>0</v>
      </c>
      <c r="B9" s="1"/>
      <c r="C9" s="15"/>
      <c r="E9" s="1"/>
      <c r="F9" s="1"/>
    </row>
    <row r="10" spans="1:6" x14ac:dyDescent="0.3">
      <c r="A10" s="1">
        <v>1</v>
      </c>
      <c r="B10" s="15"/>
      <c r="C10" s="15"/>
      <c r="E10" s="54"/>
      <c r="F10" s="57"/>
    </row>
    <row r="11" spans="1:6" x14ac:dyDescent="0.3">
      <c r="A11" s="1">
        <v>2</v>
      </c>
      <c r="B11" s="15"/>
      <c r="C11" s="15"/>
      <c r="E11" s="54"/>
      <c r="F11" s="57"/>
    </row>
    <row r="12" spans="1:6" x14ac:dyDescent="0.3">
      <c r="A12" s="1">
        <v>3</v>
      </c>
      <c r="B12" s="15"/>
      <c r="C12" s="15"/>
      <c r="E12" s="54"/>
      <c r="F12" s="57"/>
    </row>
    <row r="13" spans="1:6" x14ac:dyDescent="0.3">
      <c r="A13" s="1">
        <v>4</v>
      </c>
      <c r="B13" s="15"/>
      <c r="C13" s="15"/>
      <c r="E13" s="54"/>
      <c r="F13" s="57"/>
    </row>
    <row r="14" spans="1:6" x14ac:dyDescent="0.3">
      <c r="A14" s="1">
        <v>5</v>
      </c>
      <c r="B14" s="15"/>
      <c r="C14" s="15"/>
      <c r="E14" s="54"/>
      <c r="F14" s="57"/>
    </row>
    <row r="15" spans="1:6" ht="4.2" customHeight="1" x14ac:dyDescent="0.3"/>
    <row r="16" spans="1:6" ht="100.8" x14ac:dyDescent="0.3">
      <c r="E16" s="48" t="s">
        <v>50</v>
      </c>
      <c r="F16" s="48" t="s">
        <v>51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2752C-9045-4A32-AE5D-9C0F355D9813}">
  <sheetPr>
    <tabColor rgb="FFFF0000"/>
  </sheetPr>
  <dimension ref="A1:F16"/>
  <sheetViews>
    <sheetView zoomScale="115" zoomScaleNormal="115" workbookViewId="0">
      <selection activeCell="F14" sqref="F14"/>
    </sheetView>
  </sheetViews>
  <sheetFormatPr defaultRowHeight="14.4" x14ac:dyDescent="0.3"/>
  <cols>
    <col min="1" max="1" width="19.33203125" bestFit="1" customWidth="1"/>
    <col min="2" max="2" width="13.88671875" bestFit="1" customWidth="1"/>
    <col min="3" max="3" width="9.88671875" bestFit="1" customWidth="1"/>
    <col min="4" max="4" width="3.109375" customWidth="1"/>
    <col min="5" max="5" width="29.5546875" customWidth="1"/>
    <col min="6" max="6" width="39.21875" customWidth="1"/>
    <col min="7" max="7" width="15.88671875" bestFit="1" customWidth="1"/>
  </cols>
  <sheetData>
    <row r="1" spans="1:6" x14ac:dyDescent="0.3">
      <c r="A1" s="56" t="s">
        <v>2</v>
      </c>
      <c r="B1" s="2">
        <v>0.05</v>
      </c>
    </row>
    <row r="2" spans="1:6" x14ac:dyDescent="0.3">
      <c r="A2" s="56" t="s">
        <v>46</v>
      </c>
      <c r="B2" s="1">
        <v>2</v>
      </c>
    </row>
    <row r="3" spans="1:6" x14ac:dyDescent="0.3">
      <c r="A3" s="56" t="s">
        <v>49</v>
      </c>
      <c r="B3" s="3">
        <f>EFFECT(B1,B2)</f>
        <v>5.062499999999992E-2</v>
      </c>
    </row>
    <row r="4" spans="1:6" x14ac:dyDescent="0.3">
      <c r="A4" s="56" t="s">
        <v>1</v>
      </c>
      <c r="B4" s="4">
        <v>1000</v>
      </c>
    </row>
    <row r="5" spans="1:6" x14ac:dyDescent="0.3">
      <c r="A5" s="56" t="s">
        <v>3</v>
      </c>
      <c r="B5" s="1">
        <v>5</v>
      </c>
    </row>
    <row r="6" spans="1:6" x14ac:dyDescent="0.3">
      <c r="A6" s="56" t="s">
        <v>52</v>
      </c>
      <c r="B6" s="1">
        <v>0.35</v>
      </c>
    </row>
    <row r="7" spans="1:6" ht="4.2" customHeight="1" x14ac:dyDescent="0.3"/>
    <row r="8" spans="1:6" ht="28.8" x14ac:dyDescent="0.3">
      <c r="A8" s="56" t="s">
        <v>24</v>
      </c>
      <c r="B8" s="56" t="s">
        <v>45</v>
      </c>
      <c r="C8" s="56" t="s">
        <v>4</v>
      </c>
      <c r="E8" s="55" t="s">
        <v>47</v>
      </c>
      <c r="F8" s="55" t="s">
        <v>48</v>
      </c>
    </row>
    <row r="9" spans="1:6" x14ac:dyDescent="0.3">
      <c r="A9" s="1">
        <v>0</v>
      </c>
      <c r="B9" s="1"/>
      <c r="C9" s="15">
        <f>PV(B1/B2,B5*B2,,-B4)</f>
        <v>781.19840172572708</v>
      </c>
      <c r="E9" s="1"/>
      <c r="F9" s="1"/>
    </row>
    <row r="10" spans="1:6" x14ac:dyDescent="0.3">
      <c r="A10" s="1">
        <v>1</v>
      </c>
      <c r="B10" s="15">
        <f>C9*$B$3</f>
        <v>39.548169087364869</v>
      </c>
      <c r="C10" s="15">
        <f>C9+B10</f>
        <v>820.74657081309192</v>
      </c>
      <c r="E10" s="54">
        <f>B10*$B$6</f>
        <v>13.841859180577703</v>
      </c>
      <c r="F10" s="57">
        <f>-E10</f>
        <v>-13.841859180577703</v>
      </c>
    </row>
    <row r="11" spans="1:6" x14ac:dyDescent="0.3">
      <c r="A11" s="1">
        <v>2</v>
      </c>
      <c r="B11" s="15">
        <f>C10*$B$3</f>
        <v>41.550295147412712</v>
      </c>
      <c r="C11" s="15">
        <f>C10+B11</f>
        <v>862.29686596050465</v>
      </c>
      <c r="E11" s="54">
        <f>B11*$B$6</f>
        <v>14.542603301594449</v>
      </c>
      <c r="F11" s="57">
        <f>-E11</f>
        <v>-14.542603301594449</v>
      </c>
    </row>
    <row r="12" spans="1:6" x14ac:dyDescent="0.3">
      <c r="A12" s="1">
        <v>3</v>
      </c>
      <c r="B12" s="15">
        <f>C11*$B$3</f>
        <v>43.653778839250478</v>
      </c>
      <c r="C12" s="15">
        <f>C11+B12</f>
        <v>905.95064479975508</v>
      </c>
      <c r="E12" s="54">
        <f>B12*$B$6</f>
        <v>15.278822593737667</v>
      </c>
      <c r="F12" s="57">
        <f>-E12</f>
        <v>-15.278822593737667</v>
      </c>
    </row>
    <row r="13" spans="1:6" x14ac:dyDescent="0.3">
      <c r="A13" s="1">
        <v>4</v>
      </c>
      <c r="B13" s="15">
        <f>C12*$B$3</f>
        <v>45.863751392987531</v>
      </c>
      <c r="C13" s="15">
        <f>C12+B13</f>
        <v>951.81439619274261</v>
      </c>
      <c r="E13" s="54">
        <f>B13*$B$6</f>
        <v>16.052312987545633</v>
      </c>
      <c r="F13" s="57">
        <f>-E13</f>
        <v>-16.052312987545633</v>
      </c>
    </row>
    <row r="14" spans="1:6" x14ac:dyDescent="0.3">
      <c r="A14" s="1">
        <v>5</v>
      </c>
      <c r="B14" s="15">
        <f>C13*$B$3</f>
        <v>48.185603807257522</v>
      </c>
      <c r="C14" s="15">
        <f>C13+B14</f>
        <v>1000.0000000000001</v>
      </c>
      <c r="E14" s="54">
        <f>B14*$B$6</f>
        <v>16.86496133254013</v>
      </c>
      <c r="F14" s="57">
        <f>-E14</f>
        <v>-16.86496133254013</v>
      </c>
    </row>
    <row r="15" spans="1:6" ht="4.2" customHeight="1" x14ac:dyDescent="0.3"/>
    <row r="16" spans="1:6" ht="100.8" x14ac:dyDescent="0.3">
      <c r="E16" s="48" t="s">
        <v>50</v>
      </c>
      <c r="F16" s="48" t="s">
        <v>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49A69-4F58-4335-9FF2-3784FCC1E0A3}">
  <sheetPr>
    <tabColor rgb="FF0000FF"/>
  </sheetPr>
  <dimension ref="A1:G43"/>
  <sheetViews>
    <sheetView zoomScale="115" zoomScaleNormal="115" workbookViewId="0">
      <selection activeCell="B12" sqref="B12"/>
    </sheetView>
  </sheetViews>
  <sheetFormatPr defaultRowHeight="14.4" x14ac:dyDescent="0.3"/>
  <cols>
    <col min="1" max="1" width="22.33203125" bestFit="1" customWidth="1"/>
    <col min="2" max="2" width="18.88671875" customWidth="1"/>
    <col min="3" max="3" width="2.109375" customWidth="1"/>
    <col min="4" max="4" width="22.33203125" bestFit="1" customWidth="1"/>
    <col min="5" max="5" width="18.88671875" customWidth="1"/>
  </cols>
  <sheetData>
    <row r="1" spans="1:5" ht="15.6" x14ac:dyDescent="0.3">
      <c r="A1" s="23" t="s">
        <v>53</v>
      </c>
      <c r="B1" s="24"/>
      <c r="C1" s="8"/>
      <c r="D1" s="24" t="s">
        <v>0</v>
      </c>
      <c r="E1" s="24"/>
    </row>
    <row r="2" spans="1:5" x14ac:dyDescent="0.3">
      <c r="A2" s="9" t="s">
        <v>6</v>
      </c>
      <c r="B2" s="10">
        <v>10000000</v>
      </c>
      <c r="C2" s="8"/>
      <c r="D2" s="11" t="str">
        <f t="shared" ref="D2:D4" si="0">A2</f>
        <v>Firm Needs:</v>
      </c>
      <c r="E2" s="10">
        <f t="shared" ref="E2:E8" si="1">B2</f>
        <v>10000000</v>
      </c>
    </row>
    <row r="3" spans="1:5" x14ac:dyDescent="0.3">
      <c r="A3" s="9" t="s">
        <v>7</v>
      </c>
      <c r="B3" s="11">
        <v>20</v>
      </c>
      <c r="C3" s="8"/>
      <c r="D3" s="11" t="str">
        <f t="shared" si="0"/>
        <v>Years to Maturity</v>
      </c>
      <c r="E3" s="11">
        <f t="shared" si="1"/>
        <v>20</v>
      </c>
    </row>
    <row r="4" spans="1:5" x14ac:dyDescent="0.3">
      <c r="A4" s="9" t="s">
        <v>8</v>
      </c>
      <c r="B4" s="12">
        <v>0.11</v>
      </c>
      <c r="C4" s="8"/>
      <c r="D4" s="11" t="str">
        <f t="shared" si="0"/>
        <v>Coupon Rate</v>
      </c>
      <c r="E4" s="12">
        <f t="shared" si="1"/>
        <v>0.11</v>
      </c>
    </row>
    <row r="5" spans="1:5" x14ac:dyDescent="0.3">
      <c r="A5" s="9" t="s">
        <v>2</v>
      </c>
      <c r="B5" s="12">
        <v>0.11</v>
      </c>
      <c r="C5" s="8"/>
      <c r="D5" s="11" t="str">
        <f>A5</f>
        <v>YTM</v>
      </c>
      <c r="E5" s="12">
        <f t="shared" si="1"/>
        <v>0.11</v>
      </c>
    </row>
    <row r="6" spans="1:5" x14ac:dyDescent="0.3">
      <c r="A6" s="9" t="s">
        <v>9</v>
      </c>
      <c r="B6" s="12">
        <v>0.35</v>
      </c>
      <c r="C6" s="8"/>
      <c r="D6" s="11" t="str">
        <f>A6</f>
        <v>Tax Rate</v>
      </c>
      <c r="E6" s="12">
        <f t="shared" si="1"/>
        <v>0.35</v>
      </c>
    </row>
    <row r="7" spans="1:5" x14ac:dyDescent="0.3">
      <c r="A7" s="9" t="s">
        <v>10</v>
      </c>
      <c r="B7" s="13">
        <v>1</v>
      </c>
      <c r="C7" s="8"/>
      <c r="D7" s="11" t="str">
        <f>A7</f>
        <v>Compounding/year</v>
      </c>
      <c r="E7" s="13">
        <f t="shared" si="1"/>
        <v>1</v>
      </c>
    </row>
    <row r="8" spans="1:5" x14ac:dyDescent="0.3">
      <c r="A8" s="9" t="s">
        <v>11</v>
      </c>
      <c r="B8" s="14">
        <v>1000</v>
      </c>
      <c r="C8" s="8"/>
      <c r="D8" s="11" t="str">
        <f>A8</f>
        <v>Face Value =</v>
      </c>
      <c r="E8" s="14">
        <f t="shared" si="1"/>
        <v>1000</v>
      </c>
    </row>
    <row r="10" spans="1:5" ht="15.6" x14ac:dyDescent="0.3">
      <c r="A10" s="25" t="s">
        <v>12</v>
      </c>
      <c r="B10" s="26"/>
      <c r="C10" s="40"/>
      <c r="D10" s="26"/>
      <c r="E10" s="26"/>
    </row>
    <row r="11" spans="1:5" x14ac:dyDescent="0.3">
      <c r="A11" s="32"/>
      <c r="B11" s="32"/>
      <c r="D11" s="32" t="s">
        <v>14</v>
      </c>
      <c r="E11" s="33"/>
    </row>
    <row r="12" spans="1:5" x14ac:dyDescent="0.3">
      <c r="A12" s="1" t="s">
        <v>13</v>
      </c>
      <c r="B12" s="17"/>
      <c r="D12" s="1" t="s">
        <v>13</v>
      </c>
      <c r="E12" s="16"/>
    </row>
    <row r="13" spans="1:5" x14ac:dyDescent="0.3">
      <c r="A13" s="1" t="s">
        <v>15</v>
      </c>
      <c r="B13" s="15"/>
      <c r="D13" s="1" t="s">
        <v>15</v>
      </c>
      <c r="E13" s="15"/>
    </row>
    <row r="14" spans="1:5" x14ac:dyDescent="0.3">
      <c r="A14" s="1" t="s">
        <v>36</v>
      </c>
      <c r="B14" s="35"/>
      <c r="D14" s="1" t="s">
        <v>36</v>
      </c>
      <c r="E14" s="35"/>
    </row>
    <row r="15" spans="1:5" x14ac:dyDescent="0.3">
      <c r="B15" s="5"/>
    </row>
    <row r="16" spans="1:5" ht="15.6" x14ac:dyDescent="0.3">
      <c r="A16" s="25" t="s">
        <v>28</v>
      </c>
      <c r="B16" s="26"/>
      <c r="C16" s="26"/>
      <c r="D16" s="26"/>
      <c r="E16" s="26"/>
    </row>
    <row r="17" spans="1:5" x14ac:dyDescent="0.3">
      <c r="A17" s="32" t="s">
        <v>20</v>
      </c>
      <c r="B17" s="34"/>
      <c r="C17" s="32"/>
      <c r="D17" s="32" t="s">
        <v>20</v>
      </c>
      <c r="E17" s="33"/>
    </row>
    <row r="18" spans="1:5" x14ac:dyDescent="0.3">
      <c r="A18" s="1" t="s">
        <v>21</v>
      </c>
      <c r="B18" s="35"/>
      <c r="C18" s="1"/>
      <c r="D18" s="1" t="s">
        <v>21</v>
      </c>
      <c r="E18" s="35"/>
    </row>
    <row r="20" spans="1:5" ht="15.6" x14ac:dyDescent="0.3">
      <c r="A20" s="28" t="s">
        <v>22</v>
      </c>
      <c r="B20" s="29"/>
      <c r="C20" s="29"/>
      <c r="D20" s="29"/>
      <c r="E20" s="29"/>
    </row>
    <row r="22" spans="1:5" ht="15.6" x14ac:dyDescent="0.3">
      <c r="A22" s="41" t="s">
        <v>29</v>
      </c>
      <c r="B22" s="42"/>
      <c r="C22" s="26"/>
      <c r="D22" s="26"/>
      <c r="E22" s="26"/>
    </row>
    <row r="23" spans="1:5" x14ac:dyDescent="0.3">
      <c r="A23" s="9" t="s">
        <v>23</v>
      </c>
      <c r="B23" s="36">
        <f>B17</f>
        <v>0</v>
      </c>
      <c r="C23" s="21"/>
      <c r="D23" s="21"/>
      <c r="E23" s="39"/>
    </row>
    <row r="24" spans="1:5" x14ac:dyDescent="0.3">
      <c r="A24" s="9" t="s">
        <v>24</v>
      </c>
      <c r="B24" s="50">
        <f>B3*B7</f>
        <v>20</v>
      </c>
      <c r="C24" s="21"/>
      <c r="D24" s="21"/>
      <c r="E24" s="21"/>
    </row>
    <row r="25" spans="1:5" x14ac:dyDescent="0.3">
      <c r="A25" s="9" t="s">
        <v>25</v>
      </c>
      <c r="B25" s="37"/>
      <c r="C25" s="21"/>
      <c r="D25" s="21"/>
      <c r="E25" s="21"/>
    </row>
    <row r="26" spans="1:5" x14ac:dyDescent="0.3">
      <c r="A26" s="9" t="s">
        <v>26</v>
      </c>
      <c r="B26" s="36">
        <f>B18</f>
        <v>0</v>
      </c>
      <c r="C26" s="21"/>
      <c r="D26" s="21"/>
      <c r="E26" s="22"/>
    </row>
    <row r="27" spans="1:5" x14ac:dyDescent="0.3">
      <c r="A27" s="9" t="s">
        <v>27</v>
      </c>
      <c r="B27" s="37"/>
      <c r="C27" s="38"/>
      <c r="D27" s="11" t="s">
        <v>27</v>
      </c>
      <c r="E27" s="37"/>
    </row>
    <row r="29" spans="1:5" ht="15.6" x14ac:dyDescent="0.3">
      <c r="A29" s="25" t="s">
        <v>35</v>
      </c>
      <c r="B29" s="26"/>
      <c r="C29" s="40"/>
      <c r="D29" s="26"/>
      <c r="E29" s="26"/>
    </row>
    <row r="30" spans="1:5" ht="15.6" x14ac:dyDescent="0.3">
      <c r="A30" s="6" t="s">
        <v>5</v>
      </c>
      <c r="B30" s="7"/>
      <c r="C30" s="21"/>
      <c r="D30" s="7" t="s">
        <v>0</v>
      </c>
      <c r="E30" s="7"/>
    </row>
    <row r="31" spans="1:5" x14ac:dyDescent="0.3">
      <c r="A31" s="43"/>
      <c r="B31" s="8"/>
      <c r="C31" s="8"/>
      <c r="D31" s="8"/>
      <c r="E31" s="8"/>
    </row>
    <row r="32" spans="1:5" x14ac:dyDescent="0.3">
      <c r="A32" s="44" t="s">
        <v>30</v>
      </c>
      <c r="B32" s="45"/>
      <c r="C32" s="45"/>
      <c r="D32" s="45"/>
      <c r="E32" s="45"/>
    </row>
    <row r="33" spans="1:7" x14ac:dyDescent="0.3">
      <c r="A33" s="43"/>
      <c r="B33" s="8"/>
      <c r="C33" s="8"/>
      <c r="D33" s="8"/>
      <c r="E33" s="8"/>
    </row>
    <row r="34" spans="1:7" ht="27" x14ac:dyDescent="0.3">
      <c r="A34" s="46" t="s">
        <v>31</v>
      </c>
      <c r="B34" s="47"/>
      <c r="C34" s="8"/>
      <c r="D34" s="46" t="s">
        <v>32</v>
      </c>
      <c r="E34" s="47"/>
    </row>
    <row r="35" spans="1:7" x14ac:dyDescent="0.3">
      <c r="A35" s="43"/>
      <c r="B35" s="8"/>
      <c r="C35" s="8"/>
      <c r="D35" s="8"/>
      <c r="E35" s="8"/>
    </row>
    <row r="36" spans="1:7" ht="53.4" x14ac:dyDescent="0.3">
      <c r="A36" s="46" t="s">
        <v>33</v>
      </c>
      <c r="B36" s="47"/>
      <c r="C36" s="8"/>
      <c r="D36" s="46" t="s">
        <v>34</v>
      </c>
      <c r="E36" s="47"/>
    </row>
    <row r="38" spans="1:7" ht="15.6" x14ac:dyDescent="0.3">
      <c r="A38" s="25" t="s">
        <v>37</v>
      </c>
      <c r="B38" s="26"/>
      <c r="C38" s="26"/>
      <c r="D38" s="26"/>
      <c r="E38" s="26"/>
    </row>
    <row r="39" spans="1:7" ht="72" x14ac:dyDescent="0.3">
      <c r="A39" s="48" t="s">
        <v>39</v>
      </c>
      <c r="B39" s="35"/>
      <c r="D39" s="48" t="s">
        <v>54</v>
      </c>
      <c r="E39" s="15"/>
    </row>
    <row r="40" spans="1:7" x14ac:dyDescent="0.3">
      <c r="A40" s="1" t="s">
        <v>38</v>
      </c>
      <c r="B40" s="1">
        <v>0.35</v>
      </c>
      <c r="D40" s="1" t="s">
        <v>38</v>
      </c>
      <c r="E40" s="1">
        <f>B40</f>
        <v>0.35</v>
      </c>
    </row>
    <row r="41" spans="1:7" ht="43.2" x14ac:dyDescent="0.3">
      <c r="A41" s="48" t="s">
        <v>42</v>
      </c>
      <c r="B41" s="35"/>
      <c r="D41" s="48" t="s">
        <v>55</v>
      </c>
      <c r="E41" s="15"/>
      <c r="G41" t="s">
        <v>44</v>
      </c>
    </row>
    <row r="42" spans="1:7" x14ac:dyDescent="0.3">
      <c r="A42" s="51" t="s">
        <v>41</v>
      </c>
      <c r="B42" s="52"/>
      <c r="D42" s="53" t="s">
        <v>43</v>
      </c>
      <c r="E42" s="54"/>
    </row>
    <row r="43" spans="1:7" x14ac:dyDescent="0.3">
      <c r="A43" s="49" t="s">
        <v>40</v>
      </c>
      <c r="B43" s="1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666A1-AFE0-43DA-B078-565F5521CB0F}">
  <sheetPr>
    <tabColor rgb="FF0000FF"/>
  </sheetPr>
  <dimension ref="A1:H13"/>
  <sheetViews>
    <sheetView workbookViewId="0">
      <selection activeCell="H13" sqref="H13"/>
    </sheetView>
  </sheetViews>
  <sheetFormatPr defaultRowHeight="14.4" x14ac:dyDescent="0.3"/>
  <cols>
    <col min="1" max="1" width="25" bestFit="1" customWidth="1"/>
    <col min="2" max="4" width="14.33203125" bestFit="1" customWidth="1"/>
    <col min="5" max="6" width="14.109375" bestFit="1" customWidth="1"/>
    <col min="7" max="7" width="14.33203125" bestFit="1" customWidth="1"/>
    <col min="8" max="8" width="15.33203125" bestFit="1" customWidth="1"/>
  </cols>
  <sheetData>
    <row r="1" spans="1:8" ht="15.6" x14ac:dyDescent="0.3">
      <c r="A1" s="28" t="s">
        <v>16</v>
      </c>
      <c r="B1" s="29"/>
      <c r="C1" s="29"/>
      <c r="D1" s="29"/>
      <c r="E1" s="29"/>
      <c r="F1" s="30"/>
      <c r="G1" s="30"/>
      <c r="H1" s="31"/>
    </row>
    <row r="2" spans="1:8" ht="21.6" thickBot="1" x14ac:dyDescent="0.45">
      <c r="A2" s="19" t="s">
        <v>19</v>
      </c>
      <c r="B2" s="8"/>
      <c r="C2" s="8"/>
      <c r="D2" s="8"/>
      <c r="E2" s="8" t="s">
        <v>17</v>
      </c>
      <c r="F2" s="8" t="s">
        <v>17</v>
      </c>
      <c r="G2" s="8"/>
      <c r="H2" s="8"/>
    </row>
    <row r="3" spans="1:8" ht="15" thickTop="1" x14ac:dyDescent="0.3">
      <c r="A3" s="8"/>
      <c r="B3" s="18"/>
      <c r="C3" s="18"/>
      <c r="D3" s="18"/>
      <c r="E3" s="18"/>
      <c r="F3" s="18"/>
      <c r="G3" s="18"/>
      <c r="H3" s="18"/>
    </row>
    <row r="4" spans="1:8" ht="15.6" x14ac:dyDescent="0.3">
      <c r="A4" s="27">
        <v>0</v>
      </c>
      <c r="B4" s="27">
        <v>1</v>
      </c>
      <c r="C4" s="27">
        <v>2</v>
      </c>
      <c r="D4" s="27">
        <v>3</v>
      </c>
      <c r="E4" s="8"/>
      <c r="F4" s="8"/>
      <c r="G4" s="27">
        <f>'Zero v. Coupon'!E3*'Zero v. Coupon'!E7-1</f>
        <v>19</v>
      </c>
      <c r="H4" s="27">
        <f>'Zero v. Coupon'!E3*'Zero v. Coupon'!E7</f>
        <v>20</v>
      </c>
    </row>
    <row r="5" spans="1:8" x14ac:dyDescent="0.3">
      <c r="A5" s="8"/>
      <c r="B5" s="20">
        <f>'Zero v. Coupon (an)'!$B$17</f>
        <v>-1100000</v>
      </c>
      <c r="C5" s="20">
        <f>'Zero v. Coupon (an)'!$B$17</f>
        <v>-1100000</v>
      </c>
      <c r="D5" s="20">
        <f>'Zero v. Coupon (an)'!$B$17</f>
        <v>-1100000</v>
      </c>
      <c r="E5" s="20">
        <f>'Zero v. Coupon (an)'!$B$17</f>
        <v>-1100000</v>
      </c>
      <c r="F5" s="20">
        <f>'Zero v. Coupon (an)'!$B$17</f>
        <v>-1100000</v>
      </c>
      <c r="G5" s="20">
        <f>'Zero v. Coupon (an)'!$B$17</f>
        <v>-1100000</v>
      </c>
      <c r="H5" s="20">
        <f>'Zero v. Coupon (an)'!$B$17</f>
        <v>-1100000</v>
      </c>
    </row>
    <row r="6" spans="1:8" x14ac:dyDescent="0.3">
      <c r="A6" s="8"/>
      <c r="B6" s="8"/>
      <c r="C6" s="8"/>
      <c r="D6" s="8"/>
      <c r="E6" s="8"/>
      <c r="F6" s="8"/>
      <c r="G6" s="8"/>
      <c r="H6" s="20">
        <f>'Zero v. Coupon (an)'!B18</f>
        <v>-10000000</v>
      </c>
    </row>
    <row r="7" spans="1:8" x14ac:dyDescent="0.3">
      <c r="A7" s="8"/>
      <c r="B7" s="8"/>
      <c r="C7" s="8"/>
      <c r="D7" s="8"/>
      <c r="E7" s="8"/>
      <c r="F7" s="8"/>
      <c r="G7" s="8"/>
      <c r="H7" s="8"/>
    </row>
    <row r="8" spans="1:8" ht="15.6" x14ac:dyDescent="0.3">
      <c r="A8" s="28" t="s">
        <v>18</v>
      </c>
      <c r="B8" s="29"/>
      <c r="C8" s="29"/>
      <c r="D8" s="29"/>
      <c r="E8" s="29"/>
      <c r="F8" s="30"/>
      <c r="G8" s="30"/>
      <c r="H8" s="31"/>
    </row>
    <row r="9" spans="1:8" ht="21.6" thickBot="1" x14ac:dyDescent="0.45">
      <c r="A9" s="19" t="s">
        <v>19</v>
      </c>
      <c r="B9" s="8"/>
      <c r="C9" s="8"/>
      <c r="D9" s="8"/>
      <c r="E9" s="8" t="s">
        <v>17</v>
      </c>
      <c r="F9" s="8" t="s">
        <v>17</v>
      </c>
      <c r="G9" s="8"/>
      <c r="H9" s="8"/>
    </row>
    <row r="10" spans="1:8" ht="15" thickTop="1" x14ac:dyDescent="0.3">
      <c r="A10" s="8"/>
      <c r="B10" s="18"/>
      <c r="C10" s="18"/>
      <c r="D10" s="18"/>
      <c r="E10" s="18"/>
      <c r="F10" s="18"/>
      <c r="G10" s="18"/>
      <c r="H10" s="18"/>
    </row>
    <row r="11" spans="1:8" ht="15.6" x14ac:dyDescent="0.3">
      <c r="A11" s="27">
        <v>0</v>
      </c>
      <c r="B11" s="27">
        <v>1</v>
      </c>
      <c r="C11" s="27">
        <v>2</v>
      </c>
      <c r="D11" s="27">
        <v>3</v>
      </c>
      <c r="E11" s="8"/>
      <c r="F11" s="8"/>
      <c r="G11" s="27">
        <f>G4</f>
        <v>19</v>
      </c>
      <c r="H11" s="27">
        <f>H4</f>
        <v>20</v>
      </c>
    </row>
    <row r="12" spans="1:8" x14ac:dyDescent="0.3">
      <c r="A12" s="8"/>
      <c r="B12" s="8"/>
      <c r="C12" s="8"/>
      <c r="D12" s="8"/>
      <c r="E12" s="8"/>
      <c r="F12" s="8"/>
      <c r="G12" s="8"/>
      <c r="H12" s="8"/>
    </row>
    <row r="13" spans="1:8" x14ac:dyDescent="0.3">
      <c r="A13" s="8"/>
      <c r="B13" s="8"/>
      <c r="C13" s="8"/>
      <c r="D13" s="8"/>
      <c r="E13" s="8"/>
      <c r="F13" s="8"/>
      <c r="G13" s="8"/>
      <c r="H13" s="20">
        <f>'Zero v. Coupon (an)'!E14</f>
        <v>-80623115.361291528</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38410-9A5F-4C69-81A2-0C7DAE206323}">
  <sheetPr>
    <tabColor rgb="FFFF0000"/>
  </sheetPr>
  <dimension ref="A1:G43"/>
  <sheetViews>
    <sheetView workbookViewId="0">
      <selection activeCell="B12" sqref="B12"/>
    </sheetView>
  </sheetViews>
  <sheetFormatPr defaultRowHeight="14.4" x14ac:dyDescent="0.3"/>
  <cols>
    <col min="1" max="1" width="22.33203125" bestFit="1" customWidth="1"/>
    <col min="2" max="2" width="18.88671875" customWidth="1"/>
    <col min="3" max="3" width="2.109375" customWidth="1"/>
    <col min="4" max="4" width="22.33203125" bestFit="1" customWidth="1"/>
    <col min="5" max="5" width="18.88671875" customWidth="1"/>
  </cols>
  <sheetData>
    <row r="1" spans="1:5" ht="15.6" x14ac:dyDescent="0.3">
      <c r="A1" s="23" t="s">
        <v>53</v>
      </c>
      <c r="B1" s="24"/>
      <c r="C1" s="8"/>
      <c r="D1" s="24" t="s">
        <v>0</v>
      </c>
      <c r="E1" s="24"/>
    </row>
    <row r="2" spans="1:5" x14ac:dyDescent="0.3">
      <c r="A2" s="9" t="s">
        <v>6</v>
      </c>
      <c r="B2" s="10">
        <v>10000000</v>
      </c>
      <c r="C2" s="8"/>
      <c r="D2" s="11" t="str">
        <f t="shared" ref="D2:E8" si="0">A2</f>
        <v>Firm Needs:</v>
      </c>
      <c r="E2" s="10">
        <f t="shared" si="0"/>
        <v>10000000</v>
      </c>
    </row>
    <row r="3" spans="1:5" x14ac:dyDescent="0.3">
      <c r="A3" s="9" t="s">
        <v>7</v>
      </c>
      <c r="B3" s="11">
        <v>20</v>
      </c>
      <c r="C3" s="8"/>
      <c r="D3" s="11" t="str">
        <f t="shared" si="0"/>
        <v>Years to Maturity</v>
      </c>
      <c r="E3" s="11">
        <f t="shared" si="0"/>
        <v>20</v>
      </c>
    </row>
    <row r="4" spans="1:5" x14ac:dyDescent="0.3">
      <c r="A4" s="9" t="s">
        <v>8</v>
      </c>
      <c r="B4" s="12">
        <v>0.11</v>
      </c>
      <c r="C4" s="8"/>
      <c r="D4" s="11" t="str">
        <f t="shared" si="0"/>
        <v>Coupon Rate</v>
      </c>
      <c r="E4" s="12">
        <f t="shared" si="0"/>
        <v>0.11</v>
      </c>
    </row>
    <row r="5" spans="1:5" x14ac:dyDescent="0.3">
      <c r="A5" s="9" t="s">
        <v>2</v>
      </c>
      <c r="B5" s="12">
        <v>0.11</v>
      </c>
      <c r="C5" s="8"/>
      <c r="D5" s="11" t="str">
        <f>A5</f>
        <v>YTM</v>
      </c>
      <c r="E5" s="12">
        <f t="shared" si="0"/>
        <v>0.11</v>
      </c>
    </row>
    <row r="6" spans="1:5" x14ac:dyDescent="0.3">
      <c r="A6" s="9" t="s">
        <v>9</v>
      </c>
      <c r="B6" s="12">
        <v>0.35</v>
      </c>
      <c r="C6" s="8"/>
      <c r="D6" s="11" t="str">
        <f>A6</f>
        <v>Tax Rate</v>
      </c>
      <c r="E6" s="12">
        <f t="shared" si="0"/>
        <v>0.35</v>
      </c>
    </row>
    <row r="7" spans="1:5" x14ac:dyDescent="0.3">
      <c r="A7" s="9" t="s">
        <v>10</v>
      </c>
      <c r="B7" s="13">
        <v>1</v>
      </c>
      <c r="C7" s="8"/>
      <c r="D7" s="11" t="str">
        <f>A7</f>
        <v>Compounding/year</v>
      </c>
      <c r="E7" s="13">
        <f t="shared" si="0"/>
        <v>1</v>
      </c>
    </row>
    <row r="8" spans="1:5" x14ac:dyDescent="0.3">
      <c r="A8" s="9" t="s">
        <v>11</v>
      </c>
      <c r="B8" s="14">
        <v>1000</v>
      </c>
      <c r="C8" s="8"/>
      <c r="D8" s="11" t="str">
        <f>A8</f>
        <v>Face Value =</v>
      </c>
      <c r="E8" s="14">
        <f t="shared" si="0"/>
        <v>1000</v>
      </c>
    </row>
    <row r="10" spans="1:5" ht="15.6" x14ac:dyDescent="0.3">
      <c r="A10" s="25" t="s">
        <v>12</v>
      </c>
      <c r="B10" s="26"/>
      <c r="C10" s="40"/>
      <c r="D10" s="26"/>
      <c r="E10" s="26"/>
    </row>
    <row r="11" spans="1:5" x14ac:dyDescent="0.3">
      <c r="A11" s="32"/>
      <c r="B11" s="32"/>
      <c r="D11" s="32" t="s">
        <v>14</v>
      </c>
      <c r="E11" s="33">
        <f>PV(E5,E3,,-E8)</f>
        <v>124.03390708964297</v>
      </c>
    </row>
    <row r="12" spans="1:5" x14ac:dyDescent="0.3">
      <c r="A12" s="1" t="s">
        <v>13</v>
      </c>
      <c r="B12" s="17">
        <f>B2/B8</f>
        <v>10000</v>
      </c>
      <c r="D12" s="1" t="s">
        <v>13</v>
      </c>
      <c r="E12" s="16">
        <f>E2/E11</f>
        <v>80623.115361291522</v>
      </c>
    </row>
    <row r="13" spans="1:5" x14ac:dyDescent="0.3">
      <c r="A13" s="1" t="s">
        <v>15</v>
      </c>
      <c r="B13" s="15">
        <f>B12*B8</f>
        <v>10000000</v>
      </c>
      <c r="D13" s="1" t="s">
        <v>15</v>
      </c>
      <c r="E13" s="15">
        <f>E12*E11</f>
        <v>10000000</v>
      </c>
    </row>
    <row r="14" spans="1:5" x14ac:dyDescent="0.3">
      <c r="A14" s="1" t="s">
        <v>36</v>
      </c>
      <c r="B14" s="35">
        <f>FV(B5/B7,B7*B3,-B17)+B18</f>
        <v>-80623115.361291528</v>
      </c>
      <c r="D14" s="1" t="s">
        <v>36</v>
      </c>
      <c r="E14" s="35">
        <f>FV(E5/E7,E7*E3,,E13)</f>
        <v>-80623115.361291528</v>
      </c>
    </row>
    <row r="15" spans="1:5" x14ac:dyDescent="0.3">
      <c r="B15" s="5"/>
    </row>
    <row r="16" spans="1:5" ht="15.6" x14ac:dyDescent="0.3">
      <c r="A16" s="25" t="s">
        <v>28</v>
      </c>
      <c r="B16" s="26"/>
      <c r="C16" s="26"/>
      <c r="D16" s="26"/>
      <c r="E16" s="26"/>
    </row>
    <row r="17" spans="1:5" x14ac:dyDescent="0.3">
      <c r="A17" s="32" t="s">
        <v>20</v>
      </c>
      <c r="B17" s="34">
        <f>-B2*B4</f>
        <v>-1100000</v>
      </c>
      <c r="C17" s="32"/>
      <c r="D17" s="32" t="s">
        <v>20</v>
      </c>
      <c r="E17" s="33">
        <v>0</v>
      </c>
    </row>
    <row r="18" spans="1:5" x14ac:dyDescent="0.3">
      <c r="A18" s="1" t="s">
        <v>21</v>
      </c>
      <c r="B18" s="35">
        <f>-B2</f>
        <v>-10000000</v>
      </c>
      <c r="C18" s="1"/>
      <c r="D18" s="1" t="s">
        <v>21</v>
      </c>
      <c r="E18" s="35">
        <f>-E12*E8</f>
        <v>-80623115.361291528</v>
      </c>
    </row>
    <row r="20" spans="1:5" ht="15.6" x14ac:dyDescent="0.3">
      <c r="A20" s="28" t="s">
        <v>22</v>
      </c>
      <c r="B20" s="29"/>
      <c r="C20" s="29"/>
      <c r="D20" s="29"/>
      <c r="E20" s="29"/>
    </row>
    <row r="22" spans="1:5" ht="15.6" x14ac:dyDescent="0.3">
      <c r="A22" s="41" t="s">
        <v>29</v>
      </c>
      <c r="B22" s="42"/>
      <c r="C22" s="26"/>
      <c r="D22" s="26"/>
      <c r="E22" s="26"/>
    </row>
    <row r="23" spans="1:5" x14ac:dyDescent="0.3">
      <c r="A23" s="9" t="s">
        <v>23</v>
      </c>
      <c r="B23" s="36">
        <f>B17</f>
        <v>-1100000</v>
      </c>
      <c r="C23" s="21"/>
      <c r="D23" s="21"/>
      <c r="E23" s="39"/>
    </row>
    <row r="24" spans="1:5" x14ac:dyDescent="0.3">
      <c r="A24" s="9" t="s">
        <v>24</v>
      </c>
      <c r="B24" s="50">
        <f>B3*B7</f>
        <v>20</v>
      </c>
      <c r="C24" s="21"/>
      <c r="D24" s="21"/>
      <c r="E24" s="21"/>
    </row>
    <row r="25" spans="1:5" x14ac:dyDescent="0.3">
      <c r="A25" s="9" t="s">
        <v>25</v>
      </c>
      <c r="B25" s="37">
        <f>B23*B24</f>
        <v>-22000000</v>
      </c>
      <c r="C25" s="21"/>
      <c r="D25" s="21"/>
      <c r="E25" s="21"/>
    </row>
    <row r="26" spans="1:5" x14ac:dyDescent="0.3">
      <c r="A26" s="9" t="s">
        <v>26</v>
      </c>
      <c r="B26" s="36">
        <f>B18</f>
        <v>-10000000</v>
      </c>
      <c r="C26" s="21"/>
      <c r="D26" s="21"/>
      <c r="E26" s="22"/>
    </row>
    <row r="27" spans="1:5" x14ac:dyDescent="0.3">
      <c r="A27" s="9" t="s">
        <v>27</v>
      </c>
      <c r="B27" s="37">
        <f>SUM(B25:B26)</f>
        <v>-32000000</v>
      </c>
      <c r="C27" s="38"/>
      <c r="D27" s="11" t="s">
        <v>27</v>
      </c>
      <c r="E27" s="37">
        <f>E18</f>
        <v>-80623115.361291528</v>
      </c>
    </row>
    <row r="29" spans="1:5" ht="15.6" x14ac:dyDescent="0.3">
      <c r="A29" s="25" t="s">
        <v>35</v>
      </c>
      <c r="B29" s="26"/>
      <c r="C29" s="40"/>
      <c r="D29" s="26"/>
      <c r="E29" s="26"/>
    </row>
    <row r="30" spans="1:5" ht="15.6" x14ac:dyDescent="0.3">
      <c r="A30" s="6" t="s">
        <v>5</v>
      </c>
      <c r="B30" s="7"/>
      <c r="C30" s="21"/>
      <c r="D30" s="7" t="s">
        <v>0</v>
      </c>
      <c r="E30" s="7"/>
    </row>
    <row r="31" spans="1:5" x14ac:dyDescent="0.3">
      <c r="A31" s="43"/>
      <c r="B31" s="8"/>
      <c r="C31" s="8"/>
      <c r="D31" s="8"/>
      <c r="E31" s="8"/>
    </row>
    <row r="32" spans="1:5" x14ac:dyDescent="0.3">
      <c r="A32" s="44" t="s">
        <v>30</v>
      </c>
      <c r="B32" s="45"/>
      <c r="C32" s="45"/>
      <c r="D32" s="45"/>
      <c r="E32" s="45"/>
    </row>
    <row r="33" spans="1:7" x14ac:dyDescent="0.3">
      <c r="A33" s="43"/>
      <c r="B33" s="8"/>
      <c r="C33" s="8"/>
      <c r="D33" s="8"/>
      <c r="E33" s="8"/>
    </row>
    <row r="34" spans="1:7" ht="27" x14ac:dyDescent="0.3">
      <c r="A34" s="46" t="s">
        <v>31</v>
      </c>
      <c r="B34" s="47"/>
      <c r="C34" s="8"/>
      <c r="D34" s="46" t="s">
        <v>32</v>
      </c>
      <c r="E34" s="47"/>
    </row>
    <row r="35" spans="1:7" x14ac:dyDescent="0.3">
      <c r="A35" s="43"/>
      <c r="B35" s="8"/>
      <c r="C35" s="8"/>
      <c r="D35" s="8"/>
      <c r="E35" s="8"/>
    </row>
    <row r="36" spans="1:7" ht="53.4" x14ac:dyDescent="0.3">
      <c r="A36" s="46" t="s">
        <v>33</v>
      </c>
      <c r="B36" s="47"/>
      <c r="C36" s="8"/>
      <c r="D36" s="46" t="s">
        <v>34</v>
      </c>
      <c r="E36" s="47"/>
    </row>
    <row r="38" spans="1:7" ht="15.6" x14ac:dyDescent="0.3">
      <c r="A38" s="25" t="s">
        <v>37</v>
      </c>
      <c r="B38" s="26"/>
      <c r="C38" s="26"/>
      <c r="D38" s="26"/>
      <c r="E38" s="26"/>
    </row>
    <row r="39" spans="1:7" ht="72" x14ac:dyDescent="0.3">
      <c r="A39" s="48" t="s">
        <v>39</v>
      </c>
      <c r="B39" s="35">
        <f>-B17</f>
        <v>1100000</v>
      </c>
      <c r="D39" s="48" t="s">
        <v>54</v>
      </c>
      <c r="E39" s="15">
        <f>E2*E5</f>
        <v>1100000</v>
      </c>
    </row>
    <row r="40" spans="1:7" x14ac:dyDescent="0.3">
      <c r="A40" s="1" t="s">
        <v>38</v>
      </c>
      <c r="B40" s="1">
        <v>0.35</v>
      </c>
      <c r="D40" s="1" t="s">
        <v>38</v>
      </c>
      <c r="E40" s="1">
        <f>B40</f>
        <v>0.35</v>
      </c>
    </row>
    <row r="41" spans="1:7" ht="43.2" x14ac:dyDescent="0.3">
      <c r="A41" s="48" t="s">
        <v>42</v>
      </c>
      <c r="B41" s="35">
        <f>B39*B40</f>
        <v>385000</v>
      </c>
      <c r="D41" s="48" t="s">
        <v>55</v>
      </c>
      <c r="E41" s="15">
        <f>E39*E40</f>
        <v>385000</v>
      </c>
      <c r="G41" t="s">
        <v>44</v>
      </c>
    </row>
    <row r="42" spans="1:7" x14ac:dyDescent="0.3">
      <c r="A42" s="51" t="s">
        <v>41</v>
      </c>
      <c r="B42" s="52">
        <f>B39-B41</f>
        <v>715000</v>
      </c>
      <c r="D42" s="53" t="s">
        <v>43</v>
      </c>
      <c r="E42" s="54">
        <f>E41</f>
        <v>385000</v>
      </c>
    </row>
    <row r="43" spans="1:7" x14ac:dyDescent="0.3">
      <c r="A43" s="49" t="s">
        <v>40</v>
      </c>
      <c r="B43" s="15">
        <f>B39*(1-B40)</f>
        <v>715000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Tax Implcations For Zeros</vt:lpstr>
      <vt:lpstr>Tax Implcations For Zeros (an)</vt:lpstr>
      <vt:lpstr>Zero v. Coupon</vt:lpstr>
      <vt:lpstr>Cash Flow Chart</vt:lpstr>
      <vt:lpstr>Zero v. Coupon (an)</vt:lpstr>
    </vt:vector>
  </TitlesOfParts>
  <Company>Highline Community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Girvin</dc:creator>
  <cp:lastModifiedBy>Girvin, Michael</cp:lastModifiedBy>
  <dcterms:created xsi:type="dcterms:W3CDTF">2010-10-25T18:07:35Z</dcterms:created>
  <dcterms:modified xsi:type="dcterms:W3CDTF">2025-01-31T21:56:41Z</dcterms:modified>
</cp:coreProperties>
</file>